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\OneDrive\Desktop\Projects\Pending\"/>
    </mc:Choice>
  </mc:AlternateContent>
  <xr:revisionPtr revIDLastSave="0" documentId="13_ncr:1_{09AFA042-9969-49F5-B43C-BFBC1A9DC5D7}" xr6:coauthVersionLast="47" xr6:coauthVersionMax="47" xr10:uidLastSave="{00000000-0000-0000-0000-000000000000}"/>
  <bookViews>
    <workbookView xWindow="-108" yWindow="-108" windowWidth="23256" windowHeight="12456" xr2:uid="{3D0B1639-0178-4B8B-A95D-EC195C139D2D}"/>
  </bookViews>
  <sheets>
    <sheet name="Analysis" sheetId="1" r:id="rId1"/>
    <sheet name="Distributers" sheetId="2" r:id="rId2"/>
    <sheet name="Sheet1" sheetId="3" r:id="rId3"/>
  </sheets>
  <definedNames>
    <definedName name="_xlnm._FilterDatabase" localSheetId="0" hidden="1">Analysis!$A$2:$O$2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F19" i="1"/>
  <c r="G19" i="1"/>
  <c r="H19" i="1"/>
  <c r="I19" i="1"/>
  <c r="J19" i="1"/>
  <c r="D1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O7" i="1"/>
  <c r="O10" i="1"/>
  <c r="O6" i="1"/>
  <c r="O11" i="1"/>
  <c r="O12" i="1"/>
  <c r="O9" i="1"/>
  <c r="O16" i="1"/>
  <c r="O4" i="1"/>
  <c r="O14" i="1"/>
  <c r="O17" i="1"/>
  <c r="O8" i="1"/>
  <c r="O13" i="1"/>
  <c r="O15" i="1"/>
  <c r="O3" i="1"/>
  <c r="O18" i="1"/>
  <c r="O5" i="1"/>
  <c r="N7" i="1"/>
  <c r="N10" i="1"/>
  <c r="N6" i="1"/>
  <c r="N11" i="1"/>
  <c r="N12" i="1"/>
  <c r="N9" i="1"/>
  <c r="N16" i="1"/>
  <c r="N4" i="1"/>
  <c r="N14" i="1"/>
  <c r="N17" i="1"/>
  <c r="N8" i="1"/>
  <c r="N13" i="1"/>
  <c r="N15" i="1"/>
  <c r="N3" i="1"/>
  <c r="N18" i="1"/>
  <c r="N5" i="1"/>
  <c r="M7" i="1"/>
  <c r="M10" i="1"/>
  <c r="M6" i="1"/>
  <c r="M11" i="1"/>
  <c r="M12" i="1"/>
  <c r="M9" i="1"/>
  <c r="M16" i="1"/>
  <c r="M4" i="1"/>
  <c r="M14" i="1"/>
  <c r="M17" i="1"/>
  <c r="M8" i="1"/>
  <c r="M13" i="1"/>
  <c r="M15" i="1"/>
  <c r="M3" i="1"/>
  <c r="M18" i="1"/>
  <c r="M5" i="1"/>
  <c r="L7" i="1"/>
  <c r="L10" i="1"/>
  <c r="L6" i="1"/>
  <c r="L11" i="1"/>
  <c r="L12" i="1"/>
  <c r="L9" i="1"/>
  <c r="L16" i="1"/>
  <c r="L4" i="1"/>
  <c r="L14" i="1"/>
  <c r="L17" i="1"/>
  <c r="L8" i="1"/>
  <c r="L13" i="1"/>
  <c r="L15" i="1"/>
  <c r="L3" i="1"/>
  <c r="L18" i="1"/>
  <c r="L5" i="1"/>
  <c r="K7" i="1"/>
  <c r="K10" i="1"/>
  <c r="K6" i="1"/>
  <c r="K11" i="1"/>
  <c r="K12" i="1"/>
  <c r="K9" i="1"/>
  <c r="K16" i="1"/>
  <c r="K4" i="1"/>
  <c r="K14" i="1"/>
  <c r="K17" i="1"/>
  <c r="K8" i="1"/>
  <c r="K13" i="1"/>
  <c r="K15" i="1"/>
  <c r="K3" i="1"/>
  <c r="K18" i="1"/>
  <c r="K5" i="1"/>
  <c r="K19" i="1" s="1"/>
  <c r="P19" i="1" l="1"/>
  <c r="P18" i="1" s="1"/>
  <c r="L19" i="1"/>
  <c r="N19" i="1"/>
  <c r="M19" i="1"/>
  <c r="P11" i="1" l="1"/>
  <c r="P17" i="1"/>
  <c r="P7" i="1"/>
  <c r="P12" i="1"/>
  <c r="P9" i="1"/>
  <c r="P16" i="1"/>
  <c r="P10" i="1"/>
  <c r="P3" i="1"/>
  <c r="P13" i="1"/>
  <c r="P5" i="1"/>
  <c r="P6" i="1"/>
  <c r="P14" i="1"/>
  <c r="P8" i="1"/>
  <c r="P15" i="1"/>
  <c r="P4" i="1"/>
</calcChain>
</file>

<file path=xl/sharedStrings.xml><?xml version="1.0" encoding="utf-8"?>
<sst xmlns="http://schemas.openxmlformats.org/spreadsheetml/2006/main" count="135" uniqueCount="53">
  <si>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</si>
  <si>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</si>
  <si>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</si>
  <si>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</si>
  <si>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</si>
  <si>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</si>
  <si>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</si>
  <si>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</si>
  <si>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</si>
  <si>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</si>
  <si>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</si>
  <si>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</si>
  <si>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</si>
  <si>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</si>
  <si>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</si>
  <si>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</si>
  <si>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</si>
  <si>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</si>
  <si>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</si>
  <si>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</si>
  <si>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</si>
  <si>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</si>
  <si>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</si>
  <si>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</si>
  <si>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</si>
  <si>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</si>
  <si>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</si>
  <si>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</si>
  <si>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</si>
  <si>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REVENUE BY MOVIE</t>
  </si>
  <si>
    <t>Totals</t>
  </si>
  <si>
    <t>Average</t>
  </si>
  <si>
    <t>Min</t>
  </si>
  <si>
    <t>Max</t>
  </si>
  <si>
    <t>Month over Month</t>
  </si>
  <si>
    <t>Above or Below Average</t>
  </si>
  <si>
    <t>Distributer</t>
  </si>
  <si>
    <t>Row Labels</t>
  </si>
  <si>
    <t>(blank)</t>
  </si>
  <si>
    <t>Grand Total</t>
  </si>
  <si>
    <t>Sum of Totals</t>
  </si>
  <si>
    <t>Average of Average</t>
  </si>
  <si>
    <t>Jul-21</t>
  </si>
  <si>
    <t>Aug-21</t>
  </si>
  <si>
    <t>Sep-21</t>
  </si>
  <si>
    <t>Oct-21</t>
  </si>
  <si>
    <t>Nov-21</t>
  </si>
  <si>
    <t>Dec-21</t>
  </si>
  <si>
    <t>Jan-22</t>
  </si>
  <si>
    <t>yes or no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</si>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</sst>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_);_([$$-409]* \(#,##0\);_([$$-409]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4" fillId="0" borderId="1" xfId="0" applyFont="1" applyBorder="1"/>
    <xf numFmtId="164" fontId="4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0" fontId="0" fillId="0" borderId="1" xfId="1" applyNumberFormat="1" applyFont="1" applyBorder="1" applyAlignment="1">
      <alignment horizontal="center"/>
    </xf>
    <xf numFmtId="16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5" fontId="0" fillId="0" borderId="0" xfId="0" applyNumberFormat="1"/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fill>
        <patternFill>
          <bgColor theme="9"/>
        </patternFill>
      </fill>
    </dxf>
    <dxf>
      <fill>
        <patternFill>
          <bgColor rgb="FFC00000"/>
        </patternFill>
      </fill>
    </dxf>
    <dxf>
      <numFmt numFmtId="165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Revenue of Movies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Analysis!$A$3:$A$18</c:f>
              <c:strCache>
                <c:ptCount val="16"/>
                <c:pt idx="0">
                  <c:v>Transformers: Revenge of the Fallen</c:v>
                </c:pt>
                <c:pt idx="1">
                  <c:v>Finding Nemo</c:v>
                </c:pt>
                <c:pt idx="2">
                  <c:v>Batman Forever</c:v>
                </c:pt>
                <c:pt idx="3">
                  <c:v>Titanic</c:v>
                </c:pt>
                <c:pt idx="4">
                  <c:v>Independence Day</c:v>
                </c:pt>
                <c:pt idx="5">
                  <c:v>Pirates of the Caribbean: Dead Man’s Chest</c:v>
                </c:pt>
                <c:pt idx="6">
                  <c:v>Harry Potter and the Sorcerer’s Stone</c:v>
                </c:pt>
                <c:pt idx="7">
                  <c:v>Men in Black</c:v>
                </c:pt>
                <c:pt idx="8">
                  <c:v>Star Wars Ep. I: The Phantom Menace</c:v>
                </c:pt>
                <c:pt idx="9">
                  <c:v>How the Grinch Stole Christmas</c:v>
                </c:pt>
                <c:pt idx="10">
                  <c:v>Spider-Man 3</c:v>
                </c:pt>
                <c:pt idx="11">
                  <c:v>Shrek 2</c:v>
                </c:pt>
                <c:pt idx="12">
                  <c:v>The Dark Knight</c:v>
                </c:pt>
                <c:pt idx="13">
                  <c:v>Spider-Man</c:v>
                </c:pt>
                <c:pt idx="14">
                  <c:v>Star Wars Ep. III: Revenge of the Sith</c:v>
                </c:pt>
                <c:pt idx="15">
                  <c:v>Toy Story 3</c:v>
                </c:pt>
              </c:strCache>
            </c:strRef>
          </c:cat>
          <c:val>
            <c:numRef>
              <c:f>Analysis!$K$3:$K$18</c:f>
              <c:numCache>
                <c:formatCode>_([$$-409]* #,##0_);_([$$-409]* \(#,##0\);_([$$-409]* "-"??_);_(@_)</c:formatCode>
                <c:ptCount val="16"/>
                <c:pt idx="0">
                  <c:v>7591992</c:v>
                </c:pt>
                <c:pt idx="1">
                  <c:v>4507412</c:v>
                </c:pt>
                <c:pt idx="2">
                  <c:v>2240742</c:v>
                </c:pt>
                <c:pt idx="3">
                  <c:v>731267</c:v>
                </c:pt>
                <c:pt idx="4">
                  <c:v>55927</c:v>
                </c:pt>
                <c:pt idx="5">
                  <c:v>44797</c:v>
                </c:pt>
                <c:pt idx="6">
                  <c:v>38707</c:v>
                </c:pt>
                <c:pt idx="7">
                  <c:v>22657</c:v>
                </c:pt>
                <c:pt idx="8">
                  <c:v>10767</c:v>
                </c:pt>
                <c:pt idx="9">
                  <c:v>9117</c:v>
                </c:pt>
                <c:pt idx="10">
                  <c:v>8897</c:v>
                </c:pt>
                <c:pt idx="11">
                  <c:v>8877</c:v>
                </c:pt>
                <c:pt idx="12">
                  <c:v>8767</c:v>
                </c:pt>
                <c:pt idx="13">
                  <c:v>8722</c:v>
                </c:pt>
                <c:pt idx="14">
                  <c:v>8722</c:v>
                </c:pt>
                <c:pt idx="15">
                  <c:v>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4-4475-B168-270E564C8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9894704"/>
        <c:axId val="1745529072"/>
      </c:barChart>
      <c:catAx>
        <c:axId val="173989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529072"/>
        <c:crosses val="autoZero"/>
        <c:auto val="1"/>
        <c:lblAlgn val="ctr"/>
        <c:lblOffset val="100"/>
        <c:noMultiLvlLbl val="0"/>
      </c:catAx>
      <c:valAx>
        <c:axId val="174552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9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Test - Part 1 - Copy.xlsx]Analysis!PivotTable12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Analysis!$A$59:$A$62</c:f>
              <c:strCache>
                <c:ptCount val="3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</c:strCache>
            </c:strRef>
          </c:cat>
          <c:val>
            <c:numRef>
              <c:f>Analysis!$B$59:$B$62</c:f>
              <c:numCache>
                <c:formatCode>_("$"* #,##0.00_);_("$"* \(#,##0.00\);_("$"* "-"??_);_(@_)</c:formatCode>
                <c:ptCount val="3"/>
                <c:pt idx="0">
                  <c:v>273365.46428571426</c:v>
                </c:pt>
                <c:pt idx="1">
                  <c:v>70274.246753246756</c:v>
                </c:pt>
                <c:pt idx="2">
                  <c:v>320106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5-427E-BECA-69024478E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8381824"/>
        <c:axId val="1652463520"/>
      </c:barChart>
      <c:catAx>
        <c:axId val="174838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63520"/>
        <c:crosses val="autoZero"/>
        <c:auto val="1"/>
        <c:lblAlgn val="ctr"/>
        <c:lblOffset val="100"/>
        <c:noMultiLvlLbl val="0"/>
      </c:catAx>
      <c:valAx>
        <c:axId val="16524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8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Test - Part 1 - Copy.xlsx]Analysis!PivotTable13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Value by Distributor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Analysis!$B$64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55-4E0E-B9F5-3E415A6E64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55-4E0E-B9F5-3E415A6E64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55-4E0E-B9F5-3E415A6E64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55-4E0E-B9F5-3E415A6E64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755-4E0E-B9F5-3E415A6E64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755-4E0E-B9F5-3E415A6E643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755-4E0E-B9F5-3E415A6E643A}"/>
              </c:ext>
            </c:extLst>
          </c:dPt>
          <c:cat>
            <c:strRef>
              <c:f>Analysis!$A$65:$A$72</c:f>
              <c:strCache>
                <c:ptCount val="7"/>
                <c:pt idx="0">
                  <c:v>20th Century Fox</c:v>
                </c:pt>
                <c:pt idx="1">
                  <c:v>Dreamworks SKG</c:v>
                </c:pt>
                <c:pt idx="2">
                  <c:v>Paramount Pictures</c:v>
                </c:pt>
                <c:pt idx="3">
                  <c:v>Sony Pictures</c:v>
                </c:pt>
                <c:pt idx="4">
                  <c:v>Universal</c:v>
                </c:pt>
                <c:pt idx="5">
                  <c:v>Walt Disney</c:v>
                </c:pt>
                <c:pt idx="6">
                  <c:v>Warner Bros.</c:v>
                </c:pt>
              </c:strCache>
            </c:strRef>
          </c:cat>
          <c:val>
            <c:numRef>
              <c:f>Analysis!$B$65:$B$72</c:f>
              <c:numCache>
                <c:formatCode>_("$"* #,##0.00_);_("$"* \(#,##0.00\);_("$"* "-"??_);_(@_)</c:formatCode>
                <c:ptCount val="7"/>
                <c:pt idx="0">
                  <c:v>3591.2380952380954</c:v>
                </c:pt>
                <c:pt idx="1">
                  <c:v>1268.1428571428571</c:v>
                </c:pt>
                <c:pt idx="2">
                  <c:v>594518.5</c:v>
                </c:pt>
                <c:pt idx="3">
                  <c:v>1917.9047619047622</c:v>
                </c:pt>
                <c:pt idx="4">
                  <c:v>1302.4285714285713</c:v>
                </c:pt>
                <c:pt idx="5">
                  <c:v>217187.1904761905</c:v>
                </c:pt>
                <c:pt idx="6">
                  <c:v>108962.66666666667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C-4A4C-A7F0-C6CFDEE79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23580</xdr:colOff>
      <xdr:row>21</xdr:row>
      <xdr:rowOff>25549</xdr:rowOff>
    </xdr:from>
    <xdr:to>
      <xdr:col>11</xdr:col>
      <xdr:colOff>678038</xdr:colOff>
      <xdr:row>41</xdr:row>
      <xdr:rowOff>64327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5590662" y="4391361"/>
          <a:ext cx="6373941" cy="36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the following test in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 mins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the table look more professional; presentable to the business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Column and Raw totals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Create an Average, Min and Max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a month over month column for the latest month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Conditional format the MoM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Sort the data by Totals; descending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Create a new column that has “above average” or “below average” text depending on the Total value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Join the Distributor from part 2. This new column should be second (next to movie)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Create a pivot table showing the sum and average values for distributors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Create a horizontal bar chart showing the totals by Movie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Create a vertical bar chart showing the average value by Genre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Create a pie chart showing the average value by Distributor</a:t>
          </a:r>
        </a:p>
      </xdr:txBody>
    </xdr:sp>
    <xdr:clientData/>
  </xdr:twoCellAnchor>
  <xdr:twoCellAnchor>
    <xdr:from>
      <xdr:col>0</xdr:col>
      <xdr:colOff>125507</xdr:colOff>
      <xdr:row>33</xdr:row>
      <xdr:rowOff>17930</xdr:rowOff>
    </xdr:from>
    <xdr:to>
      <xdr:col>4</xdr:col>
      <xdr:colOff>690283</xdr:colOff>
      <xdr:row>51</xdr:row>
      <xdr:rowOff>17930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610206-FE4A-DBAB-BE8E-7DE527E78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103094</xdr:colOff>
      <xdr:row>45</xdr:row>
      <xdr:rowOff>85164</xdr:rowOff>
    </xdr:from>
    <xdr:to>
      <xdr:col>11</xdr:col>
      <xdr:colOff>147917</xdr:colOff>
      <xdr:row>60</xdr:row>
      <xdr:rowOff>138953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BA13BC-9871-1C8A-EBCE-6E4DC3569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372036</xdr:colOff>
      <xdr:row>63</xdr:row>
      <xdr:rowOff>31376</xdr:rowOff>
    </xdr:from>
    <xdr:to>
      <xdr:col>8</xdr:col>
      <xdr:colOff>506507</xdr:colOff>
      <xdr:row>78</xdr:row>
      <xdr:rowOff>85165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B489D6-D1E2-6273-4DCC-E8AEA79C3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f Ka" refreshedDate="45271.512126620371" createdVersion="8" refreshedVersion="8" minRefreshableVersion="3" recordCount="17" xr:uid="{9346E756-0775-423D-8E86-834220F8B67D}">
  <cacheSource type="worksheet">
    <worksheetSource ref="A2:P19" sheet="Analysis"/>
  </cacheSource>
  <cacheFields count="16">
    <cacheField name="MOVIE" numFmtId="0">
      <sharedItems/>
    </cacheField>
    <cacheField name="Distributer" numFmtId="0">
      <sharedItems containsBlank="1" count="8">
        <s v="Paramount Pictures"/>
        <s v="Walt Disney"/>
        <s v="Warner Bros."/>
        <s v="20th Century Fox"/>
        <s v="Sony Pictures"/>
        <s v="Universal"/>
        <s v="Dreamworks SKG"/>
        <m/>
      </sharedItems>
    </cacheField>
    <cacheField name="GENRE" numFmtId="0">
      <sharedItems containsBlank="1"/>
    </cacheField>
    <cacheField name="Jul-21" numFmtId="164">
      <sharedItems containsSemiMixedTypes="0" containsString="0" containsNumber="1" containsInteger="1" minValue="1246" maxValue="908851" count="13">
        <n v="908851"/>
        <n v="544951"/>
        <n v="259311"/>
        <n v="81641"/>
        <n v="14506"/>
        <n v="5746"/>
        <n v="7586"/>
        <n v="2251"/>
        <n v="1506"/>
        <n v="1296"/>
        <n v="1246"/>
        <n v="1271"/>
        <n v="44378"/>
      </sharedItems>
    </cacheField>
    <cacheField name="Aug-21" numFmtId="164">
      <sharedItems containsSemiMixedTypes="0" containsString="0" containsNumber="1" containsInteger="1" minValue="1246" maxValue="953741"/>
    </cacheField>
    <cacheField name="Sep-21" numFmtId="164">
      <sharedItems containsSemiMixedTypes="0" containsString="0" containsNumber="1" containsInteger="1" minValue="1246" maxValue="924366"/>
    </cacheField>
    <cacheField name="Oct-21" numFmtId="164">
      <sharedItems containsSemiMixedTypes="0" containsString="0" containsNumber="1" containsInteger="1" minValue="1246" maxValue="907576"/>
    </cacheField>
    <cacheField name="Nov-21" numFmtId="164">
      <sharedItems containsSemiMixedTypes="0" containsString="0" containsNumber="1" containsInteger="1" minValue="1246" maxValue="945771"/>
    </cacheField>
    <cacheField name="Dec-21" numFmtId="164">
      <sharedItems containsSemiMixedTypes="0" containsString="0" containsNumber="1" containsInteger="1" minValue="1246" maxValue="1928656"/>
    </cacheField>
    <cacheField name="Jan-22" numFmtId="164">
      <sharedItems containsSemiMixedTypes="0" containsString="0" containsNumber="1" containsInteger="1" minValue="1246" maxValue="1023031"/>
    </cacheField>
    <cacheField name="Totals" numFmtId="164">
      <sharedItems containsSemiMixedTypes="0" containsString="0" containsNumber="1" containsInteger="1" minValue="0" maxValue="7591992"/>
    </cacheField>
    <cacheField name="Average" numFmtId="164">
      <sharedItems containsSemiMixedTypes="0" containsString="0" containsNumber="1" minValue="1246" maxValue="1084570.2857142857"/>
    </cacheField>
    <cacheField name="Min" numFmtId="164">
      <sharedItems containsSemiMixedTypes="0" containsString="0" containsNumber="1" containsInteger="1" minValue="1246" maxValue="907576"/>
    </cacheField>
    <cacheField name="Max" numFmtId="164">
      <sharedItems containsSemiMixedTypes="0" containsString="0" containsNumber="1" containsInteger="1" minValue="1246" maxValue="1928656"/>
    </cacheField>
    <cacheField name="Month over Month" numFmtId="0">
      <sharedItems containsString="0" containsBlank="1" containsNumber="1" minValue="-0.49047717434747562" maxValue="3.6115569823435001E-2"/>
    </cacheField>
    <cacheField name="Above or Below Average" numFmtId="0">
      <sharedItems containsMixedTypes="1" containsNumber="1" minValue="956630.75" maxValue="956630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f Ka" refreshedDate="45271.524187268522" createdVersion="8" refreshedVersion="8" minRefreshableVersion="3" recordCount="16" xr:uid="{569F9A9E-4912-40A7-94AC-35F929458245}">
  <cacheSource type="worksheet">
    <worksheetSource ref="A2:N18" sheet="Analysis"/>
  </cacheSource>
  <cacheFields count="14">
    <cacheField name="MOVIE" numFmtId="0">
      <sharedItems/>
    </cacheField>
    <cacheField name="Distributer" numFmtId="0">
      <sharedItems count="7">
        <s v="Paramount Pictures"/>
        <s v="Walt Disney"/>
        <s v="Warner Bros."/>
        <s v="20th Century Fox"/>
        <s v="Sony Pictures"/>
        <s v="Universal"/>
        <s v="Dreamworks SKG"/>
      </sharedItems>
    </cacheField>
    <cacheField name="GENRE" numFmtId="0">
      <sharedItems count="3">
        <s v="Action"/>
        <s v="Adventure"/>
        <s v="Drama"/>
      </sharedItems>
    </cacheField>
    <cacheField name="Jul-21" numFmtId="164">
      <sharedItems containsSemiMixedTypes="0" containsString="0" containsNumber="1" containsInteger="1" minValue="1246" maxValue="908851"/>
    </cacheField>
    <cacheField name="Aug-21" numFmtId="164">
      <sharedItems containsSemiMixedTypes="0" containsString="0" containsNumber="1" containsInteger="1" minValue="1246" maxValue="953741"/>
    </cacheField>
    <cacheField name="Sep-21" numFmtId="164">
      <sharedItems containsSemiMixedTypes="0" containsString="0" containsNumber="1" containsInteger="1" minValue="1246" maxValue="924366"/>
    </cacheField>
    <cacheField name="Oct-21" numFmtId="164">
      <sharedItems containsSemiMixedTypes="0" containsString="0" containsNumber="1" containsInteger="1" minValue="1246" maxValue="907576"/>
    </cacheField>
    <cacheField name="Nov-21" numFmtId="164">
      <sharedItems containsSemiMixedTypes="0" containsString="0" containsNumber="1" containsInteger="1" minValue="1246" maxValue="945771"/>
    </cacheField>
    <cacheField name="Dec-21" numFmtId="164">
      <sharedItems containsSemiMixedTypes="0" containsString="0" containsNumber="1" containsInteger="1" minValue="1246" maxValue="1928656"/>
    </cacheField>
    <cacheField name="Jan-22" numFmtId="164">
      <sharedItems containsSemiMixedTypes="0" containsString="0" containsNumber="1" containsInteger="1" minValue="1246" maxValue="1023031"/>
    </cacheField>
    <cacheField name="Totals" numFmtId="164">
      <sharedItems containsSemiMixedTypes="0" containsString="0" containsNumber="1" containsInteger="1" minValue="8722" maxValue="7591992"/>
    </cacheField>
    <cacheField name="Average" numFmtId="164">
      <sharedItems containsSemiMixedTypes="0" containsString="0" containsNumber="1" minValue="1246" maxValue="1084570.2857142857"/>
    </cacheField>
    <cacheField name="Min" numFmtId="164">
      <sharedItems containsSemiMixedTypes="0" containsString="0" containsNumber="1" containsInteger="1" minValue="1246" maxValue="907576"/>
    </cacheField>
    <cacheField name="Max" numFmtId="164">
      <sharedItems containsSemiMixedTypes="0" containsString="0" containsNumber="1" containsInteger="1" minValue="1246" maxValue="19286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Transformers: Revenge of the Fallen"/>
    <x v="0"/>
    <s v="Action"/>
    <x v="0"/>
    <n v="953741"/>
    <n v="924366"/>
    <n v="907576"/>
    <n v="945771"/>
    <n v="1928656"/>
    <n v="1023031"/>
    <n v="7591992"/>
    <n v="1084570.2857142857"/>
    <n v="907576"/>
    <n v="1928656"/>
    <n v="-0.46956274213753002"/>
    <s v="Above Average"/>
  </r>
  <r>
    <s v="Finding Nemo"/>
    <x v="1"/>
    <s v="Adventure"/>
    <x v="1"/>
    <n v="576636"/>
    <n v="564851"/>
    <n v="516416"/>
    <n v="558496"/>
    <n v="1139066"/>
    <n v="606996"/>
    <n v="4507412"/>
    <n v="643916"/>
    <n v="516416"/>
    <n v="1139066"/>
    <n v="-0.46711077321243899"/>
    <s v="Above Average"/>
  </r>
  <r>
    <s v="Batman Forever"/>
    <x v="2"/>
    <s v="Drama"/>
    <x v="2"/>
    <n v="263611"/>
    <n v="263801"/>
    <n v="279256"/>
    <n v="283426"/>
    <n v="590476"/>
    <n v="300861"/>
    <n v="2240742"/>
    <n v="320106"/>
    <n v="259311"/>
    <n v="590476"/>
    <n v="-0.49047717434747562"/>
    <s v="Above Average"/>
  </r>
  <r>
    <s v="Titanic"/>
    <x v="0"/>
    <s v="Adventure"/>
    <x v="3"/>
    <n v="86581"/>
    <n v="78091"/>
    <n v="92076"/>
    <n v="94381"/>
    <n v="187256"/>
    <n v="111241"/>
    <n v="731267"/>
    <n v="104466.71428571429"/>
    <n v="78091"/>
    <n v="187256"/>
    <n v="-0.40594159866706536"/>
    <s v="Below Average"/>
  </r>
  <r>
    <s v="Independence Day"/>
    <x v="3"/>
    <s v="Adventure"/>
    <x v="4"/>
    <n v="18876"/>
    <n v="8641"/>
    <n v="5236"/>
    <n v="5066"/>
    <n v="2286"/>
    <n v="1316"/>
    <n v="55927"/>
    <n v="7989.5714285714284"/>
    <n v="1316"/>
    <n v="18876"/>
    <n v="-0.42432195975503062"/>
    <s v="Below Average"/>
  </r>
  <r>
    <s v="Pirates of the Caribbean: Dead Man’s Chest"/>
    <x v="1"/>
    <s v="Action"/>
    <x v="5"/>
    <n v="5816"/>
    <n v="5836"/>
    <n v="5671"/>
    <n v="5841"/>
    <n v="10066"/>
    <n v="5821"/>
    <n v="44797"/>
    <n v="6399.5714285714284"/>
    <n v="5671"/>
    <n v="10066"/>
    <n v="-0.42171666997814428"/>
    <s v="Below Average"/>
  </r>
  <r>
    <s v="Harry Potter and the Sorcerer’s Stone"/>
    <x v="2"/>
    <s v="Adventure"/>
    <x v="6"/>
    <n v="7081"/>
    <n v="8006"/>
    <n v="12296"/>
    <n v="1246"/>
    <n v="1246"/>
    <n v="1246"/>
    <n v="38707"/>
    <n v="5529.5714285714284"/>
    <n v="1246"/>
    <n v="12296"/>
    <n v="0"/>
    <s v="Below Average"/>
  </r>
  <r>
    <s v="Men in Black"/>
    <x v="4"/>
    <s v="Adventure"/>
    <x v="7"/>
    <n v="2286"/>
    <n v="2286"/>
    <n v="3756"/>
    <n v="4451"/>
    <n v="4956"/>
    <n v="2671"/>
    <n v="22657"/>
    <n v="3236.7142857142858"/>
    <n v="2251"/>
    <n v="4956"/>
    <n v="-0.46105730427764324"/>
    <s v="Below Average"/>
  </r>
  <r>
    <s v="Star Wars Ep. I: The Phantom Menace"/>
    <x v="3"/>
    <s v="Adventure"/>
    <x v="8"/>
    <n v="1501"/>
    <n v="1501"/>
    <n v="1516"/>
    <n v="1501"/>
    <n v="1746"/>
    <n v="1496"/>
    <n v="10767"/>
    <n v="1538.1428571428571"/>
    <n v="1496"/>
    <n v="1746"/>
    <n v="-0.14318442153493705"/>
    <s v="Below Average"/>
  </r>
  <r>
    <s v="How the Grinch Stole Christmas"/>
    <x v="5"/>
    <s v="Adventure"/>
    <x v="9"/>
    <n v="1296"/>
    <n v="1296"/>
    <n v="1291"/>
    <n v="1296"/>
    <n v="1346"/>
    <n v="1296"/>
    <n v="9117"/>
    <n v="1302.4285714285713"/>
    <n v="1291"/>
    <n v="1346"/>
    <n v="-3.7147102526002951E-2"/>
    <s v="Below Average"/>
  </r>
  <r>
    <s v="Spider-Man 3"/>
    <x v="4"/>
    <s v="Adventure"/>
    <x v="10"/>
    <n v="1246"/>
    <n v="1246"/>
    <n v="1251"/>
    <n v="1256"/>
    <n v="1396"/>
    <n v="1256"/>
    <n v="8897"/>
    <n v="1271"/>
    <n v="1246"/>
    <n v="1396"/>
    <n v="-0.10028653295128942"/>
    <s v="Below Average"/>
  </r>
  <r>
    <s v="Shrek 2"/>
    <x v="6"/>
    <s v="Adventure"/>
    <x v="11"/>
    <n v="1271"/>
    <n v="1271"/>
    <n v="1271"/>
    <n v="1271"/>
    <n v="1276"/>
    <n v="1246"/>
    <n v="8877"/>
    <n v="1268.1428571428571"/>
    <n v="1246"/>
    <n v="1276"/>
    <n v="-2.3510971786833812E-2"/>
    <s v="Below Average"/>
  </r>
  <r>
    <s v="The Dark Knight"/>
    <x v="2"/>
    <s v="Adventure"/>
    <x v="10"/>
    <n v="1246"/>
    <n v="1246"/>
    <n v="1246"/>
    <n v="1246"/>
    <n v="1246"/>
    <n v="1291"/>
    <n v="8767"/>
    <n v="1252.4285714285713"/>
    <n v="1246"/>
    <n v="1291"/>
    <n v="3.6115569823435001E-2"/>
    <s v="Below Average"/>
  </r>
  <r>
    <s v="Spider-Man"/>
    <x v="4"/>
    <s v="Adventure"/>
    <x v="10"/>
    <n v="1246"/>
    <n v="1246"/>
    <n v="1246"/>
    <n v="1246"/>
    <n v="1246"/>
    <n v="1246"/>
    <n v="8722"/>
    <n v="1246"/>
    <n v="1246"/>
    <n v="1246"/>
    <n v="0"/>
    <s v="Below Average"/>
  </r>
  <r>
    <s v="Star Wars Ep. III: Revenge of the Sith"/>
    <x v="3"/>
    <s v="Action"/>
    <x v="10"/>
    <n v="1246"/>
    <n v="1246"/>
    <n v="1246"/>
    <n v="1246"/>
    <n v="1246"/>
    <n v="1246"/>
    <n v="8722"/>
    <n v="1246"/>
    <n v="1246"/>
    <n v="1246"/>
    <n v="0"/>
    <s v="Below Average"/>
  </r>
  <r>
    <s v="Toy Story 3"/>
    <x v="1"/>
    <s v="Action"/>
    <x v="10"/>
    <n v="1246"/>
    <n v="1246"/>
    <n v="1246"/>
    <n v="1246"/>
    <n v="1246"/>
    <n v="1246"/>
    <n v="8722"/>
    <n v="1246"/>
    <n v="1246"/>
    <n v="1246"/>
    <n v="0"/>
    <s v="Below Average"/>
  </r>
  <r>
    <s v="Totals"/>
    <x v="7"/>
    <m/>
    <x v="12"/>
    <n v="44409"/>
    <n v="44440"/>
    <n v="44470"/>
    <n v="44501"/>
    <n v="44531"/>
    <n v="44562"/>
    <n v="0"/>
    <n v="44470.142857142855"/>
    <n v="44378"/>
    <n v="44562"/>
    <m/>
    <n v="956630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Transformers: Revenge of the Fallen"/>
    <x v="0"/>
    <x v="0"/>
    <n v="908851"/>
    <n v="953741"/>
    <n v="924366"/>
    <n v="907576"/>
    <n v="945771"/>
    <n v="1928656"/>
    <n v="1023031"/>
    <n v="7591992"/>
    <n v="1084570.2857142857"/>
    <n v="907576"/>
    <n v="1928656"/>
  </r>
  <r>
    <s v="Finding Nemo"/>
    <x v="1"/>
    <x v="1"/>
    <n v="544951"/>
    <n v="576636"/>
    <n v="564851"/>
    <n v="516416"/>
    <n v="558496"/>
    <n v="1139066"/>
    <n v="606996"/>
    <n v="4507412"/>
    <n v="643916"/>
    <n v="516416"/>
    <n v="1139066"/>
  </r>
  <r>
    <s v="Batman Forever"/>
    <x v="2"/>
    <x v="2"/>
    <n v="259311"/>
    <n v="263611"/>
    <n v="263801"/>
    <n v="279256"/>
    <n v="283426"/>
    <n v="590476"/>
    <n v="300861"/>
    <n v="2240742"/>
    <n v="320106"/>
    <n v="259311"/>
    <n v="590476"/>
  </r>
  <r>
    <s v="Titanic"/>
    <x v="0"/>
    <x v="1"/>
    <n v="81641"/>
    <n v="86581"/>
    <n v="78091"/>
    <n v="92076"/>
    <n v="94381"/>
    <n v="187256"/>
    <n v="111241"/>
    <n v="731267"/>
    <n v="104466.71428571429"/>
    <n v="78091"/>
    <n v="187256"/>
  </r>
  <r>
    <s v="Independence Day"/>
    <x v="3"/>
    <x v="1"/>
    <n v="14506"/>
    <n v="18876"/>
    <n v="8641"/>
    <n v="5236"/>
    <n v="5066"/>
    <n v="2286"/>
    <n v="1316"/>
    <n v="55927"/>
    <n v="7989.5714285714284"/>
    <n v="1316"/>
    <n v="18876"/>
  </r>
  <r>
    <s v="Pirates of the Caribbean: Dead Man’s Chest"/>
    <x v="1"/>
    <x v="0"/>
    <n v="5746"/>
    <n v="5816"/>
    <n v="5836"/>
    <n v="5671"/>
    <n v="5841"/>
    <n v="10066"/>
    <n v="5821"/>
    <n v="44797"/>
    <n v="6399.5714285714284"/>
    <n v="5671"/>
    <n v="10066"/>
  </r>
  <r>
    <s v="Harry Potter and the Sorcerer’s Stone"/>
    <x v="2"/>
    <x v="1"/>
    <n v="7586"/>
    <n v="7081"/>
    <n v="8006"/>
    <n v="12296"/>
    <n v="1246"/>
    <n v="1246"/>
    <n v="1246"/>
    <n v="38707"/>
    <n v="5529.5714285714284"/>
    <n v="1246"/>
    <n v="12296"/>
  </r>
  <r>
    <s v="Men in Black"/>
    <x v="4"/>
    <x v="1"/>
    <n v="2251"/>
    <n v="2286"/>
    <n v="2286"/>
    <n v="3756"/>
    <n v="4451"/>
    <n v="4956"/>
    <n v="2671"/>
    <n v="22657"/>
    <n v="3236.7142857142858"/>
    <n v="2251"/>
    <n v="4956"/>
  </r>
  <r>
    <s v="Star Wars Ep. I: The Phantom Menace"/>
    <x v="3"/>
    <x v="1"/>
    <n v="1506"/>
    <n v="1501"/>
    <n v="1501"/>
    <n v="1516"/>
    <n v="1501"/>
    <n v="1746"/>
    <n v="1496"/>
    <n v="10767"/>
    <n v="1538.1428571428571"/>
    <n v="1496"/>
    <n v="1746"/>
  </r>
  <r>
    <s v="How the Grinch Stole Christmas"/>
    <x v="5"/>
    <x v="1"/>
    <n v="1296"/>
    <n v="1296"/>
    <n v="1296"/>
    <n v="1291"/>
    <n v="1296"/>
    <n v="1346"/>
    <n v="1296"/>
    <n v="9117"/>
    <n v="1302.4285714285713"/>
    <n v="1291"/>
    <n v="1346"/>
  </r>
  <r>
    <s v="Spider-Man 3"/>
    <x v="4"/>
    <x v="1"/>
    <n v="1246"/>
    <n v="1246"/>
    <n v="1246"/>
    <n v="1251"/>
    <n v="1256"/>
    <n v="1396"/>
    <n v="1256"/>
    <n v="8897"/>
    <n v="1271"/>
    <n v="1246"/>
    <n v="1396"/>
  </r>
  <r>
    <s v="Shrek 2"/>
    <x v="6"/>
    <x v="1"/>
    <n v="1271"/>
    <n v="1271"/>
    <n v="1271"/>
    <n v="1271"/>
    <n v="1271"/>
    <n v="1276"/>
    <n v="1246"/>
    <n v="8877"/>
    <n v="1268.1428571428571"/>
    <n v="1246"/>
    <n v="1276"/>
  </r>
  <r>
    <s v="The Dark Knight"/>
    <x v="2"/>
    <x v="1"/>
    <n v="1246"/>
    <n v="1246"/>
    <n v="1246"/>
    <n v="1246"/>
    <n v="1246"/>
    <n v="1246"/>
    <n v="1291"/>
    <n v="8767"/>
    <n v="1252.4285714285713"/>
    <n v="1246"/>
    <n v="1291"/>
  </r>
  <r>
    <s v="Spider-Man"/>
    <x v="4"/>
    <x v="1"/>
    <n v="1246"/>
    <n v="1246"/>
    <n v="1246"/>
    <n v="1246"/>
    <n v="1246"/>
    <n v="1246"/>
    <n v="1246"/>
    <n v="8722"/>
    <n v="1246"/>
    <n v="1246"/>
    <n v="1246"/>
  </r>
  <r>
    <s v="Star Wars Ep. III: Revenge of the Sith"/>
    <x v="3"/>
    <x v="0"/>
    <n v="1246"/>
    <n v="1246"/>
    <n v="1246"/>
    <n v="1246"/>
    <n v="1246"/>
    <n v="1246"/>
    <n v="1246"/>
    <n v="8722"/>
    <n v="1246"/>
    <n v="1246"/>
    <n v="1246"/>
  </r>
  <r>
    <s v="Toy Story 3"/>
    <x v="1"/>
    <x v="0"/>
    <n v="1246"/>
    <n v="1246"/>
    <n v="1246"/>
    <n v="1246"/>
    <n v="1246"/>
    <n v="1246"/>
    <n v="1246"/>
    <n v="8722"/>
    <n v="1246"/>
    <n v="1246"/>
    <n v="12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4F47F-9BBA-41CD-A947-DA481C0714E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C32" firstHeaderRow="0" firstDataRow="1" firstDataCol="1"/>
  <pivotFields count="16">
    <pivotField showAll="0"/>
    <pivotField axis="axisRow" showAll="0">
      <items count="9">
        <item x="3"/>
        <item x="6"/>
        <item x="0"/>
        <item x="4"/>
        <item x="5"/>
        <item x="1"/>
        <item x="2"/>
        <item x="7"/>
        <item t="default"/>
      </items>
    </pivotField>
    <pivotField showAll="0"/>
    <pivotField numFmtId="164" showAll="0">
      <items count="14">
        <item x="10"/>
        <item x="11"/>
        <item x="9"/>
        <item x="8"/>
        <item x="7"/>
        <item x="5"/>
        <item x="6"/>
        <item x="4"/>
        <item x="12"/>
        <item x="3"/>
        <item x="2"/>
        <item x="1"/>
        <item x="0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64"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verage" fld="11" subtotal="average" baseField="1" baseItem="0"/>
    <dataField name="Sum of Totals" fld="10" baseField="0" baseItem="0" numFmtId="165"/>
  </dataFields>
  <formats count="2">
    <format dxfId="3">
      <pivotArea outline="0" collapsedLevelsAreSubtotals="1" fieldPosition="0"/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1D901-0F84-4CE4-A4E6-E2439E47240A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64:B72" firstHeaderRow="1" firstDataRow="1" firstDataCol="1"/>
  <pivotFields count="14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verage" fld="11" subtotal="average" baseField="2" baseItem="0" numFmtId="44"/>
  </dataFields>
  <formats count="1">
    <format dxfId="4">
      <pivotArea outline="0" collapsedLevelsAreSubtotals="1" fieldPosition="0"/>
    </format>
  </format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D26B3-B6C9-4198-97AD-62F62D6E2CE5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8:B62" firstHeaderRow="1" firstDataRow="1" firstDataCol="1"/>
  <pivotFields count="14"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" fld="11" subtotal="average" baseField="2" baseItem="0" numFmtId="44"/>
  </dataFields>
  <formats count="1">
    <format dxfId="5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670FC2-DEA5-48B8-BAA3-9D7B09B816EA}" name="Table2" displayName="Table2" ref="A1:B17" totalsRowShown="0">
  <autoFilter ref="A1:B17" xr:uid="{89670FC2-DEA5-48B8-BAA3-9D7B09B816EA}"/>
  <tableColumns count="2">
    <tableColumn id="1" xr3:uid="{934C0771-C6BE-4197-B00C-E7D55AE592E3}" name="MOVIE"/>
    <tableColumn id="2" xr3:uid="{B9EBCD9E-3A44-4DDB-9359-F0057F616703}" name="DISTRIBU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1FFE-7AF7-4672-B92F-0273E7D7788E}" name="Table1" displayName="Table1" ref="A1:N5" totalsRowShown="0">
  <autoFilter ref="A1:N5" xr:uid="{745D1FFE-7AF7-4672-B92F-0273E7D7788E}"/>
  <tableColumns count="14">
    <tableColumn id="1" xr3:uid="{0360D40E-1470-48D6-94F1-E6DDE841FDC2}" name="MOVIE"/>
    <tableColumn id="2" xr3:uid="{4E34177E-3B7D-4E6B-AB31-84BA621B2CC0}" name="Distributer"/>
    <tableColumn id="3" xr3:uid="{A295FA74-2343-4267-A0A1-8D105D593759}" name="GENRE"/>
    <tableColumn id="4" xr3:uid="{CE1C9C75-0248-4FB7-9FC4-B5B86DE487E6}" name="Jul-21"/>
    <tableColumn id="5" xr3:uid="{E70D99F3-FDD3-443B-8258-CA4A0A7C3B21}" name="Aug-21"/>
    <tableColumn id="6" xr3:uid="{169A2E59-E2D0-46DA-9040-9349724A1A5B}" name="Sep-21"/>
    <tableColumn id="7" xr3:uid="{0B13FFE4-A9DC-42D2-82AB-A4965FAF7608}" name="Oct-21"/>
    <tableColumn id="8" xr3:uid="{72E1A44F-17B2-4FE0-B865-F902DE86FFF3}" name="Nov-21"/>
    <tableColumn id="9" xr3:uid="{0088DC49-51EF-44A7-A088-D7FCD02BF392}" name="Dec-21"/>
    <tableColumn id="10" xr3:uid="{DE1E9305-22A8-4753-8C20-F0081D6FE191}" name="Jan-22"/>
    <tableColumn id="11" xr3:uid="{DA3C3184-F649-4A0A-8399-67418B0BF7C9}" name="Totals"/>
    <tableColumn id="12" xr3:uid="{D69692B6-BDCE-4443-A9BB-C52DAA9ABCC2}" name="Average"/>
    <tableColumn id="13" xr3:uid="{7A883059-8E61-4E7D-B398-2E2191C26FEE}" name="Min"/>
    <tableColumn id="14" xr3:uid="{9F8E3B11-CF31-4E56-B550-5C4728013846}" name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Q72"/>
  <sheetViews>
    <sheetView showGridLines="0" tabSelected="1" topLeftCell="B1" zoomScale="85" zoomScaleNormal="85" workbookViewId="0">
      <selection activeCell="Q7" sqref="Q7"/>
    </sheetView>
  </sheetViews>
  <sheetFormatPr defaultRowHeight="14.4" x14ac:dyDescent="0.3"/>
  <cols>
    <col min="1" max="1" width="17.44140625" bestFit="1" customWidth="1"/>
    <col min="2" max="2" width="18.6640625" bestFit="1" customWidth="1"/>
    <col min="3" max="3" width="13" bestFit="1" customWidth="1"/>
    <col min="4" max="10" width="12.88671875" bestFit="1" customWidth="1"/>
    <col min="11" max="11" width="14.21875" bestFit="1" customWidth="1"/>
    <col min="12" max="12" width="13.44140625" bestFit="1" customWidth="1"/>
    <col min="13" max="14" width="11.6640625" bestFit="1" customWidth="1"/>
    <col min="15" max="15" width="16.88671875" bestFit="1" customWidth="1"/>
    <col min="16" max="16" width="14.33203125" bestFit="1" customWidth="1"/>
    <col min="17" max="17" width="12.77734375" bestFit="1" customWidth="1"/>
  </cols>
  <sheetData>
    <row r="1" spans="1:17" ht="21" x14ac:dyDescent="0.4">
      <c r="A1" s="17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7" s="10" customFormat="1" ht="30" customHeight="1" x14ac:dyDescent="0.3">
      <c r="A2" s="7" t="s">
        <v>0</v>
      </c>
      <c r="B2" s="7" t="s">
        <v>36</v>
      </c>
      <c r="C2" s="7" t="s">
        <v>17</v>
      </c>
      <c r="D2" s="8">
        <v>44378</v>
      </c>
      <c r="E2" s="8">
        <v>44409</v>
      </c>
      <c r="F2" s="8">
        <v>44440</v>
      </c>
      <c r="G2" s="8">
        <v>44470</v>
      </c>
      <c r="H2" s="8">
        <v>44501</v>
      </c>
      <c r="I2" s="8">
        <v>44531</v>
      </c>
      <c r="J2" s="8">
        <v>44562</v>
      </c>
      <c r="K2" s="9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10" t="s">
        <v>35</v>
      </c>
      <c r="Q2" s="10" t="s">
        <v>49</v>
      </c>
    </row>
    <row r="3" spans="1:17" ht="15.6" x14ac:dyDescent="0.3">
      <c r="A3" s="1" t="s">
        <v>15</v>
      </c>
      <c r="B3" s="1" t="str">
        <f>VLOOKUP(A3,Distributers!$A$2:$B$17,2,FALSE)</f>
        <v>Paramount Pictures</v>
      </c>
      <c r="C3" s="1" t="s">
        <v>20</v>
      </c>
      <c r="D3" s="3">
        <v>908851</v>
      </c>
      <c r="E3" s="3">
        <v>953741</v>
      </c>
      <c r="F3" s="3">
        <v>924366</v>
      </c>
      <c r="G3" s="3">
        <v>907576</v>
      </c>
      <c r="H3" s="3">
        <v>945771</v>
      </c>
      <c r="I3" s="3">
        <v>1928656</v>
      </c>
      <c r="J3" s="3">
        <v>1023031</v>
      </c>
      <c r="K3" s="6">
        <f t="shared" ref="K3:K18" si="0">SUM(D3:J3)</f>
        <v>7591992</v>
      </c>
      <c r="L3" s="3">
        <f t="shared" ref="L3:L19" si="1">AVERAGE(D3:J3)</f>
        <v>1084570.2857142857</v>
      </c>
      <c r="M3" s="3">
        <f t="shared" ref="M3:M19" si="2">MIN(D3:J3)</f>
        <v>907576</v>
      </c>
      <c r="N3" s="3">
        <f t="shared" ref="N3:N19" si="3">MAX(D3:J3)</f>
        <v>1928656</v>
      </c>
      <c r="O3" s="11">
        <f t="shared" ref="O3:O18" si="4">J3/I3-1</f>
        <v>-0.46956274213753002</v>
      </c>
      <c r="P3" s="2" t="str">
        <f t="shared" ref="P3:P18" si="5">IF(K3&gt;$P$19,"Above Average","Below Average")</f>
        <v>Above Average</v>
      </c>
      <c r="Q3" t="s">
        <v>50</v>
      </c>
    </row>
    <row r="4" spans="1:17" ht="15.6" x14ac:dyDescent="0.3">
      <c r="A4" s="1" t="s">
        <v>9</v>
      </c>
      <c r="B4" s="1" t="str">
        <f>VLOOKUP(A4,Distributers!$A$2:$B$17,2,FALSE)</f>
        <v>Walt Disney</v>
      </c>
      <c r="C4" s="1" t="s">
        <v>19</v>
      </c>
      <c r="D4" s="3">
        <v>544951</v>
      </c>
      <c r="E4" s="3">
        <v>576636</v>
      </c>
      <c r="F4" s="3">
        <v>564851</v>
      </c>
      <c r="G4" s="3">
        <v>516416</v>
      </c>
      <c r="H4" s="3">
        <v>558496</v>
      </c>
      <c r="I4" s="3">
        <v>1139066</v>
      </c>
      <c r="J4" s="3">
        <v>606996</v>
      </c>
      <c r="K4" s="6">
        <f t="shared" si="0"/>
        <v>4507412</v>
      </c>
      <c r="L4" s="3">
        <f t="shared" si="1"/>
        <v>643916</v>
      </c>
      <c r="M4" s="3">
        <f t="shared" si="2"/>
        <v>516416</v>
      </c>
      <c r="N4" s="3">
        <f t="shared" si="3"/>
        <v>1139066</v>
      </c>
      <c r="O4" s="11">
        <f t="shared" si="4"/>
        <v>-0.46711077321243899</v>
      </c>
      <c r="P4" s="2" t="str">
        <f t="shared" si="5"/>
        <v>Above Average</v>
      </c>
      <c r="Q4" t="s">
        <v>51</v>
      </c>
    </row>
    <row r="5" spans="1:17" ht="15.6" x14ac:dyDescent="0.3">
      <c r="A5" s="1" t="s">
        <v>1</v>
      </c>
      <c r="B5" s="1" t="str">
        <f>VLOOKUP(A5,Distributers!$A$2:$B$17,2,FALSE)</f>
        <v>Warner Bros.</v>
      </c>
      <c r="C5" s="1" t="s">
        <v>18</v>
      </c>
      <c r="D5" s="3">
        <v>259311</v>
      </c>
      <c r="E5" s="3">
        <v>263611</v>
      </c>
      <c r="F5" s="3">
        <v>263801</v>
      </c>
      <c r="G5" s="3">
        <v>279256</v>
      </c>
      <c r="H5" s="3">
        <v>283426</v>
      </c>
      <c r="I5" s="3">
        <v>590476</v>
      </c>
      <c r="J5" s="3">
        <v>300861</v>
      </c>
      <c r="K5" s="6">
        <f t="shared" si="0"/>
        <v>2240742</v>
      </c>
      <c r="L5" s="3">
        <f t="shared" si="1"/>
        <v>320106</v>
      </c>
      <c r="M5" s="3">
        <f t="shared" si="2"/>
        <v>259311</v>
      </c>
      <c r="N5" s="3">
        <f t="shared" si="3"/>
        <v>590476</v>
      </c>
      <c r="O5" s="11">
        <f t="shared" si="4"/>
        <v>-0.49047717434747562</v>
      </c>
      <c r="P5" s="2" t="str">
        <f t="shared" si="5"/>
        <v>Above Average</v>
      </c>
      <c r="Q5" t="s">
        <v>52</v>
      </c>
    </row>
    <row r="6" spans="1:17" ht="15.6" x14ac:dyDescent="0.3">
      <c r="A6" s="1" t="s">
        <v>4</v>
      </c>
      <c r="B6" s="1" t="str">
        <f>VLOOKUP(A6,Distributers!$A$2:$B$17,2,FALSE)</f>
        <v>Paramount Pictures</v>
      </c>
      <c r="C6" s="1" t="s">
        <v>19</v>
      </c>
      <c r="D6" s="3">
        <v>81641</v>
      </c>
      <c r="E6" s="3">
        <v>86581</v>
      </c>
      <c r="F6" s="3">
        <v>78091</v>
      </c>
      <c r="G6" s="3">
        <v>92076</v>
      </c>
      <c r="H6" s="3">
        <v>94381</v>
      </c>
      <c r="I6" s="3">
        <v>187256</v>
      </c>
      <c r="J6" s="3">
        <v>111241</v>
      </c>
      <c r="K6" s="6">
        <f t="shared" si="0"/>
        <v>731267</v>
      </c>
      <c r="L6" s="3">
        <f t="shared" si="1"/>
        <v>104466.71428571429</v>
      </c>
      <c r="M6" s="3">
        <f t="shared" si="2"/>
        <v>78091</v>
      </c>
      <c r="N6" s="3">
        <f t="shared" si="3"/>
        <v>187256</v>
      </c>
      <c r="O6" s="11">
        <f t="shared" si="4"/>
        <v>-0.40594159866706536</v>
      </c>
      <c r="P6" s="2" t="str">
        <f t="shared" si="5"/>
        <v>Below Average</v>
      </c>
    </row>
    <row r="7" spans="1:17" ht="15.6" x14ac:dyDescent="0.3">
      <c r="A7" s="1" t="s">
        <v>2</v>
      </c>
      <c r="B7" s="1" t="str">
        <f>VLOOKUP(A7,Distributers!$A$2:$B$17,2,FALSE)</f>
        <v>20th Century Fox</v>
      </c>
      <c r="C7" s="1" t="s">
        <v>19</v>
      </c>
      <c r="D7" s="3">
        <v>14506</v>
      </c>
      <c r="E7" s="3">
        <v>18876</v>
      </c>
      <c r="F7" s="3">
        <v>8641</v>
      </c>
      <c r="G7" s="3">
        <v>5236</v>
      </c>
      <c r="H7" s="3">
        <v>5066</v>
      </c>
      <c r="I7" s="3">
        <v>2286</v>
      </c>
      <c r="J7" s="3">
        <v>1316</v>
      </c>
      <c r="K7" s="6">
        <f t="shared" si="0"/>
        <v>55927</v>
      </c>
      <c r="L7" s="3">
        <f t="shared" si="1"/>
        <v>7989.5714285714284</v>
      </c>
      <c r="M7" s="3">
        <f t="shared" si="2"/>
        <v>1316</v>
      </c>
      <c r="N7" s="3">
        <f t="shared" si="3"/>
        <v>18876</v>
      </c>
      <c r="O7" s="11">
        <f t="shared" si="4"/>
        <v>-0.42432195975503062</v>
      </c>
      <c r="P7" s="2" t="str">
        <f t="shared" si="5"/>
        <v>Below Average</v>
      </c>
    </row>
    <row r="8" spans="1:17" ht="15.6" x14ac:dyDescent="0.3">
      <c r="A8" s="1" t="s">
        <v>12</v>
      </c>
      <c r="B8" s="1" t="str">
        <f>VLOOKUP(A8,Distributers!$A$2:$B$17,2,FALSE)</f>
        <v>Walt Disney</v>
      </c>
      <c r="C8" s="1" t="s">
        <v>20</v>
      </c>
      <c r="D8" s="3">
        <v>5746</v>
      </c>
      <c r="E8" s="3">
        <v>5816</v>
      </c>
      <c r="F8" s="3">
        <v>5836</v>
      </c>
      <c r="G8" s="3">
        <v>5671</v>
      </c>
      <c r="H8" s="3">
        <v>5841</v>
      </c>
      <c r="I8" s="3">
        <v>10066</v>
      </c>
      <c r="J8" s="3">
        <v>5821</v>
      </c>
      <c r="K8" s="6">
        <f t="shared" si="0"/>
        <v>44797</v>
      </c>
      <c r="L8" s="3">
        <f t="shared" si="1"/>
        <v>6399.5714285714284</v>
      </c>
      <c r="M8" s="3">
        <f t="shared" si="2"/>
        <v>5671</v>
      </c>
      <c r="N8" s="3">
        <f t="shared" si="3"/>
        <v>10066</v>
      </c>
      <c r="O8" s="11">
        <f t="shared" si="4"/>
        <v>-0.42171666997814428</v>
      </c>
      <c r="P8" s="2" t="str">
        <f t="shared" si="5"/>
        <v>Below Average</v>
      </c>
    </row>
    <row r="9" spans="1:17" ht="15.6" x14ac:dyDescent="0.3">
      <c r="A9" s="1" t="s">
        <v>7</v>
      </c>
      <c r="B9" s="1" t="str">
        <f>VLOOKUP(A9,Distributers!$A$2:$B$17,2,FALSE)</f>
        <v>Warner Bros.</v>
      </c>
      <c r="C9" s="1" t="s">
        <v>19</v>
      </c>
      <c r="D9" s="3">
        <v>7586</v>
      </c>
      <c r="E9" s="3">
        <v>7081</v>
      </c>
      <c r="F9" s="3">
        <v>8006</v>
      </c>
      <c r="G9" s="3">
        <v>12296</v>
      </c>
      <c r="H9" s="3">
        <v>1246</v>
      </c>
      <c r="I9" s="3">
        <v>1246</v>
      </c>
      <c r="J9" s="3">
        <v>1246</v>
      </c>
      <c r="K9" s="6">
        <f t="shared" si="0"/>
        <v>38707</v>
      </c>
      <c r="L9" s="3">
        <f t="shared" si="1"/>
        <v>5529.5714285714284</v>
      </c>
      <c r="M9" s="3">
        <f t="shared" si="2"/>
        <v>1246</v>
      </c>
      <c r="N9" s="3">
        <f t="shared" si="3"/>
        <v>12296</v>
      </c>
      <c r="O9" s="11">
        <f t="shared" si="4"/>
        <v>0</v>
      </c>
      <c r="P9" s="2" t="str">
        <f t="shared" si="5"/>
        <v>Below Average</v>
      </c>
    </row>
    <row r="10" spans="1:17" ht="15.6" x14ac:dyDescent="0.3">
      <c r="A10" s="1" t="s">
        <v>3</v>
      </c>
      <c r="B10" s="1" t="str">
        <f>VLOOKUP(A10,Distributers!$A$2:$B$17,2,FALSE)</f>
        <v>Sony Pictures</v>
      </c>
      <c r="C10" s="1" t="s">
        <v>19</v>
      </c>
      <c r="D10" s="3">
        <v>2251</v>
      </c>
      <c r="E10" s="3">
        <v>2286</v>
      </c>
      <c r="F10" s="3">
        <v>2286</v>
      </c>
      <c r="G10" s="3">
        <v>3756</v>
      </c>
      <c r="H10" s="3">
        <v>4451</v>
      </c>
      <c r="I10" s="3">
        <v>4956</v>
      </c>
      <c r="J10" s="3">
        <v>2671</v>
      </c>
      <c r="K10" s="6">
        <f t="shared" si="0"/>
        <v>22657</v>
      </c>
      <c r="L10" s="3">
        <f t="shared" si="1"/>
        <v>3236.7142857142858</v>
      </c>
      <c r="M10" s="3">
        <f t="shared" si="2"/>
        <v>2251</v>
      </c>
      <c r="N10" s="3">
        <f t="shared" si="3"/>
        <v>4956</v>
      </c>
      <c r="O10" s="11">
        <f t="shared" si="4"/>
        <v>-0.46105730427764324</v>
      </c>
      <c r="P10" s="2" t="str">
        <f t="shared" si="5"/>
        <v>Below Average</v>
      </c>
    </row>
    <row r="11" spans="1:17" ht="15.6" x14ac:dyDescent="0.3">
      <c r="A11" s="1" t="s">
        <v>5</v>
      </c>
      <c r="B11" s="1" t="str">
        <f>VLOOKUP(A11,Distributers!$A$2:$B$17,2,FALSE)</f>
        <v>20th Century Fox</v>
      </c>
      <c r="C11" s="1" t="s">
        <v>19</v>
      </c>
      <c r="D11" s="3">
        <v>1506</v>
      </c>
      <c r="E11" s="3">
        <v>1501</v>
      </c>
      <c r="F11" s="3">
        <v>1501</v>
      </c>
      <c r="G11" s="3">
        <v>1516</v>
      </c>
      <c r="H11" s="3">
        <v>1501</v>
      </c>
      <c r="I11" s="3">
        <v>1746</v>
      </c>
      <c r="J11" s="3">
        <v>1496</v>
      </c>
      <c r="K11" s="6">
        <f t="shared" si="0"/>
        <v>10767</v>
      </c>
      <c r="L11" s="3">
        <f t="shared" si="1"/>
        <v>1538.1428571428571</v>
      </c>
      <c r="M11" s="3">
        <f t="shared" si="2"/>
        <v>1496</v>
      </c>
      <c r="N11" s="3">
        <f t="shared" si="3"/>
        <v>1746</v>
      </c>
      <c r="O11" s="11">
        <f t="shared" si="4"/>
        <v>-0.14318442153493705</v>
      </c>
      <c r="P11" s="2" t="str">
        <f t="shared" si="5"/>
        <v>Below Average</v>
      </c>
    </row>
    <row r="12" spans="1:17" ht="15.6" x14ac:dyDescent="0.3">
      <c r="A12" s="1" t="s">
        <v>6</v>
      </c>
      <c r="B12" s="1" t="str">
        <f>VLOOKUP(A12,Distributers!$A$2:$B$17,2,FALSE)</f>
        <v>Universal</v>
      </c>
      <c r="C12" s="1" t="s">
        <v>19</v>
      </c>
      <c r="D12" s="3">
        <v>1296</v>
      </c>
      <c r="E12" s="3">
        <v>1296</v>
      </c>
      <c r="F12" s="3">
        <v>1296</v>
      </c>
      <c r="G12" s="3">
        <v>1291</v>
      </c>
      <c r="H12" s="3">
        <v>1296</v>
      </c>
      <c r="I12" s="3">
        <v>1346</v>
      </c>
      <c r="J12" s="3">
        <v>1296</v>
      </c>
      <c r="K12" s="6">
        <f t="shared" si="0"/>
        <v>9117</v>
      </c>
      <c r="L12" s="3">
        <f t="shared" si="1"/>
        <v>1302.4285714285713</v>
      </c>
      <c r="M12" s="3">
        <f t="shared" si="2"/>
        <v>1291</v>
      </c>
      <c r="N12" s="3">
        <f t="shared" si="3"/>
        <v>1346</v>
      </c>
      <c r="O12" s="11">
        <f t="shared" si="4"/>
        <v>-3.7147102526002951E-2</v>
      </c>
      <c r="P12" s="2" t="str">
        <f t="shared" si="5"/>
        <v>Below Average</v>
      </c>
    </row>
    <row r="13" spans="1:17" ht="15.6" x14ac:dyDescent="0.3">
      <c r="A13" s="1" t="s">
        <v>13</v>
      </c>
      <c r="B13" s="1" t="str">
        <f>VLOOKUP(A13,Distributers!$A$2:$B$17,2,FALSE)</f>
        <v>Sony Pictures</v>
      </c>
      <c r="C13" s="1" t="s">
        <v>19</v>
      </c>
      <c r="D13" s="3">
        <v>1246</v>
      </c>
      <c r="E13" s="3">
        <v>1246</v>
      </c>
      <c r="F13" s="3">
        <v>1246</v>
      </c>
      <c r="G13" s="3">
        <v>1251</v>
      </c>
      <c r="H13" s="3">
        <v>1256</v>
      </c>
      <c r="I13" s="3">
        <v>1396</v>
      </c>
      <c r="J13" s="3">
        <v>1256</v>
      </c>
      <c r="K13" s="6">
        <f t="shared" si="0"/>
        <v>8897</v>
      </c>
      <c r="L13" s="3">
        <f t="shared" si="1"/>
        <v>1271</v>
      </c>
      <c r="M13" s="3">
        <f t="shared" si="2"/>
        <v>1246</v>
      </c>
      <c r="N13" s="3">
        <f t="shared" si="3"/>
        <v>1396</v>
      </c>
      <c r="O13" s="11">
        <f t="shared" si="4"/>
        <v>-0.10028653295128942</v>
      </c>
      <c r="P13" s="2" t="str">
        <f t="shared" si="5"/>
        <v>Below Average</v>
      </c>
    </row>
    <row r="14" spans="1:17" ht="15.6" x14ac:dyDescent="0.3">
      <c r="A14" s="1" t="s">
        <v>10</v>
      </c>
      <c r="B14" s="1" t="str">
        <f>VLOOKUP(A14,Distributers!$A$2:$B$17,2,FALSE)</f>
        <v>Dreamworks SKG</v>
      </c>
      <c r="C14" s="1" t="s">
        <v>19</v>
      </c>
      <c r="D14" s="3">
        <v>1271</v>
      </c>
      <c r="E14" s="3">
        <v>1271</v>
      </c>
      <c r="F14" s="3">
        <v>1271</v>
      </c>
      <c r="G14" s="3">
        <v>1271</v>
      </c>
      <c r="H14" s="3">
        <v>1271</v>
      </c>
      <c r="I14" s="3">
        <v>1276</v>
      </c>
      <c r="J14" s="3">
        <v>1246</v>
      </c>
      <c r="K14" s="6">
        <f t="shared" si="0"/>
        <v>8877</v>
      </c>
      <c r="L14" s="3">
        <f t="shared" si="1"/>
        <v>1268.1428571428571</v>
      </c>
      <c r="M14" s="3">
        <f t="shared" si="2"/>
        <v>1246</v>
      </c>
      <c r="N14" s="3">
        <f t="shared" si="3"/>
        <v>1276</v>
      </c>
      <c r="O14" s="11">
        <f t="shared" si="4"/>
        <v>-2.3510971786833812E-2</v>
      </c>
      <c r="P14" s="2" t="str">
        <f t="shared" si="5"/>
        <v>Below Average</v>
      </c>
    </row>
    <row r="15" spans="1:17" ht="15.6" x14ac:dyDescent="0.3">
      <c r="A15" s="1" t="s">
        <v>14</v>
      </c>
      <c r="B15" s="1" t="str">
        <f>VLOOKUP(A15,Distributers!$A$2:$B$17,2,FALSE)</f>
        <v>Warner Bros.</v>
      </c>
      <c r="C15" s="1" t="s">
        <v>19</v>
      </c>
      <c r="D15" s="3">
        <v>1246</v>
      </c>
      <c r="E15" s="3">
        <v>1246</v>
      </c>
      <c r="F15" s="3">
        <v>1246</v>
      </c>
      <c r="G15" s="3">
        <v>1246</v>
      </c>
      <c r="H15" s="3">
        <v>1246</v>
      </c>
      <c r="I15" s="3">
        <v>1246</v>
      </c>
      <c r="J15" s="3">
        <v>1291</v>
      </c>
      <c r="K15" s="6">
        <f t="shared" si="0"/>
        <v>8767</v>
      </c>
      <c r="L15" s="3">
        <f t="shared" si="1"/>
        <v>1252.4285714285713</v>
      </c>
      <c r="M15" s="3">
        <f t="shared" si="2"/>
        <v>1246</v>
      </c>
      <c r="N15" s="3">
        <f t="shared" si="3"/>
        <v>1291</v>
      </c>
      <c r="O15" s="11">
        <f t="shared" si="4"/>
        <v>3.6115569823435001E-2</v>
      </c>
      <c r="P15" s="2" t="str">
        <f t="shared" si="5"/>
        <v>Below Average</v>
      </c>
    </row>
    <row r="16" spans="1:17" ht="15.6" x14ac:dyDescent="0.3">
      <c r="A16" s="1" t="s">
        <v>8</v>
      </c>
      <c r="B16" s="1" t="str">
        <f>VLOOKUP(A16,Distributers!$A$2:$B$17,2,FALSE)</f>
        <v>Sony Pictures</v>
      </c>
      <c r="C16" s="1" t="s">
        <v>19</v>
      </c>
      <c r="D16" s="3">
        <v>1246</v>
      </c>
      <c r="E16" s="3">
        <v>1246</v>
      </c>
      <c r="F16" s="3">
        <v>1246</v>
      </c>
      <c r="G16" s="3">
        <v>1246</v>
      </c>
      <c r="H16" s="3">
        <v>1246</v>
      </c>
      <c r="I16" s="3">
        <v>1246</v>
      </c>
      <c r="J16" s="3">
        <v>1246</v>
      </c>
      <c r="K16" s="6">
        <f t="shared" si="0"/>
        <v>8722</v>
      </c>
      <c r="L16" s="3">
        <f t="shared" si="1"/>
        <v>1246</v>
      </c>
      <c r="M16" s="3">
        <f t="shared" si="2"/>
        <v>1246</v>
      </c>
      <c r="N16" s="3">
        <f t="shared" si="3"/>
        <v>1246</v>
      </c>
      <c r="O16" s="11">
        <f t="shared" si="4"/>
        <v>0</v>
      </c>
      <c r="P16" s="2" t="str">
        <f t="shared" si="5"/>
        <v>Below Average</v>
      </c>
    </row>
    <row r="17" spans="1:16" ht="15.6" x14ac:dyDescent="0.3">
      <c r="A17" s="1" t="s">
        <v>11</v>
      </c>
      <c r="B17" s="1" t="str">
        <f>VLOOKUP(A17,Distributers!$A$2:$B$17,2,FALSE)</f>
        <v>20th Century Fox</v>
      </c>
      <c r="C17" s="1" t="s">
        <v>20</v>
      </c>
      <c r="D17" s="3">
        <v>1246</v>
      </c>
      <c r="E17" s="3">
        <v>1246</v>
      </c>
      <c r="F17" s="3">
        <v>1246</v>
      </c>
      <c r="G17" s="3">
        <v>1246</v>
      </c>
      <c r="H17" s="3">
        <v>1246</v>
      </c>
      <c r="I17" s="3">
        <v>1246</v>
      </c>
      <c r="J17" s="3">
        <v>1246</v>
      </c>
      <c r="K17" s="6">
        <f t="shared" si="0"/>
        <v>8722</v>
      </c>
      <c r="L17" s="3">
        <f t="shared" si="1"/>
        <v>1246</v>
      </c>
      <c r="M17" s="3">
        <f t="shared" si="2"/>
        <v>1246</v>
      </c>
      <c r="N17" s="3">
        <f t="shared" si="3"/>
        <v>1246</v>
      </c>
      <c r="O17" s="11">
        <f t="shared" si="4"/>
        <v>0</v>
      </c>
      <c r="P17" s="2" t="str">
        <f t="shared" si="5"/>
        <v>Below Average</v>
      </c>
    </row>
    <row r="18" spans="1:16" ht="15.6" x14ac:dyDescent="0.3">
      <c r="A18" s="1" t="s">
        <v>16</v>
      </c>
      <c r="B18" s="1" t="str">
        <f>VLOOKUP(A18,Distributers!$A$2:$B$17,2,FALSE)</f>
        <v>Walt Disney</v>
      </c>
      <c r="C18" s="1" t="s">
        <v>20</v>
      </c>
      <c r="D18" s="3">
        <v>1246</v>
      </c>
      <c r="E18" s="3">
        <v>1246</v>
      </c>
      <c r="F18" s="3">
        <v>1246</v>
      </c>
      <c r="G18" s="3">
        <v>1246</v>
      </c>
      <c r="H18" s="3">
        <v>1246</v>
      </c>
      <c r="I18" s="3">
        <v>1246</v>
      </c>
      <c r="J18" s="3">
        <v>1246</v>
      </c>
      <c r="K18" s="6">
        <f t="shared" si="0"/>
        <v>8722</v>
      </c>
      <c r="L18" s="3">
        <f t="shared" si="1"/>
        <v>1246</v>
      </c>
      <c r="M18" s="3">
        <f t="shared" si="2"/>
        <v>1246</v>
      </c>
      <c r="N18" s="3">
        <f t="shared" si="3"/>
        <v>1246</v>
      </c>
      <c r="O18" s="11">
        <f t="shared" si="4"/>
        <v>0</v>
      </c>
      <c r="P18" s="2" t="str">
        <f t="shared" si="5"/>
        <v>Below Average</v>
      </c>
    </row>
    <row r="19" spans="1:16" ht="15.6" x14ac:dyDescent="0.3">
      <c r="A19" s="5" t="s">
        <v>30</v>
      </c>
      <c r="B19" s="5"/>
      <c r="C19" s="5"/>
      <c r="D19" s="6">
        <f>SUM(D3:D18)</f>
        <v>1835146</v>
      </c>
      <c r="E19" s="6">
        <f t="shared" ref="E19:K19" si="6">SUM(E3:E18)</f>
        <v>1924926</v>
      </c>
      <c r="F19" s="6">
        <f t="shared" si="6"/>
        <v>1866176</v>
      </c>
      <c r="G19" s="6">
        <f t="shared" si="6"/>
        <v>1832596</v>
      </c>
      <c r="H19" s="6">
        <f t="shared" si="6"/>
        <v>1908986</v>
      </c>
      <c r="I19" s="6">
        <f t="shared" si="6"/>
        <v>3874756</v>
      </c>
      <c r="J19" s="6">
        <f t="shared" si="6"/>
        <v>2063506</v>
      </c>
      <c r="K19" s="6">
        <f t="shared" si="6"/>
        <v>15306092</v>
      </c>
      <c r="L19" s="3">
        <f t="shared" si="1"/>
        <v>2186584.5714285714</v>
      </c>
      <c r="M19" s="3">
        <f t="shared" si="2"/>
        <v>1832596</v>
      </c>
      <c r="N19" s="3">
        <f t="shared" si="3"/>
        <v>3874756</v>
      </c>
      <c r="O19" s="1"/>
      <c r="P19" s="12">
        <f>AVERAGE(K3:K18)</f>
        <v>956630.75</v>
      </c>
    </row>
    <row r="23" spans="1:16" x14ac:dyDescent="0.3">
      <c r="A23" s="13" t="s">
        <v>37</v>
      </c>
      <c r="B23" t="s">
        <v>41</v>
      </c>
      <c r="C23" t="s">
        <v>40</v>
      </c>
    </row>
    <row r="24" spans="1:16" x14ac:dyDescent="0.3">
      <c r="A24" s="14" t="s">
        <v>23</v>
      </c>
      <c r="B24" s="15">
        <v>3591.2380952380954</v>
      </c>
      <c r="C24" s="16">
        <v>75416</v>
      </c>
    </row>
    <row r="25" spans="1:16" x14ac:dyDescent="0.3">
      <c r="A25" s="14" t="s">
        <v>28</v>
      </c>
      <c r="B25" s="15">
        <v>1268.1428571428571</v>
      </c>
      <c r="C25" s="16">
        <v>8877</v>
      </c>
      <c r="N25" s="4"/>
    </row>
    <row r="26" spans="1:16" x14ac:dyDescent="0.3">
      <c r="A26" s="14" t="s">
        <v>25</v>
      </c>
      <c r="B26" s="15">
        <v>594518.5</v>
      </c>
      <c r="C26" s="16">
        <v>8323259</v>
      </c>
    </row>
    <row r="27" spans="1:16" x14ac:dyDescent="0.3">
      <c r="A27" s="14" t="s">
        <v>24</v>
      </c>
      <c r="B27" s="15">
        <v>1917.9047619047622</v>
      </c>
      <c r="C27" s="16">
        <v>40276</v>
      </c>
    </row>
    <row r="28" spans="1:16" x14ac:dyDescent="0.3">
      <c r="A28" s="14" t="s">
        <v>26</v>
      </c>
      <c r="B28" s="15">
        <v>1302.4285714285713</v>
      </c>
      <c r="C28" s="16">
        <v>9117</v>
      </c>
    </row>
    <row r="29" spans="1:16" x14ac:dyDescent="0.3">
      <c r="A29" s="14" t="s">
        <v>27</v>
      </c>
      <c r="B29" s="15">
        <v>217187.1904761905</v>
      </c>
      <c r="C29" s="16">
        <v>4560931</v>
      </c>
    </row>
    <row r="30" spans="1:16" x14ac:dyDescent="0.3">
      <c r="A30" s="14" t="s">
        <v>22</v>
      </c>
      <c r="B30" s="15">
        <v>108962.66666666667</v>
      </c>
      <c r="C30" s="16">
        <v>2288216</v>
      </c>
    </row>
    <row r="31" spans="1:16" x14ac:dyDescent="0.3">
      <c r="A31" s="14" t="s">
        <v>38</v>
      </c>
      <c r="B31" s="15">
        <v>44470.142857142855</v>
      </c>
      <c r="C31" s="16">
        <v>0</v>
      </c>
    </row>
    <row r="32" spans="1:16" x14ac:dyDescent="0.3">
      <c r="A32" s="14" t="s">
        <v>39</v>
      </c>
      <c r="B32" s="15">
        <v>131238.51260504199</v>
      </c>
      <c r="C32" s="16">
        <v>15306092</v>
      </c>
    </row>
    <row r="58" spans="1:5" x14ac:dyDescent="0.3">
      <c r="A58" s="13" t="s">
        <v>37</v>
      </c>
      <c r="B58" t="s">
        <v>41</v>
      </c>
    </row>
    <row r="59" spans="1:5" x14ac:dyDescent="0.3">
      <c r="A59" s="14" t="s">
        <v>20</v>
      </c>
      <c r="B59" s="15">
        <v>273365.46428571426</v>
      </c>
    </row>
    <row r="60" spans="1:5" x14ac:dyDescent="0.3">
      <c r="A60" s="14" t="s">
        <v>19</v>
      </c>
      <c r="B60" s="15">
        <v>70274.246753246756</v>
      </c>
    </row>
    <row r="61" spans="1:5" x14ac:dyDescent="0.3">
      <c r="A61" s="14" t="s">
        <v>18</v>
      </c>
      <c r="B61" s="15">
        <v>320106</v>
      </c>
      <c r="E61" s="15"/>
    </row>
    <row r="62" spans="1:5" x14ac:dyDescent="0.3">
      <c r="A62" s="14" t="s">
        <v>39</v>
      </c>
      <c r="B62" s="15">
        <v>136661.53571428574</v>
      </c>
    </row>
    <row r="64" spans="1:5" x14ac:dyDescent="0.3">
      <c r="A64" s="13" t="s">
        <v>37</v>
      </c>
      <c r="B64" t="s">
        <v>41</v>
      </c>
    </row>
    <row r="65" spans="1:2" x14ac:dyDescent="0.3">
      <c r="A65" s="14" t="s">
        <v>23</v>
      </c>
      <c r="B65" s="15">
        <v>3591.2380952380954</v>
      </c>
    </row>
    <row r="66" spans="1:2" x14ac:dyDescent="0.3">
      <c r="A66" s="14" t="s">
        <v>28</v>
      </c>
      <c r="B66" s="15">
        <v>1268.1428571428571</v>
      </c>
    </row>
    <row r="67" spans="1:2" x14ac:dyDescent="0.3">
      <c r="A67" s="14" t="s">
        <v>25</v>
      </c>
      <c r="B67" s="15">
        <v>594518.5</v>
      </c>
    </row>
    <row r="68" spans="1:2" x14ac:dyDescent="0.3">
      <c r="A68" s="14" t="s">
        <v>24</v>
      </c>
      <c r="B68" s="15">
        <v>1917.9047619047622</v>
      </c>
    </row>
    <row r="69" spans="1:2" x14ac:dyDescent="0.3">
      <c r="A69" s="14" t="s">
        <v>26</v>
      </c>
      <c r="B69" s="15">
        <v>1302.4285714285713</v>
      </c>
    </row>
    <row r="70" spans="1:2" x14ac:dyDescent="0.3">
      <c r="A70" s="14" t="s">
        <v>27</v>
      </c>
      <c r="B70" s="15">
        <v>217187.1904761905</v>
      </c>
    </row>
    <row r="71" spans="1:2" x14ac:dyDescent="0.3">
      <c r="A71" s="14" t="s">
        <v>22</v>
      </c>
      <c r="B71" s="15">
        <v>108962.66666666667</v>
      </c>
    </row>
    <row r="72" spans="1:2" x14ac:dyDescent="0.3">
      <c r="A72" s="14" t="s">
        <v>39</v>
      </c>
      <c r="B72" s="15">
        <v>136661.53571428571</v>
      </c>
    </row>
  </sheetData>
  <autoFilter ref="A2:O2" xr:uid="{2E0EC865-ECBC-4451-85EC-41BAB236E52D}">
    <sortState xmlns:xlrd2="http://schemas.microsoft.com/office/spreadsheetml/2017/richdata2" ref="A3:O19">
      <sortCondition descending="1" ref="K2"/>
    </sortState>
  </autoFilter>
  <mergeCells count="1">
    <mergeCell ref="A1:P1"/>
  </mergeCells>
  <conditionalFormatting sqref="O3:O17 O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8">
    <cfRule type="cellIs" dxfId="1" priority="1" operator="equal">
      <formula>"Below Average"</formula>
    </cfRule>
    <cfRule type="cellIs" dxfId="0" priority="2" operator="equal">
      <formula>"Above Average"</formula>
    </cfRule>
  </conditionalFormatting>
  <dataValidations count="1">
    <dataValidation type="list" allowBlank="1" showInputMessage="1" showErrorMessage="1" sqref="Q3:Q18" xr:uid="{A2409C78-0A21-4351-9621-C4CA344F0FEF}">
      <formula1>"Yes, No"</formula1>
    </dataValidation>
  </dataValidation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E15" sqref="E15"/>
    </sheetView>
  </sheetViews>
  <sheetFormatPr defaultRowHeight="14.4" x14ac:dyDescent="0.3"/>
  <cols>
    <col min="1" max="1" width="32" customWidth="1"/>
    <col min="2" max="2" width="40.88671875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A50-1821-4AB5-A14D-9E5862EC837B}">
  <dimension ref="A1:N5"/>
  <sheetViews>
    <sheetView workbookViewId="0">
      <selection sqref="A1:N5"/>
    </sheetView>
  </sheetViews>
  <sheetFormatPr defaultRowHeight="14.4" x14ac:dyDescent="0.3"/>
  <cols>
    <col min="2" max="2" width="11.6640625" customWidth="1"/>
    <col min="8" max="8" width="9" customWidth="1"/>
    <col min="12" max="12" width="9.77734375" customWidth="1"/>
  </cols>
  <sheetData>
    <row r="1" spans="1:14" x14ac:dyDescent="0.3">
      <c r="A1" t="s">
        <v>0</v>
      </c>
      <c r="B1" t="s">
        <v>36</v>
      </c>
      <c r="C1" t="s">
        <v>17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3">
      <c r="A2" t="s">
        <v>15</v>
      </c>
      <c r="B2" t="s">
        <v>25</v>
      </c>
      <c r="C2" t="s">
        <v>20</v>
      </c>
      <c r="D2">
        <v>908851</v>
      </c>
      <c r="E2">
        <v>953741</v>
      </c>
      <c r="F2">
        <v>924366</v>
      </c>
      <c r="G2">
        <v>907576</v>
      </c>
      <c r="H2">
        <v>945771</v>
      </c>
      <c r="I2">
        <v>1928656</v>
      </c>
      <c r="J2">
        <v>1023031</v>
      </c>
      <c r="K2">
        <v>7591992</v>
      </c>
      <c r="L2">
        <v>1084570.2857142857</v>
      </c>
      <c r="M2">
        <v>907576</v>
      </c>
      <c r="N2">
        <v>1928656</v>
      </c>
    </row>
    <row r="3" spans="1:14" x14ac:dyDescent="0.3">
      <c r="A3" t="s">
        <v>16</v>
      </c>
      <c r="B3" t="s">
        <v>27</v>
      </c>
      <c r="C3" t="s">
        <v>20</v>
      </c>
      <c r="D3">
        <v>1246</v>
      </c>
      <c r="E3">
        <v>1246</v>
      </c>
      <c r="F3">
        <v>1246</v>
      </c>
      <c r="G3">
        <v>1246</v>
      </c>
      <c r="H3">
        <v>1246</v>
      </c>
      <c r="I3">
        <v>1246</v>
      </c>
      <c r="J3">
        <v>1246</v>
      </c>
      <c r="K3">
        <v>8722</v>
      </c>
      <c r="L3">
        <v>1246</v>
      </c>
      <c r="M3">
        <v>1246</v>
      </c>
      <c r="N3">
        <v>1246</v>
      </c>
    </row>
    <row r="4" spans="1:14" x14ac:dyDescent="0.3">
      <c r="A4" t="s">
        <v>11</v>
      </c>
      <c r="B4" t="s">
        <v>23</v>
      </c>
      <c r="C4" t="s">
        <v>20</v>
      </c>
      <c r="D4">
        <v>1246</v>
      </c>
      <c r="E4">
        <v>1246</v>
      </c>
      <c r="F4">
        <v>1246</v>
      </c>
      <c r="G4">
        <v>1246</v>
      </c>
      <c r="H4">
        <v>1246</v>
      </c>
      <c r="I4">
        <v>1246</v>
      </c>
      <c r="J4">
        <v>1246</v>
      </c>
      <c r="K4">
        <v>8722</v>
      </c>
      <c r="L4">
        <v>1246</v>
      </c>
      <c r="M4">
        <v>1246</v>
      </c>
      <c r="N4">
        <v>1246</v>
      </c>
    </row>
    <row r="5" spans="1:14" x14ac:dyDescent="0.3">
      <c r="A5" t="s">
        <v>12</v>
      </c>
      <c r="B5" t="s">
        <v>27</v>
      </c>
      <c r="C5" t="s">
        <v>20</v>
      </c>
      <c r="D5">
        <v>5746</v>
      </c>
      <c r="E5">
        <v>5816</v>
      </c>
      <c r="F5">
        <v>5836</v>
      </c>
      <c r="G5">
        <v>5671</v>
      </c>
      <c r="H5">
        <v>5841</v>
      </c>
      <c r="I5">
        <v>10066</v>
      </c>
      <c r="J5">
        <v>5821</v>
      </c>
      <c r="K5">
        <v>44797</v>
      </c>
      <c r="L5">
        <v>6399.5714285714284</v>
      </c>
      <c r="M5">
        <v>5671</v>
      </c>
      <c r="N5">
        <v>10066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Distributers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Rifath Kamil</cp:lastModifiedBy>
  <dcterms:created xsi:type="dcterms:W3CDTF">2022-01-22T13:01:58Z</dcterms:created>
  <dcterms:modified xsi:type="dcterms:W3CDTF">2023-12-21T09:00:20Z</dcterms:modified>
</cp:coreProperties>
</file>