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my.maerskgroup.com/personal/arun_joshi_maersk_com/Documents/Desktop 1/"/>
    </mc:Choice>
  </mc:AlternateContent>
  <xr:revisionPtr revIDLastSave="493" documentId="8_{ABD06A78-1747-4765-BDCE-94EA985E3703}" xr6:coauthVersionLast="47" xr6:coauthVersionMax="47" xr10:uidLastSave="{AB8ABAE3-4B07-4EE2-832E-3D770E6062BE}"/>
  <bookViews>
    <workbookView xWindow="-110" yWindow="-110" windowWidth="19420" windowHeight="11500" activeTab="2" xr2:uid="{6B0D33A0-0BD0-4443-A4F5-B505FC4F7619}"/>
  </bookViews>
  <sheets>
    <sheet name="Data" sheetId="1" r:id="rId1"/>
    <sheet name="Linear" sheetId="2" r:id="rId2"/>
    <sheet name="Logistic"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3" l="1"/>
  <c r="T4" i="3"/>
  <c r="T5" i="3"/>
  <c r="T6" i="3"/>
  <c r="T7" i="3"/>
  <c r="T8" i="3"/>
  <c r="T9" i="3"/>
  <c r="T10" i="3"/>
  <c r="T2" i="3"/>
  <c r="D16" i="2"/>
  <c r="C16" i="2"/>
  <c r="D3" i="3"/>
  <c r="E3" i="3" s="1"/>
  <c r="F3" i="3" s="1"/>
  <c r="D4" i="3"/>
  <c r="E4" i="3" s="1"/>
  <c r="F4" i="3" s="1"/>
  <c r="D5" i="3"/>
  <c r="E5" i="3" s="1"/>
  <c r="F5" i="3" s="1"/>
  <c r="D6" i="3"/>
  <c r="E6" i="3" s="1"/>
  <c r="F6" i="3" s="1"/>
  <c r="D7" i="3"/>
  <c r="E7" i="3" s="1"/>
  <c r="F7" i="3" s="1"/>
  <c r="D8" i="3"/>
  <c r="E8" i="3" s="1"/>
  <c r="F8" i="3" s="1"/>
  <c r="D9" i="3"/>
  <c r="E9" i="3" s="1"/>
  <c r="F9" i="3" s="1"/>
  <c r="D10" i="3"/>
  <c r="E10" i="3" s="1"/>
  <c r="F10" i="3" s="1"/>
  <c r="D2" i="3"/>
  <c r="E2" i="3" s="1"/>
  <c r="E17" i="2"/>
  <c r="E16" i="2"/>
  <c r="C17" i="2"/>
  <c r="C18" i="2" s="1"/>
  <c r="D17" i="2"/>
  <c r="D18" i="2" s="1"/>
  <c r="E10" i="2"/>
  <c r="F10" i="2" s="1"/>
  <c r="E9" i="2"/>
  <c r="F9" i="2" s="1"/>
  <c r="E8" i="2"/>
  <c r="F8" i="2" s="1"/>
  <c r="E7" i="2"/>
  <c r="F7" i="2" s="1"/>
  <c r="E6" i="2"/>
  <c r="F6" i="2" s="1"/>
  <c r="E5" i="2"/>
  <c r="F5" i="2" s="1"/>
  <c r="E4" i="2"/>
  <c r="F4" i="2" s="1"/>
  <c r="E3" i="2"/>
  <c r="F3" i="2" s="1"/>
  <c r="E2" i="2"/>
  <c r="F2" i="2" s="1"/>
  <c r="D3" i="1"/>
  <c r="D4" i="1"/>
  <c r="D5" i="1"/>
  <c r="D6" i="1"/>
  <c r="D7" i="1"/>
  <c r="D8" i="1"/>
  <c r="D9" i="1"/>
  <c r="D10" i="1"/>
  <c r="D2" i="1"/>
  <c r="F2" i="3" l="1"/>
  <c r="G2" i="3"/>
  <c r="U2" i="3"/>
  <c r="U10" i="3"/>
  <c r="V10" i="3" s="1"/>
  <c r="U9" i="3"/>
  <c r="V9" i="3" s="1"/>
  <c r="U5" i="3"/>
  <c r="V5" i="3" s="1"/>
  <c r="U4" i="3"/>
  <c r="V4" i="3" s="1"/>
  <c r="U3" i="3"/>
  <c r="V3" i="3" s="1"/>
  <c r="U8" i="3"/>
  <c r="V8" i="3" s="1"/>
  <c r="U7" i="3"/>
  <c r="V7" i="3" s="1"/>
  <c r="U6" i="3"/>
  <c r="V6" i="3" s="1"/>
  <c r="G9" i="3"/>
  <c r="G8" i="3"/>
  <c r="G7" i="3"/>
  <c r="G10" i="3"/>
  <c r="G6" i="3"/>
  <c r="G5" i="3"/>
  <c r="G4" i="3"/>
  <c r="G3" i="3"/>
  <c r="F11" i="2"/>
  <c r="G22" i="2" s="1"/>
  <c r="E18" i="2"/>
  <c r="E19" i="2" s="1"/>
  <c r="D19" i="2"/>
  <c r="V2" i="3" l="1"/>
  <c r="V11" i="3" s="1"/>
  <c r="V12" i="3" s="1"/>
  <c r="U13" i="3"/>
  <c r="T17" i="3" s="1"/>
  <c r="U11" i="3"/>
  <c r="U12" i="3" s="1"/>
  <c r="T16" i="3" s="1"/>
  <c r="G11" i="3"/>
  <c r="I18"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tc={F9282901-02A6-4809-8F77-331D395F7B18}</author>
    <author>tc={33F73728-74C8-4980-995F-B17EFD75AF2D}</author>
    <author>tc={DDBF18B8-0591-492A-9AEE-21625130AF67}</author>
  </authors>
  <commentList>
    <comment ref="G1" authorId="0" shapeId="0" xr:uid="{F9282901-02A6-4809-8F77-331D395F7B18}">
      <text>
        <t>[Threaded comment]
Your version of Excel allows you to read this threaded comment; however, any edits to it will get removed if the file is opened in a newer version of Excel. Learn more: https://go.microsoft.com/fwlink/?linkid=870924
Comment:
    The loss function is to find the error between y and y^
Reply:
    If y=1 then to keep loss function less , the y^ shud be large
If y =0 then y^ shud be small</t>
      </text>
    </comment>
    <comment ref="U1" authorId="1" shapeId="0" xr:uid="{33F73728-74C8-4980-995F-B17EFD75AF2D}">
      <text>
        <t xml:space="preserve">[Threaded comment]
Your version of Excel allows you to read this threaded comment; however, any edits to it will get removed if the file is opened in a newer version of Excel. Learn more: https://go.microsoft.com/fwlink/?linkid=870924
Comment:
    dA = dJ/dA = A-Y
</t>
      </text>
    </comment>
    <comment ref="F11" authorId="2" shapeId="0" xr:uid="{DDBF18B8-0591-492A-9AEE-21625130AF67}">
      <text>
        <t xml:space="preserve">[Threaded comment]
Your version of Excel allows you to read this threaded comment; however, any edits to it will get removed if the file is opened in a newer version of Excel. Learn more: https://go.microsoft.com/fwlink/?linkid=870924
Comment:
    The cost function is like a scorecard for your model. It helps you understand how well your model is doing by comparing its predictions to the actual results. Imagine you're baking cookies and you want to know how close your cookies are to the perfect recipe. The cost function tells you how far off your cookies are from being perfect, so you can adjust your recipe accordingly.
In logistic regression, we use a specific formula for the cost function that helps us find the best parameters (W and B) for our model. This formula looks at each prediction and the actual outcome, and it tries to minimize the difference between them. The goal is to make the predictions as accurate as possible, just like you want your cookies to taste just right!
</t>
      </text>
    </comment>
  </commentList>
</comments>
</file>

<file path=xl/sharedStrings.xml><?xml version="1.0" encoding="utf-8"?>
<sst xmlns="http://schemas.openxmlformats.org/spreadsheetml/2006/main" count="71" uniqueCount="60">
  <si>
    <t>Age</t>
  </si>
  <si>
    <t>Age (a)</t>
  </si>
  <si>
    <t>w</t>
  </si>
  <si>
    <t>b</t>
  </si>
  <si>
    <t>loss</t>
  </si>
  <si>
    <t>Input</t>
  </si>
  <si>
    <t>derivative of final output wrt inpuit</t>
  </si>
  <si>
    <t>initial</t>
  </si>
  <si>
    <t>final</t>
  </si>
  <si>
    <t>change</t>
  </si>
  <si>
    <t>Rhino</t>
  </si>
  <si>
    <t>Human</t>
  </si>
  <si>
    <t>Hypothesis</t>
  </si>
  <si>
    <t>J</t>
  </si>
  <si>
    <t>Data Table for Parameters</t>
  </si>
  <si>
    <t>wX+b</t>
  </si>
  <si>
    <t>MINIMIZE</t>
  </si>
  <si>
    <t>ROW is w</t>
  </si>
  <si>
    <t>Col is b</t>
  </si>
  <si>
    <t>GRADIENT DESCENT using derivative</t>
  </si>
  <si>
    <t>Actual</t>
  </si>
  <si>
    <t>Hyporthesis formula</t>
  </si>
  <si>
    <t>?</t>
  </si>
  <si>
    <t>X</t>
  </si>
  <si>
    <t>Y</t>
  </si>
  <si>
    <t>z</t>
  </si>
  <si>
    <t>[1,2,3,4,5,6,7,8,9]</t>
  </si>
  <si>
    <t>[0,0,0,0,0,1,1,1,1]</t>
  </si>
  <si>
    <t>dw</t>
  </si>
  <si>
    <t>db</t>
  </si>
  <si>
    <t>1,9</t>
  </si>
  <si>
    <t>Shape</t>
  </si>
  <si>
    <t xml:space="preserve">Neuron </t>
  </si>
  <si>
    <t>shape</t>
  </si>
  <si>
    <t>1,1</t>
  </si>
  <si>
    <t>X.shape[0],1</t>
  </si>
  <si>
    <t>Xdz</t>
  </si>
  <si>
    <t>np.dot(X,(A-Y).T)</t>
  </si>
  <si>
    <t>new w</t>
  </si>
  <si>
    <t>new b</t>
  </si>
  <si>
    <t>Alpha</t>
  </si>
  <si>
    <t>for non cat</t>
  </si>
  <si>
    <t>for cat</t>
  </si>
  <si>
    <t>Binary Classification</t>
  </si>
  <si>
    <t>Stacking in Neural network</t>
  </si>
  <si>
    <t>x1</t>
  </si>
  <si>
    <t>x2</t>
  </si>
  <si>
    <t>x3</t>
  </si>
  <si>
    <t>x4</t>
  </si>
  <si>
    <t>x5</t>
  </si>
  <si>
    <t>x6</t>
  </si>
  <si>
    <t>x7</t>
  </si>
  <si>
    <t>x8</t>
  </si>
  <si>
    <t>x9</t>
  </si>
  <si>
    <t>Loss(y^,y)</t>
  </si>
  <si>
    <t>Prediction(y^)</t>
  </si>
  <si>
    <t>A(y^)</t>
  </si>
  <si>
    <t>Hypothesis f(a)</t>
  </si>
  <si>
    <t>da</t>
  </si>
  <si>
    <t>dz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</si>
</sst>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E+00"/>
  </numFmts>
  <fonts count="3" x14ac:knownFonts="1">
    <font>
      <sz val="11"/>
      <color theme="1"/>
      <name val="Aptos Narrow"/>
      <family val="2"/>
      <scheme val="minor"/>
    </font>
    <font>
      <sz val="11"/>
      <color theme="1"/>
      <name val="Aptos Narrow"/>
      <family val="2"/>
      <scheme val="minor"/>
    </font>
    <font>
      <sz val="9"/>
      <color indexed="81"/>
      <name val="Tahoma"/>
      <charset val="1"/>
    </font>
  </fonts>
  <fills count="4">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2" fontId="0" fillId="0" borderId="0" xfId="1" applyNumberFormat="1" applyFont="1"/>
    <xf numFmtId="0" fontId="0" fillId="0" borderId="1" xfId="0" applyBorder="1"/>
    <xf numFmtId="0" fontId="0" fillId="2" borderId="0" xfId="0" applyFill="1"/>
    <xf numFmtId="0" fontId="0" fillId="2" borderId="0" xfId="0" applyFill="1" applyAlignment="1">
      <alignment horizontal="right"/>
    </xf>
    <xf numFmtId="2" fontId="0" fillId="0" borderId="0" xfId="0" applyNumberFormat="1"/>
    <xf numFmtId="164" fontId="0" fillId="0" borderId="0" xfId="0" applyNumberFormat="1"/>
    <xf numFmtId="0" fontId="0" fillId="0" borderId="1" xfId="0" applyBorder="1" applyAlignment="1">
      <alignment horizontal="center"/>
    </xf>
    <xf numFmtId="0" fontId="0" fillId="3" borderId="0" xfId="0" applyFill="1"/>
    <xf numFmtId="0" fontId="0" fillId="0" borderId="1" xfId="0" applyBorder="1" applyAlignment="1">
      <alignment horizontal="center" vertical="center"/>
    </xf>
    <xf numFmtId="0" fontId="0" fillId="0" borderId="3"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3" borderId="1" xfId="0" applyFill="1" applyBorder="1" applyAlignment="1">
      <alignment horizontal="center"/>
    </xf>
    <xf numFmtId="0" fontId="0" fillId="0" borderId="0" xfId="0" applyAlignment="1">
      <alignment horizontal="right"/>
    </xf>
    <xf numFmtId="165" fontId="0" fillId="0" borderId="1" xfId="0" applyNumberFormat="1" applyBorder="1"/>
    <xf numFmtId="2" fontId="0" fillId="0" borderId="1" xfId="0" applyNumberFormat="1" applyBorder="1"/>
    <xf numFmtId="0" fontId="0" fillId="0" borderId="0" xfId="0"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 xfId="0" applyBorder="1" applyAlignment="1">
      <alignment horizontal="center" vertical="center" textRotation="180"/>
    </xf>
  </cellXfs>
  <cellStyles count="2">
    <cellStyle name="Normal" xfId="0" builtinId="0"/>
    <cellStyle name="Percent" xfId="1" builtinId="5"/>
  </cellStyles>
  <dxfs count="1">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Weight</a:t>
            </a:r>
            <a:r>
              <a:rPr lang="en-IN" baseline="0"/>
              <a:t> vs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Data!$C$1</c:f>
              <c:strCache>
                <c:ptCount val="1"/>
                <c:pt idx="0">
                  <c:v>Human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Data!$B$2:$B$10</c:f>
              <c:numCache>
                <c:formatCode>General</c:formatCode>
                <c:ptCount val="9"/>
                <c:pt idx="0">
                  <c:v>1</c:v>
                </c:pt>
                <c:pt idx="1">
                  <c:v>2</c:v>
                </c:pt>
                <c:pt idx="2">
                  <c:v>3</c:v>
                </c:pt>
                <c:pt idx="3">
                  <c:v>4</c:v>
                </c:pt>
                <c:pt idx="4">
                  <c:v>5</c:v>
                </c:pt>
                <c:pt idx="5">
                  <c:v>6</c:v>
                </c:pt>
                <c:pt idx="6">
                  <c:v>7</c:v>
                </c:pt>
                <c:pt idx="7">
                  <c:v>8</c:v>
                </c:pt>
                <c:pt idx="8">
                  <c:v>9</c:v>
                </c:pt>
              </c:numCache>
            </c:numRef>
          </c:xVal>
          <c:yVal>
            <c:numRef>
              <c:f>Data!$C$2:$C$10</c:f>
              <c:numCache>
                <c:formatCode>General</c:formatCode>
                <c:ptCount val="9"/>
                <c:pt idx="0">
                  <c:v>3</c:v>
                </c:pt>
                <c:pt idx="1">
                  <c:v>7</c:v>
                </c:pt>
                <c:pt idx="2">
                  <c:v>10</c:v>
                </c:pt>
                <c:pt idx="3">
                  <c:v>13</c:v>
                </c:pt>
                <c:pt idx="4">
                  <c:v>16</c:v>
                </c:pt>
                <c:pt idx="5">
                  <c:v>19</c:v>
                </c:pt>
                <c:pt idx="6">
                  <c:v>22</c:v>
                </c:pt>
                <c:pt idx="7">
                  <c:v>25</c:v>
                </c:pt>
                <c:pt idx="8">
                  <c:v>28</c:v>
                </c:pt>
              </c:numCache>
            </c:numRef>
          </c:yVal>
          <c:smooth val="0"/>
          <c:extLst>
            <c:ext xmlns:c16="http://schemas.microsoft.com/office/drawing/2014/chart" uri="{C3380CC4-5D6E-409C-BE32-E72D297353CC}">
              <c16:uniqueId val="{00000000-9DB5-40D9-A57F-C77139B0E21E}"/>
            </c:ext>
          </c:extLst>
        </c:ser>
        <c:ser>
          <c:idx val="1"/>
          <c:order val="1"/>
          <c:tx>
            <c:strRef>
              <c:f>Data!$D$1</c:f>
              <c:strCache>
                <c:ptCount val="1"/>
                <c:pt idx="0">
                  <c:v>Rhino</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Data!$B$2:$B$10</c:f>
              <c:numCache>
                <c:formatCode>General</c:formatCode>
                <c:ptCount val="9"/>
                <c:pt idx="0">
                  <c:v>1</c:v>
                </c:pt>
                <c:pt idx="1">
                  <c:v>2</c:v>
                </c:pt>
                <c:pt idx="2">
                  <c:v>3</c:v>
                </c:pt>
                <c:pt idx="3">
                  <c:v>4</c:v>
                </c:pt>
                <c:pt idx="4">
                  <c:v>5</c:v>
                </c:pt>
                <c:pt idx="5">
                  <c:v>6</c:v>
                </c:pt>
                <c:pt idx="6">
                  <c:v>7</c:v>
                </c:pt>
                <c:pt idx="7">
                  <c:v>8</c:v>
                </c:pt>
                <c:pt idx="8">
                  <c:v>9</c:v>
                </c:pt>
              </c:numCache>
            </c:numRef>
          </c:xVal>
          <c:yVal>
            <c:numRef>
              <c:f>Data!$D$2:$D$10</c:f>
              <c:numCache>
                <c:formatCode>General</c:formatCode>
                <c:ptCount val="9"/>
                <c:pt idx="0">
                  <c:v>1</c:v>
                </c:pt>
                <c:pt idx="1">
                  <c:v>4</c:v>
                </c:pt>
                <c:pt idx="2">
                  <c:v>9</c:v>
                </c:pt>
                <c:pt idx="3">
                  <c:v>16</c:v>
                </c:pt>
                <c:pt idx="4">
                  <c:v>25</c:v>
                </c:pt>
                <c:pt idx="5">
                  <c:v>36</c:v>
                </c:pt>
                <c:pt idx="6">
                  <c:v>49</c:v>
                </c:pt>
                <c:pt idx="7">
                  <c:v>64</c:v>
                </c:pt>
                <c:pt idx="8">
                  <c:v>81</c:v>
                </c:pt>
              </c:numCache>
            </c:numRef>
          </c:yVal>
          <c:smooth val="0"/>
          <c:extLst>
            <c:ext xmlns:c16="http://schemas.microsoft.com/office/drawing/2014/chart" uri="{C3380CC4-5D6E-409C-BE32-E72D297353CC}">
              <c16:uniqueId val="{00000001-9DB5-40D9-A57F-C77139B0E21E}"/>
            </c:ext>
          </c:extLst>
        </c:ser>
        <c:dLbls>
          <c:showLegendKey val="0"/>
          <c:showVal val="0"/>
          <c:showCatName val="0"/>
          <c:showSerName val="0"/>
          <c:showPercent val="0"/>
          <c:showBubbleSize val="0"/>
        </c:dLbls>
        <c:axId val="673787168"/>
        <c:axId val="673788128"/>
      </c:scatterChart>
      <c:valAx>
        <c:axId val="673787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788128"/>
        <c:crosses val="autoZero"/>
        <c:crossBetween val="midCat"/>
      </c:valAx>
      <c:valAx>
        <c:axId val="67378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7871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Prediction vs Actual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Linear!$D$1</c:f>
              <c:strCache>
                <c:ptCount val="1"/>
                <c:pt idx="0">
                  <c:v>Human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Linear!$C$2:$C$10</c:f>
              <c:numCache>
                <c:formatCode>General</c:formatCode>
                <c:ptCount val="9"/>
                <c:pt idx="0">
                  <c:v>1</c:v>
                </c:pt>
                <c:pt idx="1">
                  <c:v>2</c:v>
                </c:pt>
                <c:pt idx="2">
                  <c:v>3</c:v>
                </c:pt>
                <c:pt idx="3">
                  <c:v>4</c:v>
                </c:pt>
                <c:pt idx="4">
                  <c:v>5</c:v>
                </c:pt>
                <c:pt idx="5">
                  <c:v>6</c:v>
                </c:pt>
                <c:pt idx="6">
                  <c:v>7</c:v>
                </c:pt>
                <c:pt idx="7">
                  <c:v>8</c:v>
                </c:pt>
                <c:pt idx="8">
                  <c:v>9</c:v>
                </c:pt>
              </c:numCache>
            </c:numRef>
          </c:xVal>
          <c:yVal>
            <c:numRef>
              <c:f>Linear!$D$2:$D$10</c:f>
              <c:numCache>
                <c:formatCode>General</c:formatCode>
                <c:ptCount val="9"/>
                <c:pt idx="0">
                  <c:v>3</c:v>
                </c:pt>
                <c:pt idx="1">
                  <c:v>6</c:v>
                </c:pt>
                <c:pt idx="2">
                  <c:v>9</c:v>
                </c:pt>
                <c:pt idx="3">
                  <c:v>12</c:v>
                </c:pt>
                <c:pt idx="4">
                  <c:v>15</c:v>
                </c:pt>
                <c:pt idx="5">
                  <c:v>18</c:v>
                </c:pt>
                <c:pt idx="6">
                  <c:v>21</c:v>
                </c:pt>
                <c:pt idx="7">
                  <c:v>24</c:v>
                </c:pt>
                <c:pt idx="8">
                  <c:v>27</c:v>
                </c:pt>
              </c:numCache>
            </c:numRef>
          </c:yVal>
          <c:smooth val="0"/>
          <c:extLst>
            <c:ext xmlns:c16="http://schemas.microsoft.com/office/drawing/2014/chart" uri="{C3380CC4-5D6E-409C-BE32-E72D297353CC}">
              <c16:uniqueId val="{00000000-ABA0-4F5E-B149-D259DA660846}"/>
            </c:ext>
          </c:extLst>
        </c:ser>
        <c:ser>
          <c:idx val="1"/>
          <c:order val="1"/>
          <c:tx>
            <c:strRef>
              <c:f>Linear!$E$1</c:f>
              <c:strCache>
                <c:ptCount val="1"/>
                <c:pt idx="0">
                  <c:v>Hypothesis f(a)</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Linear!$C$2:$C$10</c:f>
              <c:numCache>
                <c:formatCode>General</c:formatCode>
                <c:ptCount val="9"/>
                <c:pt idx="0">
                  <c:v>1</c:v>
                </c:pt>
                <c:pt idx="1">
                  <c:v>2</c:v>
                </c:pt>
                <c:pt idx="2">
                  <c:v>3</c:v>
                </c:pt>
                <c:pt idx="3">
                  <c:v>4</c:v>
                </c:pt>
                <c:pt idx="4">
                  <c:v>5</c:v>
                </c:pt>
                <c:pt idx="5">
                  <c:v>6</c:v>
                </c:pt>
                <c:pt idx="6">
                  <c:v>7</c:v>
                </c:pt>
                <c:pt idx="7">
                  <c:v>8</c:v>
                </c:pt>
                <c:pt idx="8">
                  <c:v>9</c:v>
                </c:pt>
              </c:numCache>
            </c:numRef>
          </c:xVal>
          <c:yVal>
            <c:numRef>
              <c:f>Linear!$E$2:$E$10</c:f>
              <c:numCache>
                <c:formatCode>General</c:formatCode>
                <c:ptCount val="9"/>
                <c:pt idx="0">
                  <c:v>11</c:v>
                </c:pt>
                <c:pt idx="1">
                  <c:v>12</c:v>
                </c:pt>
                <c:pt idx="2">
                  <c:v>13</c:v>
                </c:pt>
                <c:pt idx="3">
                  <c:v>14</c:v>
                </c:pt>
                <c:pt idx="4">
                  <c:v>15</c:v>
                </c:pt>
                <c:pt idx="5">
                  <c:v>16</c:v>
                </c:pt>
                <c:pt idx="6">
                  <c:v>17</c:v>
                </c:pt>
                <c:pt idx="7">
                  <c:v>18</c:v>
                </c:pt>
                <c:pt idx="8">
                  <c:v>19</c:v>
                </c:pt>
              </c:numCache>
            </c:numRef>
          </c:yVal>
          <c:smooth val="0"/>
          <c:extLst>
            <c:ext xmlns:c16="http://schemas.microsoft.com/office/drawing/2014/chart" uri="{C3380CC4-5D6E-409C-BE32-E72D297353CC}">
              <c16:uniqueId val="{00000001-ABA0-4F5E-B149-D259DA660846}"/>
            </c:ext>
          </c:extLst>
        </c:ser>
        <c:dLbls>
          <c:showLegendKey val="0"/>
          <c:showVal val="0"/>
          <c:showCatName val="0"/>
          <c:showSerName val="0"/>
          <c:showPercent val="0"/>
          <c:showBubbleSize val="0"/>
        </c:dLbls>
        <c:axId val="641648288"/>
        <c:axId val="641651168"/>
      </c:scatterChart>
      <c:valAx>
        <c:axId val="641648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651168"/>
        <c:crosses val="autoZero"/>
        <c:crossBetween val="midCat"/>
      </c:valAx>
      <c:valAx>
        <c:axId val="641651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6482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Linear!$Q$26</c:f>
              <c:strCache>
                <c:ptCount val="1"/>
                <c:pt idx="0">
                  <c:v>J</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Linear!$P$27:$P$33</c:f>
              <c:numCache>
                <c:formatCode>General</c:formatCode>
                <c:ptCount val="7"/>
                <c:pt idx="0">
                  <c:v>0</c:v>
                </c:pt>
                <c:pt idx="1">
                  <c:v>1</c:v>
                </c:pt>
                <c:pt idx="2">
                  <c:v>2</c:v>
                </c:pt>
                <c:pt idx="3">
                  <c:v>3</c:v>
                </c:pt>
                <c:pt idx="4">
                  <c:v>4</c:v>
                </c:pt>
                <c:pt idx="5">
                  <c:v>5</c:v>
                </c:pt>
                <c:pt idx="6">
                  <c:v>6</c:v>
                </c:pt>
              </c:numCache>
            </c:numRef>
          </c:xVal>
          <c:yVal>
            <c:numRef>
              <c:f>Linear!$Q$27:$Q$33</c:f>
              <c:numCache>
                <c:formatCode>General</c:formatCode>
                <c:ptCount val="7"/>
                <c:pt idx="0">
                  <c:v>142</c:v>
                </c:pt>
                <c:pt idx="1">
                  <c:v>63</c:v>
                </c:pt>
                <c:pt idx="2">
                  <c:v>16</c:v>
                </c:pt>
                <c:pt idx="3">
                  <c:v>0</c:v>
                </c:pt>
                <c:pt idx="4">
                  <c:v>16</c:v>
                </c:pt>
                <c:pt idx="5">
                  <c:v>63</c:v>
                </c:pt>
                <c:pt idx="6">
                  <c:v>142</c:v>
                </c:pt>
              </c:numCache>
            </c:numRef>
          </c:yVal>
          <c:smooth val="1"/>
          <c:extLst>
            <c:ext xmlns:c16="http://schemas.microsoft.com/office/drawing/2014/chart" uri="{C3380CC4-5D6E-409C-BE32-E72D297353CC}">
              <c16:uniqueId val="{00000000-A98D-48D6-BB92-F19D261E2A9C}"/>
            </c:ext>
          </c:extLst>
        </c:ser>
        <c:dLbls>
          <c:showLegendKey val="0"/>
          <c:showVal val="0"/>
          <c:showCatName val="0"/>
          <c:showSerName val="0"/>
          <c:showPercent val="0"/>
          <c:showBubbleSize val="0"/>
        </c:dLbls>
        <c:axId val="651714144"/>
        <c:axId val="645210928"/>
      </c:scatterChart>
      <c:valAx>
        <c:axId val="651714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210928"/>
        <c:crosses val="autoZero"/>
        <c:crossBetween val="midCat"/>
      </c:valAx>
      <c:valAx>
        <c:axId val="64521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714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Logistic!$C$1</c:f>
              <c:strCache>
                <c:ptCount val="1"/>
                <c:pt idx="0">
                  <c:v>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Logistic!$B$2:$B$10</c:f>
              <c:numCache>
                <c:formatCode>General</c:formatCode>
                <c:ptCount val="9"/>
                <c:pt idx="0">
                  <c:v>1</c:v>
                </c:pt>
                <c:pt idx="1">
                  <c:v>2</c:v>
                </c:pt>
                <c:pt idx="2">
                  <c:v>3</c:v>
                </c:pt>
                <c:pt idx="3">
                  <c:v>4</c:v>
                </c:pt>
                <c:pt idx="4">
                  <c:v>5</c:v>
                </c:pt>
                <c:pt idx="5">
                  <c:v>6</c:v>
                </c:pt>
                <c:pt idx="6">
                  <c:v>7</c:v>
                </c:pt>
                <c:pt idx="7">
                  <c:v>8</c:v>
                </c:pt>
                <c:pt idx="8">
                  <c:v>9</c:v>
                </c:pt>
              </c:numCache>
            </c:numRef>
          </c:xVal>
          <c:yVal>
            <c:numRef>
              <c:f>Logistic!$C$2:$C$10</c:f>
              <c:numCache>
                <c:formatCode>General</c:formatCode>
                <c:ptCount val="9"/>
                <c:pt idx="0">
                  <c:v>0</c:v>
                </c:pt>
                <c:pt idx="1">
                  <c:v>0</c:v>
                </c:pt>
                <c:pt idx="2">
                  <c:v>0</c:v>
                </c:pt>
                <c:pt idx="3">
                  <c:v>0</c:v>
                </c:pt>
                <c:pt idx="4">
                  <c:v>1</c:v>
                </c:pt>
                <c:pt idx="5">
                  <c:v>1</c:v>
                </c:pt>
                <c:pt idx="6">
                  <c:v>1</c:v>
                </c:pt>
                <c:pt idx="7">
                  <c:v>1</c:v>
                </c:pt>
                <c:pt idx="8">
                  <c:v>1</c:v>
                </c:pt>
              </c:numCache>
            </c:numRef>
          </c:yVal>
          <c:smooth val="0"/>
          <c:extLst>
            <c:ext xmlns:c16="http://schemas.microsoft.com/office/drawing/2014/chart" uri="{C3380CC4-5D6E-409C-BE32-E72D297353CC}">
              <c16:uniqueId val="{00000000-E56E-490E-B3AA-BECFCD30F628}"/>
            </c:ext>
          </c:extLst>
        </c:ser>
        <c:dLbls>
          <c:showLegendKey val="0"/>
          <c:showVal val="0"/>
          <c:showCatName val="0"/>
          <c:showSerName val="0"/>
          <c:showPercent val="0"/>
          <c:showBubbleSize val="0"/>
        </c:dLbls>
        <c:axId val="1761442256"/>
        <c:axId val="1761442736"/>
      </c:scatterChart>
      <c:valAx>
        <c:axId val="1761442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442736"/>
        <c:crosses val="autoZero"/>
        <c:crossBetween val="midCat"/>
      </c:valAx>
      <c:valAx>
        <c:axId val="176144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4422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4.xml"/><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7</xdr:col>
      <xdr:colOff>428624</xdr:colOff>
      <xdr:row>0</xdr:row>
      <xdr:rowOff>0</xdr:rowOff>
    </xdr:from>
    <xdr:to>
      <xdr:col>17</xdr:col>
      <xdr:colOff>387350</xdr:colOff>
      <xdr:row>18</xdr:row>
      <xdr:rowOff>31750</xdr:rowOff>
    </xdr:to>
    <xdr:graphicFrame macro="">
      <xdr:nvGraphicFramePr>
        <xdr:cNvPr id="3" name="Chart 2">
          <a:extLst>
            <a:ext uri="{FF2B5EF4-FFF2-40B4-BE49-F238E27FC236}">
              <a16:creationId xmlns:a16="http://schemas.microsoft.com/office/drawing/2014/main" id="{604EC7F4-5E73-1897-8D3A-FA64DFC57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568853</xdr:colOff>
      <xdr:row>2</xdr:row>
      <xdr:rowOff>66146</xdr:rowOff>
    </xdr:from>
    <xdr:to>
      <xdr:col>32</xdr:col>
      <xdr:colOff>370417</xdr:colOff>
      <xdr:row>21</xdr:row>
      <xdr:rowOff>66146</xdr:rowOff>
    </xdr:to>
    <xdr:graphicFrame macro="">
      <xdr:nvGraphicFramePr>
        <xdr:cNvPr id="3" name="Chart 2">
          <a:extLst>
            <a:ext uri="{FF2B5EF4-FFF2-40B4-BE49-F238E27FC236}">
              <a16:creationId xmlns:a16="http://schemas.microsoft.com/office/drawing/2014/main" id="{45B2490D-B803-18C5-C25C-7E8338BB0D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162718</xdr:colOff>
      <xdr:row>24</xdr:row>
      <xdr:rowOff>61120</xdr:rowOff>
    </xdr:from>
    <xdr:to>
      <xdr:col>32</xdr:col>
      <xdr:colOff>396875</xdr:colOff>
      <xdr:row>39</xdr:row>
      <xdr:rowOff>1</xdr:rowOff>
    </xdr:to>
    <xdr:graphicFrame macro="">
      <xdr:nvGraphicFramePr>
        <xdr:cNvPr id="4" name="Chart 3">
          <a:extLst>
            <a:ext uri="{FF2B5EF4-FFF2-40B4-BE49-F238E27FC236}">
              <a16:creationId xmlns:a16="http://schemas.microsoft.com/office/drawing/2014/main" id="{33B4C258-16F4-610C-200E-E8B4EDFC6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0</xdr:colOff>
      <xdr:row>32</xdr:row>
      <xdr:rowOff>108857</xdr:rowOff>
    </xdr:from>
    <xdr:to>
      <xdr:col>10</xdr:col>
      <xdr:colOff>116808</xdr:colOff>
      <xdr:row>41</xdr:row>
      <xdr:rowOff>137583</xdr:rowOff>
    </xdr:to>
    <xdr:pic>
      <xdr:nvPicPr>
        <xdr:cNvPr id="2" name="Picture 1">
          <a:extLst>
            <a:ext uri="{FF2B5EF4-FFF2-40B4-BE49-F238E27FC236}">
              <a16:creationId xmlns:a16="http://schemas.microsoft.com/office/drawing/2014/main" id="{1B40BB60-460B-49F2-A684-E42E88782C32}"/>
            </a:ext>
          </a:extLst>
        </xdr:cNvPr>
        <xdr:cNvPicPr>
          <a:picLocks noChangeAspect="1"/>
        </xdr:cNvPicPr>
      </xdr:nvPicPr>
      <xdr:blipFill>
        <a:blip xmlns:r="http://schemas.openxmlformats.org/officeDocument/2006/relationships" r:embed="rId3"/>
        <a:stretch>
          <a:fillRect/>
        </a:stretch>
      </xdr:blipFill>
      <xdr:spPr>
        <a:xfrm>
          <a:off x="3164417" y="5887357"/>
          <a:ext cx="3185975" cy="1647976"/>
        </a:xfrm>
        <a:prstGeom prst="rect">
          <a:avLst/>
        </a:prstGeom>
      </xdr:spPr>
    </xdr:pic>
    <xdr:clientData/>
  </xdr:twoCellAnchor>
  <xdr:twoCellAnchor editAs="oneCell">
    <xdr:from>
      <xdr:col>10</xdr:col>
      <xdr:colOff>18672</xdr:colOff>
      <xdr:row>32</xdr:row>
      <xdr:rowOff>0</xdr:rowOff>
    </xdr:from>
    <xdr:to>
      <xdr:col>14</xdr:col>
      <xdr:colOff>507193</xdr:colOff>
      <xdr:row>42</xdr:row>
      <xdr:rowOff>7054</xdr:rowOff>
    </xdr:to>
    <xdr:pic>
      <xdr:nvPicPr>
        <xdr:cNvPr id="5" name="Picture 4">
          <a:extLst>
            <a:ext uri="{FF2B5EF4-FFF2-40B4-BE49-F238E27FC236}">
              <a16:creationId xmlns:a16="http://schemas.microsoft.com/office/drawing/2014/main" id="{5F1FE7F7-A244-496F-9398-B9B83F182D4C}"/>
            </a:ext>
          </a:extLst>
        </xdr:cNvPr>
        <xdr:cNvPicPr>
          <a:picLocks noChangeAspect="1"/>
        </xdr:cNvPicPr>
      </xdr:nvPicPr>
      <xdr:blipFill>
        <a:blip xmlns:r="http://schemas.openxmlformats.org/officeDocument/2006/relationships" r:embed="rId4"/>
        <a:stretch>
          <a:fillRect/>
        </a:stretch>
      </xdr:blipFill>
      <xdr:spPr>
        <a:xfrm>
          <a:off x="6252255" y="5778500"/>
          <a:ext cx="3398937" cy="1806221"/>
        </a:xfrm>
        <a:prstGeom prst="rect">
          <a:avLst/>
        </a:prstGeom>
      </xdr:spPr>
    </xdr:pic>
    <xdr:clientData/>
  </xdr:twoCellAnchor>
  <xdr:twoCellAnchor editAs="oneCell">
    <xdr:from>
      <xdr:col>17</xdr:col>
      <xdr:colOff>220166</xdr:colOff>
      <xdr:row>39</xdr:row>
      <xdr:rowOff>169333</xdr:rowOff>
    </xdr:from>
    <xdr:to>
      <xdr:col>28</xdr:col>
      <xdr:colOff>438860</xdr:colOff>
      <xdr:row>58</xdr:row>
      <xdr:rowOff>167567</xdr:rowOff>
    </xdr:to>
    <xdr:pic>
      <xdr:nvPicPr>
        <xdr:cNvPr id="6" name="Picture 5">
          <a:extLst>
            <a:ext uri="{FF2B5EF4-FFF2-40B4-BE49-F238E27FC236}">
              <a16:creationId xmlns:a16="http://schemas.microsoft.com/office/drawing/2014/main" id="{61F34E88-8502-DC6E-ACF7-3AAC1AFFAFDD}"/>
            </a:ext>
          </a:extLst>
        </xdr:cNvPr>
        <xdr:cNvPicPr>
          <a:picLocks noChangeAspect="1"/>
        </xdr:cNvPicPr>
      </xdr:nvPicPr>
      <xdr:blipFill>
        <a:blip xmlns:r="http://schemas.openxmlformats.org/officeDocument/2006/relationships" r:embed="rId5"/>
        <a:stretch>
          <a:fillRect/>
        </a:stretch>
      </xdr:blipFill>
      <xdr:spPr>
        <a:xfrm>
          <a:off x="11406749" y="7207250"/>
          <a:ext cx="6970861" cy="3416650"/>
        </a:xfrm>
        <a:prstGeom prst="rect">
          <a:avLst/>
        </a:prstGeom>
      </xdr:spPr>
    </xdr:pic>
    <xdr:clientData/>
  </xdr:twoCellAnchor>
  <xdr:twoCellAnchor editAs="oneCell">
    <xdr:from>
      <xdr:col>1</xdr:col>
      <xdr:colOff>160813</xdr:colOff>
      <xdr:row>44</xdr:row>
      <xdr:rowOff>21165</xdr:rowOff>
    </xdr:from>
    <xdr:to>
      <xdr:col>15</xdr:col>
      <xdr:colOff>313959</xdr:colOff>
      <xdr:row>71</xdr:row>
      <xdr:rowOff>125244</xdr:rowOff>
    </xdr:to>
    <xdr:pic>
      <xdr:nvPicPr>
        <xdr:cNvPr id="7" name="Picture 6">
          <a:extLst>
            <a:ext uri="{FF2B5EF4-FFF2-40B4-BE49-F238E27FC236}">
              <a16:creationId xmlns:a16="http://schemas.microsoft.com/office/drawing/2014/main" id="{1A7796A2-5921-F89D-03D5-A7FF088F6AEA}"/>
            </a:ext>
          </a:extLst>
        </xdr:cNvPr>
        <xdr:cNvPicPr>
          <a:picLocks noChangeAspect="1"/>
        </xdr:cNvPicPr>
      </xdr:nvPicPr>
      <xdr:blipFill>
        <a:blip xmlns:r="http://schemas.openxmlformats.org/officeDocument/2006/relationships" r:embed="rId6"/>
        <a:stretch>
          <a:fillRect/>
        </a:stretch>
      </xdr:blipFill>
      <xdr:spPr>
        <a:xfrm>
          <a:off x="774646" y="7958665"/>
          <a:ext cx="9498230" cy="49618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100013</xdr:colOff>
      <xdr:row>0</xdr:row>
      <xdr:rowOff>57150</xdr:rowOff>
    </xdr:from>
    <xdr:to>
      <xdr:col>17</xdr:col>
      <xdr:colOff>406400</xdr:colOff>
      <xdr:row>15</xdr:row>
      <xdr:rowOff>38100</xdr:rowOff>
    </xdr:to>
    <xdr:graphicFrame macro="">
      <xdr:nvGraphicFramePr>
        <xdr:cNvPr id="2" name="Chart 1">
          <a:extLst>
            <a:ext uri="{FF2B5EF4-FFF2-40B4-BE49-F238E27FC236}">
              <a16:creationId xmlns:a16="http://schemas.microsoft.com/office/drawing/2014/main" id="{2DFBF1B0-A1D8-F1CC-CF72-CA292DC1E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119944</xdr:colOff>
      <xdr:row>20</xdr:row>
      <xdr:rowOff>87231</xdr:rowOff>
    </xdr:from>
    <xdr:to>
      <xdr:col>7</xdr:col>
      <xdr:colOff>333649</xdr:colOff>
      <xdr:row>33</xdr:row>
      <xdr:rowOff>155222</xdr:rowOff>
    </xdr:to>
    <xdr:pic>
      <xdr:nvPicPr>
        <xdr:cNvPr id="3" name="Picture 2">
          <a:extLst>
            <a:ext uri="{FF2B5EF4-FFF2-40B4-BE49-F238E27FC236}">
              <a16:creationId xmlns:a16="http://schemas.microsoft.com/office/drawing/2014/main" id="{D29E87A2-0EF1-6D9D-7360-915D09234414}"/>
            </a:ext>
          </a:extLst>
        </xdr:cNvPr>
        <xdr:cNvPicPr>
          <a:picLocks noChangeAspect="1"/>
        </xdr:cNvPicPr>
      </xdr:nvPicPr>
      <xdr:blipFill>
        <a:blip xmlns:r="http://schemas.openxmlformats.org/officeDocument/2006/relationships" r:embed="rId2"/>
        <a:stretch>
          <a:fillRect/>
        </a:stretch>
      </xdr:blipFill>
      <xdr:spPr>
        <a:xfrm>
          <a:off x="119944" y="3756120"/>
          <a:ext cx="4461149" cy="2452769"/>
        </a:xfrm>
        <a:prstGeom prst="rect">
          <a:avLst/>
        </a:prstGeom>
      </xdr:spPr>
    </xdr:pic>
    <xdr:clientData/>
  </xdr:twoCellAnchor>
  <xdr:twoCellAnchor editAs="oneCell">
    <xdr:from>
      <xdr:col>22</xdr:col>
      <xdr:colOff>408135</xdr:colOff>
      <xdr:row>1</xdr:row>
      <xdr:rowOff>150547</xdr:rowOff>
    </xdr:from>
    <xdr:to>
      <xdr:col>32</xdr:col>
      <xdr:colOff>419719</xdr:colOff>
      <xdr:row>18</xdr:row>
      <xdr:rowOff>17318</xdr:rowOff>
    </xdr:to>
    <xdr:pic>
      <xdr:nvPicPr>
        <xdr:cNvPr id="4" name="Picture 3">
          <a:extLst>
            <a:ext uri="{FF2B5EF4-FFF2-40B4-BE49-F238E27FC236}">
              <a16:creationId xmlns:a16="http://schemas.microsoft.com/office/drawing/2014/main" id="{BEF07E35-38BE-9A05-42D8-FB4B03AB2E9F}"/>
            </a:ext>
          </a:extLst>
        </xdr:cNvPr>
        <xdr:cNvPicPr>
          <a:picLocks noChangeAspect="1"/>
        </xdr:cNvPicPr>
      </xdr:nvPicPr>
      <xdr:blipFill>
        <a:blip xmlns:r="http://schemas.openxmlformats.org/officeDocument/2006/relationships" r:embed="rId3"/>
        <a:stretch>
          <a:fillRect/>
        </a:stretch>
      </xdr:blipFill>
      <xdr:spPr>
        <a:xfrm>
          <a:off x="14118362" y="335274"/>
          <a:ext cx="6130675" cy="3007135"/>
        </a:xfrm>
        <a:prstGeom prst="rect">
          <a:avLst/>
        </a:prstGeom>
      </xdr:spPr>
    </xdr:pic>
    <xdr:clientData/>
  </xdr:twoCellAnchor>
  <xdr:twoCellAnchor editAs="oneCell">
    <xdr:from>
      <xdr:col>22</xdr:col>
      <xdr:colOff>180193</xdr:colOff>
      <xdr:row>19</xdr:row>
      <xdr:rowOff>40410</xdr:rowOff>
    </xdr:from>
    <xdr:to>
      <xdr:col>33</xdr:col>
      <xdr:colOff>484955</xdr:colOff>
      <xdr:row>40</xdr:row>
      <xdr:rowOff>97331</xdr:rowOff>
    </xdr:to>
    <xdr:pic>
      <xdr:nvPicPr>
        <xdr:cNvPr id="7" name="Picture 6">
          <a:extLst>
            <a:ext uri="{FF2B5EF4-FFF2-40B4-BE49-F238E27FC236}">
              <a16:creationId xmlns:a16="http://schemas.microsoft.com/office/drawing/2014/main" id="{1BDE7E44-33C5-2624-AF2B-DF07660113F5}"/>
            </a:ext>
          </a:extLst>
        </xdr:cNvPr>
        <xdr:cNvPicPr>
          <a:picLocks noChangeAspect="1"/>
        </xdr:cNvPicPr>
      </xdr:nvPicPr>
      <xdr:blipFill>
        <a:blip xmlns:r="http://schemas.openxmlformats.org/officeDocument/2006/relationships" r:embed="rId4"/>
        <a:stretch>
          <a:fillRect/>
        </a:stretch>
      </xdr:blipFill>
      <xdr:spPr>
        <a:xfrm>
          <a:off x="13890420" y="3550228"/>
          <a:ext cx="7035762" cy="3936194"/>
        </a:xfrm>
        <a:prstGeom prst="rect">
          <a:avLst/>
        </a:prstGeom>
      </xdr:spPr>
    </xdr:pic>
    <xdr:clientData/>
  </xdr:twoCellAnchor>
  <xdr:twoCellAnchor editAs="oneCell">
    <xdr:from>
      <xdr:col>22</xdr:col>
      <xdr:colOff>80818</xdr:colOff>
      <xdr:row>40</xdr:row>
      <xdr:rowOff>128897</xdr:rowOff>
    </xdr:from>
    <xdr:to>
      <xdr:col>33</xdr:col>
      <xdr:colOff>2934</xdr:colOff>
      <xdr:row>60</xdr:row>
      <xdr:rowOff>45944</xdr:rowOff>
    </xdr:to>
    <xdr:pic>
      <xdr:nvPicPr>
        <xdr:cNvPr id="9" name="Picture 8">
          <a:extLst>
            <a:ext uri="{FF2B5EF4-FFF2-40B4-BE49-F238E27FC236}">
              <a16:creationId xmlns:a16="http://schemas.microsoft.com/office/drawing/2014/main" id="{95A57247-731F-2C3A-B5FB-D300271F79B9}"/>
            </a:ext>
          </a:extLst>
        </xdr:cNvPr>
        <xdr:cNvPicPr>
          <a:picLocks noChangeAspect="1"/>
        </xdr:cNvPicPr>
      </xdr:nvPicPr>
      <xdr:blipFill>
        <a:blip xmlns:r="http://schemas.openxmlformats.org/officeDocument/2006/relationships" r:embed="rId5"/>
        <a:stretch>
          <a:fillRect/>
        </a:stretch>
      </xdr:blipFill>
      <xdr:spPr>
        <a:xfrm>
          <a:off x="13791045" y="7517988"/>
          <a:ext cx="6653116" cy="361159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run Joshi" id="{F101A161-278C-4ED3-88C0-EA6C8EFBE2BF}" userId="S::arun.joshi@maersk.com::dffaf5a3-4632-4397-92e9-c05ac632d3a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1" dT="2024-10-25T15:17:29.17" personId="{F101A161-278C-4ED3-88C0-EA6C8EFBE2BF}" id="{F9282901-02A6-4809-8F77-331D395F7B18}">
    <text>The loss function is to find the error between y and y^</text>
  </threadedComment>
  <threadedComment ref="G1" dT="2024-10-26T05:49:58.77" personId="{F101A161-278C-4ED3-88C0-EA6C8EFBE2BF}" id="{56BA2846-394E-480D-9223-C3AA3DF446D5}" parentId="{F9282901-02A6-4809-8F77-331D395F7B18}">
    <text>If y=1 then to keep loss function less , the y^ shud be large
If y =0 then y^ shud be small</text>
  </threadedComment>
  <threadedComment ref="U1" dT="2024-10-26T07:11:43.57" personId="{F101A161-278C-4ED3-88C0-EA6C8EFBE2BF}" id="{33F73728-74C8-4980-995F-B17EFD75AF2D}">
    <text xml:space="preserve">dA = dJ/dA = A-Y
</text>
  </threadedComment>
  <threadedComment ref="F11" dT="2024-10-26T05:51:09.00" personId="{F101A161-278C-4ED3-88C0-EA6C8EFBE2BF}" id="{DDBF18B8-0591-492A-9AEE-21625130AF67}">
    <text xml:space="preserve">The cost function is like a scorecard for your model. It helps you understand how well your model is doing by comparing its predictions to the actual results. Imagine you're baking cookies and you want to know how close your cookies are to the perfect recipe. The cost function tells you how far off your cookies are from being perfect, so you can adjust your recipe accordingly.
In logistic regression, we use a specific formula for the cost function that helps us find the best parameters (W and B) for our model. This formula looks at each prediction and the actual outcome, and it tries to minimize the difference between them. The goal is to make the predictions as accurate as possible, just like you want your cookies to taste just right!
</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360E6-6262-40DE-B85D-0578DD85B808}">
  <dimension ref="B1:O14"/>
  <sheetViews>
    <sheetView workbookViewId="0">
      <selection activeCell="K24" sqref="K24"/>
    </sheetView>
  </sheetViews>
  <sheetFormatPr defaultRowHeight="14.5" x14ac:dyDescent="0.35"/>
  <cols>
    <col min="3" max="3" width="11.36328125" bestFit="1" customWidth="1"/>
    <col min="4" max="4" width="9.26953125" bestFit="1" customWidth="1"/>
  </cols>
  <sheetData>
    <row r="1" spans="2:15" x14ac:dyDescent="0.35">
      <c r="B1" s="2" t="s">
        <v>0</v>
      </c>
      <c r="C1" s="2" t="s">
        <v>11</v>
      </c>
      <c r="D1" s="2" t="s">
        <v>10</v>
      </c>
    </row>
    <row r="2" spans="2:15" x14ac:dyDescent="0.35">
      <c r="B2" s="2">
        <v>1</v>
      </c>
      <c r="C2" s="2">
        <v>3</v>
      </c>
      <c r="D2" s="2">
        <f>B2^2</f>
        <v>1</v>
      </c>
    </row>
    <row r="3" spans="2:15" x14ac:dyDescent="0.35">
      <c r="B3" s="2">
        <v>2</v>
      </c>
      <c r="C3" s="2">
        <v>7</v>
      </c>
      <c r="D3" s="2">
        <f t="shared" ref="D3:D10" si="0">B3^2</f>
        <v>4</v>
      </c>
    </row>
    <row r="4" spans="2:15" x14ac:dyDescent="0.35">
      <c r="B4" s="2">
        <v>3</v>
      </c>
      <c r="C4" s="2">
        <v>10</v>
      </c>
      <c r="D4" s="2">
        <f t="shared" si="0"/>
        <v>9</v>
      </c>
      <c r="O4" s="1"/>
    </row>
    <row r="5" spans="2:15" x14ac:dyDescent="0.35">
      <c r="B5" s="2">
        <v>4</v>
      </c>
      <c r="C5" s="2">
        <v>13</v>
      </c>
      <c r="D5" s="2">
        <f t="shared" si="0"/>
        <v>16</v>
      </c>
    </row>
    <row r="6" spans="2:15" x14ac:dyDescent="0.35">
      <c r="B6" s="2">
        <v>5</v>
      </c>
      <c r="C6" s="2">
        <v>16</v>
      </c>
      <c r="D6" s="2">
        <f t="shared" si="0"/>
        <v>25</v>
      </c>
    </row>
    <row r="7" spans="2:15" x14ac:dyDescent="0.35">
      <c r="B7" s="2">
        <v>6</v>
      </c>
      <c r="C7" s="2">
        <v>19</v>
      </c>
      <c r="D7" s="2">
        <f t="shared" si="0"/>
        <v>36</v>
      </c>
    </row>
    <row r="8" spans="2:15" x14ac:dyDescent="0.35">
      <c r="B8" s="2">
        <v>7</v>
      </c>
      <c r="C8" s="2">
        <v>22</v>
      </c>
      <c r="D8" s="2">
        <f t="shared" si="0"/>
        <v>49</v>
      </c>
    </row>
    <row r="9" spans="2:15" x14ac:dyDescent="0.35">
      <c r="B9" s="2">
        <v>8</v>
      </c>
      <c r="C9" s="2">
        <v>25</v>
      </c>
      <c r="D9" s="2">
        <f t="shared" si="0"/>
        <v>64</v>
      </c>
    </row>
    <row r="10" spans="2:15" x14ac:dyDescent="0.35">
      <c r="B10" s="2">
        <v>9</v>
      </c>
      <c r="C10" s="2">
        <v>28</v>
      </c>
      <c r="D10" s="2">
        <f t="shared" si="0"/>
        <v>81</v>
      </c>
    </row>
    <row r="11" spans="2:15" x14ac:dyDescent="0.35">
      <c r="B11" s="8"/>
      <c r="C11" s="8"/>
      <c r="D11" s="8"/>
    </row>
    <row r="12" spans="2:15" x14ac:dyDescent="0.35">
      <c r="B12" s="8"/>
      <c r="C12" s="8"/>
      <c r="D12" s="8"/>
    </row>
    <row r="13" spans="2:15" x14ac:dyDescent="0.35">
      <c r="B13" s="8"/>
      <c r="C13" s="8"/>
      <c r="D13" s="8"/>
    </row>
    <row r="14" spans="2:15" x14ac:dyDescent="0.35">
      <c r="B14" s="2">
        <v>20</v>
      </c>
      <c r="C14" s="9" t="s">
        <v>22</v>
      </c>
      <c r="D14" s="9" t="s">
        <v>22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89CDF-F6C3-4685-BA32-59761A717D33}">
  <dimension ref="A1:Q33"/>
  <sheetViews>
    <sheetView zoomScale="60" zoomScaleNormal="60" workbookViewId="0">
      <selection activeCell="T71" sqref="T71"/>
    </sheetView>
  </sheetViews>
  <sheetFormatPr defaultRowHeight="14.5" x14ac:dyDescent="0.35"/>
  <cols>
    <col min="5" max="5" width="13.08984375" bestFit="1" customWidth="1"/>
    <col min="11" max="11" width="15.36328125" customWidth="1"/>
  </cols>
  <sheetData>
    <row r="1" spans="1:12" ht="15" thickBot="1" x14ac:dyDescent="0.4">
      <c r="C1" s="2" t="s">
        <v>1</v>
      </c>
      <c r="D1" s="10" t="s">
        <v>11</v>
      </c>
      <c r="E1" s="15" t="s">
        <v>57</v>
      </c>
      <c r="F1" s="16" t="s">
        <v>4</v>
      </c>
      <c r="G1" s="3" t="s">
        <v>2</v>
      </c>
      <c r="H1" s="3" t="s">
        <v>3</v>
      </c>
      <c r="K1" t="s">
        <v>21</v>
      </c>
      <c r="L1" s="8" t="s">
        <v>15</v>
      </c>
    </row>
    <row r="2" spans="1:12" x14ac:dyDescent="0.35">
      <c r="C2" s="2">
        <v>1</v>
      </c>
      <c r="D2" s="10">
        <v>3</v>
      </c>
      <c r="E2" s="11">
        <f>$G$2*C2+$H$2</f>
        <v>11</v>
      </c>
      <c r="F2" s="12">
        <f>(D2-E2)^2</f>
        <v>64</v>
      </c>
      <c r="G2">
        <v>1</v>
      </c>
      <c r="H2">
        <v>10</v>
      </c>
    </row>
    <row r="3" spans="1:12" x14ac:dyDescent="0.35">
      <c r="C3" s="2">
        <v>2</v>
      </c>
      <c r="D3" s="10">
        <v>6</v>
      </c>
      <c r="E3" s="11">
        <f t="shared" ref="E3:E10" si="0">$G$2*C3+$H$2</f>
        <v>12</v>
      </c>
      <c r="F3" s="12">
        <f t="shared" ref="F3:F10" si="1">(D3-E3)^2</f>
        <v>36</v>
      </c>
    </row>
    <row r="4" spans="1:12" x14ac:dyDescent="0.35">
      <c r="C4" s="2">
        <v>3</v>
      </c>
      <c r="D4" s="10">
        <v>9</v>
      </c>
      <c r="E4" s="11">
        <f t="shared" si="0"/>
        <v>13</v>
      </c>
      <c r="F4" s="12">
        <f t="shared" si="1"/>
        <v>16</v>
      </c>
    </row>
    <row r="5" spans="1:12" x14ac:dyDescent="0.35">
      <c r="C5" s="2">
        <v>4</v>
      </c>
      <c r="D5" s="10">
        <v>12</v>
      </c>
      <c r="E5" s="11">
        <f t="shared" si="0"/>
        <v>14</v>
      </c>
      <c r="F5" s="12">
        <f t="shared" si="1"/>
        <v>4</v>
      </c>
    </row>
    <row r="6" spans="1:12" x14ac:dyDescent="0.35">
      <c r="C6" s="2">
        <v>5</v>
      </c>
      <c r="D6" s="10">
        <v>15</v>
      </c>
      <c r="E6" s="11">
        <f t="shared" si="0"/>
        <v>15</v>
      </c>
      <c r="F6" s="12">
        <f t="shared" si="1"/>
        <v>0</v>
      </c>
    </row>
    <row r="7" spans="1:12" x14ac:dyDescent="0.35">
      <c r="C7" s="2">
        <v>6</v>
      </c>
      <c r="D7" s="10">
        <v>18</v>
      </c>
      <c r="E7" s="11">
        <f t="shared" si="0"/>
        <v>16</v>
      </c>
      <c r="F7" s="12">
        <f t="shared" si="1"/>
        <v>4</v>
      </c>
    </row>
    <row r="8" spans="1:12" x14ac:dyDescent="0.35">
      <c r="C8" s="2">
        <v>7</v>
      </c>
      <c r="D8" s="10">
        <v>21</v>
      </c>
      <c r="E8" s="11">
        <f t="shared" si="0"/>
        <v>17</v>
      </c>
      <c r="F8" s="12">
        <f t="shared" si="1"/>
        <v>16</v>
      </c>
    </row>
    <row r="9" spans="1:12" x14ac:dyDescent="0.35">
      <c r="C9" s="2">
        <v>8</v>
      </c>
      <c r="D9" s="10">
        <v>24</v>
      </c>
      <c r="E9" s="11">
        <f t="shared" si="0"/>
        <v>18</v>
      </c>
      <c r="F9" s="12">
        <f t="shared" si="1"/>
        <v>36</v>
      </c>
    </row>
    <row r="10" spans="1:12" ht="15" thickBot="1" x14ac:dyDescent="0.4">
      <c r="C10" s="2">
        <v>9</v>
      </c>
      <c r="D10" s="10">
        <v>27</v>
      </c>
      <c r="E10" s="13">
        <f t="shared" si="0"/>
        <v>19</v>
      </c>
      <c r="F10" s="14">
        <f t="shared" si="1"/>
        <v>64</v>
      </c>
    </row>
    <row r="11" spans="1:12" x14ac:dyDescent="0.35">
      <c r="C11" s="24" t="s">
        <v>16</v>
      </c>
      <c r="D11" s="24"/>
      <c r="E11" s="4" t="s">
        <v>13</v>
      </c>
      <c r="F11" s="6">
        <f>SUM(F2:F10)/(2*C10)</f>
        <v>13.333333333333334</v>
      </c>
    </row>
    <row r="14" spans="1:12" x14ac:dyDescent="0.35">
      <c r="A14" s="22" t="s">
        <v>19</v>
      </c>
      <c r="B14" s="22"/>
      <c r="C14" s="22"/>
      <c r="D14" s="22"/>
      <c r="E14" s="22"/>
    </row>
    <row r="15" spans="1:12" x14ac:dyDescent="0.35">
      <c r="C15" s="2" t="s">
        <v>5</v>
      </c>
      <c r="D15" s="2" t="s">
        <v>20</v>
      </c>
      <c r="E15" s="2" t="s">
        <v>12</v>
      </c>
    </row>
    <row r="16" spans="1:12" x14ac:dyDescent="0.35">
      <c r="A16" t="s">
        <v>7</v>
      </c>
      <c r="C16" s="2">
        <f>C10</f>
        <v>9</v>
      </c>
      <c r="D16" s="2">
        <f>D10</f>
        <v>27</v>
      </c>
      <c r="E16" s="2">
        <f>$G$2*C16+$H$2</f>
        <v>19</v>
      </c>
    </row>
    <row r="17" spans="1:17" x14ac:dyDescent="0.35">
      <c r="A17" t="s">
        <v>8</v>
      </c>
      <c r="B17">
        <v>0.1</v>
      </c>
      <c r="C17" s="2">
        <f>C16+B17</f>
        <v>9.1</v>
      </c>
      <c r="D17" s="2">
        <f>C17*3</f>
        <v>27.299999999999997</v>
      </c>
      <c r="E17" s="2">
        <f>$G$2*C17+$H$2</f>
        <v>19.100000000000001</v>
      </c>
    </row>
    <row r="18" spans="1:17" x14ac:dyDescent="0.35">
      <c r="A18" t="s">
        <v>9</v>
      </c>
      <c r="C18" s="2">
        <f>C17-C16</f>
        <v>9.9999999999999645E-2</v>
      </c>
      <c r="D18" s="2">
        <f>D17-D16</f>
        <v>0.29999999999999716</v>
      </c>
      <c r="E18" s="2">
        <f>E17-E16</f>
        <v>0.10000000000000142</v>
      </c>
    </row>
    <row r="19" spans="1:17" x14ac:dyDescent="0.35">
      <c r="A19" s="22" t="s">
        <v>6</v>
      </c>
      <c r="B19" s="22"/>
      <c r="C19" s="22"/>
      <c r="D19">
        <f>D18/C18</f>
        <v>2.9999999999999822</v>
      </c>
      <c r="E19">
        <f>E18/C18</f>
        <v>1.0000000000000178</v>
      </c>
    </row>
    <row r="20" spans="1:17" x14ac:dyDescent="0.35">
      <c r="H20" s="23" t="s">
        <v>14</v>
      </c>
      <c r="I20" s="23"/>
      <c r="J20" s="23"/>
      <c r="K20" s="23"/>
      <c r="L20" s="23"/>
      <c r="M20" s="23"/>
    </row>
    <row r="21" spans="1:17" x14ac:dyDescent="0.35">
      <c r="H21" s="25" t="s">
        <v>17</v>
      </c>
      <c r="I21" s="26"/>
      <c r="J21" s="26"/>
      <c r="K21" s="26"/>
      <c r="L21" s="26"/>
      <c r="M21" s="27"/>
    </row>
    <row r="22" spans="1:17" x14ac:dyDescent="0.35">
      <c r="G22" s="6">
        <f>F11</f>
        <v>13.333333333333334</v>
      </c>
      <c r="H22" s="2">
        <v>0</v>
      </c>
      <c r="I22" s="2">
        <v>1</v>
      </c>
      <c r="J22" s="2">
        <v>2</v>
      </c>
      <c r="K22" s="2">
        <v>3</v>
      </c>
      <c r="L22" s="2">
        <v>4</v>
      </c>
      <c r="M22" s="2">
        <v>5</v>
      </c>
    </row>
    <row r="23" spans="1:17" x14ac:dyDescent="0.35">
      <c r="F23" s="28" t="s">
        <v>18</v>
      </c>
      <c r="G23" s="2">
        <v>0</v>
      </c>
      <c r="H23">
        <f t="dataTable" ref="H23:M28" dt2D="1" dtr="1" r1="G2" r2="H2"/>
        <v>142.5</v>
      </c>
      <c r="I23">
        <v>63.333333333333336</v>
      </c>
      <c r="J23">
        <v>15.833333333333334</v>
      </c>
      <c r="K23">
        <v>0</v>
      </c>
      <c r="L23">
        <v>15.833333333333334</v>
      </c>
      <c r="M23">
        <v>63.333333333333336</v>
      </c>
    </row>
    <row r="24" spans="1:17" x14ac:dyDescent="0.35">
      <c r="F24" s="28"/>
      <c r="G24" s="2">
        <v>1</v>
      </c>
      <c r="H24">
        <v>128</v>
      </c>
      <c r="I24">
        <v>53.833333333333336</v>
      </c>
      <c r="J24">
        <v>11.333333333333334</v>
      </c>
      <c r="K24">
        <v>0.5</v>
      </c>
      <c r="L24">
        <v>21.333333333333332</v>
      </c>
      <c r="M24">
        <v>73.833333333333329</v>
      </c>
    </row>
    <row r="25" spans="1:17" x14ac:dyDescent="0.35">
      <c r="F25" s="28"/>
      <c r="G25" s="2">
        <v>2</v>
      </c>
      <c r="H25">
        <v>114.5</v>
      </c>
      <c r="I25">
        <v>45.333333333333336</v>
      </c>
      <c r="J25">
        <v>7.833333333333333</v>
      </c>
      <c r="K25">
        <v>2</v>
      </c>
      <c r="L25">
        <v>27.833333333333332</v>
      </c>
      <c r="M25">
        <v>85.333333333333329</v>
      </c>
    </row>
    <row r="26" spans="1:17" x14ac:dyDescent="0.35">
      <c r="F26" s="28"/>
      <c r="G26" s="2">
        <v>3</v>
      </c>
      <c r="H26">
        <v>102</v>
      </c>
      <c r="I26">
        <v>37.833333333333336</v>
      </c>
      <c r="J26">
        <v>5.333333333333333</v>
      </c>
      <c r="K26">
        <v>4.5</v>
      </c>
      <c r="L26">
        <v>35.333333333333336</v>
      </c>
      <c r="M26">
        <v>97.833333333333329</v>
      </c>
      <c r="P26" s="18" t="s">
        <v>2</v>
      </c>
      <c r="Q26" s="18" t="s">
        <v>13</v>
      </c>
    </row>
    <row r="27" spans="1:17" x14ac:dyDescent="0.35">
      <c r="F27" s="28"/>
      <c r="G27" s="2">
        <v>4</v>
      </c>
      <c r="H27">
        <v>90.5</v>
      </c>
      <c r="I27">
        <v>31.333333333333332</v>
      </c>
      <c r="J27">
        <v>3.8333333333333335</v>
      </c>
      <c r="K27">
        <v>8</v>
      </c>
      <c r="L27">
        <v>43.833333333333336</v>
      </c>
      <c r="M27">
        <v>111.33333333333333</v>
      </c>
      <c r="P27" s="7">
        <v>0</v>
      </c>
      <c r="Q27" s="7">
        <v>142</v>
      </c>
    </row>
    <row r="28" spans="1:17" x14ac:dyDescent="0.35">
      <c r="F28" s="28"/>
      <c r="G28" s="2">
        <v>5</v>
      </c>
      <c r="H28">
        <v>80</v>
      </c>
      <c r="I28">
        <v>25.833333333333332</v>
      </c>
      <c r="J28">
        <v>3.3333333333333335</v>
      </c>
      <c r="K28">
        <v>12.5</v>
      </c>
      <c r="L28">
        <v>53.333333333333336</v>
      </c>
      <c r="M28">
        <v>125.83333333333333</v>
      </c>
      <c r="P28" s="7">
        <v>1</v>
      </c>
      <c r="Q28" s="7">
        <v>63</v>
      </c>
    </row>
    <row r="29" spans="1:17" x14ac:dyDescent="0.35">
      <c r="P29" s="7">
        <v>2</v>
      </c>
      <c r="Q29" s="7">
        <v>16</v>
      </c>
    </row>
    <row r="30" spans="1:17" x14ac:dyDescent="0.35">
      <c r="P30" s="7">
        <v>3</v>
      </c>
      <c r="Q30" s="7">
        <v>0</v>
      </c>
    </row>
    <row r="31" spans="1:17" x14ac:dyDescent="0.35">
      <c r="P31" s="7">
        <v>4</v>
      </c>
      <c r="Q31" s="7">
        <v>16</v>
      </c>
    </row>
    <row r="32" spans="1:17" x14ac:dyDescent="0.35">
      <c r="P32" s="7">
        <v>5</v>
      </c>
      <c r="Q32" s="7">
        <v>63</v>
      </c>
    </row>
    <row r="33" spans="16:17" x14ac:dyDescent="0.35">
      <c r="P33" s="7">
        <v>6</v>
      </c>
      <c r="Q33" s="7">
        <v>142</v>
      </c>
    </row>
  </sheetData>
  <mergeCells count="6">
    <mergeCell ref="A19:C19"/>
    <mergeCell ref="H20:M20"/>
    <mergeCell ref="C11:D11"/>
    <mergeCell ref="H21:M21"/>
    <mergeCell ref="F23:F28"/>
    <mergeCell ref="A14:E14"/>
  </mergeCells>
  <conditionalFormatting sqref="H23:M28">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55AEF-5553-4298-A849-8A888AEAAA29}">
  <dimension ref="A1:AC26"/>
  <sheetViews>
    <sheetView tabSelected="1" zoomScale="90" zoomScaleNormal="90" workbookViewId="0">
      <selection activeCell="U13" sqref="U13"/>
    </sheetView>
  </sheetViews>
  <sheetFormatPr defaultRowHeight="14.5" x14ac:dyDescent="0.35"/>
  <cols>
    <col min="22" max="22" width="12.26953125" bestFit="1" customWidth="1"/>
  </cols>
  <sheetData>
    <row r="1" spans="1:29" x14ac:dyDescent="0.35">
      <c r="B1" s="2" t="s">
        <v>23</v>
      </c>
      <c r="C1" s="2" t="s">
        <v>24</v>
      </c>
      <c r="D1" t="s">
        <v>25</v>
      </c>
      <c r="E1" t="s">
        <v>56</v>
      </c>
      <c r="F1" t="s">
        <v>55</v>
      </c>
      <c r="G1" t="s">
        <v>54</v>
      </c>
      <c r="H1" t="s">
        <v>2</v>
      </c>
      <c r="I1" t="s">
        <v>3</v>
      </c>
      <c r="S1" t="s">
        <v>40</v>
      </c>
      <c r="T1" t="s">
        <v>58</v>
      </c>
      <c r="U1" t="s">
        <v>59</v>
      </c>
      <c r="V1" s="2" t="s">
        <v>36</v>
      </c>
      <c r="Z1" t="s">
        <v>43</v>
      </c>
      <c r="AB1">
        <v>0</v>
      </c>
      <c r="AC1" t="s">
        <v>41</v>
      </c>
    </row>
    <row r="2" spans="1:29" x14ac:dyDescent="0.35">
      <c r="A2" t="s">
        <v>45</v>
      </c>
      <c r="B2" s="2">
        <v>1</v>
      </c>
      <c r="C2" s="2">
        <v>0</v>
      </c>
      <c r="D2">
        <f>$H$2*B2+$I$2</f>
        <v>-1</v>
      </c>
      <c r="E2" s="5">
        <f>1/(1+EXP(-D2))</f>
        <v>0.2689414213699951</v>
      </c>
      <c r="F2" s="5">
        <f>IF(E2&gt;0.5,1,0)</f>
        <v>0</v>
      </c>
      <c r="G2" s="5">
        <f>-C2*LOG(E2)-(1-C2)*LOG(1-E2)</f>
        <v>0.13604782228086496</v>
      </c>
      <c r="H2">
        <v>1</v>
      </c>
      <c r="I2">
        <v>-2</v>
      </c>
      <c r="S2">
        <v>0.01</v>
      </c>
      <c r="T2">
        <f>-C2/E2+((1-C2)/(1-E2))</f>
        <v>1.3678794411714423</v>
      </c>
      <c r="U2" s="5">
        <f>E2-C2</f>
        <v>0.2689414213699951</v>
      </c>
      <c r="V2" s="20">
        <f>U2*B2</f>
        <v>0.2689414213699951</v>
      </c>
      <c r="AB2">
        <v>1</v>
      </c>
      <c r="AC2" t="s">
        <v>42</v>
      </c>
    </row>
    <row r="3" spans="1:29" x14ac:dyDescent="0.35">
      <c r="A3" t="s">
        <v>46</v>
      </c>
      <c r="B3" s="2">
        <v>2</v>
      </c>
      <c r="C3" s="2">
        <v>0</v>
      </c>
      <c r="D3">
        <f t="shared" ref="D3:D10" si="0">$H$2*B3+$I$2</f>
        <v>0</v>
      </c>
      <c r="E3" s="5">
        <f t="shared" ref="E3:E10" si="1">1/(1+EXP(-D3))</f>
        <v>0.5</v>
      </c>
      <c r="F3" s="5">
        <f t="shared" ref="F3:F10" si="2">IF(E3&gt;0.5,1,0)</f>
        <v>0</v>
      </c>
      <c r="G3" s="5">
        <f t="shared" ref="G3:G10" si="3">-C3*LOG(E3)-(1-C3)*LOG(1-E3)</f>
        <v>0.3010299956639812</v>
      </c>
      <c r="T3">
        <f t="shared" ref="T3:T10" si="4">-C3/E3+((1-C3)/(1-E3))</f>
        <v>2</v>
      </c>
      <c r="U3" s="5">
        <f t="shared" ref="U3:U10" si="5">E3-C3</f>
        <v>0.5</v>
      </c>
      <c r="V3" s="20">
        <f t="shared" ref="V3:V10" si="6">U3*B3</f>
        <v>1</v>
      </c>
    </row>
    <row r="4" spans="1:29" x14ac:dyDescent="0.35">
      <c r="A4" t="s">
        <v>47</v>
      </c>
      <c r="B4" s="2">
        <v>3</v>
      </c>
      <c r="C4" s="2">
        <v>0</v>
      </c>
      <c r="D4">
        <f t="shared" si="0"/>
        <v>1</v>
      </c>
      <c r="E4" s="5">
        <f t="shared" si="1"/>
        <v>0.7310585786300049</v>
      </c>
      <c r="F4" s="5">
        <f t="shared" si="2"/>
        <v>1</v>
      </c>
      <c r="G4" s="5">
        <f t="shared" si="3"/>
        <v>0.5703423041841168</v>
      </c>
      <c r="T4">
        <f t="shared" si="4"/>
        <v>3.7182818284590455</v>
      </c>
      <c r="U4" s="5">
        <f t="shared" si="5"/>
        <v>0.7310585786300049</v>
      </c>
      <c r="V4" s="20">
        <f t="shared" si="6"/>
        <v>2.1931757358900148</v>
      </c>
    </row>
    <row r="5" spans="1:29" x14ac:dyDescent="0.35">
      <c r="A5" t="s">
        <v>48</v>
      </c>
      <c r="B5" s="2">
        <v>4</v>
      </c>
      <c r="C5" s="2">
        <v>0</v>
      </c>
      <c r="D5">
        <f t="shared" si="0"/>
        <v>2</v>
      </c>
      <c r="E5" s="5">
        <f t="shared" si="1"/>
        <v>0.88079707797788231</v>
      </c>
      <c r="F5" s="5">
        <f t="shared" si="2"/>
        <v>1</v>
      </c>
      <c r="G5" s="5">
        <f t="shared" si="3"/>
        <v>0.92371309860142115</v>
      </c>
      <c r="T5">
        <f t="shared" si="4"/>
        <v>8.3890560989306415</v>
      </c>
      <c r="U5" s="5">
        <f t="shared" si="5"/>
        <v>0.88079707797788231</v>
      </c>
      <c r="V5" s="20">
        <f t="shared" si="6"/>
        <v>3.5231883119115293</v>
      </c>
    </row>
    <row r="6" spans="1:29" x14ac:dyDescent="0.35">
      <c r="A6" t="s">
        <v>49</v>
      </c>
      <c r="B6" s="2">
        <v>5</v>
      </c>
      <c r="C6" s="2">
        <v>1</v>
      </c>
      <c r="D6">
        <f t="shared" si="0"/>
        <v>3</v>
      </c>
      <c r="E6" s="5">
        <f t="shared" si="1"/>
        <v>0.95257412682243336</v>
      </c>
      <c r="F6" s="5">
        <f t="shared" si="2"/>
        <v>1</v>
      </c>
      <c r="G6" s="5">
        <f t="shared" si="3"/>
        <v>2.1101218678769389E-2</v>
      </c>
      <c r="T6">
        <f t="shared" si="4"/>
        <v>-1.0497870683678638</v>
      </c>
      <c r="U6" s="5">
        <f t="shared" si="5"/>
        <v>-4.7425873177566635E-2</v>
      </c>
      <c r="V6" s="20">
        <f t="shared" si="6"/>
        <v>-0.23712936588783318</v>
      </c>
    </row>
    <row r="7" spans="1:29" x14ac:dyDescent="0.35">
      <c r="A7" t="s">
        <v>50</v>
      </c>
      <c r="B7" s="2">
        <v>6</v>
      </c>
      <c r="C7" s="2">
        <v>1</v>
      </c>
      <c r="D7">
        <f t="shared" si="0"/>
        <v>4</v>
      </c>
      <c r="E7" s="5">
        <f t="shared" si="1"/>
        <v>0.98201379003790845</v>
      </c>
      <c r="F7" s="5">
        <f t="shared" si="2"/>
        <v>1</v>
      </c>
      <c r="G7" s="5">
        <f t="shared" si="3"/>
        <v>7.8824135416465432E-3</v>
      </c>
      <c r="T7">
        <f t="shared" si="4"/>
        <v>-1.0183156388887342</v>
      </c>
      <c r="U7" s="5">
        <f t="shared" si="5"/>
        <v>-1.7986209962091548E-2</v>
      </c>
      <c r="V7" s="20">
        <f t="shared" si="6"/>
        <v>-0.10791725977254929</v>
      </c>
    </row>
    <row r="8" spans="1:29" x14ac:dyDescent="0.35">
      <c r="A8" t="s">
        <v>51</v>
      </c>
      <c r="B8" s="2">
        <v>7</v>
      </c>
      <c r="C8" s="2">
        <v>1</v>
      </c>
      <c r="D8">
        <f t="shared" si="0"/>
        <v>5</v>
      </c>
      <c r="E8" s="5">
        <f t="shared" si="1"/>
        <v>0.99330714907571527</v>
      </c>
      <c r="F8" s="5">
        <f t="shared" si="2"/>
        <v>1</v>
      </c>
      <c r="G8" s="5">
        <f t="shared" si="3"/>
        <v>2.9164387928812627E-3</v>
      </c>
      <c r="T8">
        <f t="shared" si="4"/>
        <v>-1.0067379469990854</v>
      </c>
      <c r="U8" s="5">
        <f t="shared" si="5"/>
        <v>-6.6928509242847323E-3</v>
      </c>
      <c r="V8" s="20">
        <f t="shared" si="6"/>
        <v>-4.6849956469993126E-2</v>
      </c>
    </row>
    <row r="9" spans="1:29" x14ac:dyDescent="0.35">
      <c r="A9" t="s">
        <v>52</v>
      </c>
      <c r="B9" s="2">
        <v>8</v>
      </c>
      <c r="C9" s="2">
        <v>1</v>
      </c>
      <c r="D9">
        <f t="shared" si="0"/>
        <v>6</v>
      </c>
      <c r="E9" s="5">
        <f t="shared" si="1"/>
        <v>0.99752737684336534</v>
      </c>
      <c r="F9" s="5">
        <f t="shared" si="2"/>
        <v>1</v>
      </c>
      <c r="G9" s="5">
        <f t="shared" si="3"/>
        <v>1.0751763942461752E-3</v>
      </c>
      <c r="T9">
        <f t="shared" si="4"/>
        <v>-1.0024787521766663</v>
      </c>
      <c r="U9" s="5">
        <f t="shared" si="5"/>
        <v>-2.4726231566346568E-3</v>
      </c>
      <c r="V9" s="20">
        <f t="shared" si="6"/>
        <v>-1.9780985253077255E-2</v>
      </c>
    </row>
    <row r="10" spans="1:29" x14ac:dyDescent="0.35">
      <c r="A10" t="s">
        <v>53</v>
      </c>
      <c r="B10" s="2">
        <v>9</v>
      </c>
      <c r="C10" s="2">
        <v>1</v>
      </c>
      <c r="D10">
        <f t="shared" si="0"/>
        <v>7</v>
      </c>
      <c r="E10" s="5">
        <f t="shared" si="1"/>
        <v>0.9990889488055994</v>
      </c>
      <c r="F10" s="5">
        <f t="shared" si="2"/>
        <v>1</v>
      </c>
      <c r="G10" s="5">
        <f t="shared" si="3"/>
        <v>3.9584485131406131E-4</v>
      </c>
      <c r="T10">
        <f t="shared" si="4"/>
        <v>-1.0009118819655545</v>
      </c>
      <c r="U10" s="5">
        <f t="shared" si="5"/>
        <v>-9.1105119440060278E-4</v>
      </c>
      <c r="V10" s="20">
        <f t="shared" si="6"/>
        <v>-8.199460749605425E-3</v>
      </c>
    </row>
    <row r="11" spans="1:29" x14ac:dyDescent="0.35">
      <c r="F11" s="19" t="s">
        <v>13</v>
      </c>
      <c r="G11" s="5">
        <f>SUM(G2:G10)/B10</f>
        <v>0.21827825699880465</v>
      </c>
      <c r="S11" t="s">
        <v>37</v>
      </c>
      <c r="U11" s="5">
        <f>SUMPRODUCT(B1:B10,U1:U10)</f>
        <v>6.5654284410384811</v>
      </c>
      <c r="V11" s="21">
        <f>SUM(V2:V10)</f>
        <v>6.5654284410384811</v>
      </c>
    </row>
    <row r="12" spans="1:29" x14ac:dyDescent="0.35">
      <c r="S12" t="s">
        <v>28</v>
      </c>
      <c r="U12" s="5">
        <f>U11/9</f>
        <v>0.72949204900427567</v>
      </c>
      <c r="V12" s="21">
        <f>V11/9</f>
        <v>0.72949204900427567</v>
      </c>
    </row>
    <row r="13" spans="1:29" x14ac:dyDescent="0.35">
      <c r="S13" t="s">
        <v>29</v>
      </c>
      <c r="U13" s="5">
        <f>SUM(U2:U10)/9</f>
        <v>0.25614538550698929</v>
      </c>
    </row>
    <row r="16" spans="1:29" x14ac:dyDescent="0.35">
      <c r="S16" t="s">
        <v>38</v>
      </c>
      <c r="T16">
        <f>H2-S2*U12</f>
        <v>0.99270507950995723</v>
      </c>
    </row>
    <row r="17" spans="2:20" x14ac:dyDescent="0.35">
      <c r="F17" t="s">
        <v>5</v>
      </c>
      <c r="G17" t="s">
        <v>32</v>
      </c>
      <c r="S17" t="s">
        <v>39</v>
      </c>
      <c r="T17">
        <f>I2-S2*U13</f>
        <v>-2.00256145385507</v>
      </c>
    </row>
    <row r="18" spans="2:20" x14ac:dyDescent="0.35">
      <c r="B18" t="s">
        <v>44</v>
      </c>
      <c r="F18" t="s">
        <v>31</v>
      </c>
      <c r="G18" t="s">
        <v>33</v>
      </c>
      <c r="I18" s="6">
        <f>G11</f>
        <v>0.21827825699880465</v>
      </c>
      <c r="J18" s="2">
        <v>-3</v>
      </c>
      <c r="K18" s="2">
        <v>-2</v>
      </c>
      <c r="L18" s="2">
        <v>-1</v>
      </c>
      <c r="M18" s="2">
        <v>0</v>
      </c>
      <c r="N18" s="2">
        <v>1</v>
      </c>
      <c r="O18" s="2">
        <v>2</v>
      </c>
    </row>
    <row r="19" spans="2:20" x14ac:dyDescent="0.35">
      <c r="B19" s="2" t="s">
        <v>23</v>
      </c>
      <c r="C19" s="2" t="s">
        <v>26</v>
      </c>
      <c r="D19" s="2"/>
      <c r="F19" t="s">
        <v>30</v>
      </c>
      <c r="G19" t="s">
        <v>35</v>
      </c>
      <c r="I19" s="2">
        <v>-6</v>
      </c>
      <c r="J19">
        <f t="dataTable" ref="J19:O26" dt2D="1" dtr="1" r1="H2" r2="I2"/>
        <v>6.5144234953367661</v>
      </c>
      <c r="K19">
        <v>4.8255129619990482</v>
      </c>
      <c r="L19">
        <v>3.1366408378326298</v>
      </c>
      <c r="M19">
        <v>1.4487234494050856</v>
      </c>
      <c r="N19">
        <v>0.13007440904565173</v>
      </c>
      <c r="O19">
        <v>0.14409725361728234</v>
      </c>
    </row>
    <row r="20" spans="2:20" x14ac:dyDescent="0.35">
      <c r="B20" s="2" t="s">
        <v>24</v>
      </c>
      <c r="C20" s="2" t="s">
        <v>27</v>
      </c>
      <c r="D20" s="2"/>
      <c r="F20" t="s">
        <v>30</v>
      </c>
      <c r="G20" t="s">
        <v>34</v>
      </c>
      <c r="I20" s="2">
        <v>-5</v>
      </c>
      <c r="J20">
        <v>6.2731595495561505</v>
      </c>
      <c r="K20">
        <v>4.5842704008035575</v>
      </c>
      <c r="L20">
        <v>2.8954855749466648</v>
      </c>
      <c r="M20">
        <v>1.2092899996352475</v>
      </c>
      <c r="N20">
        <v>8.2371241584042118E-2</v>
      </c>
      <c r="O20">
        <v>0.22831668012332479</v>
      </c>
    </row>
    <row r="21" spans="2:20" x14ac:dyDescent="0.35">
      <c r="I21" s="2">
        <v>-4</v>
      </c>
      <c r="J21">
        <v>6.0319140924812054</v>
      </c>
      <c r="K21">
        <v>4.3430830017040849</v>
      </c>
      <c r="L21">
        <v>2.6545348714076025</v>
      </c>
      <c r="M21">
        <v>0.97298126221553949</v>
      </c>
      <c r="N21">
        <v>8.181946661195709E-2</v>
      </c>
      <c r="O21">
        <v>0.33624123975056514</v>
      </c>
    </row>
    <row r="22" spans="2:20" x14ac:dyDescent="0.35">
      <c r="I22" s="2">
        <v>-3</v>
      </c>
      <c r="J22">
        <v>5.7907188228751512</v>
      </c>
      <c r="K22">
        <v>4.1020450252164231</v>
      </c>
      <c r="L22">
        <v>2.4141358738940371</v>
      </c>
      <c r="M22">
        <v>0.74492535518418912</v>
      </c>
      <c r="N22">
        <v>0.12784929323626029</v>
      </c>
      <c r="O22">
        <v>0.46724682719989907</v>
      </c>
    </row>
    <row r="23" spans="2:20" x14ac:dyDescent="0.35">
      <c r="I23" s="2">
        <v>-2</v>
      </c>
      <c r="J23">
        <v>5.5496594618054944</v>
      </c>
      <c r="K23">
        <v>3.861409401080528</v>
      </c>
      <c r="L23">
        <v>2.1752054450910574</v>
      </c>
      <c r="M23">
        <v>0.53767355913186443</v>
      </c>
      <c r="N23">
        <v>0.21827825699880465</v>
      </c>
      <c r="O23">
        <v>0.61964599591701142</v>
      </c>
    </row>
    <row r="24" spans="2:20" x14ac:dyDescent="0.35">
      <c r="I24" s="2">
        <v>-1</v>
      </c>
      <c r="J24">
        <v>5.3089657797026328</v>
      </c>
      <c r="K24">
        <v>3.6218401806960845</v>
      </c>
      <c r="L24">
        <v>1.9400548308558063</v>
      </c>
      <c r="M24">
        <v>0.37732253444933816</v>
      </c>
      <c r="N24">
        <v>0.34794284461723074</v>
      </c>
      <c r="O24">
        <v>0.78991500153561445</v>
      </c>
    </row>
    <row r="25" spans="2:20" x14ac:dyDescent="0.35">
      <c r="I25" s="17">
        <v>0</v>
      </c>
      <c r="J25">
        <v>5.0692392662229242</v>
      </c>
      <c r="K25">
        <v>3.3849848805102227</v>
      </c>
      <c r="L25">
        <v>1.713894352663939</v>
      </c>
      <c r="M25">
        <v>0.3010299956639812</v>
      </c>
      <c r="N25">
        <v>0.50752079182157284</v>
      </c>
      <c r="O25">
        <v>0.97223775882550756</v>
      </c>
    </row>
    <row r="26" spans="2:20" x14ac:dyDescent="0.35">
      <c r="I26" s="17">
        <v>1</v>
      </c>
      <c r="J26">
        <v>4.8319602291661647</v>
      </c>
      <c r="K26">
        <v>3.1544071807866487</v>
      </c>
      <c r="L26">
        <v>1.5060614630259019</v>
      </c>
      <c r="M26">
        <v>0.32906759201564345</v>
      </c>
      <c r="N26">
        <v>0.68542632757974675</v>
      </c>
      <c r="O26">
        <v>1.1608381165776285</v>
      </c>
    </row>
  </sheetData>
  <conditionalFormatting sqref="J19:O24">
    <cfRule type="colorScale" priority="4">
      <colorScale>
        <cfvo type="min"/>
        <cfvo type="percentile" val="50"/>
        <cfvo type="max"/>
        <color rgb="FF63BE7B"/>
        <color rgb="FFFCFCFF"/>
        <color rgb="FFF8696B"/>
      </colorScale>
    </cfRule>
  </conditionalFormatting>
  <conditionalFormatting sqref="J19:O26">
    <cfRule type="colorScale" priority="1">
      <colorScale>
        <cfvo type="min"/>
        <cfvo type="percentile" val="50"/>
        <cfvo type="max"/>
        <color rgb="FFF8696B"/>
        <color rgb="FFFCFCFF"/>
        <color rgb="FF63BE7B"/>
      </colorScale>
    </cfRule>
    <cfRule type="cellIs" dxfId="0" priority="3" operator="between">
      <formula>0</formula>
      <formula>1</formula>
    </cfRule>
  </conditionalFormatting>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Linear</vt:lpstr>
      <vt:lpstr>Logistic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Joshi</dc:creator>
  <cp:lastModifiedBy>Arun Joshi</cp:lastModifiedBy>
  <dcterms:created xsi:type="dcterms:W3CDTF">2024-09-04T03:28:12Z</dcterms:created>
  <dcterms:modified xsi:type="dcterms:W3CDTF">2024-10-26T07:13:55Z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55b24b8-e69b-4583-bfd0-d64b5cee0119_Enabled">
    <vt:lpwstr>true</vt:lpwstr>
  </property>
  <property fmtid="{D5CDD505-2E9C-101B-9397-08002B2CF9AE}" pid="3" name="MSIP_Label_455b24b8-e69b-4583-bfd0-d64b5cee0119_SetDate">
    <vt:lpwstr>2024-09-05T10:09:43Z</vt:lpwstr>
  </property>
  <property fmtid="{D5CDD505-2E9C-101B-9397-08002B2CF9AE}" pid="4" name="MSIP_Label_455b24b8-e69b-4583-bfd0-d64b5cee0119_Method">
    <vt:lpwstr>Privileged</vt:lpwstr>
  </property>
  <property fmtid="{D5CDD505-2E9C-101B-9397-08002B2CF9AE}" pid="5" name="MSIP_Label_455b24b8-e69b-4583-bfd0-d64b5cee0119_Name">
    <vt:lpwstr>Public</vt:lpwstr>
  </property>
  <property fmtid="{D5CDD505-2E9C-101B-9397-08002B2CF9AE}" pid="6" name="MSIP_Label_455b24b8-e69b-4583-bfd0-d64b5cee0119_SiteId">
    <vt:lpwstr>05d75c05-fa1a-42e7-9cf1-eb416c396f2d</vt:lpwstr>
  </property>
  <property fmtid="{D5CDD505-2E9C-101B-9397-08002B2CF9AE}" pid="7" name="MSIP_Label_455b24b8-e69b-4583-bfd0-d64b5cee0119_ActionId">
    <vt:lpwstr>e559c41d-2455-4e52-bb53-bcb79c0678f9</vt:lpwstr>
  </property>
  <property fmtid="{D5CDD505-2E9C-101B-9397-08002B2CF9AE}" pid="8" name="MSIP_Label_455b24b8-e69b-4583-bfd0-d64b5cee0119_ContentBits">
    <vt:lpwstr>0</vt:lpwstr>
  </property>
</Properties>
</file>