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สารบัญ" sheetId="1" r:id="rId1"/>
    <sheet name="กีรติยา พงษ์พานิช" sheetId="2" r:id="rId2"/>
    <sheet name="ญานิษฐ์ เขมภิญโญธเนษฐ์" sheetId="3" r:id="rId3"/>
    <sheet name="ดาริน เรืองวิลัย" sheetId="4" r:id="rId4"/>
    <sheet name="ธนกร จริยเพียรพันธุ์" sheetId="5" r:id="rId5"/>
    <sheet name="ธนพนธ์ อุตมานิติเจริญ" sheetId="6" r:id="rId6"/>
    <sheet name="ธนัชพร หนูพรหม" sheetId="7" r:id="rId7"/>
    <sheet name="นภัสสรณ์ ว่าวภู่" sheetId="8" r:id="rId8"/>
    <sheet name="นวลพรรณ สงวนศรี" sheetId="9" r:id="rId9"/>
    <sheet name="น้ำทิพย์ จิตขาว" sheetId="10" r:id="rId10"/>
    <sheet name="บุศริน วัฒนาพรศิริโชติ" sheetId="11" r:id="rId11"/>
    <sheet name="พาณิน เก่งระดมกิจ" sheetId="12" r:id="rId12"/>
    <sheet name="พิมพ์ชนก เวชชนะ" sheetId="13" r:id="rId13"/>
    <sheet name="ยุวดี วีระวงศ์" sheetId="14" r:id="rId14"/>
    <sheet name="รัญชิดา หงษา" sheetId="15" r:id="rId15"/>
    <sheet name="วรเมธ พิมานวรกุล" sheetId="16" r:id="rId16"/>
    <sheet name="วัฒนา ศักขี" sheetId="17" r:id="rId17"/>
    <sheet name="วารุณี ธนสถาพร" sheetId="18" r:id="rId18"/>
    <sheet name="ศิญาภัสร์ โพธิเศวตวัชร์" sheetId="19" r:id="rId19"/>
    <sheet name="สริกุล อนุลุน" sheetId="20" r:id="rId20"/>
    <sheet name="สุธินันท์ จันทร์เกลี้ยง" sheetId="21" r:id="rId21"/>
    <sheet name="อรรจน์ บำรุงพงษ์" sheetId="22" r:id="rId22"/>
    <sheet name="ธนิต เนตรโพธิ์แก้ว" sheetId="23" r:id="rId23"/>
    <sheet name="แอนนา จงเจริญโภคา" sheetId="24" r:id="rId24"/>
    <sheet name="นฤมล นิ่มเกตุ" sheetId="25" r:id="rId25"/>
    <sheet name="วราภรณ์ อาจศิลา" sheetId="26" r:id="rId26"/>
    <sheet name="ศรายุทธ จาดเอี้ยง" sheetId="27" r:id="rId27"/>
    <sheet name="เขมจิรา ยืนยั่ง" sheetId="28" r:id="rId28"/>
  </sheets>
</workbook>
</file>

<file path=xl/sharedStrings.xml><?xml version="1.0" encoding="utf-8"?>
<sst xmlns="http://schemas.openxmlformats.org/spreadsheetml/2006/main" count="139" uniqueCount="139">
  <si>
    <t>ชื่อ-นามสกุล</t>
  </si>
  <si>
    <t>วันที่บันทึก</t>
  </si>
  <si>
    <t>วันเริ่มต้น</t>
  </si>
  <si>
    <t>เวลาเริ่มต้น</t>
  </si>
  <si>
    <t>วันสิ้นสุด</t>
  </si>
  <si>
    <t>เวลาสิ้นสุด</t>
  </si>
  <si>
    <t>ประเภทการลา</t>
  </si>
  <si>
    <t>เหตุผลการลา</t>
  </si>
  <si>
    <t>วันที่ขอสลับวัน</t>
  </si>
  <si>
    <t>สิทธิวันลาปีนี้</t>
  </si>
  <si>
    <t>สิทธิคงค้างปีที่แล้ว (วัน)</t>
  </si>
  <si>
    <t>สิทธิคงค้างปีที่แล้ว (ชั่วโมง)</t>
  </si>
  <si>
    <t>รวมสิทธิวันลาที่ใช้ได้ (วัน)</t>
  </si>
  <si>
    <t>รวมสิทธิวันลาที่ใช้ได้ (ชั่วโมง)</t>
  </si>
  <si>
    <t>จำนวนวันลา (วัน)</t>
  </si>
  <si>
    <t>จำนวนวันลา (ชั่วโมง)</t>
  </si>
  <si>
    <t>คงเหลือวันลา (วัน)</t>
  </si>
  <si>
    <t>คงเหลือวันลา (ชั่วโมง)</t>
  </si>
  <si>
    <t>สถานะการลา</t>
  </si>
  <si>
    <t>ผู้อนุมัติ</t>
  </si>
  <si>
    <t>วันที่อนุมัติ</t>
  </si>
  <si>
    <t>กีรติยา พงษ์พานิช</t>
  </si>
  <si>
    <t>27/01/2563</t>
  </si>
  <si>
    <t>26/01/2563</t>
  </si>
  <si>
    <t>09:00</t>
  </si>
  <si>
    <t>-</t>
  </si>
  <si>
    <t>18:00</t>
  </si>
  <si>
    <t>ลาสลับวันหยุด</t>
  </si>
  <si>
    <t>23/01/2563</t>
  </si>
  <si>
    <t>1</t>
  </si>
  <si>
    <t>อนุมัติ</t>
  </si>
  <si>
    <t>สมเกียรติ อุ่นกุศลภักดี</t>
  </si>
  <si>
    <t>29/01/2563</t>
  </si>
  <si>
    <t>07/02/2563</t>
  </si>
  <si>
    <t>05/02/2563</t>
  </si>
  <si>
    <t>ลาป่วย</t>
  </si>
  <si>
    <t>30</t>
  </si>
  <si>
    <t>29</t>
  </si>
  <si>
    <t>10/02/2563</t>
  </si>
  <si>
    <t>06/02/2563</t>
  </si>
  <si>
    <t>28</t>
  </si>
  <si>
    <t>ญานิษฐ์ เขมภิญโญธเนษฐ์</t>
  </si>
  <si>
    <t>24/01/2563</t>
  </si>
  <si>
    <t>08:30</t>
  </si>
  <si>
    <t>17:30</t>
  </si>
  <si>
    <t>ลากิจ</t>
  </si>
  <si>
    <t>6</t>
  </si>
  <si>
    <t>5</t>
  </si>
  <si>
    <t>รออนุมัติ</t>
  </si>
  <si>
    <t>01/01/2513</t>
  </si>
  <si>
    <t>ดาริน เรืองวิลัย</t>
  </si>
  <si>
    <t>04/02/2563</t>
  </si>
  <si>
    <t>2</t>
  </si>
  <si>
    <t>03:00</t>
  </si>
  <si>
    <t>24/02/2563</t>
  </si>
  <si>
    <t>18/02/2563</t>
  </si>
  <si>
    <t>21/02/2563</t>
  </si>
  <si>
    <t>19/02/2563</t>
  </si>
  <si>
    <t>22/02/2563</t>
  </si>
  <si>
    <t>ธนกร จริยเพียรพันธุ์</t>
  </si>
  <si>
    <t>03/02/2563</t>
  </si>
  <si>
    <t>08:00</t>
  </si>
  <si>
    <t>17:00</t>
  </si>
  <si>
    <t>31/01/2563</t>
  </si>
  <si>
    <t>ธนพนธ์ อุตมานิติเจริญ</t>
  </si>
  <si>
    <t>27</t>
  </si>
  <si>
    <t>ธนัชพร หนูพรหม</t>
  </si>
  <si>
    <t>15/02/2563</t>
  </si>
  <si>
    <t>12/02/2563</t>
  </si>
  <si>
    <t>ปวดท้อง</t>
  </si>
  <si>
    <t>16/02/2563</t>
  </si>
  <si>
    <t>นภัสสรณ์ ว่าวภู่</t>
  </si>
  <si>
    <t>01/02/2563</t>
  </si>
  <si>
    <t>บุศริน วัฒนาพรศิริโชติ</t>
  </si>
  <si>
    <t>นวลพรรณ สงวนศรี</t>
  </si>
  <si>
    <t>14/01/2563</t>
  </si>
  <si>
    <t>ลาพักร้อน</t>
  </si>
  <si>
    <t>11</t>
  </si>
  <si>
    <t>10</t>
  </si>
  <si>
    <t>แก้วตา แกมนิล</t>
  </si>
  <si>
    <t>15/01/2563</t>
  </si>
  <si>
    <t>14/02/2563</t>
  </si>
  <si>
    <t>13:00</t>
  </si>
  <si>
    <t>เหตุผลอื่นๆ โปรดระบุ...</t>
  </si>
  <si>
    <t>05:00</t>
  </si>
  <si>
    <t>4</t>
  </si>
  <si>
    <t>01:00</t>
  </si>
  <si>
    <t>น้ำทิพย์ จิตขาว</t>
  </si>
  <si>
    <t>10:30</t>
  </si>
  <si>
    <t>02:00</t>
  </si>
  <si>
    <t>01:30</t>
  </si>
  <si>
    <t>20/01/2563</t>
  </si>
  <si>
    <t>22/01/2563</t>
  </si>
  <si>
    <t>ลา8.30-12.00</t>
  </si>
  <si>
    <t>พาณิน เก่งระดมกิจ</t>
  </si>
  <si>
    <t>28/01/2563</t>
  </si>
  <si>
    <t>หมอนัดฉีดวัคซีน มีใบรับรองแพทย์</t>
  </si>
  <si>
    <t>พิมพ์ชนก เวชชนะ</t>
  </si>
  <si>
    <t>30/01/2563</t>
  </si>
  <si>
    <t>11/02/2563</t>
  </si>
  <si>
    <t>ยุวดี วีระวงศ์</t>
  </si>
  <si>
    <t>8</t>
  </si>
  <si>
    <t>7</t>
  </si>
  <si>
    <t>17/02/2563</t>
  </si>
  <si>
    <t>3</t>
  </si>
  <si>
    <t>รัญชิดา หงษา</t>
  </si>
  <si>
    <t>08/02/2563</t>
  </si>
  <si>
    <t>13/02/2563</t>
  </si>
  <si>
    <t>12</t>
  </si>
  <si>
    <t>9</t>
  </si>
  <si>
    <t>วรเมธ พิมานวรกุล</t>
  </si>
  <si>
    <t>กรวิชญ์ คุณวิศาล</t>
  </si>
  <si>
    <t>วัฒนา ศักขี</t>
  </si>
  <si>
    <t>วารุณี ธนสถาพร</t>
  </si>
  <si>
    <t>21/01/2563</t>
  </si>
  <si>
    <t>25/01/2563</t>
  </si>
  <si>
    <t>05:30</t>
  </si>
  <si>
    <t>ศิญาภัสร์ โพธิเศวตวัชร์</t>
  </si>
  <si>
    <t>สริกุล อนุลุน</t>
  </si>
  <si>
    <t>06:00</t>
  </si>
  <si>
    <t>สุธินันท์ จันทร์เกลี้ยง</t>
  </si>
  <si>
    <t>ปวดหัว</t>
  </si>
  <si>
    <t>อรรจน์ บำรุงพงษ์</t>
  </si>
  <si>
    <t>20/02/2563</t>
  </si>
  <si>
    <t>ธนิต เนตรโพธิ์แก้ว</t>
  </si>
  <si>
    <t>ลากิจไปขนส่งติดต่อแจ้งและขอทะเบียนรถหล่นหาย</t>
  </si>
  <si>
    <t>แอนนา จงเจริญโภคา</t>
  </si>
  <si>
    <t>04:30</t>
  </si>
  <si>
    <t>03:30</t>
  </si>
  <si>
    <t>นฤมล นิ่มเกตุ</t>
  </si>
  <si>
    <t>มณฑา ทองส่งโสม</t>
  </si>
  <si>
    <t>วราภรณ์ อาจศิลา</t>
  </si>
  <si>
    <t>ศรายุทธ จาดเอี้ยง</t>
  </si>
  <si>
    <t>ติดต่อราชการ รับ/โอนที่ดิน</t>
  </si>
  <si>
    <t>เขมจิรา ยืนยั่ง</t>
  </si>
  <si>
    <t>12:00</t>
  </si>
  <si>
    <t>0</t>
  </si>
  <si>
    <t>ลำดับ</t>
  </si>
  <si>
    <t>รายชื่อพนักงาน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</si>
</sst>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sz val="12"/>
      <color rgb="FF4885EA"/>
      <name val="Calibri"/>
      <family val="1"/>
    </font>
    <font>
      <sz val="12"/>
      <color rgb="FFFF0000"/>
      <name val="Calibri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dotted"/>
      <diagonal/>
    </border>
    <border>
      <left/>
      <right/>
      <top style="thin"/>
      <bottom/>
      <diagonal/>
    </border>
  </borders>
  <cellXfs count="7">
    <xf applyFont="1" fontId="0"/>
    <xf applyFont="1" fontId="0" applyBorder="1" borderId="1" applyAlignment="1">
      <alignment horizontal="center"/>
    </xf>
    <xf applyFont="1" fontId="0" applyBorder="1" borderId="2" applyAlignment="1">
      <alignment horizontal="center"/>
    </xf>
    <xf applyFont="1" fontId="0" applyBorder="1" borderId="3"/>
    <xf applyFont="1" fontId="1"/>
    <xf applyFont="1" fontId="2" applyBorder="1" borderId="2" applyAlignment="1">
      <alignment horizontal="center"/>
    </xf>
    <xf applyFont="1" fontId="0" applyBorder="1" borderId="2"/>
  </cellXfs>
</styleSheet>
</file>

<file path=xl/_rels/workbook.xml.rels><?xml version="1.0" encoding="UTF-8" standalone="yes"?><Relationships xmlns="http://schemas.openxmlformats.org/package/2006/relationships"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1" t="s">
        <v>137</v>
      </c>
      <c r="B1" s="1" t="s">
        <v>138</v>
      </c>
    </row>
    <row r="2" spans="1:2">
      <c r="A2" s="2" t="n">
        <v>1</v>
      </c>
      <c r="B2" s="6">
        <f>=HYPERLINK(CONCATENATE("#",CELL("Address",'กีรติยา พงษ์พานิช'!A1)),"กีรติยา พงษ์พานิช")</f>
      </c>
    </row>
    <row r="3" spans="1:2">
      <c r="A3" s="2" t="n">
        <v>2</v>
      </c>
      <c r="B3" s="6">
        <f>=HYPERLINK(CONCATENATE("#",CELL("Address",'ญานิษฐ์ เขมภิญโญธเนษฐ์'!A1)),"ญานิษฐ์ เขมภิญโญธเนษฐ์")</f>
      </c>
    </row>
    <row r="4" spans="1:2">
      <c r="A4" s="2" t="n">
        <v>3</v>
      </c>
      <c r="B4" s="6">
        <f>=HYPERLINK(CONCATENATE("#",CELL("Address",'ดาริน เรืองวิลัย'!A1)),"ดาริน เรืองวิลัย")</f>
      </c>
    </row>
    <row r="5" spans="1:2">
      <c r="A5" s="2" t="n">
        <v>4</v>
      </c>
      <c r="B5" s="6">
        <f>=HYPERLINK(CONCATENATE("#",CELL("Address",'ธนกร จริยเพียรพันธุ์'!A1)),"ธนกร จริยเพียรพันธุ์")</f>
      </c>
    </row>
    <row r="6" spans="1:2">
      <c r="A6" s="2" t="n">
        <v>5</v>
      </c>
      <c r="B6" s="6">
        <f>=HYPERLINK(CONCATENATE("#",CELL("Address",'ธนพนธ์ อุตมานิติเจริญ'!A1)),"ธนพนธ์ อุตมานิติเจริญ")</f>
      </c>
    </row>
    <row r="7" spans="1:2">
      <c r="A7" s="2" t="n">
        <v>6</v>
      </c>
      <c r="B7" s="6">
        <f>=HYPERLINK(CONCATENATE("#",CELL("Address",'ธนัชพร หนูพรหม'!A1)),"ธนัชพร หนูพรหม")</f>
      </c>
    </row>
    <row r="8" spans="1:2">
      <c r="A8" s="2" t="n">
        <v>7</v>
      </c>
      <c r="B8" s="6">
        <f>=HYPERLINK(CONCATENATE("#",CELL("Address",'นภัสสรณ์ ว่าวภู่'!A1)),"นภัสสรณ์ ว่าวภู่")</f>
      </c>
    </row>
    <row r="9" spans="1:2">
      <c r="A9" s="2" t="n">
        <v>8</v>
      </c>
      <c r="B9" s="6">
        <f>=HYPERLINK(CONCATENATE("#",CELL("Address",'นวลพรรณ สงวนศรี'!A1)),"นวลพรรณ สงวนศรี")</f>
      </c>
    </row>
    <row r="10" spans="1:2">
      <c r="A10" s="2" t="n">
        <v>9</v>
      </c>
      <c r="B10" s="6">
        <f>=HYPERLINK(CONCATENATE("#",CELL("Address",'น้ำทิพย์ จิตขาว'!A1)),"น้ำทิพย์ จิตขาว")</f>
      </c>
    </row>
    <row r="11" spans="1:2">
      <c r="A11" s="2" t="n">
        <v>10</v>
      </c>
      <c r="B11" s="6">
        <f>=HYPERLINK(CONCATENATE("#",CELL("Address",'บุศริน วัฒนาพรศิริโชติ'!A1)),"บุศริน วัฒนาพรศิริโชติ")</f>
      </c>
    </row>
    <row r="12" spans="1:2">
      <c r="A12" s="2" t="n">
        <v>11</v>
      </c>
      <c r="B12" s="6">
        <f>=HYPERLINK(CONCATENATE("#",CELL("Address",'พาณิน เก่งระดมกิจ'!A1)),"พาณิน เก่งระดมกิจ")</f>
      </c>
    </row>
    <row r="13" spans="1:2">
      <c r="A13" s="2" t="n">
        <v>12</v>
      </c>
      <c r="B13" s="6">
        <f>=HYPERLINK(CONCATENATE("#",CELL("Address",'พิมพ์ชนก เวชชนะ'!A1)),"พิมพ์ชนก เวชชนะ")</f>
      </c>
    </row>
    <row r="14" spans="1:2">
      <c r="A14" s="2" t="n">
        <v>13</v>
      </c>
      <c r="B14" s="6">
        <f>=HYPERLINK(CONCATENATE("#",CELL("Address",'ยุวดี วีระวงศ์'!A1)),"ยุวดี วีระวงศ์")</f>
      </c>
    </row>
    <row r="15" spans="1:2">
      <c r="A15" s="2" t="n">
        <v>14</v>
      </c>
      <c r="B15" s="6">
        <f>=HYPERLINK(CONCATENATE("#",CELL("Address",'รัญชิดา หงษา'!A1)),"รัญชิดา หงษา")</f>
      </c>
    </row>
    <row r="16" spans="1:2">
      <c r="A16" s="2" t="n">
        <v>15</v>
      </c>
      <c r="B16" s="6">
        <f>=HYPERLINK(CONCATENATE("#",CELL("Address",'วรเมธ พิมานวรกุล'!A1)),"วรเมธ พิมานวรกุล")</f>
      </c>
    </row>
    <row r="17" spans="1:2">
      <c r="A17" s="2" t="n">
        <v>16</v>
      </c>
      <c r="B17" s="6">
        <f>=HYPERLINK(CONCATENATE("#",CELL("Address",'วัฒนา ศักขี'!A1)),"วัฒนา ศักขี")</f>
      </c>
    </row>
    <row r="18" spans="1:2">
      <c r="A18" s="2" t="n">
        <v>17</v>
      </c>
      <c r="B18" s="6">
        <f>=HYPERLINK(CONCATENATE("#",CELL("Address",'วารุณี ธนสถาพร'!A1)),"วารุณี ธนสถาพร")</f>
      </c>
    </row>
    <row r="19" spans="1:2">
      <c r="A19" s="2" t="n">
        <v>18</v>
      </c>
      <c r="B19" s="6">
        <f>=HYPERLINK(CONCATENATE("#",CELL("Address",'ศิญาภัสร์ โพธิเศวตวัชร์'!A1)),"ศิญาภัสร์ โพธิเศวตวัชร์")</f>
      </c>
    </row>
    <row r="20" spans="1:2">
      <c r="A20" s="2" t="n">
        <v>19</v>
      </c>
      <c r="B20" s="6">
        <f>=HYPERLINK(CONCATENATE("#",CELL("Address",'สริกุล อนุลุน'!A1)),"สริกุล อนุลุน")</f>
      </c>
    </row>
    <row r="21" spans="1:2">
      <c r="A21" s="2" t="n">
        <v>20</v>
      </c>
      <c r="B21" s="6">
        <f>=HYPERLINK(CONCATENATE("#",CELL("Address",'สุธินันท์ จันทร์เกลี้ยง'!A1)),"สุธินันท์ จันทร์เกลี้ยง")</f>
      </c>
    </row>
    <row r="22" spans="1:2">
      <c r="A22" s="2" t="n">
        <v>21</v>
      </c>
      <c r="B22" s="6">
        <f>=HYPERLINK(CONCATENATE("#",CELL("Address",'อรรจน์ บำรุงพงษ์'!A1)),"อรรจน์ บำรุงพงษ์")</f>
      </c>
    </row>
    <row r="23" spans="1:2">
      <c r="A23" s="2" t="n">
        <v>22</v>
      </c>
      <c r="B23" s="6">
        <f>=HYPERLINK(CONCATENATE("#",CELL("Address",'ธนิต เนตรโพธิ์แก้ว'!A1)),"ธนิต เนตรโพธิ์แก้ว")</f>
      </c>
    </row>
    <row r="24" spans="1:2">
      <c r="A24" s="2" t="n">
        <v>23</v>
      </c>
      <c r="B24" s="6">
        <f>=HYPERLINK(CONCATENATE("#",CELL("Address",'แอนนา จงเจริญโภคา'!A1)),"แอนนา จงเจริญโภคา")</f>
      </c>
    </row>
    <row r="25" spans="1:2">
      <c r="A25" s="2" t="n">
        <v>24</v>
      </c>
      <c r="B25" s="6">
        <f>=HYPERLINK(CONCATENATE("#",CELL("Address",'นฤมล นิ่มเกตุ'!A1)),"นฤมล นิ่มเกตุ")</f>
      </c>
    </row>
    <row r="26" spans="1:2">
      <c r="A26" s="2" t="n">
        <v>25</v>
      </c>
      <c r="B26" s="6">
        <f>=HYPERLINK(CONCATENATE("#",CELL("Address",'วราภรณ์ อาจศิลา'!A1)),"วราภรณ์ อาจศิลา")</f>
      </c>
    </row>
    <row r="27" spans="1:2">
      <c r="A27" s="2" t="n">
        <v>26</v>
      </c>
      <c r="B27" s="6">
        <f>=HYPERLINK(CONCATENATE("#",CELL("Address",'ศรายุทธ จาดเอี้ยง'!A1)),"ศรายุทธ จาดเอี้ยง")</f>
      </c>
    </row>
    <row r="28" spans="1:2">
      <c r="A28" s="2" t="n">
        <v>27</v>
      </c>
      <c r="B28" s="6">
        <f>=HYPERLINK(CONCATENATE("#",CELL("Address",'เขมจิรา ยืนยั่ง'!A1)),"เขมจิรา ยืนยั่ง")</f>
      </c>
    </row>
    <row r="29" spans="1:2">
      <c r="A29" s="3"/>
      <c r="B2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87</v>
      </c>
      <c r="B2" s="2" t="s">
        <v>55</v>
      </c>
      <c r="C2" s="2" t="s">
        <v>55</v>
      </c>
      <c r="D2" s="2" t="s">
        <v>43</v>
      </c>
      <c r="E2" s="2" t="s">
        <v>55</v>
      </c>
      <c r="F2" s="2" t="s">
        <v>88</v>
      </c>
      <c r="G2" s="2" t="s">
        <v>45</v>
      </c>
      <c r="H2" s="2" t="s">
        <v>83</v>
      </c>
      <c r="I2" s="2" t="s">
        <v>25</v>
      </c>
      <c r="J2" s="2" t="s">
        <v>46</v>
      </c>
      <c r="K2" s="2" t="s">
        <v>25</v>
      </c>
      <c r="L2" s="2" t="s">
        <v>25</v>
      </c>
      <c r="M2" s="2" t="s">
        <v>46</v>
      </c>
      <c r="N2" s="2" t="s">
        <v>25</v>
      </c>
      <c r="O2" s="2" t="s">
        <v>25</v>
      </c>
      <c r="P2" s="2" t="s">
        <v>89</v>
      </c>
      <c r="Q2" s="2" t="s">
        <v>85</v>
      </c>
      <c r="R2" s="2" t="s">
        <v>90</v>
      </c>
      <c r="S2" s="2" t="s">
        <v>30</v>
      </c>
      <c r="T2" s="2" t="s">
        <v>41</v>
      </c>
      <c r="U2" s="2" t="s">
        <v>55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=HYPERLINK(CONCATENATE("#",CELL("Address",'สารบัญ'!B10)),"ไปยังหน้าสารบัญ")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73</v>
      </c>
      <c r="B2" s="2" t="s">
        <v>91</v>
      </c>
      <c r="C2" s="2" t="s">
        <v>92</v>
      </c>
      <c r="D2" s="2" t="s">
        <v>43</v>
      </c>
      <c r="E2" s="2" t="s">
        <v>25</v>
      </c>
      <c r="F2" s="2" t="s">
        <v>44</v>
      </c>
      <c r="G2" s="2" t="s">
        <v>45</v>
      </c>
      <c r="H2" s="2" t="s">
        <v>93</v>
      </c>
      <c r="I2" s="2" t="s">
        <v>25</v>
      </c>
      <c r="J2" s="2" t="s">
        <v>46</v>
      </c>
      <c r="K2" s="2" t="s">
        <v>25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47</v>
      </c>
      <c r="R2" s="2" t="s">
        <v>25</v>
      </c>
      <c r="S2" s="2" t="s">
        <v>48</v>
      </c>
      <c r="T2" s="2" t="s">
        <v>25</v>
      </c>
      <c r="U2" s="2" t="s">
        <v>49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=HYPERLINK(CONCATENATE("#",CELL("Address",'สารบัญ'!B11)),"ไปยังหน้าสารบัญ")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94</v>
      </c>
      <c r="B2" s="2" t="s">
        <v>51</v>
      </c>
      <c r="C2" s="2" t="s">
        <v>95</v>
      </c>
      <c r="D2" s="2" t="s">
        <v>24</v>
      </c>
      <c r="E2" s="2" t="s">
        <v>25</v>
      </c>
      <c r="F2" s="2" t="s">
        <v>26</v>
      </c>
      <c r="G2" s="2" t="s">
        <v>35</v>
      </c>
      <c r="H2" s="2" t="s">
        <v>96</v>
      </c>
      <c r="I2" s="2" t="s">
        <v>25</v>
      </c>
      <c r="J2" s="2" t="s">
        <v>36</v>
      </c>
      <c r="K2" s="2" t="s">
        <v>25</v>
      </c>
      <c r="L2" s="2" t="s">
        <v>25</v>
      </c>
      <c r="M2" s="2" t="s">
        <v>36</v>
      </c>
      <c r="N2" s="2" t="s">
        <v>25</v>
      </c>
      <c r="O2" s="2" t="s">
        <v>29</v>
      </c>
      <c r="P2" s="2" t="s">
        <v>25</v>
      </c>
      <c r="Q2" s="2" t="s">
        <v>37</v>
      </c>
      <c r="R2" s="2" t="s">
        <v>25</v>
      </c>
      <c r="S2" s="2" t="s">
        <v>30</v>
      </c>
      <c r="T2" s="2" t="s">
        <v>73</v>
      </c>
      <c r="U2" s="2" t="s">
        <v>39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=HYPERLINK(CONCATENATE("#",CELL("Address",'สารบัญ'!B12)),"ไปยังหน้าสารบัญ")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97</v>
      </c>
      <c r="B2" s="2" t="s">
        <v>63</v>
      </c>
      <c r="C2" s="2" t="s">
        <v>98</v>
      </c>
      <c r="D2" s="2" t="s">
        <v>43</v>
      </c>
      <c r="E2" s="2" t="s">
        <v>25</v>
      </c>
      <c r="F2" s="2" t="s">
        <v>44</v>
      </c>
      <c r="G2" s="2" t="s">
        <v>35</v>
      </c>
      <c r="H2" s="2" t="s">
        <v>35</v>
      </c>
      <c r="I2" s="2" t="s">
        <v>25</v>
      </c>
      <c r="J2" s="2" t="s">
        <v>36</v>
      </c>
      <c r="K2" s="2" t="s">
        <v>25</v>
      </c>
      <c r="L2" s="2" t="s">
        <v>25</v>
      </c>
      <c r="M2" s="2" t="s">
        <v>36</v>
      </c>
      <c r="N2" s="2" t="s">
        <v>25</v>
      </c>
      <c r="O2" s="2" t="s">
        <v>29</v>
      </c>
      <c r="P2" s="2" t="s">
        <v>25</v>
      </c>
      <c r="Q2" s="2" t="s">
        <v>37</v>
      </c>
      <c r="R2" s="2" t="s">
        <v>25</v>
      </c>
      <c r="S2" s="2" t="s">
        <v>30</v>
      </c>
      <c r="T2" s="2" t="s">
        <v>79</v>
      </c>
      <c r="U2" s="2" t="s">
        <v>99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=HYPERLINK(CONCATENATE("#",CELL("Address",'สารบัญ'!B13)),"ไปยังหน้าสารบัญ")</f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10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100</v>
      </c>
      <c r="B2" s="2" t="s">
        <v>23</v>
      </c>
      <c r="C2" s="2" t="s">
        <v>81</v>
      </c>
      <c r="D2" s="2" t="s">
        <v>24</v>
      </c>
      <c r="E2" s="2" t="s">
        <v>25</v>
      </c>
      <c r="F2" s="2" t="s">
        <v>26</v>
      </c>
      <c r="G2" s="2" t="s">
        <v>76</v>
      </c>
      <c r="H2" s="2" t="s">
        <v>76</v>
      </c>
      <c r="I2" s="2" t="s">
        <v>25</v>
      </c>
      <c r="J2" s="2" t="s">
        <v>46</v>
      </c>
      <c r="K2" s="2" t="s">
        <v>52</v>
      </c>
      <c r="L2" s="2" t="s">
        <v>25</v>
      </c>
      <c r="M2" s="2" t="s">
        <v>101</v>
      </c>
      <c r="N2" s="2" t="s">
        <v>25</v>
      </c>
      <c r="O2" s="2" t="s">
        <v>29</v>
      </c>
      <c r="P2" s="2" t="s">
        <v>25</v>
      </c>
      <c r="Q2" s="2" t="s">
        <v>102</v>
      </c>
      <c r="R2" s="2" t="s">
        <v>25</v>
      </c>
      <c r="S2" s="2" t="s">
        <v>30</v>
      </c>
      <c r="T2" s="2" t="s">
        <v>21</v>
      </c>
      <c r="U2" s="2" t="s">
        <v>23</v>
      </c>
    </row>
    <row r="3" spans="1:21">
      <c r="A3" s="2" t="s">
        <v>100</v>
      </c>
      <c r="B3" s="2" t="s">
        <v>23</v>
      </c>
      <c r="C3" s="2" t="s">
        <v>67</v>
      </c>
      <c r="D3" s="2" t="s">
        <v>24</v>
      </c>
      <c r="E3" s="2" t="s">
        <v>25</v>
      </c>
      <c r="F3" s="2" t="s">
        <v>26</v>
      </c>
      <c r="G3" s="2" t="s">
        <v>76</v>
      </c>
      <c r="H3" s="2" t="s">
        <v>76</v>
      </c>
      <c r="I3" s="2" t="s">
        <v>25</v>
      </c>
      <c r="J3" s="2" t="s">
        <v>46</v>
      </c>
      <c r="K3" s="2" t="s">
        <v>52</v>
      </c>
      <c r="L3" s="2" t="s">
        <v>25</v>
      </c>
      <c r="M3" s="2" t="s">
        <v>101</v>
      </c>
      <c r="N3" s="2" t="s">
        <v>25</v>
      </c>
      <c r="O3" s="2" t="s">
        <v>29</v>
      </c>
      <c r="P3" s="2" t="s">
        <v>25</v>
      </c>
      <c r="Q3" s="2" t="s">
        <v>46</v>
      </c>
      <c r="R3" s="2" t="s">
        <v>25</v>
      </c>
      <c r="S3" s="2" t="s">
        <v>30</v>
      </c>
      <c r="T3" s="2" t="s">
        <v>21</v>
      </c>
      <c r="U3" s="2" t="s">
        <v>23</v>
      </c>
    </row>
    <row r="4" spans="1:21">
      <c r="A4" s="2" t="s">
        <v>100</v>
      </c>
      <c r="B4" s="2" t="s">
        <v>23</v>
      </c>
      <c r="C4" s="2" t="s">
        <v>70</v>
      </c>
      <c r="D4" s="2" t="s">
        <v>24</v>
      </c>
      <c r="E4" s="2" t="s">
        <v>25</v>
      </c>
      <c r="F4" s="2" t="s">
        <v>26</v>
      </c>
      <c r="G4" s="2" t="s">
        <v>76</v>
      </c>
      <c r="H4" s="2" t="s">
        <v>76</v>
      </c>
      <c r="I4" s="2" t="s">
        <v>25</v>
      </c>
      <c r="J4" s="2" t="s">
        <v>46</v>
      </c>
      <c r="K4" s="2" t="s">
        <v>52</v>
      </c>
      <c r="L4" s="2" t="s">
        <v>25</v>
      </c>
      <c r="M4" s="2" t="s">
        <v>101</v>
      </c>
      <c r="N4" s="2" t="s">
        <v>25</v>
      </c>
      <c r="O4" s="2" t="s">
        <v>29</v>
      </c>
      <c r="P4" s="2" t="s">
        <v>25</v>
      </c>
      <c r="Q4" s="2" t="s">
        <v>47</v>
      </c>
      <c r="R4" s="2" t="s">
        <v>25</v>
      </c>
      <c r="S4" s="2" t="s">
        <v>30</v>
      </c>
      <c r="T4" s="2" t="s">
        <v>21</v>
      </c>
      <c r="U4" s="2" t="s">
        <v>23</v>
      </c>
    </row>
    <row r="5" spans="1:21">
      <c r="A5" s="2" t="s">
        <v>100</v>
      </c>
      <c r="B5" s="2" t="s">
        <v>23</v>
      </c>
      <c r="C5" s="2" t="s">
        <v>103</v>
      </c>
      <c r="D5" s="2" t="s">
        <v>24</v>
      </c>
      <c r="E5" s="2" t="s">
        <v>25</v>
      </c>
      <c r="F5" s="2" t="s">
        <v>26</v>
      </c>
      <c r="G5" s="2" t="s">
        <v>76</v>
      </c>
      <c r="H5" s="2" t="s">
        <v>76</v>
      </c>
      <c r="I5" s="2" t="s">
        <v>25</v>
      </c>
      <c r="J5" s="2" t="s">
        <v>46</v>
      </c>
      <c r="K5" s="2" t="s">
        <v>52</v>
      </c>
      <c r="L5" s="2" t="s">
        <v>25</v>
      </c>
      <c r="M5" s="2" t="s">
        <v>101</v>
      </c>
      <c r="N5" s="2" t="s">
        <v>25</v>
      </c>
      <c r="O5" s="2" t="s">
        <v>29</v>
      </c>
      <c r="P5" s="2" t="s">
        <v>25</v>
      </c>
      <c r="Q5" s="2" t="s">
        <v>85</v>
      </c>
      <c r="R5" s="2" t="s">
        <v>25</v>
      </c>
      <c r="S5" s="2" t="s">
        <v>30</v>
      </c>
      <c r="T5" s="2" t="s">
        <v>21</v>
      </c>
      <c r="U5" s="2" t="s">
        <v>23</v>
      </c>
    </row>
    <row r="6" spans="1:21">
      <c r="A6" s="2" t="s">
        <v>100</v>
      </c>
      <c r="B6" s="2" t="s">
        <v>23</v>
      </c>
      <c r="C6" s="2" t="s">
        <v>55</v>
      </c>
      <c r="D6" s="2" t="s">
        <v>24</v>
      </c>
      <c r="E6" s="2" t="s">
        <v>25</v>
      </c>
      <c r="F6" s="2" t="s">
        <v>26</v>
      </c>
      <c r="G6" s="2" t="s">
        <v>76</v>
      </c>
      <c r="H6" s="2" t="s">
        <v>76</v>
      </c>
      <c r="I6" s="2" t="s">
        <v>25</v>
      </c>
      <c r="J6" s="2" t="s">
        <v>46</v>
      </c>
      <c r="K6" s="2" t="s">
        <v>52</v>
      </c>
      <c r="L6" s="2" t="s">
        <v>25</v>
      </c>
      <c r="M6" s="2" t="s">
        <v>101</v>
      </c>
      <c r="N6" s="2" t="s">
        <v>25</v>
      </c>
      <c r="O6" s="2" t="s">
        <v>29</v>
      </c>
      <c r="P6" s="2" t="s">
        <v>25</v>
      </c>
      <c r="Q6" s="2" t="s">
        <v>104</v>
      </c>
      <c r="R6" s="2" t="s">
        <v>25</v>
      </c>
      <c r="S6" s="2" t="s">
        <v>30</v>
      </c>
      <c r="T6" s="2" t="s">
        <v>21</v>
      </c>
      <c r="U6" s="2" t="s">
        <v>23</v>
      </c>
    </row>
    <row r="7" spans="1:21">
      <c r="A7" s="2" t="s">
        <v>100</v>
      </c>
      <c r="B7" s="2" t="s">
        <v>23</v>
      </c>
      <c r="C7" s="2" t="s">
        <v>57</v>
      </c>
      <c r="D7" s="2" t="s">
        <v>24</v>
      </c>
      <c r="E7" s="2" t="s">
        <v>25</v>
      </c>
      <c r="F7" s="2" t="s">
        <v>26</v>
      </c>
      <c r="G7" s="2" t="s">
        <v>76</v>
      </c>
      <c r="H7" s="2" t="s">
        <v>76</v>
      </c>
      <c r="I7" s="2" t="s">
        <v>25</v>
      </c>
      <c r="J7" s="2" t="s">
        <v>46</v>
      </c>
      <c r="K7" s="2" t="s">
        <v>52</v>
      </c>
      <c r="L7" s="2" t="s">
        <v>25</v>
      </c>
      <c r="M7" s="2" t="s">
        <v>101</v>
      </c>
      <c r="N7" s="2" t="s">
        <v>25</v>
      </c>
      <c r="O7" s="2" t="s">
        <v>29</v>
      </c>
      <c r="P7" s="2" t="s">
        <v>25</v>
      </c>
      <c r="Q7" s="2" t="s">
        <v>52</v>
      </c>
      <c r="R7" s="2" t="s">
        <v>25</v>
      </c>
      <c r="S7" s="2" t="s">
        <v>30</v>
      </c>
      <c r="T7" s="2" t="s">
        <v>21</v>
      </c>
      <c r="U7" s="2" t="s">
        <v>23</v>
      </c>
    </row>
    <row r="8" spans="1:21">
      <c r="A8" s="2" t="s">
        <v>100</v>
      </c>
      <c r="B8" s="2" t="s">
        <v>51</v>
      </c>
      <c r="C8" s="2" t="s">
        <v>60</v>
      </c>
      <c r="D8" s="2" t="s">
        <v>24</v>
      </c>
      <c r="E8" s="2" t="s">
        <v>25</v>
      </c>
      <c r="F8" s="2" t="s">
        <v>26</v>
      </c>
      <c r="G8" s="2" t="s">
        <v>35</v>
      </c>
      <c r="H8" s="2" t="s">
        <v>35</v>
      </c>
      <c r="I8" s="2" t="s">
        <v>25</v>
      </c>
      <c r="J8" s="2" t="s">
        <v>36</v>
      </c>
      <c r="K8" s="2" t="s">
        <v>25</v>
      </c>
      <c r="L8" s="2" t="s">
        <v>25</v>
      </c>
      <c r="M8" s="2" t="s">
        <v>36</v>
      </c>
      <c r="N8" s="2" t="s">
        <v>25</v>
      </c>
      <c r="O8" s="2" t="s">
        <v>29</v>
      </c>
      <c r="P8" s="2" t="s">
        <v>25</v>
      </c>
      <c r="Q8" s="2" t="s">
        <v>37</v>
      </c>
      <c r="R8" s="2" t="s">
        <v>25</v>
      </c>
      <c r="S8" s="2" t="s">
        <v>30</v>
      </c>
      <c r="T8" s="2" t="s">
        <v>105</v>
      </c>
      <c r="U8" s="2" t="s">
        <v>106</v>
      </c>
    </row>
    <row r="9" spans="1:2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1">
      <c r="A10" s="4">
        <f>=HYPERLINK(CONCATENATE("#",CELL("Address",'สารบัญ'!B14)),"ไปยังหน้าสารบัญ")</f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8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105</v>
      </c>
      <c r="B2" s="2" t="s">
        <v>92</v>
      </c>
      <c r="C2" s="2" t="s">
        <v>107</v>
      </c>
      <c r="D2" s="2" t="s">
        <v>24</v>
      </c>
      <c r="E2" s="2" t="s">
        <v>25</v>
      </c>
      <c r="F2" s="2" t="s">
        <v>26</v>
      </c>
      <c r="G2" s="2" t="s">
        <v>76</v>
      </c>
      <c r="H2" s="2" t="s">
        <v>76</v>
      </c>
      <c r="I2" s="2" t="s">
        <v>25</v>
      </c>
      <c r="J2" s="2" t="s">
        <v>46</v>
      </c>
      <c r="K2" s="2" t="s">
        <v>46</v>
      </c>
      <c r="L2" s="2" t="s">
        <v>25</v>
      </c>
      <c r="M2" s="2" t="s">
        <v>108</v>
      </c>
      <c r="N2" s="2" t="s">
        <v>25</v>
      </c>
      <c r="O2" s="2" t="s">
        <v>29</v>
      </c>
      <c r="P2" s="2" t="s">
        <v>25</v>
      </c>
      <c r="Q2" s="2" t="s">
        <v>77</v>
      </c>
      <c r="R2" s="2" t="s">
        <v>25</v>
      </c>
      <c r="S2" s="2" t="s">
        <v>30</v>
      </c>
      <c r="T2" s="2" t="s">
        <v>31</v>
      </c>
      <c r="U2" s="2" t="s">
        <v>32</v>
      </c>
    </row>
    <row r="3" spans="1:21">
      <c r="A3" s="2" t="s">
        <v>105</v>
      </c>
      <c r="B3" s="2" t="s">
        <v>92</v>
      </c>
      <c r="C3" s="2" t="s">
        <v>81</v>
      </c>
      <c r="D3" s="2" t="s">
        <v>24</v>
      </c>
      <c r="E3" s="2" t="s">
        <v>25</v>
      </c>
      <c r="F3" s="2" t="s">
        <v>26</v>
      </c>
      <c r="G3" s="2" t="s">
        <v>76</v>
      </c>
      <c r="H3" s="2" t="s">
        <v>76</v>
      </c>
      <c r="I3" s="2" t="s">
        <v>25</v>
      </c>
      <c r="J3" s="2" t="s">
        <v>46</v>
      </c>
      <c r="K3" s="2" t="s">
        <v>46</v>
      </c>
      <c r="L3" s="2" t="s">
        <v>25</v>
      </c>
      <c r="M3" s="2" t="s">
        <v>108</v>
      </c>
      <c r="N3" s="2" t="s">
        <v>25</v>
      </c>
      <c r="O3" s="2" t="s">
        <v>29</v>
      </c>
      <c r="P3" s="2" t="s">
        <v>25</v>
      </c>
      <c r="Q3" s="2" t="s">
        <v>78</v>
      </c>
      <c r="R3" s="2" t="s">
        <v>25</v>
      </c>
      <c r="S3" s="2" t="s">
        <v>30</v>
      </c>
      <c r="T3" s="2" t="s">
        <v>31</v>
      </c>
      <c r="U3" s="2" t="s">
        <v>32</v>
      </c>
    </row>
    <row r="4" spans="1:21">
      <c r="A4" s="2" t="s">
        <v>105</v>
      </c>
      <c r="B4" s="2" t="s">
        <v>92</v>
      </c>
      <c r="C4" s="2" t="s">
        <v>67</v>
      </c>
      <c r="D4" s="2" t="s">
        <v>24</v>
      </c>
      <c r="E4" s="2" t="s">
        <v>25</v>
      </c>
      <c r="F4" s="2" t="s">
        <v>26</v>
      </c>
      <c r="G4" s="2" t="s">
        <v>76</v>
      </c>
      <c r="H4" s="2" t="s">
        <v>76</v>
      </c>
      <c r="I4" s="2" t="s">
        <v>25</v>
      </c>
      <c r="J4" s="2" t="s">
        <v>46</v>
      </c>
      <c r="K4" s="2" t="s">
        <v>46</v>
      </c>
      <c r="L4" s="2" t="s">
        <v>25</v>
      </c>
      <c r="M4" s="2" t="s">
        <v>108</v>
      </c>
      <c r="N4" s="2" t="s">
        <v>25</v>
      </c>
      <c r="O4" s="2" t="s">
        <v>29</v>
      </c>
      <c r="P4" s="2" t="s">
        <v>25</v>
      </c>
      <c r="Q4" s="2" t="s">
        <v>109</v>
      </c>
      <c r="R4" s="2" t="s">
        <v>25</v>
      </c>
      <c r="S4" s="2" t="s">
        <v>30</v>
      </c>
      <c r="T4" s="2" t="s">
        <v>31</v>
      </c>
      <c r="U4" s="2" t="s">
        <v>32</v>
      </c>
    </row>
    <row r="5" spans="1:21">
      <c r="A5" s="2" t="s">
        <v>105</v>
      </c>
      <c r="B5" s="2" t="s">
        <v>92</v>
      </c>
      <c r="C5" s="2" t="s">
        <v>70</v>
      </c>
      <c r="D5" s="2" t="s">
        <v>24</v>
      </c>
      <c r="E5" s="2" t="s">
        <v>25</v>
      </c>
      <c r="F5" s="2" t="s">
        <v>26</v>
      </c>
      <c r="G5" s="2" t="s">
        <v>76</v>
      </c>
      <c r="H5" s="2" t="s">
        <v>76</v>
      </c>
      <c r="I5" s="2" t="s">
        <v>25</v>
      </c>
      <c r="J5" s="2" t="s">
        <v>46</v>
      </c>
      <c r="K5" s="2" t="s">
        <v>46</v>
      </c>
      <c r="L5" s="2" t="s">
        <v>25</v>
      </c>
      <c r="M5" s="2" t="s">
        <v>108</v>
      </c>
      <c r="N5" s="2" t="s">
        <v>25</v>
      </c>
      <c r="O5" s="2" t="s">
        <v>29</v>
      </c>
      <c r="P5" s="2" t="s">
        <v>25</v>
      </c>
      <c r="Q5" s="2" t="s">
        <v>101</v>
      </c>
      <c r="R5" s="2" t="s">
        <v>25</v>
      </c>
      <c r="S5" s="2" t="s">
        <v>30</v>
      </c>
      <c r="T5" s="2" t="s">
        <v>31</v>
      </c>
      <c r="U5" s="2" t="s">
        <v>32</v>
      </c>
    </row>
    <row r="6" spans="1:21">
      <c r="A6" s="2" t="s">
        <v>105</v>
      </c>
      <c r="B6" s="2" t="s">
        <v>92</v>
      </c>
      <c r="C6" s="2" t="s">
        <v>103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25</v>
      </c>
      <c r="I6" s="2" t="s">
        <v>99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29</v>
      </c>
      <c r="P6" s="2" t="s">
        <v>25</v>
      </c>
      <c r="Q6" s="2" t="s">
        <v>25</v>
      </c>
      <c r="R6" s="2" t="s">
        <v>25</v>
      </c>
      <c r="S6" s="2" t="s">
        <v>30</v>
      </c>
      <c r="T6" s="2" t="s">
        <v>31</v>
      </c>
      <c r="U6" s="2" t="s">
        <v>38</v>
      </c>
    </row>
    <row r="7" spans="1:2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1">
      <c r="A8" s="4">
        <f>=HYPERLINK(CONCATENATE("#",CELL("Address",'สารบัญ'!B15)),"ไปยังหน้าสารบัญ")</f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110</v>
      </c>
      <c r="B2" s="2" t="s">
        <v>92</v>
      </c>
      <c r="C2" s="2" t="s">
        <v>28</v>
      </c>
      <c r="D2" s="2" t="s">
        <v>43</v>
      </c>
      <c r="E2" s="2" t="s">
        <v>25</v>
      </c>
      <c r="F2" s="2" t="s">
        <v>44</v>
      </c>
      <c r="G2" s="2" t="s">
        <v>45</v>
      </c>
      <c r="H2" s="2" t="s">
        <v>45</v>
      </c>
      <c r="I2" s="2" t="s">
        <v>25</v>
      </c>
      <c r="J2" s="2" t="s">
        <v>46</v>
      </c>
      <c r="K2" s="2" t="s">
        <v>25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104</v>
      </c>
      <c r="R2" s="2" t="s">
        <v>25</v>
      </c>
      <c r="S2" s="2" t="s">
        <v>30</v>
      </c>
      <c r="T2" s="2" t="s">
        <v>111</v>
      </c>
      <c r="U2" s="2" t="s">
        <v>92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=HYPERLINK(CONCATENATE("#",CELL("Address",'สารบัญ'!B16)),"ไปยังหน้าสารบัญ")</f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112</v>
      </c>
      <c r="B2" s="2" t="s">
        <v>81</v>
      </c>
      <c r="C2" s="2" t="s">
        <v>107</v>
      </c>
      <c r="D2" s="2" t="s">
        <v>43</v>
      </c>
      <c r="E2" s="2" t="s">
        <v>25</v>
      </c>
      <c r="F2" s="2" t="s">
        <v>44</v>
      </c>
      <c r="G2" s="2" t="s">
        <v>35</v>
      </c>
      <c r="H2" s="2" t="s">
        <v>35</v>
      </c>
      <c r="I2" s="2" t="s">
        <v>25</v>
      </c>
      <c r="J2" s="2" t="s">
        <v>36</v>
      </c>
      <c r="K2" s="2" t="s">
        <v>25</v>
      </c>
      <c r="L2" s="2" t="s">
        <v>25</v>
      </c>
      <c r="M2" s="2" t="s">
        <v>36</v>
      </c>
      <c r="N2" s="2" t="s">
        <v>25</v>
      </c>
      <c r="O2" s="2" t="s">
        <v>29</v>
      </c>
      <c r="P2" s="2" t="s">
        <v>25</v>
      </c>
      <c r="Q2" s="2" t="s">
        <v>37</v>
      </c>
      <c r="R2" s="2" t="s">
        <v>25</v>
      </c>
      <c r="S2" s="2" t="s">
        <v>48</v>
      </c>
      <c r="T2" s="2" t="s">
        <v>25</v>
      </c>
      <c r="U2" s="2" t="s">
        <v>49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=HYPERLINK(CONCATENATE("#",CELL("Address",'สารบัญ'!B17)),"ไปยังหน้าสารบัญ")</f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7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113</v>
      </c>
      <c r="B2" s="2" t="s">
        <v>114</v>
      </c>
      <c r="C2" s="2" t="s">
        <v>22</v>
      </c>
      <c r="D2" s="2" t="s">
        <v>24</v>
      </c>
      <c r="E2" s="2" t="s">
        <v>25</v>
      </c>
      <c r="F2" s="2" t="s">
        <v>26</v>
      </c>
      <c r="G2" s="2" t="s">
        <v>45</v>
      </c>
      <c r="H2" s="2" t="s">
        <v>45</v>
      </c>
      <c r="I2" s="2" t="s">
        <v>25</v>
      </c>
      <c r="J2" s="2" t="s">
        <v>46</v>
      </c>
      <c r="K2" s="2" t="s">
        <v>25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47</v>
      </c>
      <c r="R2" s="2" t="s">
        <v>25</v>
      </c>
      <c r="S2" s="2" t="s">
        <v>48</v>
      </c>
      <c r="T2" s="2" t="s">
        <v>25</v>
      </c>
      <c r="U2" s="2" t="s">
        <v>49</v>
      </c>
    </row>
    <row r="3" spans="1:21">
      <c r="A3" s="2" t="s">
        <v>113</v>
      </c>
      <c r="B3" s="2" t="s">
        <v>114</v>
      </c>
      <c r="C3" s="2" t="s">
        <v>42</v>
      </c>
      <c r="D3" s="2" t="s">
        <v>24</v>
      </c>
      <c r="E3" s="2" t="s">
        <v>25</v>
      </c>
      <c r="F3" s="2" t="s">
        <v>26</v>
      </c>
      <c r="G3" s="2" t="s">
        <v>45</v>
      </c>
      <c r="H3" s="2" t="s">
        <v>45</v>
      </c>
      <c r="I3" s="2" t="s">
        <v>25</v>
      </c>
      <c r="J3" s="2" t="s">
        <v>46</v>
      </c>
      <c r="K3" s="2" t="s">
        <v>25</v>
      </c>
      <c r="L3" s="2" t="s">
        <v>25</v>
      </c>
      <c r="M3" s="2" t="s">
        <v>46</v>
      </c>
      <c r="N3" s="2" t="s">
        <v>25</v>
      </c>
      <c r="O3" s="2" t="s">
        <v>29</v>
      </c>
      <c r="P3" s="2" t="s">
        <v>25</v>
      </c>
      <c r="Q3" s="2" t="s">
        <v>85</v>
      </c>
      <c r="R3" s="2" t="s">
        <v>25</v>
      </c>
      <c r="S3" s="2" t="s">
        <v>48</v>
      </c>
      <c r="T3" s="2" t="s">
        <v>25</v>
      </c>
      <c r="U3" s="2" t="s">
        <v>49</v>
      </c>
    </row>
    <row r="4" spans="1:21">
      <c r="A4" s="2" t="s">
        <v>113</v>
      </c>
      <c r="B4" s="2" t="s">
        <v>114</v>
      </c>
      <c r="C4" s="2" t="s">
        <v>115</v>
      </c>
      <c r="D4" s="2" t="s">
        <v>24</v>
      </c>
      <c r="E4" s="2" t="s">
        <v>25</v>
      </c>
      <c r="F4" s="2" t="s">
        <v>26</v>
      </c>
      <c r="G4" s="2" t="s">
        <v>45</v>
      </c>
      <c r="H4" s="2" t="s">
        <v>45</v>
      </c>
      <c r="I4" s="2" t="s">
        <v>25</v>
      </c>
      <c r="J4" s="2" t="s">
        <v>46</v>
      </c>
      <c r="K4" s="2" t="s">
        <v>25</v>
      </c>
      <c r="L4" s="2" t="s">
        <v>25</v>
      </c>
      <c r="M4" s="2" t="s">
        <v>46</v>
      </c>
      <c r="N4" s="2" t="s">
        <v>25</v>
      </c>
      <c r="O4" s="2" t="s">
        <v>29</v>
      </c>
      <c r="P4" s="2" t="s">
        <v>25</v>
      </c>
      <c r="Q4" s="2" t="s">
        <v>104</v>
      </c>
      <c r="R4" s="2" t="s">
        <v>25</v>
      </c>
      <c r="S4" s="2" t="s">
        <v>48</v>
      </c>
      <c r="T4" s="2" t="s">
        <v>25</v>
      </c>
      <c r="U4" s="2" t="s">
        <v>49</v>
      </c>
    </row>
    <row r="5" spans="1:21">
      <c r="A5" s="2" t="s">
        <v>113</v>
      </c>
      <c r="B5" s="2" t="s">
        <v>32</v>
      </c>
      <c r="C5" s="2" t="s">
        <v>95</v>
      </c>
      <c r="D5" s="2" t="s">
        <v>24</v>
      </c>
      <c r="E5" s="2" t="s">
        <v>25</v>
      </c>
      <c r="F5" s="2" t="s">
        <v>26</v>
      </c>
      <c r="G5" s="2" t="s">
        <v>35</v>
      </c>
      <c r="H5" s="2" t="s">
        <v>35</v>
      </c>
      <c r="I5" s="2" t="s">
        <v>25</v>
      </c>
      <c r="J5" s="2" t="s">
        <v>36</v>
      </c>
      <c r="K5" s="2" t="s">
        <v>25</v>
      </c>
      <c r="L5" s="2" t="s">
        <v>25</v>
      </c>
      <c r="M5" s="2" t="s">
        <v>36</v>
      </c>
      <c r="N5" s="2" t="s">
        <v>25</v>
      </c>
      <c r="O5" s="2" t="s">
        <v>29</v>
      </c>
      <c r="P5" s="2" t="s">
        <v>25</v>
      </c>
      <c r="Q5" s="2" t="s">
        <v>40</v>
      </c>
      <c r="R5" s="2" t="s">
        <v>116</v>
      </c>
      <c r="S5" s="2" t="s">
        <v>48</v>
      </c>
      <c r="T5" s="2" t="s">
        <v>25</v>
      </c>
      <c r="U5" s="2" t="s">
        <v>49</v>
      </c>
    </row>
    <row r="6" spans="1:2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1">
      <c r="A7" s="4">
        <f>=HYPERLINK(CONCATENATE("#",CELL("Address",'สารบัญ'!B18)),"ไปยังหน้าสารบัญ")</f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117</v>
      </c>
      <c r="B2" s="2" t="s">
        <v>54</v>
      </c>
      <c r="C2" s="2" t="s">
        <v>67</v>
      </c>
      <c r="D2" s="2" t="s">
        <v>24</v>
      </c>
      <c r="E2" s="2" t="s">
        <v>25</v>
      </c>
      <c r="F2" s="2" t="s">
        <v>26</v>
      </c>
      <c r="G2" s="2" t="s">
        <v>35</v>
      </c>
      <c r="H2" s="2" t="s">
        <v>35</v>
      </c>
      <c r="I2" s="2" t="s">
        <v>25</v>
      </c>
      <c r="J2" s="2" t="s">
        <v>36</v>
      </c>
      <c r="K2" s="2" t="s">
        <v>25</v>
      </c>
      <c r="L2" s="2" t="s">
        <v>25</v>
      </c>
      <c r="M2" s="2" t="s">
        <v>36</v>
      </c>
      <c r="N2" s="2" t="s">
        <v>25</v>
      </c>
      <c r="O2" s="2" t="s">
        <v>29</v>
      </c>
      <c r="P2" s="2" t="s">
        <v>25</v>
      </c>
      <c r="Q2" s="2" t="s">
        <v>40</v>
      </c>
      <c r="R2" s="2" t="s">
        <v>25</v>
      </c>
      <c r="S2" s="2" t="s">
        <v>30</v>
      </c>
      <c r="T2" s="2" t="s">
        <v>21</v>
      </c>
      <c r="U2" s="2" t="s">
        <v>54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=HYPERLINK(CONCATENATE("#",CELL("Address",'สารบัญ'!B19)),"ไปยังหน้าสารบัญ")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6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25</v>
      </c>
      <c r="I2" s="2" t="s">
        <v>28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29</v>
      </c>
      <c r="P2" s="2" t="s">
        <v>25</v>
      </c>
      <c r="Q2" s="2" t="s">
        <v>25</v>
      </c>
      <c r="R2" s="2" t="s">
        <v>25</v>
      </c>
      <c r="S2" s="2" t="s">
        <v>30</v>
      </c>
      <c r="T2" s="2" t="s">
        <v>31</v>
      </c>
      <c r="U2" s="2" t="s">
        <v>32</v>
      </c>
    </row>
    <row r="3" spans="1:21">
      <c r="A3" s="2" t="s">
        <v>21</v>
      </c>
      <c r="B3" s="2" t="s">
        <v>33</v>
      </c>
      <c r="C3" s="2" t="s">
        <v>34</v>
      </c>
      <c r="D3" s="2" t="s">
        <v>24</v>
      </c>
      <c r="E3" s="2" t="s">
        <v>25</v>
      </c>
      <c r="F3" s="2" t="s">
        <v>26</v>
      </c>
      <c r="G3" s="2" t="s">
        <v>35</v>
      </c>
      <c r="H3" s="2" t="s">
        <v>35</v>
      </c>
      <c r="I3" s="2" t="s">
        <v>25</v>
      </c>
      <c r="J3" s="2" t="s">
        <v>36</v>
      </c>
      <c r="K3" s="2" t="s">
        <v>25</v>
      </c>
      <c r="L3" s="2" t="s">
        <v>25</v>
      </c>
      <c r="M3" s="2" t="s">
        <v>36</v>
      </c>
      <c r="N3" s="2" t="s">
        <v>25</v>
      </c>
      <c r="O3" s="2" t="s">
        <v>29</v>
      </c>
      <c r="P3" s="2" t="s">
        <v>25</v>
      </c>
      <c r="Q3" s="2" t="s">
        <v>37</v>
      </c>
      <c r="R3" s="2" t="s">
        <v>25</v>
      </c>
      <c r="S3" s="2" t="s">
        <v>30</v>
      </c>
      <c r="T3" s="2" t="s">
        <v>31</v>
      </c>
      <c r="U3" s="2" t="s">
        <v>38</v>
      </c>
    </row>
    <row r="4" spans="1:21">
      <c r="A4" s="2" t="s">
        <v>21</v>
      </c>
      <c r="B4" s="2" t="s">
        <v>33</v>
      </c>
      <c r="C4" s="2" t="s">
        <v>39</v>
      </c>
      <c r="D4" s="2" t="s">
        <v>24</v>
      </c>
      <c r="E4" s="2" t="s">
        <v>25</v>
      </c>
      <c r="F4" s="2" t="s">
        <v>26</v>
      </c>
      <c r="G4" s="2" t="s">
        <v>35</v>
      </c>
      <c r="H4" s="2" t="s">
        <v>35</v>
      </c>
      <c r="I4" s="2" t="s">
        <v>25</v>
      </c>
      <c r="J4" s="2" t="s">
        <v>36</v>
      </c>
      <c r="K4" s="2" t="s">
        <v>25</v>
      </c>
      <c r="L4" s="2" t="s">
        <v>25</v>
      </c>
      <c r="M4" s="2" t="s">
        <v>36</v>
      </c>
      <c r="N4" s="2" t="s">
        <v>25</v>
      </c>
      <c r="O4" s="2" t="s">
        <v>29</v>
      </c>
      <c r="P4" s="2" t="s">
        <v>25</v>
      </c>
      <c r="Q4" s="2" t="s">
        <v>40</v>
      </c>
      <c r="R4" s="2" t="s">
        <v>25</v>
      </c>
      <c r="S4" s="2" t="s">
        <v>30</v>
      </c>
      <c r="T4" s="2" t="s">
        <v>31</v>
      </c>
      <c r="U4" s="2" t="s">
        <v>38</v>
      </c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">
      <c r="A6" s="4">
        <f>=HYPERLINK(CONCATENATE("#",CELL("Address",'สารบัญ'!B2)),"ไปยังหน้าสารบัญ")</f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118</v>
      </c>
      <c r="B2" s="2" t="s">
        <v>80</v>
      </c>
      <c r="C2" s="2" t="s">
        <v>99</v>
      </c>
      <c r="D2" s="2" t="s">
        <v>43</v>
      </c>
      <c r="E2" s="2" t="s">
        <v>99</v>
      </c>
      <c r="F2" s="2" t="s">
        <v>44</v>
      </c>
      <c r="G2" s="2" t="s">
        <v>76</v>
      </c>
      <c r="H2" s="2" t="s">
        <v>76</v>
      </c>
      <c r="I2" s="2" t="s">
        <v>25</v>
      </c>
      <c r="J2" s="2" t="s">
        <v>46</v>
      </c>
      <c r="K2" s="2" t="s">
        <v>25</v>
      </c>
      <c r="L2" s="2" t="s">
        <v>119</v>
      </c>
      <c r="M2" s="2" t="s">
        <v>46</v>
      </c>
      <c r="N2" s="2" t="s">
        <v>119</v>
      </c>
      <c r="O2" s="2" t="s">
        <v>29</v>
      </c>
      <c r="P2" s="2" t="s">
        <v>25</v>
      </c>
      <c r="Q2" s="2" t="s">
        <v>47</v>
      </c>
      <c r="R2" s="2" t="s">
        <v>119</v>
      </c>
      <c r="S2" s="2" t="s">
        <v>30</v>
      </c>
      <c r="T2" s="2" t="s">
        <v>79</v>
      </c>
      <c r="U2" s="2" t="s">
        <v>80</v>
      </c>
    </row>
    <row r="3" spans="1:21">
      <c r="A3" s="2" t="s">
        <v>118</v>
      </c>
      <c r="B3" s="2" t="s">
        <v>92</v>
      </c>
      <c r="C3" s="2" t="s">
        <v>63</v>
      </c>
      <c r="D3" s="2" t="s">
        <v>43</v>
      </c>
      <c r="E3" s="2" t="s">
        <v>63</v>
      </c>
      <c r="F3" s="2" t="s">
        <v>44</v>
      </c>
      <c r="G3" s="2" t="s">
        <v>76</v>
      </c>
      <c r="H3" s="2" t="s">
        <v>76</v>
      </c>
      <c r="I3" s="2" t="s">
        <v>25</v>
      </c>
      <c r="J3" s="2" t="s">
        <v>46</v>
      </c>
      <c r="K3" s="2" t="s">
        <v>25</v>
      </c>
      <c r="L3" s="2" t="s">
        <v>119</v>
      </c>
      <c r="M3" s="2" t="s">
        <v>46</v>
      </c>
      <c r="N3" s="2" t="s">
        <v>119</v>
      </c>
      <c r="O3" s="2" t="s">
        <v>29</v>
      </c>
      <c r="P3" s="2" t="s">
        <v>25</v>
      </c>
      <c r="Q3" s="2" t="s">
        <v>85</v>
      </c>
      <c r="R3" s="2" t="s">
        <v>119</v>
      </c>
      <c r="S3" s="2" t="s">
        <v>30</v>
      </c>
      <c r="T3" s="2" t="s">
        <v>79</v>
      </c>
      <c r="U3" s="2" t="s">
        <v>92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=HYPERLINK(CONCATENATE("#",CELL("Address",'สารบัญ'!B20)),"ไปยังหน้าสารบัญ")</f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120</v>
      </c>
      <c r="B2" s="2" t="s">
        <v>22</v>
      </c>
      <c r="C2" s="2" t="s">
        <v>42</v>
      </c>
      <c r="D2" s="2" t="s">
        <v>43</v>
      </c>
      <c r="E2" s="2" t="s">
        <v>25</v>
      </c>
      <c r="F2" s="2" t="s">
        <v>44</v>
      </c>
      <c r="G2" s="2" t="s">
        <v>45</v>
      </c>
      <c r="H2" s="2" t="s">
        <v>45</v>
      </c>
      <c r="I2" s="2" t="s">
        <v>25</v>
      </c>
      <c r="J2" s="2" t="s">
        <v>46</v>
      </c>
      <c r="K2" s="2" t="s">
        <v>25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47</v>
      </c>
      <c r="R2" s="2" t="s">
        <v>25</v>
      </c>
      <c r="S2" s="2" t="s">
        <v>30</v>
      </c>
      <c r="T2" s="2" t="s">
        <v>79</v>
      </c>
      <c r="U2" s="2" t="s">
        <v>22</v>
      </c>
    </row>
    <row r="3" spans="1:21">
      <c r="A3" s="2" t="s">
        <v>120</v>
      </c>
      <c r="B3" s="2" t="s">
        <v>99</v>
      </c>
      <c r="C3" s="2" t="s">
        <v>60</v>
      </c>
      <c r="D3" s="2" t="s">
        <v>43</v>
      </c>
      <c r="E3" s="2" t="s">
        <v>25</v>
      </c>
      <c r="F3" s="2" t="s">
        <v>44</v>
      </c>
      <c r="G3" s="2" t="s">
        <v>35</v>
      </c>
      <c r="H3" s="2" t="s">
        <v>121</v>
      </c>
      <c r="I3" s="2" t="s">
        <v>25</v>
      </c>
      <c r="J3" s="2" t="s">
        <v>36</v>
      </c>
      <c r="K3" s="2" t="s">
        <v>25</v>
      </c>
      <c r="L3" s="2" t="s">
        <v>25</v>
      </c>
      <c r="M3" s="2" t="s">
        <v>36</v>
      </c>
      <c r="N3" s="2" t="s">
        <v>25</v>
      </c>
      <c r="O3" s="2" t="s">
        <v>29</v>
      </c>
      <c r="P3" s="2" t="s">
        <v>25</v>
      </c>
      <c r="Q3" s="2" t="s">
        <v>37</v>
      </c>
      <c r="R3" s="2" t="s">
        <v>25</v>
      </c>
      <c r="S3" s="2" t="s">
        <v>30</v>
      </c>
      <c r="T3" s="2" t="s">
        <v>79</v>
      </c>
      <c r="U3" s="2" t="s">
        <v>99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=HYPERLINK(CONCATENATE("#",CELL("Address",'สารบัญ'!B21)),"ไปยังหน้าสารบัญ")</f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122</v>
      </c>
      <c r="B2" s="2" t="s">
        <v>123</v>
      </c>
      <c r="C2" s="2" t="s">
        <v>55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25</v>
      </c>
      <c r="I2" s="2" t="s">
        <v>63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29</v>
      </c>
      <c r="P2" s="2" t="s">
        <v>25</v>
      </c>
      <c r="Q2" s="2" t="s">
        <v>25</v>
      </c>
      <c r="R2" s="2" t="s">
        <v>25</v>
      </c>
      <c r="S2" s="2" t="s">
        <v>48</v>
      </c>
      <c r="T2" s="2" t="s">
        <v>25</v>
      </c>
      <c r="U2" s="2" t="s">
        <v>49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=HYPERLINK(CONCATENATE("#",CELL("Address",'สารบัญ'!B22)),"ไปยังหน้าสารบัญ")</f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124</v>
      </c>
      <c r="B2" s="2" t="s">
        <v>95</v>
      </c>
      <c r="C2" s="2" t="s">
        <v>32</v>
      </c>
      <c r="D2" s="2" t="s">
        <v>24</v>
      </c>
      <c r="E2" s="2" t="s">
        <v>25</v>
      </c>
      <c r="F2" s="2" t="s">
        <v>26</v>
      </c>
      <c r="G2" s="2" t="s">
        <v>45</v>
      </c>
      <c r="H2" s="2" t="s">
        <v>125</v>
      </c>
      <c r="I2" s="2" t="s">
        <v>25</v>
      </c>
      <c r="J2" s="2" t="s">
        <v>46</v>
      </c>
      <c r="K2" s="2" t="s">
        <v>25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47</v>
      </c>
      <c r="R2" s="2" t="s">
        <v>25</v>
      </c>
      <c r="S2" s="2" t="s">
        <v>48</v>
      </c>
      <c r="T2" s="2" t="s">
        <v>25</v>
      </c>
      <c r="U2" s="2" t="s">
        <v>49</v>
      </c>
    </row>
    <row r="3" spans="1:21">
      <c r="A3" s="2" t="s">
        <v>124</v>
      </c>
      <c r="B3" s="2" t="s">
        <v>60</v>
      </c>
      <c r="C3" s="2" t="s">
        <v>39</v>
      </c>
      <c r="D3" s="2" t="s">
        <v>24</v>
      </c>
      <c r="E3" s="2" t="s">
        <v>25</v>
      </c>
      <c r="F3" s="2" t="s">
        <v>26</v>
      </c>
      <c r="G3" s="2" t="s">
        <v>45</v>
      </c>
      <c r="H3" s="2" t="s">
        <v>45</v>
      </c>
      <c r="I3" s="2" t="s">
        <v>25</v>
      </c>
      <c r="J3" s="2" t="s">
        <v>46</v>
      </c>
      <c r="K3" s="2" t="s">
        <v>25</v>
      </c>
      <c r="L3" s="2" t="s">
        <v>25</v>
      </c>
      <c r="M3" s="2" t="s">
        <v>46</v>
      </c>
      <c r="N3" s="2" t="s">
        <v>25</v>
      </c>
      <c r="O3" s="2" t="s">
        <v>29</v>
      </c>
      <c r="P3" s="2" t="s">
        <v>25</v>
      </c>
      <c r="Q3" s="2" t="s">
        <v>85</v>
      </c>
      <c r="R3" s="2" t="s">
        <v>25</v>
      </c>
      <c r="S3" s="2" t="s">
        <v>48</v>
      </c>
      <c r="T3" s="2" t="s">
        <v>25</v>
      </c>
      <c r="U3" s="2" t="s">
        <v>49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=HYPERLINK(CONCATENATE("#",CELL("Address",'สารบัญ'!B23)),"ไปยังหน้าสารบัญ")</f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6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126</v>
      </c>
      <c r="B2" s="2" t="s">
        <v>95</v>
      </c>
      <c r="C2" s="2" t="s">
        <v>42</v>
      </c>
      <c r="D2" s="2" t="s">
        <v>43</v>
      </c>
      <c r="E2" s="2" t="s">
        <v>25</v>
      </c>
      <c r="F2" s="2" t="s">
        <v>44</v>
      </c>
      <c r="G2" s="2" t="s">
        <v>45</v>
      </c>
      <c r="H2" s="2" t="s">
        <v>45</v>
      </c>
      <c r="I2" s="2" t="s">
        <v>25</v>
      </c>
      <c r="J2" s="2" t="s">
        <v>46</v>
      </c>
      <c r="K2" s="2" t="s">
        <v>25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47</v>
      </c>
      <c r="R2" s="2" t="s">
        <v>25</v>
      </c>
      <c r="S2" s="2" t="s">
        <v>30</v>
      </c>
      <c r="T2" s="2" t="s">
        <v>41</v>
      </c>
      <c r="U2" s="2" t="s">
        <v>95</v>
      </c>
    </row>
    <row r="3" spans="1:21">
      <c r="A3" s="2" t="s">
        <v>126</v>
      </c>
      <c r="B3" s="2" t="s">
        <v>95</v>
      </c>
      <c r="C3" s="2" t="s">
        <v>95</v>
      </c>
      <c r="D3" s="2" t="s">
        <v>82</v>
      </c>
      <c r="E3" s="2" t="s">
        <v>95</v>
      </c>
      <c r="F3" s="2" t="s">
        <v>44</v>
      </c>
      <c r="G3" s="2" t="s">
        <v>35</v>
      </c>
      <c r="H3" s="2" t="s">
        <v>35</v>
      </c>
      <c r="I3" s="2" t="s">
        <v>25</v>
      </c>
      <c r="J3" s="2" t="s">
        <v>36</v>
      </c>
      <c r="K3" s="2" t="s">
        <v>25</v>
      </c>
      <c r="L3" s="2" t="s">
        <v>25</v>
      </c>
      <c r="M3" s="2" t="s">
        <v>36</v>
      </c>
      <c r="N3" s="2" t="s">
        <v>25</v>
      </c>
      <c r="O3" s="2" t="s">
        <v>25</v>
      </c>
      <c r="P3" s="2" t="s">
        <v>127</v>
      </c>
      <c r="Q3" s="2" t="s">
        <v>37</v>
      </c>
      <c r="R3" s="2" t="s">
        <v>128</v>
      </c>
      <c r="S3" s="2" t="s">
        <v>30</v>
      </c>
      <c r="T3" s="2" t="s">
        <v>41</v>
      </c>
      <c r="U3" s="2" t="s">
        <v>95</v>
      </c>
    </row>
    <row r="4" spans="1:21">
      <c r="A4" s="2" t="s">
        <v>126</v>
      </c>
      <c r="B4" s="2" t="s">
        <v>54</v>
      </c>
      <c r="C4" s="2" t="s">
        <v>55</v>
      </c>
      <c r="D4" s="2" t="s">
        <v>43</v>
      </c>
      <c r="E4" s="2" t="s">
        <v>25</v>
      </c>
      <c r="F4" s="2" t="s">
        <v>44</v>
      </c>
      <c r="G4" s="2" t="s">
        <v>35</v>
      </c>
      <c r="H4" s="2" t="s">
        <v>35</v>
      </c>
      <c r="I4" s="2" t="s">
        <v>25</v>
      </c>
      <c r="J4" s="2" t="s">
        <v>36</v>
      </c>
      <c r="K4" s="2" t="s">
        <v>25</v>
      </c>
      <c r="L4" s="2" t="s">
        <v>25</v>
      </c>
      <c r="M4" s="2" t="s">
        <v>36</v>
      </c>
      <c r="N4" s="2" t="s">
        <v>25</v>
      </c>
      <c r="O4" s="2" t="s">
        <v>29</v>
      </c>
      <c r="P4" s="2" t="s">
        <v>25</v>
      </c>
      <c r="Q4" s="2" t="s">
        <v>40</v>
      </c>
      <c r="R4" s="2" t="s">
        <v>128</v>
      </c>
      <c r="S4" s="2" t="s">
        <v>30</v>
      </c>
      <c r="T4" s="2" t="s">
        <v>41</v>
      </c>
      <c r="U4" s="2" t="s">
        <v>54</v>
      </c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">
      <c r="A6" s="4">
        <f>=HYPERLINK(CONCATENATE("#",CELL("Address",'สารบัญ'!B24)),"ไปยังหน้าสารบัญ")</f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129</v>
      </c>
      <c r="B2" s="2" t="s">
        <v>75</v>
      </c>
      <c r="C2" s="2" t="s">
        <v>99</v>
      </c>
      <c r="D2" s="2" t="s">
        <v>24</v>
      </c>
      <c r="E2" s="2" t="s">
        <v>25</v>
      </c>
      <c r="F2" s="2" t="s">
        <v>26</v>
      </c>
      <c r="G2" s="2" t="s">
        <v>76</v>
      </c>
      <c r="H2" s="2" t="s">
        <v>76</v>
      </c>
      <c r="I2" s="2" t="s">
        <v>25</v>
      </c>
      <c r="J2" s="2" t="s">
        <v>46</v>
      </c>
      <c r="K2" s="2" t="s">
        <v>52</v>
      </c>
      <c r="L2" s="2" t="s">
        <v>25</v>
      </c>
      <c r="M2" s="2" t="s">
        <v>101</v>
      </c>
      <c r="N2" s="2" t="s">
        <v>25</v>
      </c>
      <c r="O2" s="2" t="s">
        <v>29</v>
      </c>
      <c r="P2" s="2" t="s">
        <v>25</v>
      </c>
      <c r="Q2" s="2" t="s">
        <v>102</v>
      </c>
      <c r="R2" s="2" t="s">
        <v>25</v>
      </c>
      <c r="S2" s="2" t="s">
        <v>30</v>
      </c>
      <c r="T2" s="2" t="s">
        <v>130</v>
      </c>
      <c r="U2" s="2" t="s">
        <v>114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=HYPERLINK(CONCATENATE("#",CELL("Address",'สารบัญ'!B25)),"ไปยังหน้าสารบัญ")</f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131</v>
      </c>
      <c r="B2" s="2" t="s">
        <v>42</v>
      </c>
      <c r="C2" s="2" t="s">
        <v>92</v>
      </c>
      <c r="D2" s="2" t="s">
        <v>43</v>
      </c>
      <c r="E2" s="2" t="s">
        <v>25</v>
      </c>
      <c r="F2" s="2" t="s">
        <v>44</v>
      </c>
      <c r="G2" s="2" t="s">
        <v>35</v>
      </c>
      <c r="H2" s="2" t="s">
        <v>35</v>
      </c>
      <c r="I2" s="2" t="s">
        <v>25</v>
      </c>
      <c r="J2" s="2" t="s">
        <v>36</v>
      </c>
      <c r="K2" s="2" t="s">
        <v>25</v>
      </c>
      <c r="L2" s="2" t="s">
        <v>25</v>
      </c>
      <c r="M2" s="2" t="s">
        <v>36</v>
      </c>
      <c r="N2" s="2" t="s">
        <v>25</v>
      </c>
      <c r="O2" s="2" t="s">
        <v>29</v>
      </c>
      <c r="P2" s="2" t="s">
        <v>25</v>
      </c>
      <c r="Q2" s="2" t="s">
        <v>40</v>
      </c>
      <c r="R2" s="2" t="s">
        <v>25</v>
      </c>
      <c r="S2" s="2" t="s">
        <v>30</v>
      </c>
      <c r="T2" s="2" t="s">
        <v>41</v>
      </c>
      <c r="U2" s="2" t="s">
        <v>22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=HYPERLINK(CONCATENATE("#",CELL("Address",'สารบัญ'!B26)),"ไปยังหน้าสารบัญ")</f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132</v>
      </c>
      <c r="B2" s="2" t="s">
        <v>60</v>
      </c>
      <c r="C2" s="2" t="s">
        <v>38</v>
      </c>
      <c r="D2" s="2" t="s">
        <v>43</v>
      </c>
      <c r="E2" s="2" t="s">
        <v>25</v>
      </c>
      <c r="F2" s="2" t="s">
        <v>44</v>
      </c>
      <c r="G2" s="2" t="s">
        <v>76</v>
      </c>
      <c r="H2" s="2" t="s">
        <v>76</v>
      </c>
      <c r="I2" s="2" t="s">
        <v>25</v>
      </c>
      <c r="J2" s="2" t="s">
        <v>46</v>
      </c>
      <c r="K2" s="2" t="s">
        <v>104</v>
      </c>
      <c r="L2" s="2" t="s">
        <v>25</v>
      </c>
      <c r="M2" s="2" t="s">
        <v>109</v>
      </c>
      <c r="N2" s="2" t="s">
        <v>25</v>
      </c>
      <c r="O2" s="2" t="s">
        <v>29</v>
      </c>
      <c r="P2" s="2" t="s">
        <v>25</v>
      </c>
      <c r="Q2" s="2" t="s">
        <v>101</v>
      </c>
      <c r="R2" s="2" t="s">
        <v>25</v>
      </c>
      <c r="S2" s="2" t="s">
        <v>48</v>
      </c>
      <c r="T2" s="2" t="s">
        <v>25</v>
      </c>
      <c r="U2" s="2" t="s">
        <v>49</v>
      </c>
    </row>
    <row r="3" spans="1:21">
      <c r="A3" s="2" t="s">
        <v>132</v>
      </c>
      <c r="B3" s="2" t="s">
        <v>107</v>
      </c>
      <c r="C3" s="2" t="s">
        <v>81</v>
      </c>
      <c r="D3" s="2" t="s">
        <v>43</v>
      </c>
      <c r="E3" s="2" t="s">
        <v>25</v>
      </c>
      <c r="F3" s="2" t="s">
        <v>44</v>
      </c>
      <c r="G3" s="2" t="s">
        <v>45</v>
      </c>
      <c r="H3" s="2" t="s">
        <v>133</v>
      </c>
      <c r="I3" s="2" t="s">
        <v>25</v>
      </c>
      <c r="J3" s="2" t="s">
        <v>46</v>
      </c>
      <c r="K3" s="2" t="s">
        <v>25</v>
      </c>
      <c r="L3" s="2" t="s">
        <v>25</v>
      </c>
      <c r="M3" s="2" t="s">
        <v>46</v>
      </c>
      <c r="N3" s="2" t="s">
        <v>25</v>
      </c>
      <c r="O3" s="2" t="s">
        <v>29</v>
      </c>
      <c r="P3" s="2" t="s">
        <v>25</v>
      </c>
      <c r="Q3" s="2" t="s">
        <v>85</v>
      </c>
      <c r="R3" s="2" t="s">
        <v>25</v>
      </c>
      <c r="S3" s="2" t="s">
        <v>48</v>
      </c>
      <c r="T3" s="2" t="s">
        <v>25</v>
      </c>
      <c r="U3" s="2" t="s">
        <v>49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=HYPERLINK(CONCATENATE("#",CELL("Address",'สารบัญ'!B27)),"ไปยังหน้าสารบัญ")</f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134</v>
      </c>
      <c r="B2" s="2" t="s">
        <v>34</v>
      </c>
      <c r="C2" s="2" t="s">
        <v>99</v>
      </c>
      <c r="D2" s="2" t="s">
        <v>43</v>
      </c>
      <c r="E2" s="2" t="s">
        <v>99</v>
      </c>
      <c r="F2" s="2" t="s">
        <v>135</v>
      </c>
      <c r="G2" s="2" t="s">
        <v>45</v>
      </c>
      <c r="H2" s="2" t="s">
        <v>83</v>
      </c>
      <c r="I2" s="2" t="s">
        <v>25</v>
      </c>
      <c r="J2" s="2" t="s">
        <v>136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128</v>
      </c>
      <c r="Q2" s="5" t="s">
        <v>25</v>
      </c>
      <c r="R2" s="5" t="s">
        <v>128</v>
      </c>
      <c r="S2" s="2" t="s">
        <v>30</v>
      </c>
      <c r="T2" s="2" t="s">
        <v>73</v>
      </c>
      <c r="U2" s="2" t="s">
        <v>39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=HYPERLINK(CONCATENATE("#",CELL("Address",'สารบัญ'!B28)),"ไปยังหน้าสารบัญ")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41</v>
      </c>
      <c r="B2" s="2" t="s">
        <v>22</v>
      </c>
      <c r="C2" s="2" t="s">
        <v>42</v>
      </c>
      <c r="D2" s="2" t="s">
        <v>43</v>
      </c>
      <c r="E2" s="2" t="s">
        <v>25</v>
      </c>
      <c r="F2" s="2" t="s">
        <v>44</v>
      </c>
      <c r="G2" s="2" t="s">
        <v>45</v>
      </c>
      <c r="H2" s="2" t="s">
        <v>45</v>
      </c>
      <c r="I2" s="2" t="s">
        <v>25</v>
      </c>
      <c r="J2" s="2" t="s">
        <v>46</v>
      </c>
      <c r="K2" s="2" t="s">
        <v>25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47</v>
      </c>
      <c r="R2" s="2" t="s">
        <v>25</v>
      </c>
      <c r="S2" s="2" t="s">
        <v>48</v>
      </c>
      <c r="T2" s="2" t="s">
        <v>25</v>
      </c>
      <c r="U2" s="2" t="s">
        <v>49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=HYPERLINK(CONCATENATE("#",CELL("Address",'สารบัญ'!B3)),"ไปยังหน้าสารบัญ")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6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50</v>
      </c>
      <c r="B2" s="2" t="s">
        <v>28</v>
      </c>
      <c r="C2" s="2" t="s">
        <v>51</v>
      </c>
      <c r="D2" s="2" t="s">
        <v>43</v>
      </c>
      <c r="E2" s="2" t="s">
        <v>25</v>
      </c>
      <c r="F2" s="2" t="s">
        <v>44</v>
      </c>
      <c r="G2" s="2" t="s">
        <v>45</v>
      </c>
      <c r="H2" s="2" t="s">
        <v>45</v>
      </c>
      <c r="I2" s="2" t="s">
        <v>25</v>
      </c>
      <c r="J2" s="2" t="s">
        <v>46</v>
      </c>
      <c r="K2" s="2" t="s">
        <v>25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52</v>
      </c>
      <c r="R2" s="2" t="s">
        <v>53</v>
      </c>
      <c r="S2" s="2" t="s">
        <v>48</v>
      </c>
      <c r="T2" s="2" t="s">
        <v>25</v>
      </c>
      <c r="U2" s="2" t="s">
        <v>49</v>
      </c>
    </row>
    <row r="3" spans="1:21">
      <c r="A3" s="2" t="s">
        <v>50</v>
      </c>
      <c r="B3" s="2" t="s">
        <v>54</v>
      </c>
      <c r="C3" s="2" t="s">
        <v>55</v>
      </c>
      <c r="D3" s="2" t="s">
        <v>43</v>
      </c>
      <c r="E3" s="2" t="s">
        <v>25</v>
      </c>
      <c r="F3" s="2" t="s">
        <v>44</v>
      </c>
      <c r="G3" s="2" t="s">
        <v>27</v>
      </c>
      <c r="H3" s="2" t="s">
        <v>25</v>
      </c>
      <c r="I3" s="2" t="s">
        <v>56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29</v>
      </c>
      <c r="P3" s="2" t="s">
        <v>25</v>
      </c>
      <c r="Q3" s="2" t="s">
        <v>25</v>
      </c>
      <c r="R3" s="2" t="s">
        <v>25</v>
      </c>
      <c r="S3" s="2" t="s">
        <v>48</v>
      </c>
      <c r="T3" s="2" t="s">
        <v>25</v>
      </c>
      <c r="U3" s="2" t="s">
        <v>49</v>
      </c>
    </row>
    <row r="4" spans="1:21">
      <c r="A4" s="2" t="s">
        <v>50</v>
      </c>
      <c r="B4" s="2" t="s">
        <v>54</v>
      </c>
      <c r="C4" s="2" t="s">
        <v>57</v>
      </c>
      <c r="D4" s="2" t="s">
        <v>43</v>
      </c>
      <c r="E4" s="2" t="s">
        <v>25</v>
      </c>
      <c r="F4" s="2" t="s">
        <v>44</v>
      </c>
      <c r="G4" s="2" t="s">
        <v>27</v>
      </c>
      <c r="H4" s="2" t="s">
        <v>25</v>
      </c>
      <c r="I4" s="2" t="s">
        <v>58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29</v>
      </c>
      <c r="P4" s="2" t="s">
        <v>25</v>
      </c>
      <c r="Q4" s="2" t="s">
        <v>25</v>
      </c>
      <c r="R4" s="2" t="s">
        <v>25</v>
      </c>
      <c r="S4" s="2" t="s">
        <v>48</v>
      </c>
      <c r="T4" s="2" t="s">
        <v>25</v>
      </c>
      <c r="U4" s="2" t="s">
        <v>49</v>
      </c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">
      <c r="A6" s="4">
        <f>=HYPERLINK(CONCATENATE("#",CELL("Address",'สารบัญ'!B4)),"ไปยังหน้าสารบัญ")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59</v>
      </c>
      <c r="B2" s="2" t="s">
        <v>51</v>
      </c>
      <c r="C2" s="2" t="s">
        <v>60</v>
      </c>
      <c r="D2" s="2" t="s">
        <v>61</v>
      </c>
      <c r="E2" s="2" t="s">
        <v>25</v>
      </c>
      <c r="F2" s="2" t="s">
        <v>62</v>
      </c>
      <c r="G2" s="2" t="s">
        <v>27</v>
      </c>
      <c r="H2" s="2" t="s">
        <v>25</v>
      </c>
      <c r="I2" s="2" t="s">
        <v>63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29</v>
      </c>
      <c r="P2" s="2" t="s">
        <v>25</v>
      </c>
      <c r="Q2" s="2" t="s">
        <v>25</v>
      </c>
      <c r="R2" s="2" t="s">
        <v>25</v>
      </c>
      <c r="S2" s="2" t="s">
        <v>48</v>
      </c>
      <c r="T2" s="2" t="s">
        <v>25</v>
      </c>
      <c r="U2" s="2" t="s">
        <v>49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=HYPERLINK(CONCATENATE("#",CELL("Address",'สารบัญ'!B5)),"ไปยังหน้าสารบัญ")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64</v>
      </c>
      <c r="B2" s="2" t="s">
        <v>55</v>
      </c>
      <c r="C2" s="2" t="s">
        <v>57</v>
      </c>
      <c r="D2" s="2" t="s">
        <v>43</v>
      </c>
      <c r="E2" s="2" t="s">
        <v>25</v>
      </c>
      <c r="F2" s="2" t="s">
        <v>44</v>
      </c>
      <c r="G2" s="2" t="s">
        <v>35</v>
      </c>
      <c r="H2" s="2" t="s">
        <v>35</v>
      </c>
      <c r="I2" s="2" t="s">
        <v>25</v>
      </c>
      <c r="J2" s="2" t="s">
        <v>36</v>
      </c>
      <c r="K2" s="2" t="s">
        <v>25</v>
      </c>
      <c r="L2" s="2" t="s">
        <v>25</v>
      </c>
      <c r="M2" s="2" t="s">
        <v>36</v>
      </c>
      <c r="N2" s="2" t="s">
        <v>25</v>
      </c>
      <c r="O2" s="2" t="s">
        <v>29</v>
      </c>
      <c r="P2" s="2" t="s">
        <v>25</v>
      </c>
      <c r="Q2" s="2" t="s">
        <v>65</v>
      </c>
      <c r="R2" s="2" t="s">
        <v>25</v>
      </c>
      <c r="S2" s="2" t="s">
        <v>48</v>
      </c>
      <c r="T2" s="2" t="s">
        <v>25</v>
      </c>
      <c r="U2" s="2" t="s">
        <v>49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=HYPERLINK(CONCATENATE("#",CELL("Address",'สารบัญ'!B6)),"ไปยังหน้าสารบัญ")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66</v>
      </c>
      <c r="B2" s="2" t="s">
        <v>67</v>
      </c>
      <c r="C2" s="2" t="s">
        <v>68</v>
      </c>
      <c r="D2" s="2" t="s">
        <v>24</v>
      </c>
      <c r="E2" s="2" t="s">
        <v>25</v>
      </c>
      <c r="F2" s="2" t="s">
        <v>26</v>
      </c>
      <c r="G2" s="2" t="s">
        <v>35</v>
      </c>
      <c r="H2" s="2" t="s">
        <v>69</v>
      </c>
      <c r="I2" s="2" t="s">
        <v>25</v>
      </c>
      <c r="J2" s="2" t="s">
        <v>36</v>
      </c>
      <c r="K2" s="2" t="s">
        <v>25</v>
      </c>
      <c r="L2" s="2" t="s">
        <v>25</v>
      </c>
      <c r="M2" s="2" t="s">
        <v>36</v>
      </c>
      <c r="N2" s="2" t="s">
        <v>25</v>
      </c>
      <c r="O2" s="2" t="s">
        <v>29</v>
      </c>
      <c r="P2" s="2" t="s">
        <v>25</v>
      </c>
      <c r="Q2" s="2" t="s">
        <v>37</v>
      </c>
      <c r="R2" s="2" t="s">
        <v>25</v>
      </c>
      <c r="S2" s="2" t="s">
        <v>30</v>
      </c>
      <c r="T2" s="2" t="s">
        <v>31</v>
      </c>
      <c r="U2" s="2" t="s">
        <v>70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=HYPERLINK(CONCATENATE("#",CELL("Address",'สารบัญ'!B7)),"ไปยังหน้าสารบัญ")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71</v>
      </c>
      <c r="B2" s="2" t="s">
        <v>51</v>
      </c>
      <c r="C2" s="2" t="s">
        <v>33</v>
      </c>
      <c r="D2" s="2" t="s">
        <v>43</v>
      </c>
      <c r="E2" s="2" t="s">
        <v>25</v>
      </c>
      <c r="F2" s="2" t="s">
        <v>44</v>
      </c>
      <c r="G2" s="2" t="s">
        <v>27</v>
      </c>
      <c r="H2" s="2" t="s">
        <v>25</v>
      </c>
      <c r="I2" s="2" t="s">
        <v>72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29</v>
      </c>
      <c r="P2" s="2" t="s">
        <v>25</v>
      </c>
      <c r="Q2" s="2" t="s">
        <v>25</v>
      </c>
      <c r="R2" s="2" t="s">
        <v>25</v>
      </c>
      <c r="S2" s="2" t="s">
        <v>30</v>
      </c>
      <c r="T2" s="2" t="s">
        <v>73</v>
      </c>
      <c r="U2" s="2" t="s">
        <v>51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=HYPERLINK(CONCATENATE("#",CELL("Address",'สารบัญ'!B8)),"ไปยังหน้าสารบัญ")</f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74</v>
      </c>
      <c r="B2" s="2" t="s">
        <v>75</v>
      </c>
      <c r="C2" s="2" t="s">
        <v>42</v>
      </c>
      <c r="D2" s="2" t="s">
        <v>24</v>
      </c>
      <c r="E2" s="2" t="s">
        <v>25</v>
      </c>
      <c r="F2" s="2" t="s">
        <v>26</v>
      </c>
      <c r="G2" s="2" t="s">
        <v>76</v>
      </c>
      <c r="H2" s="2" t="s">
        <v>76</v>
      </c>
      <c r="I2" s="2" t="s">
        <v>25</v>
      </c>
      <c r="J2" s="2" t="s">
        <v>46</v>
      </c>
      <c r="K2" s="2" t="s">
        <v>47</v>
      </c>
      <c r="L2" s="2" t="s">
        <v>25</v>
      </c>
      <c r="M2" s="2" t="s">
        <v>77</v>
      </c>
      <c r="N2" s="2" t="s">
        <v>25</v>
      </c>
      <c r="O2" s="2" t="s">
        <v>29</v>
      </c>
      <c r="P2" s="2" t="s">
        <v>25</v>
      </c>
      <c r="Q2" s="2" t="s">
        <v>78</v>
      </c>
      <c r="R2" s="2" t="s">
        <v>25</v>
      </c>
      <c r="S2" s="2" t="s">
        <v>30</v>
      </c>
      <c r="T2" s="2" t="s">
        <v>79</v>
      </c>
      <c r="U2" s="2" t="s">
        <v>80</v>
      </c>
    </row>
    <row r="3" spans="1:21">
      <c r="A3" s="2" t="s">
        <v>74</v>
      </c>
      <c r="B3" s="2" t="s">
        <v>56</v>
      </c>
      <c r="C3" s="2" t="s">
        <v>81</v>
      </c>
      <c r="D3" s="2" t="s">
        <v>82</v>
      </c>
      <c r="E3" s="2" t="s">
        <v>81</v>
      </c>
      <c r="F3" s="2" t="s">
        <v>26</v>
      </c>
      <c r="G3" s="2" t="s">
        <v>45</v>
      </c>
      <c r="H3" s="2" t="s">
        <v>83</v>
      </c>
      <c r="I3" s="2" t="s">
        <v>25</v>
      </c>
      <c r="J3" s="2" t="s">
        <v>46</v>
      </c>
      <c r="K3" s="2" t="s">
        <v>25</v>
      </c>
      <c r="L3" s="2" t="s">
        <v>25</v>
      </c>
      <c r="M3" s="2" t="s">
        <v>46</v>
      </c>
      <c r="N3" s="2" t="s">
        <v>25</v>
      </c>
      <c r="O3" s="2" t="s">
        <v>25</v>
      </c>
      <c r="P3" s="2" t="s">
        <v>84</v>
      </c>
      <c r="Q3" s="2" t="s">
        <v>85</v>
      </c>
      <c r="R3" s="2" t="s">
        <v>86</v>
      </c>
      <c r="S3" s="2" t="s">
        <v>30</v>
      </c>
      <c r="T3" s="2" t="s">
        <v>79</v>
      </c>
      <c r="U3" s="2" t="s">
        <v>54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=HYPERLINK(CONCATENATE("#",CELL("Address",'สารบัญ'!B9)),"ไปยังหน้าสารบัญ")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2020-02-25T04:36:34.599Z</dcterms:created>
  <dcterms:modified xsi:type="dcterms:W3CDTF">2020-02-25T04:36:34.599Z</dcterms:modified>
</cp:coreProperties>
</file>