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updateLinks="never" codeName="ThisWorkbook" defaultThemeVersion="124226"/>
  <mc:AlternateContent xmlns:mc="http://schemas.openxmlformats.org/markup-compatibility/2006">
    <mc:Choice Requires="x15">
      <x15ac:absPath xmlns:x15ac="http://schemas.microsoft.com/office/spreadsheetml/2010/11/ac" url="E:\00_Project\04_RFQ\STLA\S_DM12.3F2\03_TM output\02_Delivery\Docinfo13\"/>
    </mc:Choice>
  </mc:AlternateContent>
  <bookViews>
    <workbookView xWindow="0" yWindow="0" windowWidth="0" windowHeight="9400" tabRatio="932" firstSheet="1" activeTab="2"/>
  </bookViews>
  <sheets>
    <sheet name="Cover - History - Status" sheetId="7" r:id="rId1"/>
    <sheet name="ReadMe" sheetId="2" r:id="rId2"/>
    <sheet name="Answer to STLA SW Dev. Rules" sheetId="21" r:id="rId3"/>
    <sheet name="ISO 26262-2018 Checklist" sheetId="15" r:id="rId4"/>
    <sheet name="WP Mapping" sheetId="17" r:id="rId5"/>
    <sheet name="Answer to security rules" sheetId="13" r:id="rId6"/>
    <sheet name="Software Checklist" sheetId="19" r:id="rId7"/>
    <sheet name="LRM Checklist" sheetId="20" r:id="rId8"/>
    <sheet name="DMOV Topics Classification" sheetId="18" state="hidden" r:id="rId9"/>
    <sheet name="Metrics"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_____REF5">'[1]Page de Garde'!#REF!</definedName>
    <definedName name="________REF6">'[1]Page de Garde'!#REF!</definedName>
    <definedName name="________REF7">'[1]Page de Garde'!#REF!</definedName>
    <definedName name="________REF8">'[1]Page de Garde'!#REF!</definedName>
    <definedName name="_______REF5">'[1]Page de Garde'!#REF!</definedName>
    <definedName name="_______REF6">'[1]Page de Garde'!#REF!</definedName>
    <definedName name="_______REF7">'[1]Page de Garde'!#REF!</definedName>
    <definedName name="_______REF8">'[1]Page de Garde'!#REF!</definedName>
    <definedName name="______REF5">'[1]Page de Garde'!#REF!</definedName>
    <definedName name="______REF6">'[1]Page de Garde'!#REF!</definedName>
    <definedName name="______REF7">'[1]Page de Garde'!#REF!</definedName>
    <definedName name="______REF8">'[1]Page de Garde'!#REF!</definedName>
    <definedName name="_____REF5">'[1]Page de Garde'!#REF!</definedName>
    <definedName name="_____REF6">'[1]Page de Garde'!#REF!</definedName>
    <definedName name="_____REF7">'[1]Page de Garde'!#REF!</definedName>
    <definedName name="_____REF8">'[1]Page de Garde'!#REF!</definedName>
    <definedName name="____REF5">'[1]Page de Garde'!#REF!</definedName>
    <definedName name="____REF6">'[1]Page de Garde'!#REF!</definedName>
    <definedName name="____REF7">'[1]Page de Garde'!#REF!</definedName>
    <definedName name="____REF8">'[1]Page de Garde'!#REF!</definedName>
    <definedName name="___REF5">'[1]Page de Garde'!#REF!</definedName>
    <definedName name="___REF6">'[1]Page de Garde'!#REF!</definedName>
    <definedName name="___REF7">'[1]Page de Garde'!#REF!</definedName>
    <definedName name="___REF8">'[1]Page de Garde'!#REF!</definedName>
    <definedName name="__REF5">'[1]Page de Garde'!#REF!</definedName>
    <definedName name="__REF6">'[1]Page de Garde'!#REF!</definedName>
    <definedName name="__REF7">'[1]Page de Garde'!#REF!</definedName>
    <definedName name="__REF8">'[1]Page de Garde'!#REF!</definedName>
    <definedName name="_53751_560T0">#REF!</definedName>
    <definedName name="_BQ4.1" hidden="1">[2]Requêtes!$E$2:$F$205</definedName>
    <definedName name="_BQ4.10" hidden="1">[2]Requêtes!$W$2:$X$91</definedName>
    <definedName name="_BQ4.11" hidden="1">[2]Requêtes!$Y$2:$Z$82</definedName>
    <definedName name="_BQ4.12" hidden="1">[2]Requêtes!$AA$2:$AB$236</definedName>
    <definedName name="_BQ4.13" hidden="1">[2]Requêtes!$AC$2:$AD$32</definedName>
    <definedName name="_BQ4.14" hidden="1">[2]Requêtes!$C$2:$D$237</definedName>
    <definedName name="_BQ4.15" hidden="1">[2]Requêtes!$A$2:$B$335</definedName>
    <definedName name="_BQ4.16" hidden="1">[2]Requêtes!$AF$2:$AG$11</definedName>
    <definedName name="_BQ4.17" hidden="1">[2]Requêtes!$AH$2:$AI$203</definedName>
    <definedName name="_BQ4.2" hidden="1">[2]Requêtes!$G$2:$H$192</definedName>
    <definedName name="_BQ4.3" hidden="1">[2]Requêtes!$O$2:$P$186</definedName>
    <definedName name="_BQ4.4" hidden="1">[2]Requêtes!$Q$2:$R$161</definedName>
    <definedName name="_BQ4.5" hidden="1">[2]Requêtes!$S$2:$T$127</definedName>
    <definedName name="_BQ4.6" hidden="1">[2]Requêtes!$U$2:$V$123</definedName>
    <definedName name="_BQ4.7" hidden="1">[2]Requêtes!$I$2:$J$197</definedName>
    <definedName name="_BQ4.8" hidden="1">[2]Requêtes!$K$2:$L$328</definedName>
    <definedName name="_BQ4.9" hidden="1">[2]Requêtes!$M$2:$N$236</definedName>
    <definedName name="_xlnm._FilterDatabase" localSheetId="5" hidden="1">'Answer to security rules'!$C$3:$P$12</definedName>
    <definedName name="_xlnm._FilterDatabase" localSheetId="2" hidden="1">'Answer to STLA SW Dev. Rules'!$C$3:$R$129</definedName>
    <definedName name="_xlnm._FilterDatabase" localSheetId="8" hidden="1">'DMOV Topics Classification'!$B$3:$G$18</definedName>
    <definedName name="_xlnm._FilterDatabase" localSheetId="3" hidden="1">'ISO 26262-2018 Checklist'!$C$3:$R$59</definedName>
    <definedName name="_xlnm._FilterDatabase" localSheetId="6" hidden="1">'Software Checklist'!$C$3:$F$127</definedName>
    <definedName name="_REF5">'[1]Page de Garde'!#REF!</definedName>
    <definedName name="_REF6">'[1]Page de Garde'!#REF!</definedName>
    <definedName name="_REF7">'[1]Page de Garde'!#REF!</definedName>
    <definedName name="_REF8">'[1]Page de Garde'!#REF!</definedName>
    <definedName name="aa">#REF!</definedName>
    <definedName name="Act_C">#REF!</definedName>
    <definedName name="Act_EC">#REF!</definedName>
    <definedName name="Act_R">#REF!</definedName>
    <definedName name="Async_Hp_Task_Load">#REF!</definedName>
    <definedName name="Async_Hp_Task_Load_0rpm">#REF!</definedName>
    <definedName name="Async_Hp_Task_Load_2000rpm">#REF!</definedName>
    <definedName name="Async_Lp_Task_Load_0rpm">#REF!</definedName>
    <definedName name="Async_Lp_Task_Load_2000rpm">#REF!</definedName>
    <definedName name="Base">[3]RVCV!$CV:$ER</definedName>
    <definedName name="champs_synchronisés">#REF!</definedName>
    <definedName name="CSEO_CSIV07_1580__2" localSheetId="2">[4]!_xlbgnm.A1</definedName>
    <definedName name="CSEO_CSIV07_1580__2">[4]!_xlbgnm.A1</definedName>
    <definedName name="Declinaison">[5]bdmux!$U$4:$AH$5,[5]bdmux!$AJ$4:$DK$5</definedName>
    <definedName name="Données">#REF!</definedName>
    <definedName name="Données_207_Madrid">OFFSET(#REF!,0,0,1,MATCH(MAX(#REF!),#REF!,0))</definedName>
    <definedName name="Données_207_Madrid_4SG">OFFSET(INDIRECT("Graphiques!L"&amp;MATCH("Résultats IQF+IQA 207 82",#REF!,0)&amp;"C"&amp;#REF!,0),0,0,1,MATCH(MAX(#REF!),#REF!,0)-#REF!+1)</definedName>
    <definedName name="Données_207_Madrid_IQA_4SG">OFFSET(INDIRECT("Graphiques!L"&amp;MATCH("Résultats IQA 207 82",#REF!,0)&amp;"C"&amp;#REF!,0),0,0,1,MATCH(MAX(#REF!),#REF!,0)-#REF!+1)</definedName>
    <definedName name="Données_207_Madrid_IQF_4SG">OFFSET(INDIRECT("Graphiques!L"&amp;MATCH("Résultats IQF 207 82",#REF!,0)&amp;"C"&amp;#REF!,0),0,0,1,MATCH(MAX(#REF!),#REF!,0)-#REF!+1)</definedName>
    <definedName name="Données_207_Poissy">OFFSET(#REF!,0,0,1,MATCH(MAX(#REF!),#REF!,0))</definedName>
    <definedName name="Données_207_Poissy_4SG">OFFSET(INDIRECT("Graphiques!L"&amp;MATCH("Résultats IQF+IQA 207 81",#REF!,0)&amp;"C"&amp;#REF!,0),0,0,1,MATCH(MAX(#REF!),#REF!,0)-#REF!+1)</definedName>
    <definedName name="Données_207_Poissy_IQA_4SG">OFFSET(INDIRECT("Graphiques!L"&amp;MATCH("Résultats IQA 207 81",#REF!,0)&amp;"C"&amp;#REF!,0),0,0,1,MATCH(MAX(#REF!),#REF!,0)-#REF!+1)</definedName>
    <definedName name="Données_207_Poissy_IQF_4SG">OFFSET(INDIRECT("Graphiques!L"&amp;MATCH("Résultats IQF 207 81",#REF!,0)&amp;"C"&amp;#REF!,0),0,0,1,MATCH(MAX(#REF!),#REF!,0)-#REF!+1)</definedName>
    <definedName name="Données_207_Tranava_4SG">OFFSET(INDIRECT("Graphiques!L"&amp;MATCH("Résultats IQF+IQA 207 76",#REF!,0)&amp;"C"&amp;#REF!,0),0,0,1,MATCH(MAX(#REF!),#REF!,0)-#REF!+1)</definedName>
    <definedName name="Données_207_Tranava_IQA_4SG">OFFSET(INDIRECT("Graphiques!L"&amp;MATCH("Résultats IQA 207 76",#REF!,0)&amp;"C"&amp;#REF!,0),0,0,1,MATCH(MAX(#REF!),#REF!,0)-#REF!+1)</definedName>
    <definedName name="Données_207_Tranava_IQF_4SG">OFFSET(INDIRECT("Graphiques!L"&amp;MATCH("Résultats IQF 207 76",#REF!,0)&amp;"C"&amp;#REF!,0),0,0,1,MATCH(MAX(#REF!),#REF!,0)-#REF!+1)</definedName>
    <definedName name="DWG_DATE">#REF!</definedName>
    <definedName name="Evolution">[6]Var!$H$2:$H$4</definedName>
    <definedName name="Excel_BuiltIn_Print_Area_5">[7]Démarreur!#REF!</definedName>
    <definedName name="Excel_BuiltIn_Print_Area_6">[7]Alternateur!#REF!</definedName>
    <definedName name="Glissant">#REF!</definedName>
    <definedName name="Graphes_Mois">[8]IQA_IQF!$IG$36:$IG$47</definedName>
    <definedName name="Graphes_Semaines">[8]IQA_IQF!$IG$48:$IG$99</definedName>
    <definedName name="Identifiant_T">[4]Copie!$H$5</definedName>
    <definedName name="IS_ACQ_JDD_CAN_BSI_772" localSheetId="2">_R1388C2</definedName>
    <definedName name="IS_ACQ_JDD_CAN_BSI_772">_R1388C2</definedName>
    <definedName name="IS_CAL_VOL_7C0" localSheetId="2">_R1484C2</definedName>
    <definedName name="IS_CAL_VOL_7C0">_R1484C2</definedName>
    <definedName name="IS_CFD_BSI_BV_0B2" localSheetId="2">_R68C2</definedName>
    <definedName name="IS_CFD_BSI_BV_0B2">_R68C2</definedName>
    <definedName name="IS_CFD_BSI_CMM_0A8" localSheetId="2">_R34C2</definedName>
    <definedName name="IS_CFD_BSI_CMM_0A8">_R34C2</definedName>
    <definedName name="IS_CFD_ESP_CMM_0AD" localSheetId="2">_R52C2</definedName>
    <definedName name="IS_CFD_ESP_CMM_0AD">_R52C2</definedName>
    <definedName name="IS_CFD_UCC_CMM_0E0" localSheetId="2">_R80C2</definedName>
    <definedName name="IS_CFD_UCC_CMM_0E0">_R80C2</definedName>
    <definedName name="IS_CONF_EOBD_633" localSheetId="2">_R1277C2</definedName>
    <definedName name="IS_CONF_EOBD_633">_R1277C2</definedName>
    <definedName name="IS_CONTEXTE_1_7E2" localSheetId="2">_R1498C2</definedName>
    <definedName name="IS_CONTEXTE_1_7E2">_R1498C2</definedName>
    <definedName name="IS_CONTEXTE_1_7F2" localSheetId="2">_R1516C2</definedName>
    <definedName name="IS_CONTEXTE_1_7F2">_R1516C2</definedName>
    <definedName name="IS_DAT_ABR_50D" localSheetId="2">_R1053C2</definedName>
    <definedName name="IS_DAT_ABR_50D">_R1053C2</definedName>
    <definedName name="IS_DAT_ACCEL_339" localSheetId="2">_R475C2</definedName>
    <definedName name="IS_DAT_ACCEL_339">_R475C2</definedName>
    <definedName name="IS_DAT_AMVAR_511" localSheetId="2">_R1117C2</definedName>
    <definedName name="IS_DAT_AMVAR_511">_R1117C2</definedName>
    <definedName name="IS_DAT_ARTIV_4F6" localSheetId="2">_R1042C2</definedName>
    <definedName name="IS_DAT_ARTIV_4F6">_R1042C2</definedName>
    <definedName name="IS_DAT_BSI_412" localSheetId="2">_R789C2</definedName>
    <definedName name="IS_DAT_BSI_412">_R789C2</definedName>
    <definedName name="IS_DAT_BSI_432" localSheetId="2">_R838C2</definedName>
    <definedName name="IS_DAT_BSI_432">_R838C2</definedName>
    <definedName name="IS_DAT_BV_489" localSheetId="2">_R960C2</definedName>
    <definedName name="IS_DAT_BV_489">_R960C2</definedName>
    <definedName name="IS_DAT_CAAR_458" localSheetId="2">_R894C2</definedName>
    <definedName name="IS_DAT_CAAR_458">_R894C2</definedName>
    <definedName name="IS_DAT_CGPL_48C" localSheetId="2">_R1005C2</definedName>
    <definedName name="IS_DAT_CGPL_48C">_R1005C2</definedName>
    <definedName name="IS_DAT_CLIM_50E">#N/A</definedName>
    <definedName name="IS_DAT_CMM_488">#N/A</definedName>
    <definedName name="IS_DAT_CSS_510">#N/A</definedName>
    <definedName name="IS_DAT_DIRA_495" localSheetId="2">_R1020C2</definedName>
    <definedName name="IS_DAT_DIRA_495">_R1020C2</definedName>
    <definedName name="IS_DAT_EPB_513" localSheetId="2">_R1122C2</definedName>
    <definedName name="IS_DAT_EPB_513">_R1122C2</definedName>
    <definedName name="IS_DAT_HCU1_547">#N/A</definedName>
    <definedName name="IS_DAT_HCU1_5E7">#N/A</definedName>
    <definedName name="IS_DAT_PROJ_517">#N/A</definedName>
    <definedName name="IS_DAT_PTMU_4E7">#REF!</definedName>
    <definedName name="IS_DAT_SEL_ASR_PLUS_4FD">#N/A</definedName>
    <definedName name="IS_DAT_SUPERV_SCDT_482">#N/A</definedName>
    <definedName name="IS_DAT_V2_BV_489">#N/A</definedName>
    <definedName name="IS_DAT2_BV_5E9" localSheetId="2">_R1221C2</definedName>
    <definedName name="IS_DAT2_BV_5E9">_R1221C2</definedName>
    <definedName name="IS_DAT2_CAPT_ALG_579" localSheetId="2">_R1167C2</definedName>
    <definedName name="IS_DAT2_CAPT_ALG_579">_R1167C2</definedName>
    <definedName name="IS_DAT2_CMM_588" localSheetId="2">_R1179C2</definedName>
    <definedName name="IS_DAT2_CMM_588">_R1179C2</definedName>
    <definedName name="IS_DAT2_CSS_570" localSheetId="2">_R1165C2</definedName>
    <definedName name="IS_DAT2_CSS_570">_R1165C2</definedName>
    <definedName name="IS_DAT2_FRE_56D" localSheetId="2">_R1160C2</definedName>
    <definedName name="IS_DAT2_FRE_56D">_R1160C2</definedName>
    <definedName name="IS_DAT3_BSI_4F2" localSheetId="2">_R1030C2</definedName>
    <definedName name="IS_DAT3_BSI_4F2">_R1030C2</definedName>
    <definedName name="IS_DAT3_CMM_1E8" localSheetId="2">_R297C2</definedName>
    <definedName name="IS_DAT3_CMM_1E8">_R297C2</definedName>
    <definedName name="IS_DAT4_BSI_552" localSheetId="2">_R1156C2</definedName>
    <definedName name="IS_DAT4_BSI_552">_R1156C2</definedName>
    <definedName name="IS_DAT6_BSI_592" localSheetId="2">_R1203C2</definedName>
    <definedName name="IS_DAT6_BSI_592">_R1203C2</definedName>
    <definedName name="IS_DAT7_BSI_612" localSheetId="2">_R1255C2</definedName>
    <definedName name="IS_DAT7_BSI_612">_R1255C2</definedName>
    <definedName name="IS_DAT8_CMM_GAZ_428" localSheetId="2">_R827C2</definedName>
    <definedName name="IS_DAT8_CMM_GAZ_428">_R827C2</definedName>
    <definedName name="IS_DATA1_DSG_50F" localSheetId="2">_R1099C2</definedName>
    <definedName name="IS_DATA1_DSG_50F">_R1099C2</definedName>
    <definedName name="IS_DATA2_DSG_60F" localSheetId="2">_R1244C2</definedName>
    <definedName name="IS_DATA2_DSG_60F">_R1244C2</definedName>
    <definedName name="IS_DYN_ABR_38D">#N/A</definedName>
    <definedName name="IS_DYN_ACCEL_319">#N/A</definedName>
    <definedName name="IS_DYN_ACCEL_LONGI_359">#N/A</definedName>
    <definedName name="IS_DYN_BV_349">#N/A</definedName>
    <definedName name="IS_DYN_BV_389">#N/A</definedName>
    <definedName name="IS_DYN_BVAT6_349">#N/A</definedName>
    <definedName name="IS_DYN_BVMP_349">#N/A</definedName>
    <definedName name="IS_DYN_CARR_398">#N/A</definedName>
    <definedName name="IS_DYN_CCAD_342">#N/A</definedName>
    <definedName name="IS_DYN_CDS_34D">#N/A</definedName>
    <definedName name="IS_DYN_CGCCSS_370">#N/A</definedName>
    <definedName name="IS_DYN_CGCEHB_36D">#N/A</definedName>
    <definedName name="IS_DYN_CMM_208">#N/A</definedName>
    <definedName name="IS_DYN_CMM_388">#N/A</definedName>
    <definedName name="IS_DYN_CMM_HYB_148">#N/A</definedName>
    <definedName name="IS_DYN_CRBS_28D">#REF!</definedName>
    <definedName name="IS_DYN_EASY_MOVE_3AD">#N/A</definedName>
    <definedName name="IS_DYN_PTMU_216">#N/A</definedName>
    <definedName name="IS_DYN_REQ_BICPT_42D">#N/A</definedName>
    <definedName name="IS_DYN_SBW_40A">#N/A</definedName>
    <definedName name="IS_DYN_SSP_DAE_2F5">#N/A</definedName>
    <definedName name="IS_DYN_STT_BV_329">#N/A</definedName>
    <definedName name="IS_DYN_STT_CMM_3C8">#N/A</definedName>
    <definedName name="IS_DYN_SUPERV_SCDT_2C2">#N/A</definedName>
    <definedName name="IS_DYN_SUSP_451">#N/A</definedName>
    <definedName name="IS_DYN_SUSP2_350">#N/A</definedName>
    <definedName name="IS_DYN_TRICPTR_BOSCH_2F9">#N/A</definedName>
    <definedName name="IS_DYN_V2_BVA_349">#N/A</definedName>
    <definedName name="IS_DYN_V2_BVMP_349">#N/A</definedName>
    <definedName name="IS_DYN_VOL_305">#N/A</definedName>
    <definedName name="IS_DYN2_BVMP_3C9">#N/A</definedName>
    <definedName name="IS_DYN2_CMM_348">#N/A</definedName>
    <definedName name="IS_DYN2_FRE_3CD">#N/A</definedName>
    <definedName name="IS_DYN2_V2_BV_3C9">#N/A</definedName>
    <definedName name="IS_DYN3_CMM_468">#N/A</definedName>
    <definedName name="IS_DYN3_FRE_3ED">#N/A</definedName>
    <definedName name="IS_DYN4_CMM_308">#REF!</definedName>
    <definedName name="IS_DYN4_FRE_30D">#N/A</definedName>
    <definedName name="IS_DYN4_FRE_40D">#N/A</definedName>
    <definedName name="IS_DYN5_CMM_228">#N/A</definedName>
    <definedName name="IS_DYN5_FRE_26D">#N/A</definedName>
    <definedName name="IS_EAC_BV_CMM_0A9">#N/A</definedName>
    <definedName name="IS_EAC_CMM_BSI_072">#N/A</definedName>
    <definedName name="IS_EAC_CMM_UCC_0E8">#N/A</definedName>
    <definedName name="IS_EMIS_JDD_CAN_ARTIV_776">#N/A</definedName>
    <definedName name="IS_EMIS_JDD_CAN_ASR_PLUS_77D">#N/A</definedName>
    <definedName name="IS_EMIS_JDD_CAN_BEBA_77B">#N/A</definedName>
    <definedName name="IS_EMIS_JDD_CAN_BHI_771">#N/A</definedName>
    <definedName name="IS_EMIS_JDD_CAN_BV_769">#N/A</definedName>
    <definedName name="IS_EMIS_JDD_CAN_CAAR_778">#N/A</definedName>
    <definedName name="IS_EMIS_JDD_CAN_CMM_768">#N/A</definedName>
    <definedName name="IS_EMIS_JDD_CAN_CSS_770">#N/A</definedName>
    <definedName name="IS_EMIS_JDD_CAN_DIRA_775">#N/A</definedName>
    <definedName name="IS_EMIS_JDD_CAN_DSG_76F">#N/A</definedName>
    <definedName name="IS_EMIS_JDD_CAN_EPB_773">#N/A</definedName>
    <definedName name="IS_EMIS_JDD_CAN_PROJ_777">#N/A</definedName>
    <definedName name="IS_EMIS_JDD_CAN_SBW_76A">#N/A</definedName>
    <definedName name="IS_EMIS_JDD_CAN_SCDT_762">#N/A</definedName>
    <definedName name="IS_EMIS_JDD_CAN_UC_FREIN_76D">#N/A</definedName>
    <definedName name="IS_EOBD_CMM_608">#N/A</definedName>
    <definedName name="IS_ETAT_CRASH_4C8">#N/A</definedName>
    <definedName name="IS_GPL_CMM_368">#N/A</definedName>
    <definedName name="IS_INTE_ELECTRON_BSI_092">#N/A</definedName>
    <definedName name="IS_REP_DIAG_ON_CAN_682">#N/A</definedName>
    <definedName name="IS_REP_DIAG_ON_CAN_688">#N/A</definedName>
    <definedName name="IS_REP_DIAG_ON_CAN_689">#N/A</definedName>
    <definedName name="IS_REP_DIAG_ON_CAN_68A">#N/A</definedName>
    <definedName name="IS_REP_DIAG_ON_CAN_68C">#N/A</definedName>
    <definedName name="IS_REP_DIAG_ON_CAN_68D">#N/A</definedName>
    <definedName name="IS_REP_DIAG_ON_CAN_68F">#N/A</definedName>
    <definedName name="IS_REP_DIAG_ON_CAN_690">#N/A</definedName>
    <definedName name="IS_REP_DIAG_ON_CAN_691">#N/A</definedName>
    <definedName name="IS_REP_DIAG_ON_CAN_692">#N/A</definedName>
    <definedName name="IS_REP_DIAG_ON_CAN_693">#N/A</definedName>
    <definedName name="IS_REP_DIAG_ON_CAN_695">#N/A</definedName>
    <definedName name="IS_REP_DIAG_ON_CAN_696">#N/A</definedName>
    <definedName name="IS_REP_DIAG_ON_CAN_697">#N/A</definedName>
    <definedName name="IS_REP_DIAG_ON_CAN_698">#N/A</definedName>
    <definedName name="IS_REP_DIAG_ON_CAN_699">#N/A</definedName>
    <definedName name="IS_REP_DIAG_ON_CAN_69B">#N/A</definedName>
    <definedName name="IS_REP_DIAG_ON_CAN_69D">#N/A</definedName>
    <definedName name="IS_REP_EOBD_602">#N/A</definedName>
    <definedName name="IS_REP_EOBD_609">#N/A</definedName>
    <definedName name="IS_REP_EOBD_60C">#N/A</definedName>
    <definedName name="IS_REP_EOBD_ON_CAN_7E8">#N/A</definedName>
    <definedName name="IS_REP_EOBD_ON_CAN_7E9">#N/A</definedName>
    <definedName name="IS_REP_EOBD_ON_CAN_7EB">#N/A</definedName>
    <definedName name="IS_REP_EOBD_ON_CAN_7EC">#N/A</definedName>
    <definedName name="IS_REP_EOBD_ON_CAN_7ED">#N/A</definedName>
    <definedName name="IS_REP1_OUTIL_PRTCLE_CCP_7FD">#N/A</definedName>
    <definedName name="IS_REP2_OUTIL_PRTCLE_CCP_7FE">#N/A</definedName>
    <definedName name="IS_REP3_OUTIL_PRTCLE_CCP_7FF">#N/A</definedName>
    <definedName name="IS_REQ_DIAG_ON_CAN_6A2">#N/A</definedName>
    <definedName name="IS_REQ_DIAG_ON_CAN_6A8">#N/A</definedName>
    <definedName name="IS_REQ_DIAG_ON_CAN_6A9">#N/A</definedName>
    <definedName name="IS_REQ_DIAG_ON_CAN_6AA">#N/A</definedName>
    <definedName name="IS_REQ_DIAG_ON_CAN_6AC">#N/A</definedName>
    <definedName name="IS_REQ_DIAG_ON_CAN_6AD">#N/A</definedName>
    <definedName name="IS_REQ_DIAG_ON_CAN_6AF">#N/A</definedName>
    <definedName name="IS_REQ_DIAG_ON_CAN_6B0">#N/A</definedName>
    <definedName name="IS_REQ_DIAG_ON_CAN_6B1">#N/A</definedName>
    <definedName name="IS_REQ_DIAG_ON_CAN_6B2">#N/A</definedName>
    <definedName name="IS_REQ_DIAG_ON_CAN_6B3">#N/A</definedName>
    <definedName name="IS_REQ_DIAG_ON_CAN_6B5">#N/A</definedName>
    <definedName name="IS_REQ_DIAG_ON_CAN_6B6">#N/A</definedName>
    <definedName name="IS_REQ_DIAG_ON_CAN_6B7">#N/A</definedName>
    <definedName name="IS_REQ_DIAG_ON_CAN_6B8">#N/A</definedName>
    <definedName name="IS_REQ_DIAG_ON_CAN_6B9">#N/A</definedName>
    <definedName name="IS_REQ_DIAG_ON_CAN_6BB">#N/A</definedName>
    <definedName name="IS_REQ_DIAG_ON_CAN_6BD">#N/A</definedName>
    <definedName name="IS_REQ_EOBD_633">#N/A</definedName>
    <definedName name="IS_REQ_EOBD_ON_CAN_7DF">#N/A</definedName>
    <definedName name="IS_REQ_EOBD_ON_CAN_7E0">#N/A</definedName>
    <definedName name="IS_REQ_EOBD_ON_CAN_7E1">#N/A</definedName>
    <definedName name="IS_REQ_EOBD_ON_CAN_7E3">#N/A</definedName>
    <definedName name="IS_REQ_EOBD_ON_CAN_7E4">#N/A</definedName>
    <definedName name="IS_REQ_EOBD_ON_CAN_7E5">#N/A</definedName>
    <definedName name="IS_RQD_BV_BSI_0A9">#N/A</definedName>
    <definedName name="IS_RQD_CMEL_0F2">#N/A</definedName>
    <definedName name="IS_RQD_CMM_BSI_072">#N/A</definedName>
    <definedName name="IS_RQD_CMM_ESP_0C8">#N/A</definedName>
    <definedName name="IS_RQD_CMM_UCC_0E8">#N/A</definedName>
    <definedName name="IS_SUPV_ABR_78D">#N/A</definedName>
    <definedName name="IS_SUPV_ARTIV_796">#N/A</definedName>
    <definedName name="IS_SUPV_ASR_PLUS_79D">#N/A</definedName>
    <definedName name="IS_SUPV_BEBA_79B">#N/A</definedName>
    <definedName name="IS_SUPV_BSI_792">#N/A</definedName>
    <definedName name="IS_SUPV_BV_789">#N/A</definedName>
    <definedName name="IS_SUPV_CAAR_798">#N/A</definedName>
    <definedName name="IS_SUPV_CGPL_78C">#N/A</definedName>
    <definedName name="IS_SUPV_CMM_788">#N/A</definedName>
    <definedName name="IS_SUPV_CSS_790">#N/A</definedName>
    <definedName name="IS_SUPV_DIRA_795">#N/A</definedName>
    <definedName name="IS_SUPV_DSG_78F">#N/A</definedName>
    <definedName name="IS_SUPV_EPB_793">#N/A</definedName>
    <definedName name="IS_SUPV_PROJ_797">#N/A</definedName>
    <definedName name="IS_SUPV_PTMU_787">#N/A</definedName>
    <definedName name="IS_SUPV_SBW_78A">#N/A</definedName>
    <definedName name="IS_SUPV_SCDT_782">#N/A</definedName>
    <definedName name="IS_SUPV_SUSP_791" localSheetId="2">_R1446C2</definedName>
    <definedName name="IS_SUPV_SUSP_791">_R1446C2</definedName>
    <definedName name="IS_SYNCHRO_CMM_AR2S_048">#N/A</definedName>
    <definedName name="IS_VERS_ABR_10D">#N/A</definedName>
    <definedName name="IS_VERS_ACCEL_119">#N/A</definedName>
    <definedName name="IS_VERS_ARTIV_116">#N/A</definedName>
    <definedName name="IS_VERS_ASR_PLUS_11D">#N/A</definedName>
    <definedName name="IS_VERS_BEBA_11B">#N/A</definedName>
    <definedName name="IS_VERS_BSI_112">#N/A</definedName>
    <definedName name="IS_VERS_BV_109">#N/A</definedName>
    <definedName name="IS_VERS_CAAR_118">#N/A</definedName>
    <definedName name="IS_VERS_CGPL_10C">#N/A</definedName>
    <definedName name="IS_VERS_CMM_108">#N/A</definedName>
    <definedName name="IS_VERS_CSS_110">#N/A</definedName>
    <definedName name="IS_VERS_DIRA_115">#N/A</definedName>
    <definedName name="IS_VERS_DSG_10F">#N/A</definedName>
    <definedName name="IS_VERS_EPB_113">#N/A</definedName>
    <definedName name="IS_VERS_PROJ_117">#N/A</definedName>
    <definedName name="IS_VERS_PTMU_107">#N/A</definedName>
    <definedName name="IS_VERS_SBW_10A">#N/A</definedName>
    <definedName name="IS_VERS_SCDT_102">#N/A</definedName>
    <definedName name="IS_VERS_SUSP_111" localSheetId="2">_R191C2</definedName>
    <definedName name="IS_VERS_SUSP_111">_R191C2</definedName>
    <definedName name="IS_VERS_VOL_105">#N/A</definedName>
    <definedName name="IS_VROUES_ABR_44D">#N/A</definedName>
    <definedName name="Liste_classification_défauts">'[9]Tableau IQA-IQF du mois'!$BA$6:$BA$11</definedName>
    <definedName name="Liste_habilitations">'[9]Tableau IQA-IQF du mois'!$AZ$6:$AZ$10</definedName>
    <definedName name="Liste_nom_tournées">'[9]Tableau IQA-IQF du mois'!$AY$6:$AY$7</definedName>
    <definedName name="Liste_postes_CVT">[9]Analyse!$E$6:$E$23</definedName>
    <definedName name="Liste_RE">#REF!</definedName>
    <definedName name="MAP_DEBUG_FSE_1_453">#N/A</definedName>
    <definedName name="MAP_DEBUG_FSE_2_473">#N/A</definedName>
    <definedName name="MmExcelLinker_3C139C40_41D2_4224_A671_A14A1C4C55D9" localSheetId="2">Objet du [10]doc!$C$30:$C$30</definedName>
    <definedName name="MmExcelLinker_3C139C40_41D2_4224_A671_A14A1C4C55D9">Objet du [10]doc!$C$30:$C$30</definedName>
    <definedName name="Mnemonique_T">#REF!</definedName>
    <definedName name="ModuleName">'[11]Front Page'!$B$5</definedName>
    <definedName name="Nom_du_pair">#REF!</definedName>
    <definedName name="Nom_PIA">[12]Var!$D$2:$D$9</definedName>
    <definedName name="OK">'[8]Données Jour par jour'!$A$1:$A$2</definedName>
    <definedName name="Participants">[13]Participants!$A$2:$A$14</definedName>
    <definedName name="Planning_inno">[12]Var!$H$2:$H$13</definedName>
    <definedName name="_xlnm.Print_Area" localSheetId="0">'Cover - History - Status'!$B:$I</definedName>
    <definedName name="PROTO_DEV1_CMM_7A9">#REF!</definedName>
    <definedName name="PROTO_DEV2_ALT_PILOTE_7A5">#REF!</definedName>
    <definedName name="PROTO_DEV2_CMM_7AA">#N/A</definedName>
    <definedName name="PROTO_IS_ACQ_PUSCH_7A0">#REF!</definedName>
    <definedName name="PROTO_IS_CAL_VOL_CTH_7C0">#REF!</definedName>
    <definedName name="PROTO_IS_CFD_BSI_0A6">#N/A</definedName>
    <definedName name="PROTO_IS_DAT_ACC_516">#REF!</definedName>
    <definedName name="PROTO_IS_DAT_BAT_HT_514">#REF!</definedName>
    <definedName name="PROTO_IS_DAT_BEP_489">#REF!</definedName>
    <definedName name="PROTO_IS_DAT_CC2S_7B2">#REF!</definedName>
    <definedName name="PROTO_IS_DAT_CLIM_50E">#REF!</definedName>
    <definedName name="PROTO_IS_DAT_MEL_506">#REF!</definedName>
    <definedName name="PROTO_IS_DAT2_SUPERV_SCDT_502">#REF!</definedName>
    <definedName name="PROTO_IS_DAT3_CMM_SCR1_1A8">#N/A</definedName>
    <definedName name="PROTO_IS_DAT4_CMM_SCR2_1C8">#N/A</definedName>
    <definedName name="PROTO_IS_DAT5_BSI_652">#N/A</definedName>
    <definedName name="PROTO_IS_DEV_DYN_MAQ_AR2S_7B8">#REF!</definedName>
    <definedName name="PROTO_IS_DEV_DYN_MAQ_ATX_7B9">#REF!</definedName>
    <definedName name="PROTO_IS_DYN_ACC_336">#REF!</definedName>
    <definedName name="PROTO_IS_DYN_BEP_309">#N/A</definedName>
    <definedName name="PROTO_IS_DYN_BV_HYB_209">#REF!</definedName>
    <definedName name="PROTO_IS_DYN_CC2S_7A2">#REF!</definedName>
    <definedName name="PROTO_IS_DYN_CMAD_346">#REF!</definedName>
    <definedName name="PROTO_IS_DYN_CMM_208">#REF!</definedName>
    <definedName name="PROTO_IS_DYN_CPLE_ELEV_CMM_208">#REF!</definedName>
    <definedName name="PROTO_IS_DYN_DIRA_315">#N/A</definedName>
    <definedName name="PROTO_IS_DYN_MEL_306">#N/A</definedName>
    <definedName name="PROTO_IS_DYN_PTMU_ESP_207">#N/A</definedName>
    <definedName name="PROTO_IS_DYN_PTMU1_207">#REF!</definedName>
    <definedName name="PROTO_IS_DYN_PTMU2_227">#REF!</definedName>
    <definedName name="PROTO_IS_DYN_PTMU3_247">#REF!</definedName>
    <definedName name="PROTO_IS_DYN_TBMU_354">#REF!</definedName>
    <definedName name="PROTO_IS_DYN2_MEL_406">#REF!</definedName>
    <definedName name="PROTO_IS_DYN2_SUPERV_SCDT_282">#REF!</definedName>
    <definedName name="PROTO_IS_DYN2_SUSP_311">#REF!</definedName>
    <definedName name="PROTO_IS_DYN3_SCDT_302">#REF!</definedName>
    <definedName name="PROTO_IS_DYN4_CMM_328">#N/A</definedName>
    <definedName name="PROTO_IS_DYN4_SCDT_242">#REF!</definedName>
    <definedName name="PROTO_IS_DYN6_CMM_248">#REF!</definedName>
    <definedName name="PROTO_IS_ESP_PTMU_REAR_ASR_28D">#N/A</definedName>
    <definedName name="PROTO_IS_ESP_PTMU_TORQUE_2CD">#N/A</definedName>
    <definedName name="PROTO_IS_MAP1_BSI_7D2">#N/A</definedName>
    <definedName name="PROTO_IS_MAP1_CCAD_7D3">#REF!</definedName>
    <definedName name="PROTO_IS_MAP1_CMAD_7D0">#REF!</definedName>
    <definedName name="PROTO_IS_MAP2_CMAD_7D1">#REF!</definedName>
    <definedName name="PROTO_IS_REP_DIAG_ON_CAN_686">#REF!</definedName>
    <definedName name="PROTO_IS_REP_DIAG_ON_CAN_694">#REF!</definedName>
    <definedName name="PROTO_IS_REQ_DIAG_ON_CAN_6A6">#N/A</definedName>
    <definedName name="PROTO_IS_REQ_DIAG_ON_CAN_6B4">#N/A</definedName>
    <definedName name="PROTO_IS_SUPV_CMAD_786">#REF!</definedName>
    <definedName name="PROTO_IS_SUPV_TBMU_794">#REF!</definedName>
    <definedName name="PROTO_IS_VERS_CMAD_106">#REF!</definedName>
    <definedName name="PROTO_IS_VERS_CMEL_106">#REF!</definedName>
    <definedName name="PROTO_IS_VERS_TBMU_114">#REF!</definedName>
    <definedName name="PROTO_PR_CAL_VOL_7C1">#N/A</definedName>
    <definedName name="PROTO_YLS_DRIVE_046">#N/A</definedName>
    <definedName name="PROTO_YLS_SENSOR_0AF">#N/A</definedName>
    <definedName name="Q_U7HINBAN_0_5_">#REF!</definedName>
    <definedName name="Q_U7HINBAN_6__">#REF!</definedName>
    <definedName name="R_PC">#REF!</definedName>
    <definedName name="R_PS">#REF!</definedName>
    <definedName name="R_RB">#REF!</definedName>
    <definedName name="R_TB">#REF!</definedName>
    <definedName name="Regroupements">INDIRECT("'Regroupements'!B3:F"&amp;COUNTA([14]Regroupements!$D:$D)+1)</definedName>
    <definedName name="Rpm_Value">#REF!</definedName>
    <definedName name="Semaines">OFFSET(#REF!,0,0,1,MAX(#REF!))</definedName>
    <definedName name="Semaines_4SG">OFFSET(INDIRECT("Graphiques!L58C"&amp;#REF!,0),0,0,1,MATCH(MAX(#REF!),#REF!,0)-#REF!+1)</definedName>
    <definedName name="STATUS_TR2E">[15]guide!$A$13:$A$18</definedName>
    <definedName name="Sync_Hp_Task_Load_0rpm">#REF!</definedName>
    <definedName name="Sync_Hp_Task_Load_2000rpm">#REF!</definedName>
    <definedName name="Sync_Lp_Task_Load_0rpm">#REF!</definedName>
    <definedName name="Sync_Lp_Task_Load_2000rpm">#REF!</definedName>
    <definedName name="Tendance">#REF!</definedName>
    <definedName name="Track_access">'[1]Page de Garde'!#REF!</definedName>
    <definedName name="Track_Date">'[1]Page de Garde'!#REF!</definedName>
    <definedName name="Track_user">'[1]Page de Garde'!#REF!</definedName>
    <definedName name="TypesCritères">INDIRECT("'Critères par type'!A2:B"&amp;COUNTA('[14]Critères par type'!$B:$B))</definedName>
    <definedName name="Version">#REF!</definedName>
    <definedName name="wrn.CRAL_Ind_Av." hidden="1">{"VHA1",#N/A,FALSE,"Ind_Av";"VHB1",#N/A,FALSE,"Ind_Av";"VHC1",#N/A,FALSE,"Ind_Av";"VHA3",#N/A,FALSE,"Ind_Av";"VHB3",#N/A,FALSE,"Ind_Av";"VHA4",#N/A,FALSE,"Ind_Av";"VHB4",#N/A,FALSE,"Ind_Av";"VVA1",#N/A,FALSE,"Ind_Av";"VVB1",#N/A,FALSE,"Ind_Av"}</definedName>
    <definedName name="wrn.CRAL_Indicateurs." hidden="1">{"VHA1",#N/A,FALSE,"Indicateurs";"VHB1",#N/A,FALSE,"Indicateurs";"VHC1",#N/A,FALSE,"Indicateurs";"VHA2",#N/A,FALSE,"Indicateurs";"VHB2",#N/A,FALSE,"Indicateurs";"VHC2",#N/A,FALSE,"Indicateurs";"VHA3",#N/A,FALSE,"Indicateurs";"VHA4",#N/A,FALSE,"Indicateurs";"VHB4",#N/A,FALSE,"Indicateurs";"VHC4",#N/A,FALSE,"Indicateurs";"VVA1",#N/A,FALSE,"Indicateurs"}</definedName>
    <definedName name="wrn.Données_CRAL." hidden="1">{#N/A,#N/A,TRUE,"Config";#N/A,#N/A,TRUE,"Plan de charge";#N/A,#N/A,TRUE,"Coûts";#N/A,#N/A,TRUE,"Jalons";#N/A,#N/A,TRUE,"Risques";#N/A,#N/A,TRUE,"Rscr";#N/A,#N/A,TRUE,"Exi";#N/A,#N/A,TRUE,"Qualité";#N/A,#N/A,TRUE,"Taille"}</definedName>
    <definedName name="Zone_Menus">[16]MeP!#REF!</definedName>
    <definedName name="目次付与ｿ_ﾄ">#REF!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9" i="10" l="1"/>
  <c r="S69" i="10"/>
  <c r="Q69" i="10"/>
  <c r="P69" i="10"/>
  <c r="N69" i="10"/>
  <c r="M69" i="10"/>
  <c r="J69" i="10"/>
  <c r="I69" i="10"/>
  <c r="G69" i="10"/>
  <c r="F69" i="10"/>
  <c r="S67" i="10"/>
  <c r="T67" i="10" s="1"/>
  <c r="P67" i="10"/>
  <c r="Q67" i="10" s="1"/>
  <c r="M67" i="10"/>
  <c r="N67" i="10" s="1"/>
  <c r="C67" i="10"/>
  <c r="D67" i="10" s="1"/>
  <c r="T66" i="10"/>
  <c r="S66" i="10"/>
  <c r="Q66" i="10"/>
  <c r="P66" i="10"/>
  <c r="N66" i="10"/>
  <c r="M66" i="10"/>
  <c r="I66" i="10"/>
  <c r="J66" i="10" s="1"/>
  <c r="F66" i="10"/>
  <c r="G66" i="10" s="1"/>
  <c r="C66" i="10"/>
  <c r="D66" i="10" s="1"/>
  <c r="T65" i="10"/>
  <c r="S65" i="10"/>
  <c r="Q65" i="10"/>
  <c r="P65" i="10"/>
  <c r="N65" i="10"/>
  <c r="M65" i="10"/>
  <c r="J65" i="10"/>
  <c r="I65" i="10"/>
  <c r="G65" i="10"/>
  <c r="F65" i="10"/>
  <c r="C65" i="10"/>
  <c r="D65" i="10" s="1"/>
  <c r="T64" i="10"/>
  <c r="S64" i="10"/>
  <c r="Q64" i="10"/>
  <c r="P64" i="10"/>
  <c r="N64" i="10"/>
  <c r="M64" i="10"/>
  <c r="J64" i="10"/>
  <c r="I64" i="10"/>
  <c r="G64" i="10"/>
  <c r="F64" i="10"/>
  <c r="C64" i="10"/>
  <c r="D64" i="10" s="1"/>
  <c r="T63" i="10"/>
  <c r="S63" i="10"/>
  <c r="Q63" i="10"/>
  <c r="P63" i="10"/>
  <c r="N63" i="10"/>
  <c r="M63" i="10"/>
  <c r="J63" i="10"/>
  <c r="I63" i="10"/>
  <c r="G63" i="10"/>
  <c r="F63" i="10"/>
  <c r="C63" i="10"/>
  <c r="D63" i="10" s="1"/>
  <c r="T42" i="10"/>
  <c r="S42" i="10"/>
  <c r="Q42" i="10"/>
  <c r="P42" i="10"/>
  <c r="N42" i="10"/>
  <c r="M42" i="10"/>
  <c r="J42" i="10"/>
  <c r="I42" i="10"/>
  <c r="G42" i="10"/>
  <c r="F42" i="10"/>
  <c r="D42" i="10"/>
  <c r="C42" i="10"/>
  <c r="D41" i="10"/>
  <c r="C41" i="10"/>
  <c r="T40" i="10"/>
  <c r="S40" i="10"/>
  <c r="Q40" i="10"/>
  <c r="P40" i="10"/>
  <c r="N40" i="10"/>
  <c r="M40" i="10"/>
  <c r="D40" i="10"/>
  <c r="C40" i="10"/>
  <c r="T39" i="10"/>
  <c r="S39" i="10"/>
  <c r="Q39" i="10"/>
  <c r="P39" i="10"/>
  <c r="N39" i="10"/>
  <c r="M39" i="10"/>
  <c r="J39" i="10"/>
  <c r="I39" i="10"/>
  <c r="G39" i="10"/>
  <c r="F39" i="10"/>
  <c r="D39" i="10"/>
  <c r="C39" i="10"/>
  <c r="T38" i="10"/>
  <c r="S38" i="10"/>
  <c r="Q38" i="10"/>
  <c r="P38" i="10"/>
  <c r="N38" i="10"/>
  <c r="M38" i="10"/>
  <c r="J38" i="10"/>
  <c r="I38" i="10"/>
  <c r="G38" i="10"/>
  <c r="F38" i="10"/>
  <c r="D38" i="10"/>
  <c r="C38" i="10"/>
  <c r="T37" i="10"/>
  <c r="S37" i="10"/>
  <c r="Q37" i="10"/>
  <c r="P37" i="10"/>
  <c r="N37" i="10"/>
  <c r="M37" i="10"/>
  <c r="J37" i="10"/>
  <c r="I37" i="10"/>
  <c r="G37" i="10"/>
  <c r="F37" i="10"/>
  <c r="D37" i="10"/>
  <c r="C37" i="10"/>
  <c r="T36" i="10"/>
  <c r="S36" i="10"/>
  <c r="Q36" i="10"/>
  <c r="P36" i="10"/>
  <c r="N36" i="10"/>
  <c r="M36" i="10"/>
  <c r="J36" i="10"/>
  <c r="I36" i="10"/>
  <c r="G36" i="10"/>
  <c r="F36" i="10"/>
  <c r="D36" i="10"/>
  <c r="C36" i="10"/>
  <c r="T14" i="10"/>
  <c r="S14" i="10"/>
  <c r="Q14" i="10"/>
  <c r="P14" i="10"/>
  <c r="N14" i="10"/>
  <c r="M14" i="10"/>
  <c r="J14" i="10"/>
  <c r="I14" i="10"/>
  <c r="G14" i="10"/>
  <c r="F14" i="10"/>
  <c r="D14" i="10"/>
  <c r="C14" i="10"/>
  <c r="D13" i="10"/>
  <c r="C13" i="10"/>
  <c r="T12" i="10"/>
  <c r="S12" i="10"/>
  <c r="Q12" i="10"/>
  <c r="P12" i="10"/>
  <c r="N12" i="10"/>
  <c r="M12" i="10"/>
  <c r="D12" i="10"/>
  <c r="C12" i="10"/>
  <c r="T11" i="10"/>
  <c r="S11" i="10"/>
  <c r="Q11" i="10"/>
  <c r="P11" i="10"/>
  <c r="N11" i="10"/>
  <c r="M11" i="10"/>
  <c r="J11" i="10"/>
  <c r="I11" i="10"/>
  <c r="G11" i="10"/>
  <c r="F11" i="10"/>
  <c r="D11" i="10"/>
  <c r="C11" i="10"/>
  <c r="T10" i="10"/>
  <c r="S10" i="10"/>
  <c r="Q10" i="10"/>
  <c r="P10" i="10"/>
  <c r="N10" i="10"/>
  <c r="M10" i="10"/>
  <c r="J10" i="10"/>
  <c r="I10" i="10"/>
  <c r="G10" i="10"/>
  <c r="F10" i="10"/>
  <c r="D10" i="10"/>
  <c r="C10" i="10"/>
  <c r="T9" i="10"/>
  <c r="S9" i="10"/>
  <c r="Q9" i="10"/>
  <c r="P9" i="10"/>
  <c r="N9" i="10"/>
  <c r="M9" i="10"/>
  <c r="J9" i="10"/>
  <c r="I9" i="10"/>
  <c r="G9" i="10"/>
  <c r="F9" i="10"/>
  <c r="D9" i="10"/>
  <c r="C9" i="10"/>
  <c r="T8" i="10"/>
  <c r="S8" i="10"/>
  <c r="Q8" i="10"/>
  <c r="P8" i="10"/>
  <c r="N8" i="10"/>
  <c r="M8" i="10"/>
  <c r="J8" i="10"/>
  <c r="I8" i="10"/>
  <c r="G8" i="10"/>
  <c r="F8" i="10"/>
  <c r="D8" i="10"/>
  <c r="C8" i="10"/>
  <c r="J8" i="20"/>
  <c r="N7" i="20"/>
  <c r="J7" i="20"/>
  <c r="N6" i="20"/>
  <c r="J6" i="20"/>
  <c r="N5" i="20"/>
  <c r="J5" i="20"/>
  <c r="N4" i="20"/>
  <c r="J4" i="20"/>
  <c r="U8" i="13"/>
  <c r="AC7" i="13"/>
  <c r="U7" i="13"/>
  <c r="AC6" i="13"/>
  <c r="Y6" i="13"/>
  <c r="U6" i="13"/>
  <c r="AC5" i="13"/>
  <c r="Y5" i="13"/>
  <c r="U5" i="13"/>
  <c r="AC4" i="13"/>
  <c r="Y4" i="13"/>
  <c r="U4" i="13"/>
  <c r="X23" i="15"/>
  <c r="X22" i="15"/>
  <c r="X21" i="15"/>
  <c r="X15" i="15"/>
  <c r="X14" i="15"/>
  <c r="X13" i="15"/>
  <c r="X12" i="15"/>
  <c r="X9" i="15"/>
  <c r="X8" i="15"/>
  <c r="X7" i="15"/>
  <c r="X6" i="15"/>
  <c r="X5" i="15"/>
  <c r="X8" i="21"/>
  <c r="AF7" i="21"/>
  <c r="X7" i="21"/>
  <c r="AF6" i="21"/>
  <c r="AB6" i="21"/>
  <c r="X6" i="21"/>
  <c r="AF5" i="21"/>
  <c r="AB5" i="21"/>
  <c r="X5" i="21"/>
  <c r="AF4" i="21"/>
  <c r="AB4" i="21"/>
  <c r="X4" i="21"/>
  <c r="B167" i="7"/>
  <c r="D136" i="7" s="1"/>
  <c r="H165" i="7"/>
  <c r="G165" i="7"/>
  <c r="F165" i="7"/>
  <c r="E165" i="7"/>
  <c r="D165" i="7"/>
  <c r="C165" i="7"/>
  <c r="B165" i="7"/>
  <c r="H164" i="7"/>
  <c r="G164" i="7"/>
  <c r="F164" i="7"/>
  <c r="E164" i="7"/>
  <c r="D164" i="7"/>
  <c r="C164" i="7"/>
  <c r="B164" i="7"/>
  <c r="B157" i="7"/>
  <c r="B156" i="7"/>
  <c r="B155" i="7"/>
  <c r="B154" i="7"/>
  <c r="B153" i="7"/>
  <c r="B152" i="7"/>
  <c r="B151" i="7"/>
  <c r="B147" i="7"/>
  <c r="B146" i="7"/>
  <c r="B145" i="7"/>
  <c r="B144" i="7"/>
  <c r="B143" i="7"/>
  <c r="D142" i="7"/>
  <c r="C142" i="7"/>
  <c r="B142" i="7"/>
  <c r="B141" i="7"/>
  <c r="H137" i="7"/>
  <c r="G137" i="7"/>
  <c r="E137" i="7"/>
  <c r="D137" i="7"/>
  <c r="C137" i="7"/>
  <c r="I135" i="7"/>
  <c r="H135" i="7"/>
  <c r="G135" i="7"/>
  <c r="F135" i="7"/>
  <c r="E135" i="7"/>
  <c r="D135" i="7"/>
  <c r="C135" i="7"/>
  <c r="I133" i="7"/>
  <c r="H133" i="7"/>
  <c r="G133" i="7"/>
  <c r="F133" i="7"/>
  <c r="E133" i="7"/>
  <c r="D133" i="7"/>
  <c r="C133" i="7"/>
  <c r="I129" i="7"/>
  <c r="C129" i="7"/>
  <c r="H127" i="7"/>
  <c r="G127" i="7"/>
  <c r="E127" i="7"/>
  <c r="D127" i="7"/>
  <c r="I125" i="7"/>
  <c r="H125" i="7"/>
  <c r="G125" i="7"/>
  <c r="F125" i="7"/>
  <c r="E125" i="7"/>
  <c r="D125" i="7"/>
  <c r="C125" i="7"/>
  <c r="I123" i="7"/>
  <c r="H123" i="7"/>
  <c r="G123" i="7"/>
  <c r="F123" i="7"/>
  <c r="E123" i="7"/>
  <c r="D123" i="7"/>
  <c r="C123" i="7"/>
  <c r="C110" i="7"/>
  <c r="F137" i="7" s="1"/>
  <c r="D108" i="7"/>
  <c r="C108" i="7"/>
  <c r="D106" i="7"/>
  <c r="C106" i="7"/>
  <c r="D101" i="7"/>
  <c r="F127" i="7" s="1"/>
  <c r="C101" i="7"/>
  <c r="C127" i="7" s="1"/>
  <c r="E99" i="7"/>
  <c r="D99" i="7"/>
  <c r="C99" i="7"/>
  <c r="E97" i="7"/>
  <c r="D97" i="7"/>
  <c r="C97" i="7"/>
  <c r="B80" i="7"/>
  <c r="D4" i="7"/>
  <c r="F3" i="7"/>
  <c r="E3" i="7"/>
  <c r="D3" i="7"/>
  <c r="I137" i="7" l="1"/>
  <c r="I127" i="7"/>
  <c r="E101" i="7"/>
  <c r="C68" i="10"/>
  <c r="D68" i="10" s="1"/>
  <c r="C69" i="10"/>
  <c r="D69" i="10" s="1"/>
  <c r="E134" i="7"/>
  <c r="H126" i="7"/>
  <c r="G138" i="7"/>
  <c r="D128" i="7"/>
  <c r="H138" i="7"/>
  <c r="C98" i="7"/>
  <c r="D98" i="7"/>
  <c r="F124" i="7" s="1"/>
  <c r="G128" i="7"/>
  <c r="D107" i="7"/>
  <c r="D124" i="7"/>
  <c r="H128" i="7"/>
  <c r="H134" i="7"/>
  <c r="E124" i="7"/>
  <c r="G126" i="7"/>
  <c r="G124" i="7"/>
  <c r="C100" i="7"/>
  <c r="D109" i="7"/>
  <c r="H124" i="7"/>
  <c r="D100" i="7"/>
  <c r="F126" i="7" s="1"/>
  <c r="D111" i="7"/>
  <c r="D138" i="7"/>
  <c r="E136" i="7"/>
  <c r="D102" i="7"/>
  <c r="F128" i="7" s="1"/>
  <c r="C134" i="7"/>
  <c r="D134" i="7"/>
  <c r="E128" i="7"/>
  <c r="G136" i="7"/>
  <c r="D126" i="7"/>
  <c r="H136" i="7"/>
  <c r="C107" i="7"/>
  <c r="E126" i="7"/>
  <c r="G134" i="7"/>
  <c r="E138" i="7"/>
  <c r="C102" i="7"/>
  <c r="C126" i="7" l="1"/>
  <c r="I126" i="7" s="1"/>
  <c r="E100" i="7"/>
  <c r="C111" i="7"/>
  <c r="C109" i="7"/>
  <c r="C136" i="7"/>
  <c r="C138" i="7"/>
  <c r="F134" i="7"/>
  <c r="I134" i="7" s="1"/>
  <c r="E98" i="7"/>
  <c r="C124" i="7"/>
  <c r="I124" i="7" s="1"/>
  <c r="E102" i="7"/>
  <c r="C128" i="7"/>
  <c r="I128" i="7" s="1"/>
  <c r="F138" i="7" l="1"/>
  <c r="I138" i="7" s="1"/>
  <c r="F136" i="7"/>
  <c r="I136" i="7" s="1"/>
</calcChain>
</file>

<file path=xl/comments1.xml><?xml version="1.0" encoding="utf-8"?>
<comments xmlns="http://schemas.openxmlformats.org/spreadsheetml/2006/main">
  <authors>
    <author>FARID MALLOULI - U493824</author>
  </authors>
  <commentList>
    <comment ref="D3" authorId="0" shapeId="0">
      <text>
        <r>
          <rPr>
            <sz val="9"/>
            <rFont val="Tahoma"/>
            <family val="2"/>
          </rPr>
          <t>Filled automatically from History</t>
        </r>
      </text>
    </comment>
    <comment ref="E3" authorId="0" shapeId="0">
      <text>
        <r>
          <rPr>
            <sz val="9"/>
            <rFont val="Tahoma"/>
            <family val="2"/>
          </rPr>
          <t>Filled automatically from related section of the document</t>
        </r>
      </text>
    </comment>
    <comment ref="F3" authorId="0" shapeId="0">
      <text>
        <r>
          <rPr>
            <sz val="9"/>
            <rFont val="Tahoma"/>
            <family val="2"/>
          </rPr>
          <t>Filled automatically from related section of the document</t>
        </r>
      </text>
    </comment>
    <comment ref="B80" authorId="0" shapeId="0">
      <text>
        <r>
          <rPr>
            <sz val="9"/>
            <rFont val="Tahoma"/>
            <family val="2"/>
          </rPr>
          <t>Red if action plans still open after EL2 milestone</t>
        </r>
      </text>
    </comment>
    <comment ref="C96" authorId="0" shapeId="0">
      <text>
        <r>
          <rPr>
            <sz val="9"/>
            <rFont val="Tahoma"/>
            <family val="2"/>
          </rPr>
          <t>% Supplier Conformity Status column filled</t>
        </r>
      </text>
    </comment>
    <comment ref="D96" authorId="0" shapeId="0">
      <text>
        <r>
          <rPr>
            <sz val="9"/>
            <rFont val="Tahoma"/>
            <family val="2"/>
          </rPr>
          <t>% PSA Conformity status column filled with OK, NOK or NA (TBA is not considered</t>
        </r>
      </text>
    </comment>
    <comment ref="C105" authorId="0" shapeId="0">
      <text>
        <r>
          <rPr>
            <sz val="9"/>
            <rFont val="Tahoma"/>
            <family val="2"/>
          </rPr>
          <t>% PSA Conformity status filled by OK or NA.</t>
        </r>
      </text>
    </comment>
    <comment ref="D105" authorId="0" shapeId="0">
      <text>
        <r>
          <rPr>
            <sz val="9"/>
            <rFont val="Tahoma"/>
            <family val="2"/>
          </rPr>
          <t>% PSA Conformity status filled by OK or NA.</t>
        </r>
      </text>
    </comment>
    <comment ref="C121" authorId="0" shapeId="0">
      <text>
        <r>
          <rPr>
            <sz val="9"/>
            <rFont val="Tahoma"/>
            <family val="2"/>
          </rPr>
          <t>% Supplier status filled by Compliance Level or OK, NOK or or NA.</t>
        </r>
      </text>
    </comment>
    <comment ref="F121" authorId="0" shapeId="0">
      <text>
        <r>
          <rPr>
            <sz val="9"/>
            <rFont val="Tahoma"/>
            <family val="2"/>
          </rPr>
          <t>% PSA status filled by OK, NOK or NA.</t>
        </r>
      </text>
    </comment>
    <comment ref="C131" authorId="0" shapeId="0">
      <text>
        <r>
          <rPr>
            <sz val="9"/>
            <rFont val="Tahoma"/>
            <family val="2"/>
          </rPr>
          <t>% Supplier status filled by Fully Compliant or OK or NA.</t>
        </r>
      </text>
    </comment>
    <comment ref="F131" authorId="0" shapeId="0">
      <text>
        <r>
          <rPr>
            <sz val="9"/>
            <rFont val="Tahoma"/>
            <family val="2"/>
          </rPr>
          <t>% PSA status filled by OK or NA.</t>
        </r>
      </text>
    </comment>
    <comment ref="B141" authorId="0" shapeId="0">
      <text>
        <r>
          <rPr>
            <b/>
            <sz val="9"/>
            <rFont val="Tahoma"/>
            <family val="2"/>
          </rPr>
          <t>Expected :</t>
        </r>
        <r>
          <rPr>
            <sz val="9"/>
            <rFont val="Tahoma"/>
            <family val="2"/>
          </rPr>
          <t xml:space="preserve">
DMOV Checklist sent to Supplier for filling </t>
        </r>
      </text>
    </comment>
    <comment ref="B142" authorId="0" shapeId="0">
      <text>
        <r>
          <rPr>
            <b/>
            <sz val="9"/>
            <rFont val="Tahoma"/>
            <family val="2"/>
          </rPr>
          <t xml:space="preserve">Expected : </t>
        </r>
        <r>
          <rPr>
            <sz val="9"/>
            <rFont val="Tahoma"/>
            <family val="2"/>
          </rPr>
          <t xml:space="preserve">
- All STLA and Supplier Conformity statuses filled</t>
        </r>
      </text>
    </comment>
    <comment ref="B143" authorId="0" shapeId="0">
      <text>
        <r>
          <rPr>
            <b/>
            <sz val="9"/>
            <rFont val="Tahoma"/>
            <family val="2"/>
          </rPr>
          <t xml:space="preserve">Expected :
</t>
        </r>
        <r>
          <rPr>
            <sz val="9"/>
            <rFont val="Tahoma"/>
            <family val="2"/>
          </rPr>
          <t>- All STLA Conformity statuses filled (implies Supplier statuses filled also)
- All STLA Implementation statuses filled (implies Supplier statuses filled also)
- All STLA Validation statuses filled (implies Supplier statuses filled also)</t>
        </r>
      </text>
    </comment>
    <comment ref="B144" authorId="0" shapeId="0">
      <text>
        <r>
          <rPr>
            <b/>
            <sz val="9"/>
            <rFont val="Tahoma"/>
            <family val="2"/>
          </rPr>
          <t xml:space="preserve">Expected :
</t>
        </r>
        <r>
          <rPr>
            <sz val="9"/>
            <rFont val="Tahoma"/>
            <family val="2"/>
          </rPr>
          <t>- All STLA Conformity statuses filled (implies Supplier statuses filled also)
- All STLA Implementation statuses filled (implies Supplier statuses filled also)
- All STLA Validation statuses filled (implies Supplier statuses filled also)</t>
        </r>
      </text>
    </comment>
    <comment ref="B145" authorId="0" shapeId="0">
      <text>
        <r>
          <rPr>
            <b/>
            <sz val="9"/>
            <rFont val="Tahoma"/>
            <family val="2"/>
          </rPr>
          <t>Expected:</t>
        </r>
        <r>
          <rPr>
            <sz val="9"/>
            <rFont val="Tahoma"/>
            <family val="2"/>
          </rPr>
          <t xml:space="preserve">
- All STLA statuses filled (impllies Supplier statuses filled also)
- An action plan is set if it's not the case to fill the remaining questions
</t>
        </r>
      </text>
    </comment>
    <comment ref="B146" authorId="0" shapeId="0">
      <text>
        <r>
          <rPr>
            <b/>
            <sz val="9"/>
            <rFont val="Tahoma"/>
            <family val="2"/>
          </rPr>
          <t>Expected:</t>
        </r>
        <r>
          <rPr>
            <sz val="9"/>
            <rFont val="Tahoma"/>
            <family val="2"/>
          </rPr>
          <t xml:space="preserve">
- All the questions are filled and eventual action plan executed
- The DMOV is ready for closure (after inspection by SW Safety Expert)</t>
        </r>
      </text>
    </comment>
    <comment ref="B147" authorId="0" shapeId="0">
      <text>
        <r>
          <rPr>
            <b/>
            <sz val="9"/>
            <rFont val="Tahoma"/>
            <family val="2"/>
          </rPr>
          <t>Expected:</t>
        </r>
        <r>
          <rPr>
            <sz val="9"/>
            <rFont val="Tahoma"/>
            <family val="2"/>
          </rPr>
          <t xml:space="preserve">
- All questions are filled the the DMOV have been inspected by SW Safety expert without remaining open point
- The DMOV can be closed</t>
        </r>
      </text>
    </comment>
    <comment ref="B151" authorId="0" shapeId="0">
      <text>
        <r>
          <rPr>
            <b/>
            <sz val="9"/>
            <rFont val="Tahoma"/>
            <family val="2"/>
          </rPr>
          <t>Expected :</t>
        </r>
        <r>
          <rPr>
            <sz val="9"/>
            <rFont val="Tahoma"/>
            <family val="2"/>
          </rPr>
          <t xml:space="preserve">
DMOV Checklist sent to Supplier for filling </t>
        </r>
      </text>
    </comment>
    <comment ref="B152" authorId="0" shapeId="0">
      <text>
        <r>
          <rPr>
            <b/>
            <sz val="9"/>
            <rFont val="Tahoma"/>
            <family val="2"/>
          </rPr>
          <t xml:space="preserve">Expected : </t>
        </r>
        <r>
          <rPr>
            <sz val="9"/>
            <rFont val="Tahoma"/>
            <family val="2"/>
          </rPr>
          <t xml:space="preserve">
- All STLA and Supplier Conformity statuses filled</t>
        </r>
      </text>
    </comment>
    <comment ref="B153" authorId="0" shapeId="0">
      <text>
        <r>
          <rPr>
            <b/>
            <sz val="9"/>
            <rFont val="Tahoma"/>
            <family val="2"/>
          </rPr>
          <t xml:space="preserve">Expected :
</t>
        </r>
        <r>
          <rPr>
            <sz val="9"/>
            <rFont val="Tahoma"/>
            <family val="2"/>
          </rPr>
          <t>- All STLA Conformity statuses filled (implies Supplier statuses filled also)
- All STLA Implementation statuses filled (implies Supplier statuses filled also)
- All STLA Validation statuses filled (implies Supplier statuses filled also)</t>
        </r>
      </text>
    </comment>
    <comment ref="B154" authorId="0" shapeId="0">
      <text>
        <r>
          <rPr>
            <b/>
            <sz val="9"/>
            <rFont val="Tahoma"/>
            <family val="2"/>
          </rPr>
          <t xml:space="preserve">Expected :
</t>
        </r>
        <r>
          <rPr>
            <sz val="9"/>
            <rFont val="Tahoma"/>
            <family val="2"/>
          </rPr>
          <t>- All STLA Conformity statuses filled (implies Supplier statuses filled also)
- All STLA Implementation statuses filled (implies Supplier statuses filled also)
- All STLA Validation statuses filled (implies Supplier statuses filled also)</t>
        </r>
      </text>
    </comment>
    <comment ref="B155" authorId="0" shapeId="0">
      <text>
        <r>
          <rPr>
            <b/>
            <sz val="9"/>
            <rFont val="Tahoma"/>
            <family val="2"/>
          </rPr>
          <t>Expected:</t>
        </r>
        <r>
          <rPr>
            <sz val="9"/>
            <rFont val="Tahoma"/>
            <family val="2"/>
          </rPr>
          <t xml:space="preserve">
- All STLA statuses filled (impllies Supplier statuses filled also)
- An action plan is set if it's not the case to fill the remaining questions
</t>
        </r>
      </text>
    </comment>
    <comment ref="B156" authorId="0" shapeId="0">
      <text>
        <r>
          <rPr>
            <b/>
            <sz val="9"/>
            <rFont val="Tahoma"/>
            <family val="2"/>
          </rPr>
          <t>Expected:</t>
        </r>
        <r>
          <rPr>
            <sz val="9"/>
            <rFont val="Tahoma"/>
            <family val="2"/>
          </rPr>
          <t xml:space="preserve">
- All the questions are filled and eventual action plan executed
- The DMOV is ready for closure (after inspection by SW Safety Expert)</t>
        </r>
      </text>
    </comment>
    <comment ref="B157" authorId="0" shapeId="0">
      <text>
        <r>
          <rPr>
            <b/>
            <sz val="9"/>
            <rFont val="Tahoma"/>
            <family val="2"/>
          </rPr>
          <t>Expected:</t>
        </r>
        <r>
          <rPr>
            <sz val="9"/>
            <rFont val="Tahoma"/>
            <family val="2"/>
          </rPr>
          <t xml:space="preserve">
- All questions are filled the the DMOV have been inspected by SW Safety expert without remaining open point
- The DMOV can be closed</t>
        </r>
      </text>
    </comment>
  </commentList>
</comments>
</file>

<file path=xl/sharedStrings.xml><?xml version="1.0" encoding="utf-8"?>
<sst xmlns="http://schemas.openxmlformats.org/spreadsheetml/2006/main" count="2338" uniqueCount="1215">
  <si>
    <t>DMOV</t>
  </si>
  <si>
    <t xml:space="preserve">Docinfo Ref : </t>
  </si>
  <si>
    <t>Version :</t>
  </si>
  <si>
    <t>Review Status :</t>
  </si>
  <si>
    <t>Current Evaluation :</t>
  </si>
  <si>
    <t>Project Document</t>
  </si>
  <si>
    <t>&lt;fill doc ref here&gt;</t>
  </si>
  <si>
    <t>Template Document</t>
  </si>
  <si>
    <t>DMOV_ELE06_0050</t>
  </si>
  <si>
    <r>
      <rPr>
        <b/>
        <sz val="11"/>
        <rFont val="Arial"/>
        <family val="2"/>
      </rPr>
      <t>Project :</t>
    </r>
    <r>
      <rPr>
        <sz val="11"/>
        <rFont val="Arial"/>
        <family val="2"/>
      </rPr>
      <t xml:space="preserve"> 
</t>
    </r>
    <r>
      <rPr>
        <b/>
        <sz val="11"/>
        <rFont val="Arial"/>
        <family val="2"/>
      </rPr>
      <t>Supplier:</t>
    </r>
    <r>
      <rPr>
        <sz val="11"/>
        <rFont val="Arial"/>
        <family val="2"/>
      </rPr>
      <t xml:space="preserve"> </t>
    </r>
  </si>
  <si>
    <t>&lt;Fill project name here&gt;</t>
  </si>
  <si>
    <t>Supplier :</t>
  </si>
  <si>
    <t>&lt;Fill Supplier name here&gt;</t>
  </si>
  <si>
    <r>
      <rPr>
        <b/>
        <sz val="14"/>
        <rFont val="Arial"/>
        <family val="2"/>
      </rPr>
      <t xml:space="preserve">SW Development Methods Overview and Verification (DMOV)
</t>
    </r>
    <r>
      <rPr>
        <i/>
        <sz val="11"/>
        <rFont val="Arial"/>
        <family val="2"/>
      </rPr>
      <t>Evaluation Grids for SW Development Rules, SW Safety and Cybersecurity</t>
    </r>
  </si>
  <si>
    <t>Template History</t>
  </si>
  <si>
    <t>Version (DocInfo)</t>
  </si>
  <si>
    <t>Date</t>
  </si>
  <si>
    <t>Author</t>
  </si>
  <si>
    <t>Modifications</t>
  </si>
  <si>
    <t>V8</t>
  </si>
  <si>
    <t>12 December 2013</t>
  </si>
  <si>
    <t>Fabrice BEDOUCHA</t>
  </si>
  <si>
    <t>Merge between software development rules V7 and software safety management checklist.</t>
  </si>
  <si>
    <t>V8.1</t>
  </si>
  <si>
    <t>21th August 2014</t>
  </si>
  <si>
    <t>Adding requirement REGLESSW-ST-11-007
Modifying of REGLESSW-ST-63-002 and REGLESSW-ST-63-003.</t>
  </si>
  <si>
    <t>V9</t>
  </si>
  <si>
    <t>13 October 2014</t>
  </si>
  <si>
    <t>Yann-Mikaël FOLL</t>
  </si>
  <si>
    <t>Status of coding rules / ISO 26262 questions has been refined; distinction between conformity status, implementation satus, validation status. Deadlines has been refined as well;  distinction between implementation delivery and validation delivery.</t>
  </si>
  <si>
    <t>V9.1</t>
  </si>
  <si>
    <t>11 December 2014</t>
  </si>
  <si>
    <t>Adding requirements REGLESSW-ST-63-005(0) and REGLESSW-ST-8-006(0)</t>
  </si>
  <si>
    <t>V9.2</t>
  </si>
  <si>
    <t>12 January 2015</t>
  </si>
  <si>
    <t>Adding requirement REGLESSW-ST-8-007(0)</t>
  </si>
  <si>
    <t>V9.3</t>
  </si>
  <si>
    <t>28 January 2015</t>
  </si>
  <si>
    <t>Replace µP by microcontroller
Change of ISO 2626 Checklist numbers</t>
  </si>
  <si>
    <t>V9.4</t>
  </si>
  <si>
    <t>15 December 2015</t>
  </si>
  <si>
    <t>S. BROUSTE</t>
  </si>
  <si>
    <t>- Worksheets "WP Mapping", "Graph Avancement", "Planning Info" created
- Worksheet "Evaluation Status", separated from "Metrics"
-  "Are there sw components or functions safety related left without any technical safety measures? Added to ISO question ISO26262-6.7_140
- "Bug" in the graph because of the 2 temporal axes (not fixed)
- Proposal to add a QIA worksheet and centralized all Q/A on these topics and show at the end that everything is closed;
- actually, only the 4 first worksheets should be sent to the supplier : create an export / import macro?</t>
  </si>
  <si>
    <t>V15.1</t>
  </si>
  <si>
    <t>26/09/2017</t>
  </si>
  <si>
    <t xml:space="preserve">in this worksheet, modification of cells that shall contain :
- the reference of this document for the project
- the reference of the DIA (if applicable) once it has been defined (which template? STLA? Supplier's one?) ; it shall be defined by the Functional Safety Managers (FSM)
- this history shall be erased and replaced by the project document History 
</t>
  </si>
  <si>
    <t>V16</t>
  </si>
  <si>
    <t>12/01/2018</t>
  </si>
  <si>
    <t>Adding cybersecurity requirements</t>
  </si>
  <si>
    <t>V18</t>
  </si>
  <si>
    <t>27/02/2019</t>
  </si>
  <si>
    <t>Farid MALLOULI</t>
  </si>
  <si>
    <t>Added global metrics for tracking review progress and conformity level with simpler metrics</t>
  </si>
  <si>
    <t>V19</t>
  </si>
  <si>
    <t>03/06/2019</t>
  </si>
  <si>
    <t xml:space="preserve">Update after internal reviews
Software Development rules:
REGLESSW-ST-5-004(0): new
REGLESSW-ST-63-006(0): new
REGLESSW-ST-63-007(0): new
REGLESSW-ST-7-003(4): modified
REGLESSW-ST-9-002(2): modified
REGLESSW-ST-12-003(2): modified
REGLESSW-ST-14-001(2): modified
REGLESSW-ST-14-002(2): modified
ISO 26262 checklist:
ISO26262-6.7_30: modified
ISO26262-8.11_10: new
ISO26262-8.11_20: new
ISO26262-8.12_10: new
ISO26262-8.12_20: new
</t>
  </si>
  <si>
    <t>V20</t>
  </si>
  <si>
    <t>16/10/2019</t>
  </si>
  <si>
    <t xml:space="preserve">Software Development rules:
REGLESSW-ST-63-007(1): modified
ISO 26262 checklist:
ISO26262-6.5_00: new
ISO26262-6.7_200: modified
ISO26262-6.9_60: removed
WP Mapping:
Columns removed (redundant information with DIA)
</t>
  </si>
  <si>
    <t>V21</t>
  </si>
  <si>
    <t>25/11/2019</t>
  </si>
  <si>
    <t>Add progress target based on planning info</t>
  </si>
  <si>
    <t>V22</t>
  </si>
  <si>
    <t>14/02/2020</t>
  </si>
  <si>
    <t>Add ISO 26262:2018 checklist</t>
  </si>
  <si>
    <t>V23</t>
  </si>
  <si>
    <t>9 June 2020</t>
  </si>
  <si>
    <t xml:space="preserve">Update after lessons learned
- Software Development rules:
REGLESSW-ST-8-007(1): modified
REGLESSW-ST-16-001(0): new
REGLESSW-ST-16-002(0): new
</t>
  </si>
  <si>
    <t>V24</t>
  </si>
  <si>
    <t>25/06/2020</t>
  </si>
  <si>
    <t>Updated Metrics and Progress Graph : simplification of the metrics and bugsfixes in formulas.</t>
  </si>
  <si>
    <t>V25</t>
  </si>
  <si>
    <t>23/07/2020</t>
  </si>
  <si>
    <t>Creation of Document History section and mention of template version in document heading.</t>
  </si>
  <si>
    <t>V26</t>
  </si>
  <si>
    <t>15/10/2020</t>
  </si>
  <si>
    <t>Corrected minor error in Cells Input Validation</t>
  </si>
  <si>
    <t>V27</t>
  </si>
  <si>
    <t>29/10/2020</t>
  </si>
  <si>
    <t>ReadMe sheet: minor changes
WP Mapping sheet: modified to be in accordance with ISO 26262:2018</t>
  </si>
  <si>
    <t>V28</t>
  </si>
  <si>
    <t>22/01/2021</t>
  </si>
  <si>
    <t>REGLESSW-ST-11-001(1): removed
REGLESSW-ST-11-006(0): removed
REGLESSW-ST-11-007(0): new, replace REGLESSW-ST-11-001 and REGLESSW-ST-11-006</t>
  </si>
  <si>
    <t>V28.1</t>
  </si>
  <si>
    <t>18/06/2021</t>
  </si>
  <si>
    <t>Philippe Quéré</t>
  </si>
  <si>
    <t xml:space="preserve">Few improvement, but no change in the rules or questions. Added the ISO 26262 tables methods to ease the work. Corrected one typo "ASIL level" =&gt; ASIL. Corrected the wrong formatting of some cells, added the name of the project and the supplier name on the first sheet renamed "Cover - History"). </t>
  </si>
  <si>
    <t>V30</t>
  </si>
  <si>
    <t>2 September 2021
25/11/21</t>
  </si>
  <si>
    <t>Fabrice Bedoucha
Farid Mallouli</t>
  </si>
  <si>
    <t>ISO26262-6.5_60, ISO26262-6.9_10 and ISO26262-6.9_20: Add notes of alignment of answers between "Answer to STLA SW dev. Rules" and "ISO 26262-2018 Checklist"
FMA : classification of question into topics to improve reviews efficiency.
Added Columns Action Plan and Key points in review checklists.</t>
  </si>
  <si>
    <t>V31</t>
  </si>
  <si>
    <t>23/06/2022</t>
  </si>
  <si>
    <t>Document reworked to : 
Add in the first page metrics information about review status
Add questions classification into topics and key points in each sheet
Add a column for action plan identification for each question in each sheet</t>
  </si>
  <si>
    <t>V32</t>
  </si>
  <si>
    <t>18/07/2022</t>
  </si>
  <si>
    <t>Fabrice Bedoucha</t>
  </si>
  <si>
    <t>Slight changes in sheets "Cover - History - Status" and "ReadMe"
REGLESSW-ST-5-002 (Generic rules): modified
REGLESSW-ST-7-001 (Interrupt management): modified
REGLESSW-ST-63-002 (Memory management): modified
REGLESSW-ST-63-008(0) (Memory management): new
REGLESSW-ST-11-002 (Operating system): removed
REGLESSW-ST-16-001 (ECU phases): modified</t>
  </si>
  <si>
    <t>V33</t>
  </si>
  <si>
    <t>20 March 2023</t>
  </si>
  <si>
    <t xml:space="preserve">Stellantis format
Answer to STLA SW Dev. Rules:
  - must replaced by shall
  - REGLESSW-ST-8-002: modified
Add ISO 26262:2018 tables in tab "ISO 26262-2018 Checklist"
Add tab "Software Checklist"
Add tab "LRM Checklist", previously in a separate document named Serial Life Production Checklist"
    SL_SW_MOD_CL_95: created
    SL_SW_MOD_CL_100: modified
</t>
  </si>
  <si>
    <t>V34</t>
  </si>
  <si>
    <t>16 February 2024</t>
  </si>
  <si>
    <t>Armando Hernandez
Fabrice Bedoucha</t>
  </si>
  <si>
    <r>
      <rPr>
        <b/>
        <sz val="10"/>
        <rFont val="Arial"/>
        <family val="2"/>
      </rPr>
      <t>ReadMe</t>
    </r>
    <r>
      <rPr>
        <sz val="10"/>
        <rFont val="Arial"/>
        <family val="2"/>
      </rPr>
      <t xml:space="preserve">: Add a remark in the ReadMe in case of important lesson learned during development.
</t>
    </r>
    <r>
      <rPr>
        <b/>
        <sz val="10"/>
        <rFont val="Arial"/>
        <family val="2"/>
      </rPr>
      <t>Answer to STLA SW Dev. Rules</t>
    </r>
    <r>
      <rPr>
        <sz val="10"/>
        <rFont val="Arial"/>
        <family val="2"/>
      </rPr>
      <t xml:space="preserve">: 
Creation of subdivisions (Autosar Classic and below, Extra cores...) and classification of the requirements in subdivisions.
Modified requirements:
REGLESSW-ST-5-003, REGLESSW-ST-5-002, REGLESSW-ST-9-001, REGLESSW-ST-9-002, REGLESSW-ST-9-003, REGLESSW-ST-10-002, REGLESSW-ST-11-008, REGLESSW-ST-13-003
New Requirements:
REGLESSW-ST-63-009, REGLESSW-ST-63-010, REGLESSW-ST-63-011, REGLESSW-ST-63-012, REGLESSW-ST-63-013, REGLESSW-ST-63-014, REGLESSW-ST-7-010, REGLESSW-ST-8-008, REGLESSW-ST-10-004, REGLESSW-ST-10-005, REGLESSW-ST-10-006, REGLESSW-ST-10-007, REGLESSW-ST-10-008, REGLESSW-ST-11-0009, REGLESSW-ST-11-010 REGLESSW-ST-11-011, REGLESSW-ST-11-012, REGLESSW-ST-11-013, REGLESSW-ST-11-014, REGLESSW-ST-11-015 REGLESSW-ST-11-016, REGLESSW-ST-11-017, REGLESSW-ST-11-018, REGLESSW-ST-11-019, REGLESSW-ST-11-020, REGLESSW-ST-11-021, REGLESSW-ST-11-022, REGLESSW-ST-11-023, REGLESSW-ST-16-003, REGLESSW-ST-16-004, REGLESSW-ST-18-001, REGLESSW-ST-18-002, 
</t>
    </r>
    <r>
      <rPr>
        <b/>
        <sz val="10"/>
        <rFont val="Arial"/>
        <family val="2"/>
      </rPr>
      <t>ISO 26262-2018 Checklist</t>
    </r>
    <r>
      <rPr>
        <sz val="10"/>
        <rFont val="Arial"/>
        <family val="2"/>
      </rPr>
      <t xml:space="preserve">:
ISO26262-6.7_60: precision added in case of partion with components with different ASIL.
ISO26262-6.11_30: Table 15 added
ISO26262-6.5_50, ISO26262-6.7_40, ISO26262-6.7_130, ISO26262-6.8_40, ISO26262-6.9_20, ISO26262-6.10_30, ISO26262-6.11_40: removed
</t>
    </r>
    <r>
      <rPr>
        <b/>
        <sz val="10"/>
        <rFont val="Arial"/>
        <family val="2"/>
      </rPr>
      <t>Software Checklis</t>
    </r>
    <r>
      <rPr>
        <sz val="10"/>
        <rFont val="Arial"/>
        <family val="2"/>
      </rPr>
      <t>t:
DMOV_SW_Checklist_01035: new</t>
    </r>
  </si>
  <si>
    <t>V35</t>
  </si>
  <si>
    <t>24 Juin 2024</t>
  </si>
  <si>
    <r>
      <rPr>
        <b/>
        <sz val="10"/>
        <rFont val="Arial"/>
        <family val="2"/>
      </rPr>
      <t>Answer to STLA SW Dev. Rules</t>
    </r>
    <r>
      <rPr>
        <sz val="10"/>
        <rFont val="Arial"/>
        <family val="2"/>
      </rPr>
      <t xml:space="preserve">: 
REGLESSW-ST-63-015: new
REGLESSW-ST-10-004: modified
</t>
    </r>
    <r>
      <rPr>
        <b/>
        <sz val="10"/>
        <rFont val="Arial"/>
        <family val="2"/>
      </rPr>
      <t xml:space="preserve">LRM Checklist:
</t>
    </r>
    <r>
      <rPr>
        <sz val="10"/>
        <rFont val="Arial"/>
        <family val="2"/>
      </rPr>
      <t>Correction list of choices and colors in columns C and E.</t>
    </r>
  </si>
  <si>
    <t>V36</t>
  </si>
  <si>
    <t>19 March 2025</t>
  </si>
  <si>
    <r>
      <rPr>
        <b/>
        <sz val="10"/>
        <rFont val="Arial"/>
        <family val="2"/>
      </rPr>
      <t>Answer to STLA SW Dev. Rules</t>
    </r>
    <r>
      <rPr>
        <sz val="10"/>
        <rFont val="Arial"/>
        <family val="2"/>
      </rPr>
      <t xml:space="preserve">: 
Replace Specific to "Autosar Classic and below (OSEK, no OS, …)" by Specific to "Autosar Classic - Operating System like OSEK - Scheduler and below"
REGLESSW-ST-14-002: Modified
REGLESSW-ST-14-004: New
</t>
    </r>
    <r>
      <rPr>
        <b/>
        <sz val="10"/>
        <rFont val="Arial"/>
        <family val="2"/>
      </rPr>
      <t>ISO 26262-2018 Checklist</t>
    </r>
    <r>
      <rPr>
        <sz val="10"/>
        <rFont val="Arial"/>
        <family val="2"/>
      </rPr>
      <t xml:space="preserve">:
Add TBA in Stellantis answer
Add some missing NA
</t>
    </r>
    <r>
      <rPr>
        <b/>
        <sz val="10"/>
        <rFont val="Arial"/>
        <family val="2"/>
      </rPr>
      <t>ReadMe</t>
    </r>
    <r>
      <rPr>
        <sz val="10"/>
        <rFont val="Arial"/>
        <family val="2"/>
      </rPr>
      <t xml:space="preserve">
Minor updates</t>
    </r>
  </si>
  <si>
    <t>V37</t>
  </si>
  <si>
    <t>31 July 2025</t>
  </si>
  <si>
    <r>
      <rPr>
        <b/>
        <sz val="10"/>
        <rFont val="Arial"/>
        <family val="2"/>
      </rPr>
      <t>Answer to STLA SW Dev. Rules:</t>
    </r>
    <r>
      <rPr>
        <sz val="10"/>
        <rFont val="Arial"/>
        <family val="2"/>
      </rPr>
      <t xml:space="preserve"> 
REGLESSW-ST-62-004: New
REGLESSW-ST-62-005: New
REGLESSW-ST-63-001: New
REGLESSW-ST-11-024: New
REGLESSW-ST-11-025: New
REGLESSW-ST-11-026: New
REGLESSW-ST-8-007: Modified
REGLESSW-ST-8-009: New
REGLESSW-ST-8-010: New</t>
    </r>
  </si>
  <si>
    <t>Details of the modifications in document: 21067_23_00063</t>
  </si>
  <si>
    <t>Do not erase this line, insert new lines above to keep formula for template version used in the head of document</t>
  </si>
  <si>
    <t>Document History</t>
  </si>
  <si>
    <t>1.0</t>
  </si>
  <si>
    <t>Evaluation Status</t>
  </si>
  <si>
    <t>To be filled by Stellantis (STLA)</t>
  </si>
  <si>
    <t>Review status</t>
  </si>
  <si>
    <t>Not Started</t>
  </si>
  <si>
    <t>Conclusion</t>
  </si>
  <si>
    <t>Level</t>
  </si>
  <si>
    <t>Current global Evaluation</t>
  </si>
  <si>
    <t>To be filled by STLA (mandatory)</t>
  </si>
  <si>
    <t>Project Planning Information</t>
  </si>
  <si>
    <t>Please always keep this planning information up to date (used for KPI calculation)</t>
  </si>
  <si>
    <t xml:space="preserve">Main SW Deliveries and milestones </t>
  </si>
  <si>
    <t>To be filled and maintained up to date (see help to fill project milestone on the right)</t>
  </si>
  <si>
    <t>RFQ Start</t>
  </si>
  <si>
    <t>RFQ End</t>
  </si>
  <si>
    <t>V1</t>
  </si>
  <si>
    <t>V2</t>
  </si>
  <si>
    <t>V3</t>
  </si>
  <si>
    <t>V4</t>
  </si>
  <si>
    <t>V5</t>
  </si>
  <si>
    <t>DMOV Milestones</t>
  </si>
  <si>
    <t>Description</t>
  </si>
  <si>
    <t>Former project milestone</t>
  </si>
  <si>
    <t>Start of consultation phase</t>
  </si>
  <si>
    <t>Vx can be changed according to software version or milestones used in the project</t>
  </si>
  <si>
    <t>End of consultation phase</t>
  </si>
  <si>
    <t>First full spec SW version</t>
  </si>
  <si>
    <t>~Vf SW</t>
  </si>
  <si>
    <t>Key Progress Indicators</t>
  </si>
  <si>
    <t>Intermediate corrective SW version</t>
  </si>
  <si>
    <t>VRS /~Vc1 SW</t>
  </si>
  <si>
    <t>Expected progress based on Project Planning Info (to keep up to date)</t>
  </si>
  <si>
    <t>Final corrective SW version</t>
  </si>
  <si>
    <t>EL1 (~Vc3 SW)</t>
  </si>
  <si>
    <t>Pre series SW version - SW Freezed</t>
  </si>
  <si>
    <t>EL2 (~Vcx SW)</t>
  </si>
  <si>
    <t>RFQ Phase</t>
  </si>
  <si>
    <t>Start of mass production SW version</t>
  </si>
  <si>
    <t>AMC (~Vcx SW)</t>
  </si>
  <si>
    <t>REVIEW PROGRESS</t>
  </si>
  <si>
    <t>Supplier Conformity Status Progress</t>
  </si>
  <si>
    <t>STLA Conformity Status Progress</t>
  </si>
  <si>
    <t>Supplier + STLA Global Progress</t>
  </si>
  <si>
    <t>SW Dev Rules</t>
  </si>
  <si>
    <t xml:space="preserve">Example : </t>
  </si>
  <si>
    <t>Expected</t>
  </si>
  <si>
    <t>ISO26262</t>
  </si>
  <si>
    <t>Security Rules</t>
  </si>
  <si>
    <t>Implementation and Validation Status NA for RFQ Phase</t>
  </si>
  <si>
    <t>CONFORMITY LEVEL</t>
  </si>
  <si>
    <t>STLA Global Conformity Level</t>
  </si>
  <si>
    <t>STLA Key Points Conformity Level</t>
  </si>
  <si>
    <t>EXPECTED TARGETS</t>
  </si>
  <si>
    <t>Before end of RFQ</t>
  </si>
  <si>
    <t>Development Phase</t>
  </si>
  <si>
    <t>Supplier</t>
  </si>
  <si>
    <t>STLA</t>
  </si>
  <si>
    <t>Conformity Status Progress</t>
  </si>
  <si>
    <t>Implementation Status Progress</t>
  </si>
  <si>
    <t>Validation Status Progress</t>
  </si>
  <si>
    <t>WP Mapping</t>
  </si>
  <si>
    <t>STLA Global conformity Level</t>
  </si>
  <si>
    <t xml:space="preserve">Conformity Status </t>
  </si>
  <si>
    <t>Implementation Status</t>
  </si>
  <si>
    <t xml:space="preserve">Validation Status </t>
  </si>
  <si>
    <t>Conformity Status</t>
  </si>
  <si>
    <t>EXPECTED TARGETS (Progress)</t>
  </si>
  <si>
    <t>STLA Global Conformity Progr.</t>
  </si>
  <si>
    <t>STLA Key Points Conformity Prog.</t>
  </si>
  <si>
    <t>STLA Global Implement. Progr.</t>
  </si>
  <si>
    <t>STLA Key Points Implement. Progr.</t>
  </si>
  <si>
    <t>STLA Global Validation Prog.</t>
  </si>
  <si>
    <t>STLA Key Points Validation Prog.</t>
  </si>
  <si>
    <t>Remark / Number of Open Action Plans</t>
  </si>
  <si>
    <t>Doc sent to Supplier</t>
  </si>
  <si>
    <t>Red if Progress &lt; 80%</t>
  </si>
  <si>
    <t>Possible action plans</t>
  </si>
  <si>
    <t>Red if open action plans</t>
  </si>
  <si>
    <t>Review should be closed</t>
  </si>
  <si>
    <t>For all sheets except WP Planning</t>
  </si>
  <si>
    <t>EXPECTED TARGETS (Conformity)</t>
  </si>
  <si>
    <t>STLA Global Implement. Level</t>
  </si>
  <si>
    <t>STLA Key Points Implement. Level</t>
  </si>
  <si>
    <t>STLA Global Validation Level</t>
  </si>
  <si>
    <t>STLA Key Points Validation Level</t>
  </si>
  <si>
    <t>Red if Conformity &lt; 80%</t>
  </si>
  <si>
    <t>SW Dev Rules &amp; ISO26262 review Progress Graph</t>
  </si>
  <si>
    <t>Based in Project planning Info and Expected Targets</t>
  </si>
  <si>
    <t>Today is :</t>
  </si>
  <si>
    <t>SW D. R. : SW Development Rules</t>
  </si>
  <si>
    <t>This graph tracks review progress, not conformity level</t>
  </si>
  <si>
    <t>This document is applied to all embedded software developed for Stellantis. The supplier shall apply each requirement. However the supplier can propose an alternative solution or explain the reason why it cannot fulfill the requirement. The aim is not to get all requirements applied but to get a consistent set of applied requirements, especially in term of software safety.
These requirements are not exhaustive and it is up to the supplier to apply other requirements, for example based on its lessons learned, which can ensure the robustness of its product.
These requirements are constantly evolving according to lessons learned from projects. So please note, that in case of lesson learned with high impact, new applicable requirements could be added to this document.
STLA answer is facultative in colums "STLA review status", however, even if STLA answer is "OK", the supplier stays responsible for its technical 
choices, implementation and tests.</t>
  </si>
  <si>
    <r>
      <rPr>
        <sz val="10"/>
        <rFont val="Arial"/>
        <family val="2"/>
      </rPr>
      <t xml:space="preserve">How to fill the document :
- In column C, the supplier indicates the expected level of conformity. if it is "FC : Fully Compliant" - "LC : Largely Compliant" - "PC : Partially Compliant" - "NC: No Compliant" or if the requirement is  "NA: Not Applicable". </t>
    </r>
    <r>
      <rPr>
        <b/>
        <sz val="10"/>
        <rFont val="Arial"/>
        <family val="2"/>
      </rPr>
      <t>Note that column C does not reflect the current conformity level but the expected one at the end of the project.</t>
    </r>
    <r>
      <rPr>
        <sz val="10"/>
        <rFont val="Arial"/>
        <family val="2"/>
      </rPr>
      <t xml:space="preserve">
- In column D, the supplier indicates the current implementation status.
- In column E, the supplier indicates the software version for which the implementation of the requirement is planned.
- In column F, the supplier indicates in which software version the requirement is really implemented.
- In column G, the supplier indicates the current validation status.
- In column H, the supplier indicates the software version for which the validation of the requirement is planned.
- In column I, the supplier indicates in which software version the requirement is really validated.
- In column J, the supplier adds a comment to explain its choices, and all necessary informations on implementation and validation progression. In particular, if column C is different from FC (Fully Compliant), the supplier shall add an explanation here.
</t>
    </r>
    <r>
      <rPr>
        <b/>
        <sz val="10"/>
        <color rgb="FFFF0000"/>
        <rFont val="Arial"/>
        <family val="2"/>
      </rPr>
      <t xml:space="preserve">For Request For Quotation, only columns C, E, H and J shall be filled in sheets:
- Answer to STLA SW Dev. Rules
- ISO 26262-2018 Checklist
- Answer to security rules - These requirements are applicable to ECUs without cybersecurity.
</t>
    </r>
    <r>
      <rPr>
        <sz val="10"/>
        <rFont val="Arial"/>
        <family val="2"/>
      </rPr>
      <t>In the following cases, for a single ECU, several DMOVs have to be filled:
- In case of several microcontrollers: one DMOV per microcontroller (otherwise it shall be justified)
- In case of several Tier N suppliers: one DMOV between STLA and Tier 1 + additional DMOV between each Tier 1 and Sub Suppliers</t>
    </r>
  </si>
  <si>
    <t>To ease the review, SW Dev Rules and ISO26262 contains a classification of questions, to focus on specific topics (definition in hidden sheet).</t>
  </si>
  <si>
    <t>The Key points, identified by a 'X' in each checklist, have to be reviewed in priority.</t>
  </si>
  <si>
    <t>In case of action plan defined on any question, please fill the action plan status in the corresponding column at the end of the checklists.</t>
  </si>
  <si>
    <t>Note: Do not change the format of the document (new column, new line, content of the columns…) in order to keep formulas working properly (keep excel sheet protection activated)</t>
  </si>
  <si>
    <t>Frontsheet - Metrics explanation</t>
  </si>
  <si>
    <t>The frontsheet of this document contains several information explained here (some values are filled just for the example)</t>
  </si>
  <si>
    <t xml:space="preserve">    The first part contains global project information, the user has to fill document reference, Supplier and Project name.</t>
  </si>
  <si>
    <t xml:space="preserve">    Only editable cells can be modified, the sheet is protected (no password). Some lines are grouped to hide detailed level of information.</t>
  </si>
  <si>
    <t xml:space="preserve">    After document history, the Evaluation Status section contains information to be filled by STLA along the review. </t>
  </si>
  <si>
    <t xml:space="preserve">    During the review, some action plans could be defined in the checklists (see last column of each checklist), they are reported here.</t>
  </si>
  <si>
    <t xml:space="preserve">    All actions plan have to be closed before the defined milestone.</t>
  </si>
  <si>
    <r>
      <rPr>
        <sz val="10"/>
        <rFont val="Arial"/>
        <family val="2"/>
      </rPr>
      <t xml:space="preserve">    An important section is the project planning ,</t>
    </r>
    <r>
      <rPr>
        <b/>
        <sz val="10"/>
        <rFont val="Arial"/>
        <family val="2"/>
      </rPr>
      <t xml:space="preserve"> it must be always kept up to date</t>
    </r>
    <r>
      <rPr>
        <sz val="10"/>
        <rFont val="Arial"/>
        <family val="2"/>
      </rPr>
      <t xml:space="preserve"> in order for the review progress calculation formulas to work.</t>
    </r>
  </si>
  <si>
    <t xml:space="preserve">   The Key Progress Indicators contains useful metrics to track review progress and conformity level againt project planning.</t>
  </si>
  <si>
    <t xml:space="preserve">   The metrics are colored in orange (up to 20% late) and red (more than 20% late) if review is not on track compared to expected targets.</t>
  </si>
  <si>
    <t xml:space="preserve">   For each metrics a table gives this expected target for the related milestone.</t>
  </si>
  <si>
    <t xml:space="preserve">   Example below for RFQ phase, the line 'expected' is the calculation of expected target (at least) for current date considering planning information.</t>
  </si>
  <si>
    <t xml:space="preserve">   Some questions, identified as 'Key Points' have a specific metrics because they have too be all reviewed and agreed before RFQ End.</t>
  </si>
  <si>
    <t xml:space="preserve">   Example below for DEV phase, the line 'expected' is the calculation of expected target (at least) for current date considering planning information.</t>
  </si>
  <si>
    <t xml:space="preserve">    Note : More detailed metrics are provided in an Hidden sheet called 'Metrics', but they are not needed in usual review progress tracking.</t>
  </si>
  <si>
    <t xml:space="preserve">    Finally, a graphical view of the review progress is provided at the end of the frontsheet. The dots should be all above the corresponding curve.</t>
  </si>
  <si>
    <t>Requirement</t>
  </si>
  <si>
    <t>Supplier answer</t>
  </si>
  <si>
    <t xml:space="preserve">STLA review status </t>
  </si>
  <si>
    <t>Implementation delivery (planned)</t>
  </si>
  <si>
    <t>Implementation delivery (real)</t>
  </si>
  <si>
    <t>Verification &amp; Validation Status</t>
  </si>
  <si>
    <t>Verification &amp; Validation delivery (planned)</t>
  </si>
  <si>
    <t>Verification &amp; Validation delivery (real)</t>
  </si>
  <si>
    <t xml:space="preserve"> Justification/Answer</t>
  </si>
  <si>
    <t>Remark</t>
  </si>
  <si>
    <t>Documents or Meeting Minutes References</t>
  </si>
  <si>
    <t>Action Plan</t>
  </si>
  <si>
    <t>Topic classification</t>
  </si>
  <si>
    <t>Key Pt</t>
  </si>
  <si>
    <t>GENERIC RULES</t>
  </si>
  <si>
    <t>NA</t>
  </si>
  <si>
    <t>Not Applicable</t>
  </si>
  <si>
    <t>OK</t>
  </si>
  <si>
    <t>REGLESSW-ST-5-003(2)</t>
  </si>
  <si>
    <t>The reason for the last reset shall be memorized and accessible</t>
  </si>
  <si>
    <t>FC</t>
  </si>
  <si>
    <t>TIANMA:
MCU has Reg/EEPROM to store last reset reason for HW reset reason.
EEPROM has store reset reason for SW reset reason before reset handle</t>
  </si>
  <si>
    <t>-</t>
  </si>
  <si>
    <t>SW Design Rules and technical REX</t>
  </si>
  <si>
    <t>X</t>
  </si>
  <si>
    <t>NC</t>
  </si>
  <si>
    <t>No compliant</t>
  </si>
  <si>
    <t>NOK</t>
  </si>
  <si>
    <t>REGLESSW-ST-5-002(4)</t>
  </si>
  <si>
    <t>A mechanism shall be developed to detect micro continuously resetting (excluding the case of Power on Reset).
Once detected, the associated behavior should:
• First, assure security,
• Then, protect the rest of the car against battery failure,
• Last, avoid system failure
The mechanism of detection of continuous resets and the behavior in case of detection shall be described and approved by STLA.</t>
  </si>
  <si>
    <t>If the watchdog reset is detected for 10 consecutive times, the MCU will stop the watchdog reset and also cease operation.</t>
  </si>
  <si>
    <t>PC</t>
  </si>
  <si>
    <t>Partly compliant</t>
  </si>
  <si>
    <t>TBA</t>
  </si>
  <si>
    <t>To Be Assessed</t>
  </si>
  <si>
    <t>ongoing</t>
  </si>
  <si>
    <t>REGLESSW-ST-5-001(1)</t>
  </si>
  <si>
    <t>For any usage of CRC mechanism, the choice of the polynomial (size and degree) shall be justified.</t>
  </si>
  <si>
    <t>TIANMA:
CRC32 will be done in NVM module.</t>
  </si>
  <si>
    <t>LC</t>
  </si>
  <si>
    <t>Largely compliant</t>
  </si>
  <si>
    <t>closed</t>
  </si>
  <si>
    <t>REGLESSW-ST-5-004(0)</t>
  </si>
  <si>
    <t>If the software update includes the update of the firmware of a sub-chip (GPS, Bluetooth, HSM, Ethernet switch etc …) this update shall be done during installation of the new software and not during nominal new software execution.</t>
  </si>
  <si>
    <t>Fully compliant</t>
  </si>
  <si>
    <t>MEMORY MANAGEMENT</t>
  </si>
  <si>
    <t>REGLESSW-ST-61-001(2)</t>
  </si>
  <si>
    <t>After wake up, RAM shall be tested.
This test could consist in writing then reading a pattern (0x55AA classically), in every RAM address. In case of error, a reset shall be forced.
If the complete test is not compatible with the init timing required for the component, test can be reduced to critical variables.</t>
  </si>
  <si>
    <t>TIANMA:
SRAM include Stack. Init RAM,No-Init RAM and heap area.
Due to some key data should store in RAM, only Init RAM area can be tested. Will be implemented.</t>
  </si>
  <si>
    <t>REGLESSW-ST-62-001(2)</t>
  </si>
  <si>
    <t>RAM shall be initialized at each wake up with a justified value. 
If this is not possible (RAM_NO_INIT mechanism for example), final choice done should be justified.
Supplier shall provide to STLA the list of data stored in the non initialized memory.</t>
  </si>
  <si>
    <t>SRAM include Stack. Init RAM,No-Init RAM and heap area.</t>
  </si>
  <si>
    <t>REGLESSW-ST-62-004(0)</t>
  </si>
  <si>
    <t>If supplier uses RAM NO INIT instead of Non Volatile Memory, it shall be justified. In particular in case of reset, there shall not be any malfunction when using RAM NO INIT.</t>
  </si>
  <si>
    <t>Due to some key data should store in RAM, only Init RAM area can be tested. Will be implemented</t>
  </si>
  <si>
    <t>REGLESSW-ST-62-005(0)</t>
  </si>
  <si>
    <t>Data saved in Non Volatile Memory and not erased in case of software update shall be listed and justified.</t>
  </si>
  <si>
    <t>REGLESSW-ST-63-005(0)</t>
  </si>
  <si>
    <t>If microcontroller allows ECC (Error Correction Code) management in flash and/or RAM it shall be activated.</t>
  </si>
  <si>
    <t>TIANMA:
Microcontroller(CYT2B75) support ECC ,and it will be activated.</t>
  </si>
  <si>
    <t>REGLESSW-ST-63-006(0)</t>
  </si>
  <si>
    <t>The supplier shall prove that during all the use of its product, the maximal number of writing in the EEPROM or Flash is never reached.
A study shall be done and shared with STLA for validation.</t>
  </si>
  <si>
    <t>TIANMA:
For this project, Tianma will purchase fee fls from Infineon , this third party mechanisms will average number of brush per area</t>
  </si>
  <si>
    <t>REGLESSW-ST-63-007(1)</t>
  </si>
  <si>
    <t>The supplier shall guaranty data retention in non-volatile memory during the complete period of use of its product. A study shall be done and shared with STLA for validation.</t>
  </si>
  <si>
    <t>TIANMA:
The data has store in NVM map excel</t>
  </si>
  <si>
    <t>REGLESSW-ST-63-008(0)</t>
  </si>
  <si>
    <t>The use of common data sections, where the same address in memory is shared between two or more different symbols shall be avoided, e.g. common data buffer for different CAN messages. If used, it shall be justified.
The reason of that choice is to avoid production of not portable software. Moreover, it could potentially introduce side effects, difficult to estimate.</t>
  </si>
  <si>
    <t>TIANMA:
There is no situation where different data uses a common data address</t>
  </si>
  <si>
    <t>REGLESSW-ST-63-009(0)</t>
  </si>
  <si>
    <t>In case of different memory partitions (Flash and/or RAM) with different performances (e.g. ram partitions dedicated to one core vs global shared RAM partition, ...). The allocation strategy shall be defined and justified</t>
  </si>
  <si>
    <t>TIANMA:
No Share memory will be used in this project</t>
  </si>
  <si>
    <t>Specific to "Autosar Classic - Operating System like OSEK - Scheduler and below"</t>
  </si>
  <si>
    <t>REGLESSW-ST-61-002(2)</t>
  </si>
  <si>
    <t xml:space="preserve">After wake up, flash shall be tested.
This test could consist in reading flash and calculate a CRC, which CRC shall be equal to a CRC already written in flash.
If the complete test is not compatible with the init timing required for the component, test can be reduced to critical code areas. </t>
  </si>
  <si>
    <r>
      <rPr>
        <sz val="12"/>
        <rFont val="Arial"/>
        <family val="2"/>
      </rPr>
      <t xml:space="preserve">TIANMA:
Flash code area is too big size, if check all data need spend more than </t>
    </r>
    <r>
      <rPr>
        <sz val="12"/>
        <color theme="1"/>
        <rFont val="Arial"/>
        <family val="2"/>
      </rPr>
      <t>100ms,</t>
    </r>
    <r>
      <rPr>
        <sz val="12"/>
        <rFont val="Arial"/>
        <family val="2"/>
      </rPr>
      <t xml:space="preserve"> it will effect start-up time.So only check NVM area in flash .
After system wakeup, will check NVM data CRC value whethter equal to CRC byte.</t>
    </r>
  </si>
  <si>
    <t>REGLESSW-ST-62-003(2)</t>
  </si>
  <si>
    <t>If microcontroller contains some non used FLASH or ROM, this one shall be initialized with the code of an instruction forcing a reset.</t>
  </si>
  <si>
    <t>TIANMA:
useless ROM address will fullfill with 0xFF via IDE setting</t>
  </si>
  <si>
    <t>REGLESSW-ST-63-001(1)</t>
  </si>
  <si>
    <t>Executable code loading from FLASH, EEPROM or ROM to RAM shall be justified and protected (specific CRC for example).</t>
  </si>
  <si>
    <t>After system wakeup, will check NVM data CRC value whethter equal to CRC byte.</t>
  </si>
  <si>
    <t>REGLESSW-ST-63-002(4)</t>
  </si>
  <si>
    <t>EEPROM data blocks shall be protected with a CRC. This CRC shall be calculated at each writing and checked at each reading. Every non protected area shall be justified.
The aim is to manage two constraints : 
- Ageing EEPROM memory cells after many writings.
- Power off during writing in EEPROM
A similar mechanism shall be put in place in case of EEPROM emulation in flash.</t>
  </si>
  <si>
    <t>TIANMA:
EEPROM divide by 4 blocks, every blocks has dependence CRC.
If data is changed, will write whole block. Not effect age of other data.
If power of during writing EEPROM, after reset will check EEPROM CRC. If one block CRC is incorrectly, will use default data which store in ROM for this block.</t>
  </si>
  <si>
    <t>REGLESSW-ST-63-015(0)</t>
  </si>
  <si>
    <t>EEPROM emulation in Data Flash (E.g. Autosar NVM classical design solution) introduces flash page switching and flash page erase operations (long process) during ECU activity.
This design solution opens the door to two use cases:
-	Timing impact when the page swap becomes necessary (nominal case or error recovery)
-	Power off during page writing or page erase
Design solution shall be associated with efficient management of those two use cases and supplier shall document how the management of them is compatible with all the requirements of the ECU related to:
-	Error recovery,
-	timing requirements at startup and during shutdown when startup demand happens during shutdown, in nominal mode and also during error recovery.
The validation plan shall address and test all the corresponding use cases and demonstrate the robustness of the software.</t>
  </si>
  <si>
    <t>Display will check Wake up pin status before pull down MCU pin to low and complete power off sequence,if Wake up pin status is high,then will not pull down MCU pin to low and execute power on sequence.
The validation plan will provide and review with STLA</t>
  </si>
  <si>
    <t>REGLESSW-ST-63-003(3)</t>
  </si>
  <si>
    <t>Copying an EEPROM block into RAM memory, in order to increase response time at runtime or to reduce EEPROM access is possible.
Supplier shall provide to STLA mechanism used to guarantee a safe behavior at the init time after the reset.
A similar mechanism shall be put in place in case of EEPROM emulation in flash.</t>
  </si>
  <si>
    <t>TIANMA:
FEE will mirror the NVM data in RAM and to make sure the access NVM are under control</t>
  </si>
  <si>
    <t>REGLESSW-ST-63-004(0)</t>
  </si>
  <si>
    <t>Dynamic memory allocation is forbidden.</t>
  </si>
  <si>
    <t>TIANMA:
Dynamic memory allocation is not used.Code review will check dynamic memory allocation.</t>
  </si>
  <si>
    <t>Specific to "Multiple OS/Virtualization"</t>
  </si>
  <si>
    <t>REGLESSW-ST-63-010(0)</t>
  </si>
  <si>
    <t>The  Flash and RAM allocation to the different virtualized contexts (VMs, …) shall be justified. This strategy and justification shall include also the eventual RAM/Flash dedicated to some HW accelerators (GPU, …)</t>
  </si>
  <si>
    <t>TIANMA:
Display is used MCU, no virtualization</t>
  </si>
  <si>
    <t>REGLESSW-ST-63-011(0)</t>
  </si>
  <si>
    <t>The strategy to manage shared memory between the different virtualized contexts shall be explained and justified. In particular, it will be explained how to avoid race condition issues.</t>
  </si>
  <si>
    <t>REGLESSW-ST-63-013(0)</t>
  </si>
  <si>
    <t>In case of shared GPU and/or shared Display between several virtualized contexts, the strategy shall be explained and justified. In particular, the way eventual different HMI/Graphical frameworks are at the end shared in a single GPU shall be detailed and justified.</t>
  </si>
  <si>
    <t>REGLESSW-ST-63-014(0)</t>
  </si>
  <si>
    <t>The peripherals sharing strategy shall be explained and justified (E.g. Ethernet connection).</t>
  </si>
  <si>
    <t>TIANMA:
Display is not sharing peripherals.</t>
  </si>
  <si>
    <t>Specific to "Extra cores (HSM, Low consumption, …)"</t>
  </si>
  <si>
    <t>REGLESSW-ST-63-012(0)</t>
  </si>
  <si>
    <t>In case of shared memory between the main cores and those extra cores, the strategy of management of this shared memory shall be detailed and justified. In particular, it will be explained how to avoid race condition accessing shared areas.</t>
  </si>
  <si>
    <t>TIANMA:
Display is not sharing memory.</t>
  </si>
  <si>
    <t>INTERRUPTS MANAGEMENT</t>
  </si>
  <si>
    <t>REGLESSW-ST-7-001(3)</t>
  </si>
  <si>
    <t>A handler function shall be associated with every interrupt and exception vectors. If an interrupt is not used, it is associated with a function forcing a reset and keeping a trace of the reset. Unexpected exceptions shall be handled by an appropriate reaction (most often a reset).</t>
  </si>
  <si>
    <t>TIANMA:
If an useless interrupt be abnormal triger, SW should store reset reason in EEPROM and execute system reset.</t>
  </si>
  <si>
    <t>REGLESSW-ST-7-002(0)</t>
  </si>
  <si>
    <t>A non used interrupt shall be masked</t>
  </si>
  <si>
    <t>TIANMA:
NVIC init will disable all interrupt.
If one interrupt will be used, will be enable</t>
  </si>
  <si>
    <t>REGLESSW-ST-7-003(4)</t>
  </si>
  <si>
    <t>A protection mechanism shall be developed against inopportune interrupts (more than x executions of the interrupt in less than y ms) to protect the execution of the rest of the program.</t>
  </si>
  <si>
    <t>TIANMA:
WDGM will detect the interrupt excute count.</t>
  </si>
  <si>
    <t>REGLESSW-ST-7-004(0)</t>
  </si>
  <si>
    <t>Non maskable interrupt usage (except for the watchdog) shall be justified. Especially, every parts of code developed to normally run with masked interrupts shall be designed to be interruptible by these non maskable interrupts.</t>
  </si>
  <si>
    <t>REGLESSW-ST-7-005(1)</t>
  </si>
  <si>
    <t>Changing interrupt priority at runtime is forbidden.</t>
  </si>
  <si>
    <t>TIANMA:
The priority of interrupt has set at module init for once. It can not be changed at runtime</t>
  </si>
  <si>
    <t>REGLESSW-ST-7-006(1)</t>
  </si>
  <si>
    <t>Executing parts of code with interrupts masked or partially masked shall be justified and be as short as possible (typically 50µs). Supplier shall calculate all critical sections in its code and shall guarantee that every real time requirements are fulfilled.</t>
  </si>
  <si>
    <t>TIANMA:
Code view will check the Enter/Exit critical section handle</t>
  </si>
  <si>
    <t>REGLESSW-ST-7-007(1)</t>
  </si>
  <si>
    <t>Possibility to enable disable interrupt « by cascading » shall not be used:
This example shall not be followed : 
DISABLE IT1 // IT1 disabled
…                  // code execution
DISABLE IT2 // IT2 disabled
…                  // code execution
ENABLE IT // All ITs enabled</t>
  </si>
  <si>
    <t>REGLESSW-ST-7-008(0)</t>
  </si>
  <si>
    <t>Use of nesting of disable and enable interrupts shall be justified. In case of its use, a counter shall be used: counter shall be incremented each time interrupts are disabled and decremented each time interrupts are enabled. Interrupts will be really enabled when counter will be equal to 0.</t>
  </si>
  <si>
    <t>TIANMA:
Enter critical section will count +1 when disable interrupt
Exit critical section will count -1 when enable interrupt
Every interrupt will check count is equal with 0</t>
  </si>
  <si>
    <t>REGLESSW-ST-7-009(0)</t>
  </si>
  <si>
    <t>Use of interrupt nesting shall be justified.</t>
  </si>
  <si>
    <t>TIANMA:Hardware priority configuration only allows for two levels. The high-priority interrupt group (Critical) can preempt the low-priority group (Background), but interrupts at the same level do not nest within each other.</t>
  </si>
  <si>
    <t>REGLESSW-ST-7-010(0)</t>
  </si>
  <si>
    <t>In case of crossed interrupts triggering (one extra core triggering interrupts on the main and vice and versa), the supplier shall ensure that the interrupts configurations (HW configuration) is done exclusively by the one side, the main or the extra core, and preferably the main.</t>
  </si>
  <si>
    <t>TIANMA:
The interrupts configurations are setted by the main core.</t>
  </si>
  <si>
    <t>MICROCONTROLLER/MICROPROCESSOR MANAGEMENT</t>
  </si>
  <si>
    <t>REGLESSW-ST-8-001(4)</t>
  </si>
  <si>
    <t>If microcontroller has an auto test, this mode shall be used</t>
  </si>
  <si>
    <t>TIANMA:
No auto test modue in this chip</t>
  </si>
  <si>
    <t>REGLESSW-ST-8-002(3)</t>
  </si>
  <si>
    <t>Configuration registers, including port configuration registers, shall be checked periodically or reprogramed periodically. In case of error detected, supplier shall propose a safe mode (reset or register reconfiguration for example).</t>
  </si>
  <si>
    <t>TIANMA:
Current strategy is after writing port, will read the register if notequal, will try to write three times, if still don't work, reset the MCU.</t>
  </si>
  <si>
    <t>REGLESSW-ST-8-003(3)</t>
  </si>
  <si>
    <t>Definition of CPU modes (Sleep, run, standby, ...) and transition (IT mask, Watchdog, ...) shall be provided. In particular, supplier shall justify the link between theses modes and supply/life phase requirements from STLA</t>
  </si>
  <si>
    <t>TIANMA:
In CPU level, No Wake/sleep mode
In display system level, wakeup and sleep mode exist</t>
  </si>
  <si>
    <t>REGLESSW-ST-8-004(0)</t>
  </si>
  <si>
    <t>Outputs shall be refreshed periodically with a justification of the periodicity.</t>
  </si>
  <si>
    <t xml:space="preserve">TIANMA:
The outputs of DIO will refresh periodically, ensuring that the outputs are valid. </t>
  </si>
  <si>
    <t>REGLESSW-ST-8-005(0)</t>
  </si>
  <si>
    <t>Inputs shall be read periodically with a justification of the periodicity.</t>
  </si>
  <si>
    <t>TIANMA:
ADC/DIO  will be implemented, and ADC will be read periodically for NTC, voltage, and etc.</t>
  </si>
  <si>
    <t>REGLESSW-ST-8-006(0)</t>
  </si>
  <si>
    <t>All communications between microcontroller and external components like ASIC or another microcontroller shall be described. In particular, a specific behavior shall be described in case of loss of communication.</t>
  </si>
  <si>
    <t>TIANMA:
Reference Functional Safety Strategy</t>
  </si>
  <si>
    <t>REGLESSW-ST-8-009(0)</t>
  </si>
  <si>
    <t>Low level software depending on microcontroller (or MCAL) shall be developed in strict accordance with the specifications and guidelines provided by the microcontroller manufacturer. These guidelines typically include, but are not limited to:
User Manuals
Reference Manuals
Application Notes
Errata Sheets
Hardware Design Guidelines</t>
  </si>
  <si>
    <t>TIANMA:ok</t>
  </si>
  <si>
    <t>REGLESSW-ST-8-007(2)</t>
  </si>
  <si>
    <t>Low level software depending on microcontroller (or MCAL) shall be reviewed and approved by microcontroller manufacturer.</t>
  </si>
  <si>
    <t>TIANMA:
MCAL is provide by INFINEON</t>
  </si>
  <si>
    <t>REGLESSW-ST-8-010(0)</t>
  </si>
  <si>
    <t>If new errata are reported by the microcontroller manufacturer, they shall be promptly analyzed and addressed. Stellantis shall be informed of any required actions to ensure continued compliance and system integrity.</t>
  </si>
  <si>
    <t>Specific to "Multiple micros (MCU, MPU, …)"</t>
  </si>
  <si>
    <t>REGLESSW-ST-8-008(0)</t>
  </si>
  <si>
    <t>In case of communication between several micros inside an ECU, it shall be designed a solution able to detect any kind of desynchronization between both.</t>
  </si>
  <si>
    <t>TIANMA:
Signle MCU not applicable</t>
  </si>
  <si>
    <t xml:space="preserve">STACK MANAGEMENT </t>
  </si>
  <si>
    <t>REGLESSW-ST-9-001(3)</t>
  </si>
  <si>
    <t>In case of fixed stack size, computation of maximum usage of the stack shall be performed and results shall be provided to STLA. Supplier shall also provide computation method to STLA.</t>
  </si>
  <si>
    <t>TIANMA:
The stack usage rate is calculated during software integration testing.It can provide in software release note.</t>
  </si>
  <si>
    <t>SW Architecture and SW Safety Analysis</t>
  </si>
  <si>
    <t>REGLESSW-ST-9-002(4)</t>
  </si>
  <si>
    <t>In case of  fixed stack size, checking on real case of stack usage is required (simulation with representative network load and interrupt usage).</t>
  </si>
  <si>
    <t>TIANMA:
It will calculate the stack usage rate in high-load scenarios.</t>
  </si>
  <si>
    <t>REGLESSW-ST-9-003(1)</t>
  </si>
  <si>
    <t>In case of fixed stack size, stack overflow detection mechanism is required, with a forced reset in case of detection.</t>
  </si>
  <si>
    <t>TIANMA:
It is achievable.Mcu can detect stack overflow, and then watchdog shall reset MCU.</t>
  </si>
  <si>
    <t>MONITORING - RECOVERY STRATEGY</t>
  </si>
  <si>
    <t>REGLESSW-ST-10-001(0)</t>
  </si>
  <si>
    <t>A Watchdog mechanism (hardware and/or software) is required.</t>
  </si>
  <si>
    <t>TIANMA:
Use the internal watchdog of the MCU.</t>
  </si>
  <si>
    <t>REGLESSW-ST-10-002(1)</t>
  </si>
  <si>
    <t>Watchdog mechanism shall be described (simple, windowed. Period and localization into the code of the WD counter update).
The description shall be available to STLA</t>
  </si>
  <si>
    <t>TIANMA:
Windows watchdog will be implemented.The watchdog will be used and feed in every x milliseconds, when its window  openperiod is set to x milliseconds and its window close period is set to 2x milliseconds.
when x milliseconds open windows will has a Early Warning Interrupt ,In this interrupt haddle will check WDM's results,if OK feed watchdog,if not OK dont feed watchdog  ( WDM willrecord not OK 's reasons) , MCU will Reset when window close.</t>
  </si>
  <si>
    <t>REGLESSW-ST-10-003(0)</t>
  </si>
  <si>
    <t>Supplier shall never refresh watchdog in a loop without using a time-out.</t>
  </si>
  <si>
    <t>TIANMA:
The rule is followed ,Everytime feed watchdog operation needs to be judged by the WDM that there is no problem,if WDM not operation or WDM find there had problem MCU will not feed watchdog and MCU will reset.</t>
  </si>
  <si>
    <t>REGLESSW-ST-10-004(1)</t>
  </si>
  <si>
    <t>The complete monitoring/recovery strategy shall be defined and detailed to minimize the system/customer impact in case of failure and then needed recovery.
In particular, in case a reset counter exists to switch to limphome mode, the strategy to increase but also reinitialize the counter shall be detailed by the supplier and approved by STLA - avoid for example to reinitialize the reset counter only on power on for ECU which is connected to the battery.</t>
  </si>
  <si>
    <t>TIANMA:
WatchDog will provide the strategy, the recovery strategy will be define in SW SAS and watchdog SDD.</t>
  </si>
  <si>
    <t>REGLESSW-ST-10-005(0)</t>
  </si>
  <si>
    <t>The recovery strategy shall foresee all the possible levels of detection and recovery: Application, Container, Full  OS/VM, complete SOC, complete ECU.</t>
  </si>
  <si>
    <t>REGLESSW-ST-10-007(0)</t>
  </si>
  <si>
    <t>If persistent RAM is used for recovery (RAM not initialized on hot reset), at least one level of recovery shall consider to not rely on it anymore.</t>
  </si>
  <si>
    <t>TIANMA:
Not used persistent RAM.</t>
  </si>
  <si>
    <t>REGLESSW-ST-10-008(0)</t>
  </si>
  <si>
    <t>Supplier shall highlight how the monitoring and recovery strategy will apply even if an issue happens soon during startup or close to end of shutdown. In case of blind spots, they must be highlighted.</t>
  </si>
  <si>
    <t>REGLESSW-ST-10-006(0)</t>
  </si>
  <si>
    <t>In case of an ECU with multiple micros, the recovery strategy should define recovery levels involving all of them. It is a good practice to use the most reliable micros to monitor the others.</t>
  </si>
  <si>
    <t>TIANMA:
Signle MCU not applicable.</t>
  </si>
  <si>
    <t>DYNAMICS - SCHEDULING</t>
  </si>
  <si>
    <t>REGLESSW-ST-11-003(1)</t>
  </si>
  <si>
    <t>Conception shall assure that no deadlock will occur.</t>
  </si>
  <si>
    <t>REGLESSW-ST-11-004(2)</t>
  </si>
  <si>
    <t>Deadlock detection mechanism is required. In case of dead lock detection, the system shall stay in a safe state. A reset can be a solution.</t>
  </si>
  <si>
    <t xml:space="preserve">TIANMA:
Wdgm wil detect task and Irq, if deadlock detected, will reset.
</t>
  </si>
  <si>
    <t>REGLESSW-ST-11-006(0)</t>
  </si>
  <si>
    <t>All shared variables (between pre-emptive tasks, between tasks and interrupts or between interrupts in case of nesting of interrupts) shall be listed and secured if necessary.</t>
  </si>
  <si>
    <t>TIANMA:The shared vaiables is used for two module data switch, use critical section to protect the data</t>
  </si>
  <si>
    <t>REGLESSW-ST-11-007(0)</t>
  </si>
  <si>
    <t>In case of use of pre-emptive operating system, a mechanism shall be put in place to avoid priority inversion like Priority Inheritance Protocol (PIP) or Priority Ceiling Protocol (PCP).</t>
  </si>
  <si>
    <t>TIANMA:
Flexible Safety RTOS supports  PCP.</t>
  </si>
  <si>
    <t>REGLESSW-ST-11-008(1)</t>
  </si>
  <si>
    <t>All parts of code executed or influenced from different contexts asynchronously in parallel with different priorities (from tasks or interrupts or both) shall be protected from data inconsistencies or shall be reentrant/Threadsafe</t>
  </si>
  <si>
    <t>TIANMA:
code review</t>
  </si>
  <si>
    <t>REGLESSW-ST-11-009(0)</t>
  </si>
  <si>
    <r>
      <rPr>
        <sz val="12"/>
        <rFont val="Arial"/>
        <family val="2"/>
      </rPr>
      <t>All functions managing static variables and/or global variable(s) have to be assessed on their reentrant/Thread safe capability. Their code header and design documentation shall highlight that characteristic.</t>
    </r>
    <r>
      <rPr>
        <sz val="14"/>
        <rFont val="Arial"/>
        <family val="2"/>
      </rPr>
      <t xml:space="preserve"> </t>
    </r>
    <r>
      <rPr>
        <b/>
        <sz val="14"/>
        <color theme="1"/>
        <rFont val="宋体"/>
        <family val="3"/>
        <charset val="134"/>
        <scheme val="minor"/>
      </rPr>
      <t>Note that all the state machines are at least managing their own state like that and are concerned by this requirement.</t>
    </r>
  </si>
  <si>
    <t>TIANMA:
The state machines and static variables and/or global variable(s) management will be descripted in SDD.</t>
  </si>
  <si>
    <t>REGLESSW-ST-11-010(0)</t>
  </si>
  <si>
    <t xml:space="preserve">The race condition protections shall be used in a way limiting as much as possible the impact on the global scheduling (smallest scope). </t>
  </si>
  <si>
    <t>TIANMA:
Conduct a code review focusing on the usage of critical sections.</t>
  </si>
  <si>
    <t>REGLESSW-ST-11-011(0)</t>
  </si>
  <si>
    <t>The disable/enable interrupts shall be done in the same code bloc and called in the same conditions (no different conditions for disable and enable calls).</t>
  </si>
  <si>
    <t>REGLESSW-ST-11-012(0)</t>
  </si>
  <si>
    <t>The dynamic/timing constraints shall be detailed and demonstration shall be done that the defined scheduling will allow to fulfill them in any circumstances. If there are exceptions they shall be justified.</t>
  </si>
  <si>
    <t>TIANMA:
The constraints will be define in SAS.</t>
  </si>
  <si>
    <t>REGLESSW-ST-11-013(0)</t>
  </si>
  <si>
    <t>The acceptable jitter shall be assessed and expressed for each processing entity (runnable on Autosar Classic) and its compatibility with the scheduling strategy defined shall be checked.</t>
  </si>
  <si>
    <t>REGLESSW-ST-11-014(0)</t>
  </si>
  <si>
    <t>For any event triggered processing with potential high frequency (&gt;10Hz) it shall be checked if the expected reaction time and the corresponding CPU load allow it to be designed with a periodic polling (more predictive scheduling).</t>
  </si>
  <si>
    <t>TIANMA:
Limit the interrupt trigger excute time.</t>
  </si>
  <si>
    <t>REGLESSW-ST-11-024(0)</t>
  </si>
  <si>
    <t>The use of nominal timing task activation as time base for elapsed time measurements shall be clearly justified if used.</t>
  </si>
  <si>
    <t>REGLESSW-ST-11-025(0)</t>
  </si>
  <si>
    <t>The use of time base referred to the period of messages coming from other ECUs is forbidden.</t>
  </si>
  <si>
    <t>TIANMA:
We use the MCU's SysTick timer as the time base.</t>
  </si>
  <si>
    <t>REGLESSW-ST-11-005(1)</t>
  </si>
  <si>
    <t>The system should not dynamically allocate operating system elements: tasks, events, queues,…</t>
  </si>
  <si>
    <t>TIANMA:
Not support to dynamically allocate operating system elements.</t>
  </si>
  <si>
    <t>REGLESSW-ST-11-015(0)</t>
  </si>
  <si>
    <t>The synchronous mapped client/server calls shall be highlighted and the tasks chains created shall be checked like acceptable from a scheduling point of view.</t>
  </si>
  <si>
    <t>TIANMA:AUTOSAR CP not used in project</t>
  </si>
  <si>
    <t>REGLESSW-ST-11-016(0)</t>
  </si>
  <si>
    <t>Chained runnables in the same function scope (call sequence to be respected) with the same scheduling expectations (same period or same events triggering them) shall be challenged and possibly merged.</t>
  </si>
  <si>
    <t>REGLESSW-ST-11-022(0)</t>
  </si>
  <si>
    <t>If runnable inputs stability during its execution is needed, the RTE implicit mode shall be privileged.</t>
  </si>
  <si>
    <t>REGLESSW-ST-11-023(0)</t>
  </si>
  <si>
    <t>If inputs stability is needed across several runnables then the existence of such runnables structure has to be challenged.</t>
  </si>
  <si>
    <t>REGLESSW-ST-11-026(0)</t>
  </si>
  <si>
    <t>The exchange of data among tasks shall be handled by a mechanism that will preserve data coherency according to application needs. The selected mechanism shall be clearly documented.</t>
  </si>
  <si>
    <t>Specific to "POSIX (Autosar Adaptive, QNX, Linux, Android, …)"</t>
  </si>
  <si>
    <t>REGLESSW-ST-11-017(0)</t>
  </si>
  <si>
    <t>Any mix in scheduling strategies like it is possible in environments like Linux shall be justified and in particular it shall be justified that the weakly scheduled tasks will have the necessary CPU to fulfill their expectations.</t>
  </si>
  <si>
    <t xml:space="preserve">TIANMA:
Display is used MCU, no AUTSAR AP and SOC.
</t>
  </si>
  <si>
    <t>REGLESSW-ST-11-020(0)</t>
  </si>
  <si>
    <t>The supplier shall check that all shared mutex variables are declared in a way to be shared by the different processes/threads expected to use them.</t>
  </si>
  <si>
    <t>TIANMA:
Display is used MCU, no AUTSAR AP and SOC.</t>
  </si>
  <si>
    <t>REGLESSW-ST-11-021(0)</t>
  </si>
  <si>
    <t>The supplier shall use mutex mechanism provided by the language (C++) than by the OS itself (better portability).</t>
  </si>
  <si>
    <t>TIANMA:
Display does not use C++.</t>
  </si>
  <si>
    <t>REGLESSW-ST-11-018(0)</t>
  </si>
  <si>
    <t>The CPU (physical cores) virtualization and allocation strategy shall be detailed and justified.</t>
  </si>
  <si>
    <t>REGLESSW-ST-11-019(0)</t>
  </si>
  <si>
    <t>In case of integration of VMs with different criticities (safety related, …) the supplier shall justify how the configuration of the virtualization mechanism and/or of the HW ensures that an error on a low criticity VM does not cause a starvation for the high criticity ones.</t>
  </si>
  <si>
    <t>Display is used MCU, no virtualization</t>
  </si>
  <si>
    <t>ECU PHASES</t>
  </si>
  <si>
    <t>REGLESSW-ST-16-001(1)</t>
  </si>
  <si>
    <t>The supplier shall describe in detail the ECU phases and transitions:
  - Behaviour at start-up (Power On Reset or software reset)
  - Behaviour at wake-up
  - Behaviour before going to sleep or before shut down
  - Behaviour in sleep mode
  - Behaviour if a reset occurs
  - Treatments when downloading a new software
This description shall be specifically documented and submitted to STLA review.
Note: some use cases listed above may not be applicable to your ECU</t>
  </si>
  <si>
    <t>TIANMA:
These detail behaviours is in software architecture document.</t>
  </si>
  <si>
    <t>REGLESSW-ST-16-002(0)</t>
  </si>
  <si>
    <t>The supplier shall ensure that the software architecture and design allow a clean and secure restart during shutdown phase whenever the restart demand occurs during this shutdown. This means (not exhaustive list):
- Respecting ECU maximum startup time.
- Ensuring persistent data consistency
- Ensuring the consistency of any data influencing the ECU performance or the system role during this use case, even if a reset occurs.
- Robust design regarding restart request during NVM write
The design choices and associated validation to ensure robustness and avoid issues on this point shall be specifically documented and submitted to STLA review.</t>
  </si>
  <si>
    <t>TIANMA:
During shutdown phase when NVM is writing, the sys reset happened.
After reset, the NVM will check checksum whether is correctly.
If not correctly will use default NVM data.</t>
  </si>
  <si>
    <t>REGLESSW-ST-16-003(0)</t>
  </si>
  <si>
    <t>If a "point of no return" exists in this shutdown processing, it shall be detailed and it shall be demonstrated in which way this point of no return is compatible with shutdown and startup expected performances.</t>
  </si>
  <si>
    <t xml:space="preserve">TIANMA:
When the display continuously detects that the wakeup level meets the power-off requirements, it will perform the power-off sequence operation based on hsis. Only after the power-off is completed can the power-on be continued.
</t>
  </si>
  <si>
    <t>REGLESSW-ST-16-004(0)</t>
  </si>
  <si>
    <t>The necessary synchronization between the different processes at startup shall be detailed and implemented with formal synchronization. It shall be demonstrated that no synchronization is based on execution time (none formal synchronization).</t>
  </si>
  <si>
    <t>TIANMA:
Event synchronization is adopted between tasks.</t>
  </si>
  <si>
    <t>POWER MANAGEMENT</t>
  </si>
  <si>
    <t>REGLESSW-ST-18-001(0)</t>
  </si>
  <si>
    <t>For the ECUs already running before key ON, the supplier shall justify that the ECU behavior is not affected by the voltage drop happening at Key ON or that the ECU manages the potential effect.</t>
  </si>
  <si>
    <t>TIANMA :
The display is not running before key on</t>
  </si>
  <si>
    <t>General Topics</t>
  </si>
  <si>
    <t>REGLESSW-ST-18-002(0)</t>
  </si>
  <si>
    <t>In the case one micro handles the power supply of others, the supplier shall justify that in no circumstances a power-off from this micro can generate Flash issues on the cut micros (power-off during flash writing/erasing).</t>
  </si>
  <si>
    <t>TIANMA :
No multi mcu used in our system.</t>
  </si>
  <si>
    <t>SOFTWARE SAFETY</t>
  </si>
  <si>
    <t>REGLESSW-ST-15-000(0)</t>
  </si>
  <si>
    <t>In case of ASIL A or more, sheet "ISO 26262 Checklist" shall also be filled by the supplier.</t>
  </si>
  <si>
    <t>TIANMA:
Refer to ISO 26262 Sheet.</t>
  </si>
  <si>
    <t>CODING RULES</t>
  </si>
  <si>
    <t>REGLESSW-ST-12-003(2)</t>
  </si>
  <si>
    <t>Pointer use is forbidden in application layer and shall be justified for the remaining software (low layers or basic software).</t>
  </si>
  <si>
    <t>TIANMA:
APP can used pointer,
QAC issue related to pointer must be fixed in APP</t>
  </si>
  <si>
    <t>SW Unit Design and Verification (incl. static analyses)</t>
  </si>
  <si>
    <t>REGLESSW-ST-12-004(0)</t>
  </si>
  <si>
    <t>Address computation on pointers shall be justified.</t>
  </si>
  <si>
    <t xml:space="preserve">TIANMA:
QAC will check this:
Rule 18.1 Required A pointer resulting from arithmetic on a pointer operand shall address an element of the same array as that pointer operand
Rule 18.2 Required Subtraction between pointers shall only be applied to pointers that address elements of the same array
Rule 18.3 Required The relational operators &gt;, &gt;=, &lt; and &lt;= shall not be applied to objects of pointer type except where they point into the same object
Rule 18.4 Advisory The +, -, += and -= operators should not be applied to an expression of pointer type </t>
  </si>
  <si>
    <t>REGLESSW-ST-12-005(0)</t>
  </si>
  <si>
    <t>Casting of pointer shall be justified.</t>
  </si>
  <si>
    <t>TIANMA:
QAC will check this:
Rule 11.1 Required Conversions shall not be performed between a pointer to a function and any other type
Rule 11.2 Required Conversions shall not be performed between a pointer to an incomplete type and any other type
Rule 11.3 Required A cast shall not be performed between a pointer to object type and a pointer to a different object type
Rule 11.4 Advisory A conversion should not be performed between a pointer to object and an integer type
Rule 11.5 Advisory A conversion should not be performed from pointer to void into pointer to object
Rule 11.6 Required A cast shall not be performed between pointer to void and an arithmetic type
Rule 11.7 Required A cast shall not be performed between pointer to object and a non-integer arithmetic type</t>
  </si>
  <si>
    <t>REGLESSW-ST-12-006(0)</t>
  </si>
  <si>
    <t>Use of function pointer shall be justified.</t>
  </si>
  <si>
    <t>TIANMA:
Code review</t>
  </si>
  <si>
    <t>REGLESSW-ST-12-007(0)</t>
  </si>
  <si>
    <t>Before any array access, the addressing range shall be checked.</t>
  </si>
  <si>
    <r>
      <rPr>
        <sz val="12"/>
        <color rgb="FF000000"/>
        <rFont val="Arial"/>
        <family val="2"/>
      </rPr>
      <t>TIANMA:
QAC will check this:
• array bound errors Ensure that array indices are within the bounds of the array size before using them to index the array — Rule 18.1.</t>
    </r>
    <r>
      <rPr>
        <sz val="12"/>
        <color rgb="FF000000"/>
        <rFont val="宋体"/>
        <family val="3"/>
        <charset val="134"/>
      </rPr>
      <t>（</t>
    </r>
    <r>
      <rPr>
        <sz val="12"/>
        <color rgb="FF000000"/>
        <rFont val="Arial"/>
        <family val="2"/>
      </rPr>
      <t>misra 2012 P24</t>
    </r>
    <r>
      <rPr>
        <sz val="12"/>
        <color rgb="FF000000"/>
        <rFont val="宋体"/>
        <family val="3"/>
        <charset val="134"/>
      </rPr>
      <t>）</t>
    </r>
  </si>
  <si>
    <t>REGLESSW-ST-12-008(0)</t>
  </si>
  <si>
    <t>Before any division, the denominator shall be tested different from zero.</t>
  </si>
  <si>
    <t>TIANMA:
Code review and sofaware unit test.</t>
  </si>
  <si>
    <t>REGLESSW-ST-12-009(2)</t>
  </si>
  <si>
    <t>Before any pointer access, the pointer value shall be tested different from NULL.</t>
  </si>
  <si>
    <t>REGLESSW-ST-12-010(0)</t>
  </si>
  <si>
    <t>Arithmetic computation should not use implicit cast, in order to avoid, among other problem, data overflow.</t>
  </si>
  <si>
    <t>TIANMA:
QAC will check this:
Rule 10.3 The value of an expression shall not be assigned to an object with a narrower essential type or of a different essential type category</t>
  </si>
  <si>
    <t>REGLESSW-ST-13-001(1)</t>
  </si>
  <si>
    <t>Variable type used in the software shall be explicitly defined (not relying on the microcontroller architecture).</t>
  </si>
  <si>
    <t>TIANMA:
QAC will check this:
Rule 8.1 Required Types shall be explicitly specified</t>
  </si>
  <si>
    <t>REGLESSW-ST-13-002(1)</t>
  </si>
  <si>
    <t>Software shall be compiled with every warning activated. The remaining warning should be justified.</t>
  </si>
  <si>
    <t>REGLESSW-ST-13-003(2)</t>
  </si>
  <si>
    <t>For every function that returns an error code, the returned value shall be tested and an appropriate error management shall be implemented (with error logging to detect such errors in validation).
A particular attention shall be given to OS errors (ex : task activation fail / OS_LIMIT)</t>
  </si>
  <si>
    <t>TIANMA:
Unit test and integration test for moduler interface.</t>
  </si>
  <si>
    <t>REGLESSW-ST-13-004(0)</t>
  </si>
  <si>
    <t>Every loop on an external condition should be protected with a timeout.</t>
  </si>
  <si>
    <t>REGLESSW-ST-13-005(0)</t>
  </si>
  <si>
    <t>Software metrics shall be calculated (examples: number of lines of code vs number of lines of comments, cyclomatic complexity, Myer’s interval, nesting of conditions, number of logical operator, number of lines of code …). For each metric, thresholds shall be defined. Each result beyond thresholds shall be justified.</t>
  </si>
  <si>
    <t>TIANMA:
QAC will calculate software metrics.</t>
  </si>
  <si>
    <t>REGLESSW-ST-14-001(2)</t>
  </si>
  <si>
    <t>Supplier shall describe its coding rules.</t>
  </si>
  <si>
    <t>TIANMA:
Tianma Software Coding Guideline will describe coding rules.</t>
  </si>
  <si>
    <t>REGLESSW-ST-14-002(3)</t>
  </si>
  <si>
    <t>The supplier shall regularly use a tool to check the coding rules and naming rules. Any non-compliancy shall be corrected or justified.</t>
  </si>
  <si>
    <t>TIANMA:
Tianma will regularly use QAC and code review to check the coding rules and name rules.</t>
  </si>
  <si>
    <t>REGLESSW-ST-14-004(0)</t>
  </si>
  <si>
    <t>The supplier shall regularly use a tool to check runtime errors (division by zero, non-initialized pointers, overflow, underflow…). Any non-compliancy shall be corrected or justified.</t>
  </si>
  <si>
    <t xml:space="preserve">TIANMA:
Tianma will regularly use QAC and code review to check runtime error </t>
  </si>
  <si>
    <t>REGLESSW-ST-14-003(2)</t>
  </si>
  <si>
    <t>The supplier shall prove that lessons learned from STLA projects or other car makers are taken into account. In particular, no major defect encountered in STLA projects, shall be present in a new project for STLA.
This proof can be a code review, new tests, conception rules...</t>
  </si>
  <si>
    <t>TIANMA:
Lesson learn is managed by PMR during the development phase, and after SOP DQ will control lesson learn format.</t>
  </si>
  <si>
    <t>To add a new question, insert new line above, to not suppress this line.</t>
  </si>
  <si>
    <t>Number</t>
  </si>
  <si>
    <t>Question</t>
  </si>
  <si>
    <t>Supplier Answer (please explain in column "Answer")</t>
  </si>
  <si>
    <t>STLA review status</t>
  </si>
  <si>
    <t>Conformity 
Level</t>
  </si>
  <si>
    <t>Implementation / application status</t>
  </si>
  <si>
    <t xml:space="preserve"> Implementation delivery (real)</t>
  </si>
  <si>
    <t>Verification &amp; Validation status</t>
  </si>
  <si>
    <t>Implementation 
Level</t>
  </si>
  <si>
    <t>Verification &amp; Validation
Level</t>
  </si>
  <si>
    <t>Comments</t>
  </si>
  <si>
    <t>Topic Classification</t>
  </si>
  <si>
    <t>General topics for the product development at the software level</t>
  </si>
  <si>
    <t>Action Plan :</t>
  </si>
  <si>
    <t>ISO26262-6.5_00(0)</t>
  </si>
  <si>
    <t>What is the highest ASIL for the ECU and what is the highest ASIL for the software?</t>
  </si>
  <si>
    <t>B3</t>
  </si>
  <si>
    <t>the highest ASIL for ECU and software is ASIL B</t>
  </si>
  <si>
    <t>ISO26262-6.5_10(0)</t>
  </si>
  <si>
    <r>
      <rPr>
        <sz val="12"/>
        <rFont val="Arial"/>
        <family val="2"/>
      </rPr>
      <t xml:space="preserve">Are software safety activities described?
Especially, are all chapters of the Part 6 concerned by this description and are supplier deliverables mentioned?
</t>
    </r>
    <r>
      <rPr>
        <i/>
        <sz val="10"/>
        <rFont val="Arial"/>
        <family val="2"/>
      </rPr>
      <t>ISO 26262-6:2018 - 5.2</t>
    </r>
  </si>
  <si>
    <t>the safety activities described in safety plan</t>
  </si>
  <si>
    <t>Planification of SW Safety activities</t>
  </si>
  <si>
    <t>Non Compliant</t>
  </si>
  <si>
    <t>ISO26262-6.5_20(0)</t>
  </si>
  <si>
    <r>
      <rPr>
        <sz val="12"/>
        <rFont val="Arial"/>
        <family val="2"/>
      </rPr>
      <t xml:space="preserve">Are software safety activities scheduled?
</t>
    </r>
    <r>
      <rPr>
        <i/>
        <sz val="10"/>
        <rFont val="Arial"/>
        <family val="2"/>
      </rPr>
      <t>ISO 26262-6:2018 - 5.4.1</t>
    </r>
  </si>
  <si>
    <t>the safety activities cheduled in timeline</t>
  </si>
  <si>
    <t>ISO26262-6.5_30(0)</t>
  </si>
  <si>
    <r>
      <rPr>
        <sz val="12"/>
        <rFont val="Arial"/>
        <family val="2"/>
      </rPr>
      <t xml:space="preserve">What is the modelling language if any and what is the coding language?
</t>
    </r>
    <r>
      <rPr>
        <i/>
        <sz val="10"/>
        <rFont val="Arial"/>
        <family val="2"/>
      </rPr>
      <t>ISO 26262-6:2018 - 5.4.2</t>
    </r>
  </si>
  <si>
    <t>Coding language: C, modelling language is UML in software architecture design and detail design.</t>
  </si>
  <si>
    <t>ISO26262-6.5_40(0)</t>
  </si>
  <si>
    <r>
      <rPr>
        <sz val="12"/>
        <rFont val="Arial"/>
        <family val="2"/>
      </rPr>
      <t xml:space="preserve">What are the topics that are fulfilled in Table 1 and how are they fulfilled?
</t>
    </r>
    <r>
      <rPr>
        <i/>
        <sz val="10"/>
        <rFont val="Arial"/>
        <family val="2"/>
      </rPr>
      <t>ISO 26262-6:2018 - 5.4.3</t>
    </r>
  </si>
  <si>
    <t xml:space="preserve">The software meets the rules required by ASIL B
1a Enforcement of low complexity
1b Use of language subsets
1c Enforcement of strong typing+
1f Use of unambiguous graphical representation
1g Use of style guides
1h Use of naming conventions </t>
  </si>
  <si>
    <t>ISO26262-6.5_60(0)</t>
  </si>
  <si>
    <r>
      <rPr>
        <sz val="12"/>
        <rFont val="Arial"/>
        <family val="2"/>
      </rPr>
      <t xml:space="preserve">Are coding guidelines described and applied?
</t>
    </r>
    <r>
      <rPr>
        <i/>
        <sz val="10"/>
        <rFont val="Arial"/>
        <family val="2"/>
      </rPr>
      <t>ISO 26262-6:2018 - 5.4.3</t>
    </r>
  </si>
  <si>
    <t>yes, TIANMA has code guidelines document.</t>
  </si>
  <si>
    <t>Note: it should be aligned with answer to REGLESSW-ST-14-001(2) and REGLESSW-ST-14-002(2) in sheet "Answer to STLA SW Dev. Rules"</t>
  </si>
  <si>
    <t>ISO26262-6.5_70(0)</t>
  </si>
  <si>
    <r>
      <rPr>
        <sz val="12"/>
        <rFont val="Arial"/>
        <family val="2"/>
      </rPr>
      <t xml:space="preserve">Are tooling guidelines described and applied?
</t>
    </r>
    <r>
      <rPr>
        <i/>
        <sz val="10"/>
        <rFont val="Arial"/>
        <family val="2"/>
      </rPr>
      <t>ISO 26262-6:2018 - 5.4.3</t>
    </r>
  </si>
  <si>
    <t>Yes, tool guideline is avalible in system</t>
  </si>
  <si>
    <t>Confidence in tools</t>
  </si>
  <si>
    <t>Specification of software safety requirements</t>
  </si>
  <si>
    <t>ISO26262-6.6_10(0)</t>
  </si>
  <si>
    <r>
      <rPr>
        <sz val="12"/>
        <rFont val="Arial"/>
        <family val="2"/>
      </rPr>
      <t xml:space="preserve">Are safety related functions identified?
</t>
    </r>
    <r>
      <rPr>
        <i/>
        <sz val="10"/>
        <rFont val="Arial"/>
        <family val="2"/>
      </rPr>
      <t>ISO 26262-6:2018 - 6.4.1</t>
    </r>
  </si>
  <si>
    <t>Safety related function will be presented in TSR/SSR allocated to Software.</t>
  </si>
  <si>
    <t>Software Safety requirements and traceability</t>
  </si>
  <si>
    <t>ISO26262-6.6_20(0)</t>
  </si>
  <si>
    <r>
      <rPr>
        <sz val="12"/>
        <rFont val="Arial"/>
        <family val="2"/>
      </rPr>
      <t xml:space="preserve">Are software safety requirements clear and complete?
</t>
    </r>
    <r>
      <rPr>
        <i/>
        <sz val="10"/>
        <rFont val="Arial"/>
        <family val="2"/>
      </rPr>
      <t>ISO 26262-6:2018 - 6.4.2</t>
    </r>
  </si>
  <si>
    <t>ISO26262-6.6_30(0)</t>
  </si>
  <si>
    <r>
      <rPr>
        <sz val="12"/>
        <rFont val="Arial"/>
        <family val="2"/>
      </rPr>
      <t xml:space="preserve">Is ASIL for software justified?  Are different ASILs managed?
</t>
    </r>
    <r>
      <rPr>
        <i/>
        <sz val="10"/>
        <rFont val="Arial"/>
        <family val="2"/>
      </rPr>
      <t>ISO 26262-6:2018 - 6.4.3</t>
    </r>
  </si>
  <si>
    <t>ASILB requirments will be defined in TSR, QM requirements will be defined in system requirements</t>
  </si>
  <si>
    <t>ISO26262-6.6_40(0)</t>
  </si>
  <si>
    <r>
      <rPr>
        <sz val="12"/>
        <rFont val="Arial"/>
        <family val="2"/>
      </rPr>
      <t xml:space="preserve">Does Hardware Software Interface document exist and is complete?
</t>
    </r>
    <r>
      <rPr>
        <i/>
        <sz val="10"/>
        <rFont val="Arial"/>
        <family val="2"/>
      </rPr>
      <t>ISO 26262-6:2018 - 6.4.4</t>
    </r>
  </si>
  <si>
    <t>Hardware Software Interface will be presented in HSIS allocated to Software.</t>
  </si>
  <si>
    <t>ISO26262-6.6_50(0)</t>
  </si>
  <si>
    <r>
      <rPr>
        <sz val="12"/>
        <rFont val="Arial"/>
        <family val="2"/>
      </rPr>
      <t xml:space="preserve">Are software safety requirement reviewed?
</t>
    </r>
    <r>
      <rPr>
        <i/>
        <sz val="10"/>
        <rFont val="Arial"/>
        <family val="2"/>
      </rPr>
      <t>ISO 26262-6:2018 - 6.4.7</t>
    </r>
  </si>
  <si>
    <t>Review activities will be planned in software timeline.</t>
  </si>
  <si>
    <t>SW architectural design</t>
  </si>
  <si>
    <t>ISO26262-6.7_10(0)</t>
  </si>
  <si>
    <r>
      <rPr>
        <sz val="12"/>
        <rFont val="Arial"/>
        <family val="2"/>
      </rPr>
      <t xml:space="preserve">What is the notation to describe software architecture?
</t>
    </r>
    <r>
      <rPr>
        <i/>
        <sz val="10"/>
        <rFont val="Arial"/>
        <family val="2"/>
      </rPr>
      <t>ISO 26262-6:2018 - 7.4.1</t>
    </r>
  </si>
  <si>
    <t>B2</t>
  </si>
  <si>
    <t xml:space="preserve">
TianMa product will follow:
1a Natural language
1b Informal natations 
</t>
  </si>
  <si>
    <t>ISO26262-6.7_20(0)</t>
  </si>
  <si>
    <r>
      <rPr>
        <sz val="12"/>
        <rFont val="Arial"/>
        <family val="2"/>
      </rPr>
      <t xml:space="preserve">Is software architecture justified to guarantee verifiability, suitability, feasibility, testability and maintainability?
</t>
    </r>
    <r>
      <rPr>
        <i/>
        <sz val="10"/>
        <rFont val="Arial"/>
        <family val="2"/>
      </rPr>
      <t>ISO 26262-6:2018 - 7.4.2</t>
    </r>
  </si>
  <si>
    <t>Architecture will be done
Justification table is existing.</t>
  </si>
  <si>
    <t>ISO26262-6.7_30(0)</t>
  </si>
  <si>
    <r>
      <rPr>
        <sz val="12"/>
        <rFont val="Arial"/>
        <family val="2"/>
      </rPr>
      <t xml:space="preserve">What are the principles for software architectural design that are fulfilled in Table 3 and how are they fulfilled?
</t>
    </r>
    <r>
      <rPr>
        <i/>
        <sz val="10"/>
        <rFont val="Arial"/>
        <family val="2"/>
      </rPr>
      <t>ISO 26262-6:2018 - 7.4.3</t>
    </r>
  </si>
  <si>
    <t xml:space="preserve">
TianMa product will follow:
1a Appropriate hierarchical structure of the software components
1b Restricted size and complexity of software components
1d Strong cohesion within each software component
1e Loose coupling between software components
1f Appropriate scheduling properties
1i Appropriate management of shared resources</t>
  </si>
  <si>
    <t>ISO26262-6.7_50(0)</t>
  </si>
  <si>
    <r>
      <rPr>
        <sz val="12"/>
        <rFont val="Arial"/>
        <family val="2"/>
      </rPr>
      <t xml:space="preserve">Is architecture described (static design aspect of the software architectural elements and dynamic design aspect of the software architectural elements)?
</t>
    </r>
    <r>
      <rPr>
        <i/>
        <sz val="10"/>
        <rFont val="Arial"/>
        <family val="2"/>
      </rPr>
      <t>ISO 26262-6:2018 - 7.4.5</t>
    </r>
  </si>
  <si>
    <t>both of them will be presented in software architecture design.</t>
  </si>
  <si>
    <t>ISO26262-6.7_60(1)</t>
  </si>
  <si>
    <r>
      <rPr>
        <sz val="12"/>
        <rFont val="Arial"/>
        <family val="2"/>
      </rPr>
      <t xml:space="preserve">Is software partitioning used?
If yes, does a SW partition contain only components with the same ASIL? Otherwise, how do you guarantee the Freedom From Interference of the lower ASILs components to the highest one? - For example if you have a partition with ASIL QM and ASIL B components or ASIL A and ASIL B components - Please share a table with the exhaustive list of components with their ASIL and partition allocation.
</t>
    </r>
    <r>
      <rPr>
        <i/>
        <sz val="10"/>
        <rFont val="Arial"/>
        <family val="2"/>
      </rPr>
      <t>ISO 26262-6:2018 - 7.4.9</t>
    </r>
  </si>
  <si>
    <t>SW ASIL B partition contain touch and telltale, the other areas are QM.</t>
  </si>
  <si>
    <t>ISO26262-6.7_70(0)</t>
  </si>
  <si>
    <r>
      <rPr>
        <sz val="12"/>
        <rFont val="Arial"/>
        <family val="2"/>
      </rPr>
      <t xml:space="preserve">What are the safety analyses applied at the architectural level? Describe the methodologies and the link with the architecture justification and safety mechanisms.
</t>
    </r>
    <r>
      <rPr>
        <i/>
        <sz val="10"/>
        <rFont val="Arial"/>
        <family val="2"/>
      </rPr>
      <t>ISO 26262-6:2018 - 7.4.10</t>
    </r>
  </si>
  <si>
    <t>SW FMEA and DFA will be done.
Even, according to the preferable ASIL B, some key elementary and interface will be analyzed via SW FMEA to see if any risk can be identified and migrated.</t>
  </si>
  <si>
    <t>ISO26262-6.7_80(0)</t>
  </si>
  <si>
    <r>
      <rPr>
        <sz val="12"/>
        <rFont val="Arial"/>
        <family val="2"/>
      </rPr>
      <t xml:space="preserve">How freedom from interference or sufficient independence between software components is managed? 
Which failures do you consider and what are the related safety mechanisms?
</t>
    </r>
    <r>
      <rPr>
        <i/>
        <sz val="10"/>
        <rFont val="Arial"/>
        <family val="2"/>
      </rPr>
      <t>ISO 26262-6:2018 - 7.4.11</t>
    </r>
  </si>
  <si>
    <t>software components are managed with clear interface defition, and strategy to exchange data, the shared data ensurance and data integrity will be checked.
our wdgM will monitor Task and interrupt excute  Time and times when ,monitored some error and the error had not recovery in some time   wdgM will reset  MCU</t>
  </si>
  <si>
    <t>ISO26262-6.7_90(0)</t>
  </si>
  <si>
    <r>
      <rPr>
        <sz val="12"/>
        <rFont val="Arial"/>
        <family val="2"/>
      </rPr>
      <t xml:space="preserve">What are the mechanisms implemented for error detections at software architecture level?
1. Range checks of input and output data
2. Plausibility check
3. Detection of data errors
4. Monitoring of program execution by external element such as an ASIC or another software element performing a watchdog function
5. Temporal monitoring of program execution
6. Diverse redundancy in the software design
7. Access violation control mechanisms implemented in software or hardware
8. Others to be detailed
</t>
    </r>
    <r>
      <rPr>
        <i/>
        <sz val="10"/>
        <rFont val="Arial"/>
        <family val="2"/>
      </rPr>
      <t>ISO 26262-6:2018 - 7.4.12</t>
    </r>
  </si>
  <si>
    <t xml:space="preserve">The software will follow these:
1. Range checks of input and output data
2. Plausibility check
3. Detection of data errors
5. Temporal monitoring of program execution
4. the software will monitor the program execution by internal watchdog.
6. the software will detect error periodically and excute the safe action
7. Access violation control mechanisms implemented in software or hardware   </t>
  </si>
  <si>
    <t>ISO26262-6.7_100(0)</t>
  </si>
  <si>
    <r>
      <rPr>
        <sz val="12"/>
        <rFont val="Arial"/>
        <family val="2"/>
      </rPr>
      <t xml:space="preserve">What are the safety mechanisms for handling error at software architecture level?
1. Deactivation in order to achieving and maintaining of a safe state
2. Static recovery mechanism
3. Graceful degradation
4. Homogenous redundancy in the design 
5. Diverse redundancy in the design
6. Correcting codes for data
7. Access permission management implemented in software or hardware
8. Others to be detailed
</t>
    </r>
    <r>
      <rPr>
        <i/>
        <sz val="10"/>
        <rFont val="Arial"/>
        <family val="2"/>
      </rPr>
      <t>ISO 26262-6:2018 - 7.4.12</t>
    </r>
  </si>
  <si>
    <t xml:space="preserve">
 The software will follow these:
1. Deactivation in order to achieving and maintaining of a safe state
2. Static recovery mechanism 
3. Graceful degradation
6. Correcting codes for data
4.5. the software will detect error periodically and excute the safe action (No need redundancy in this project)
7. Software partition management realizes the management of access rights.
</t>
  </si>
  <si>
    <t>ISO26262-6.7_110(0)</t>
  </si>
  <si>
    <r>
      <rPr>
        <sz val="12"/>
        <rFont val="Arial"/>
        <family val="2"/>
      </rPr>
      <t xml:space="preserve">Are resources estimated and which one?
</t>
    </r>
    <r>
      <rPr>
        <i/>
        <sz val="10"/>
        <rFont val="Arial"/>
        <family val="2"/>
      </rPr>
      <t>ISO 26262-6:2018 - 7.4.13</t>
    </r>
  </si>
  <si>
    <t>EEROM and RAM will be estimated in software design, 
CPU Loading utilization pencentage, estimation
Information can be found in TDR.</t>
  </si>
  <si>
    <t>ISO26262-6.7_120(0)</t>
  </si>
  <si>
    <r>
      <rPr>
        <sz val="12"/>
        <rFont val="Arial"/>
        <family val="2"/>
      </rPr>
      <t xml:space="preserve">What are the principles for the verification of the software architectural design that are fulfilled in Table 4 and how are they fulfilled?
</t>
    </r>
    <r>
      <rPr>
        <i/>
        <sz val="10"/>
        <rFont val="Arial"/>
        <family val="2"/>
      </rPr>
      <t>ISO 26262-6:2018 - 7.4.14</t>
    </r>
  </si>
  <si>
    <t xml:space="preserve">
TianMa product will follow:
1a Walk-through of the design
1b Inspection of the design
1c Simulation of dynamic behaviour of the design
1f Control flow analysis
1g Data flow analysis
1h Scheduling analysis</t>
  </si>
  <si>
    <t>Software unit design and implementation</t>
  </si>
  <si>
    <t>ISO26262-6.8_10(0)</t>
  </si>
  <si>
    <r>
      <rPr>
        <sz val="12"/>
        <rFont val="Arial"/>
        <family val="2"/>
      </rPr>
      <t xml:space="preserve">What is the notation to describe software unit design?
</t>
    </r>
    <r>
      <rPr>
        <i/>
        <sz val="10"/>
        <rFont val="Arial"/>
        <family val="2"/>
      </rPr>
      <t>ISO 26262-6:2018 - 8.4.3</t>
    </r>
  </si>
  <si>
    <t xml:space="preserve">TianMa product will follow:
1a Natural language
1b Informal natations
(UML + data flow chart+words documents) 
</t>
  </si>
  <si>
    <t>ISO26262-6.8_20(0)</t>
  </si>
  <si>
    <r>
      <rPr>
        <sz val="12"/>
        <rFont val="Arial"/>
        <family val="2"/>
      </rPr>
      <t xml:space="preserve">What is the level of description in the specification of the software units?
</t>
    </r>
    <r>
      <rPr>
        <i/>
        <sz val="10"/>
        <rFont val="Arial"/>
        <family val="2"/>
      </rPr>
      <t>ISO 26262-6:2018 - 8.4.4</t>
    </r>
  </si>
  <si>
    <t>function behaviour and input output parameter get defined</t>
  </si>
  <si>
    <t>ISO26262-6.8_30(0)</t>
  </si>
  <si>
    <r>
      <rPr>
        <sz val="12"/>
        <rFont val="Arial"/>
        <family val="2"/>
      </rPr>
      <t xml:space="preserve">What are the design principles for software unit design and implementation in Table 6 that are fulfilled and how are they fulfilled?
</t>
    </r>
    <r>
      <rPr>
        <i/>
        <sz val="10"/>
        <rFont val="Arial"/>
        <family val="2"/>
      </rPr>
      <t>ISO 26262-6:2018 - 8.4.5</t>
    </r>
  </si>
  <si>
    <r>
      <rPr>
        <i/>
        <sz val="12"/>
        <color theme="1"/>
        <rFont val="Arial"/>
        <family val="2"/>
      </rPr>
      <t xml:space="preserve">TianMa product will follow:
1a One entry and one exit point in subprograms and functions
1b No dynamic objects or variables, or else online test during their creation
1c Initialization of variables
1d No multiple use of variable names
1f Restricted use of pointers
1g No implicit type conversions
1h No hidden data flow or control flow
1i No unconditional jumps </t>
    </r>
    <r>
      <rPr>
        <i/>
        <sz val="12"/>
        <rFont val="Arial"/>
        <family val="2"/>
      </rPr>
      <t xml:space="preserve">
</t>
    </r>
  </si>
  <si>
    <t>Software unit verification</t>
  </si>
  <si>
    <t>ISO26262-6.9_10(0)</t>
  </si>
  <si>
    <r>
      <rPr>
        <sz val="12"/>
        <rFont val="Arial"/>
        <family val="2"/>
      </rPr>
      <t xml:space="preserve">What are the methods for software unit verification in Table 7 that are fulfilled and how are they fulfilled?
</t>
    </r>
    <r>
      <rPr>
        <i/>
        <sz val="10"/>
        <rFont val="Arial"/>
        <family val="2"/>
      </rPr>
      <t>ISO 26262-6:2018 - 9.4.2</t>
    </r>
  </si>
  <si>
    <t xml:space="preserve"> TianMa product will follow:
1c Inspection
1h Static code analysis
1j Requirements-based test
1k Interface test </t>
  </si>
  <si>
    <t>Note: it should be aligned with answer to REGLESSW-ST-14-002(2) in sheet "Answer to STLA SW Dev. Rules"</t>
  </si>
  <si>
    <t>SW Unit Design and Verification (incl. static analyses) (1a to 1i)
SW Unit test (1j to 1n)</t>
  </si>
  <si>
    <t>ISO26262-6.9_30(0)</t>
  </si>
  <si>
    <r>
      <rPr>
        <sz val="12"/>
        <rFont val="Arial"/>
        <family val="2"/>
      </rPr>
      <t xml:space="preserve">What are the methods for deriving test cases for software unit testing (Table 8)?
</t>
    </r>
    <r>
      <rPr>
        <i/>
        <sz val="10"/>
        <rFont val="Arial"/>
        <family val="2"/>
      </rPr>
      <t>ISO 26262-6:2018 - 9.4.3</t>
    </r>
  </si>
  <si>
    <t xml:space="preserve">TianMa product will follow:
1a Analysis of requirements
1b Generation and analysis of equivalence classes
1c Analysis of boundary values </t>
  </si>
  <si>
    <t>SW Unit test</t>
  </si>
  <si>
    <t>ISO26262-6.9_40(0)</t>
  </si>
  <si>
    <r>
      <rPr>
        <sz val="12"/>
        <rFont val="Arial"/>
        <family val="2"/>
      </rPr>
      <t xml:space="preserve">What is the structural coverage target (Table 9)?
</t>
    </r>
    <r>
      <rPr>
        <i/>
        <sz val="10"/>
        <rFont val="Arial"/>
        <family val="2"/>
      </rPr>
      <t>ISO 26262-6:2018 - 9.4.4</t>
    </r>
  </si>
  <si>
    <t xml:space="preserve">TianMa product will follow:
1a Statement coverage
1b Branch coverage
</t>
  </si>
  <si>
    <t>ISO26262-6.9_50(0)</t>
  </si>
  <si>
    <r>
      <rPr>
        <sz val="12"/>
        <rFont val="Arial"/>
        <family val="2"/>
      </rPr>
      <t xml:space="preserve">What is the test environment for software unit testing?
</t>
    </r>
    <r>
      <rPr>
        <i/>
        <sz val="10"/>
        <rFont val="Arial"/>
        <family val="2"/>
      </rPr>
      <t>ISO 26262-6:2018 - 9.4.5</t>
    </r>
  </si>
  <si>
    <t>VectorCAST will be used</t>
  </si>
  <si>
    <t>Software integration and verification</t>
  </si>
  <si>
    <t>ISO26262-6.10_10(0)</t>
  </si>
  <si>
    <r>
      <rPr>
        <sz val="12"/>
        <rFont val="Arial"/>
        <family val="2"/>
      </rPr>
      <t xml:space="preserve">What is the strategy applied for software integration?
</t>
    </r>
    <r>
      <rPr>
        <i/>
        <sz val="10"/>
        <rFont val="Arial"/>
        <family val="2"/>
      </rPr>
      <t>ISO 26262-6:2018 - 10.4.1</t>
    </r>
  </si>
  <si>
    <t>Software integration stategy will be defined in SW integration test plan.
bottom-up intergration stragegy and HW-SW intergtation</t>
  </si>
  <si>
    <t>SW Integration tests</t>
  </si>
  <si>
    <t>ISO26262-6.10_20(0)</t>
  </si>
  <si>
    <r>
      <rPr>
        <sz val="12"/>
        <rFont val="Arial"/>
        <family val="2"/>
      </rPr>
      <t xml:space="preserve">What are the methods for verification of software integration in Table 10 that are fulfilled and how are they fulfilled?
</t>
    </r>
    <r>
      <rPr>
        <i/>
        <sz val="10"/>
        <rFont val="Arial"/>
        <family val="2"/>
      </rPr>
      <t>ISO 26262-6:2018 - 10.4.2</t>
    </r>
  </si>
  <si>
    <t xml:space="preserve">TianMa product will follow:
1a Requirements-based test
1b Interface test
1d Resource usage evaluation
1g Static code analysis </t>
  </si>
  <si>
    <t>SW Unit Design and Verification (incl. static analyses) (1f to 1h)
SW Integration tests (1a to 1e)</t>
  </si>
  <si>
    <t>ISO26262-6.10_40(0)</t>
  </si>
  <si>
    <r>
      <rPr>
        <sz val="12"/>
        <rFont val="Arial"/>
        <family val="2"/>
      </rPr>
      <t xml:space="preserve">What are the methods for deriving test cases for software integration testing (Table 11)?
</t>
    </r>
    <r>
      <rPr>
        <i/>
        <sz val="10"/>
        <rFont val="Arial"/>
        <family val="2"/>
      </rPr>
      <t>ISO 26262-6:2018 - 10.4.3</t>
    </r>
  </si>
  <si>
    <t>ISO26262-6.10_50(0)</t>
  </si>
  <si>
    <r>
      <rPr>
        <sz val="12"/>
        <rFont val="Arial"/>
        <family val="2"/>
      </rPr>
      <t xml:space="preserve">What is the structural coverage target at software architecture level?
</t>
    </r>
    <r>
      <rPr>
        <i/>
        <sz val="10"/>
        <rFont val="Arial"/>
        <family val="2"/>
      </rPr>
      <t xml:space="preserve">
ISO 26262-6:2018 - 10.4.4 / 10.4.5</t>
    </r>
  </si>
  <si>
    <t>ASIL B project no need to follow this table</t>
  </si>
  <si>
    <t>ISO26262-6.10_60(0)</t>
  </si>
  <si>
    <r>
      <rPr>
        <sz val="12"/>
        <rFont val="Arial"/>
        <family val="2"/>
      </rPr>
      <t xml:space="preserve">What is the test environment for software integration testing?
</t>
    </r>
    <r>
      <rPr>
        <i/>
        <sz val="10"/>
        <rFont val="Arial"/>
        <family val="2"/>
      </rPr>
      <t>ISO 26262-6:2018 - 10.4.7</t>
    </r>
  </si>
  <si>
    <t>Testing of the embedded software</t>
  </si>
  <si>
    <t>ISO26262-6.11_10(0)</t>
  </si>
  <si>
    <r>
      <rPr>
        <sz val="12"/>
        <rFont val="Arial"/>
        <family val="2"/>
      </rPr>
      <t xml:space="preserve">What is the test environment for conducting the software testing (Table 13)?
</t>
    </r>
    <r>
      <rPr>
        <i/>
        <sz val="10"/>
        <rFont val="Arial"/>
        <family val="2"/>
      </rPr>
      <t>ISO 26262-6:2018 - 11.4.1</t>
    </r>
  </si>
  <si>
    <t>TianMa product will follow:
1a Hardware-in-the-loop is fulfilled
1b Electronic control unit network environments is not fulfilled
use our bridge board and HUT as test tools</t>
  </si>
  <si>
    <t>ISO26262-6.11_20(0)</t>
  </si>
  <si>
    <r>
      <rPr>
        <sz val="12"/>
        <rFont val="Arial"/>
        <family val="2"/>
      </rPr>
      <t xml:space="preserve">What are the methods for tests of the embedded software (Table 14)?
</t>
    </r>
    <r>
      <rPr>
        <i/>
        <sz val="10"/>
        <rFont val="Arial"/>
        <family val="2"/>
      </rPr>
      <t>ISO 26262-6:2018 - 11.4.2</t>
    </r>
  </si>
  <si>
    <t xml:space="preserve">TianMa product will follow:
1a Requirements-based test
1b Fault injecting test </t>
  </si>
  <si>
    <t>ISO26262-6.11_30(1)</t>
  </si>
  <si>
    <r>
      <rPr>
        <sz val="12"/>
        <rFont val="Arial"/>
        <family val="2"/>
      </rPr>
      <t xml:space="preserve">What are the methods for deriving test cases for the test of the embedded software in Table 15 that are fulfilled and how are they fulfilled?
</t>
    </r>
    <r>
      <rPr>
        <i/>
        <sz val="10"/>
        <rFont val="Arial"/>
        <family val="2"/>
      </rPr>
      <t>ISO 26262-6:2018 - 11.4.3</t>
    </r>
  </si>
  <si>
    <t xml:space="preserve">
TianMa product will follow:
1a Analysis of requirements
1b Generation and analysis of equivalence classes
1c Analysis of boundary values 
1f Analysis of operational use cases</t>
  </si>
  <si>
    <t>ISO26262-6.11_50(0)</t>
  </si>
  <si>
    <r>
      <rPr>
        <sz val="12"/>
        <rFont val="Arial"/>
        <family val="2"/>
      </rPr>
      <t xml:space="preserve">Are all software safety requirement validated and tested OK?
</t>
    </r>
    <r>
      <rPr>
        <i/>
        <sz val="10"/>
        <rFont val="Arial"/>
        <family val="2"/>
      </rPr>
      <t>ISO 26262-6:2018 - 11.4.4</t>
    </r>
  </si>
  <si>
    <t>Software qualification report based on software functional safety requirements will be done and all requirements will be covered</t>
  </si>
  <si>
    <t>Annex - C</t>
  </si>
  <si>
    <t>ISO26262-6.C_10(0)</t>
  </si>
  <si>
    <r>
      <rPr>
        <sz val="12"/>
        <rFont val="Arial"/>
        <family val="2"/>
      </rPr>
      <t xml:space="preserve">What is the strategy to manage configuration data?
</t>
    </r>
    <r>
      <rPr>
        <i/>
        <sz val="10"/>
        <rFont val="Arial"/>
        <family val="2"/>
      </rPr>
      <t xml:space="preserve">ISO 26262-6:2018 - Annex C.- 4.1 </t>
    </r>
    <r>
      <rPr>
        <sz val="10"/>
        <rFont val="Wingdings"/>
        <charset val="2"/>
      </rPr>
      <t>à</t>
    </r>
    <r>
      <rPr>
        <i/>
        <sz val="10"/>
        <rFont val="Arial"/>
        <family val="2"/>
      </rPr>
      <t xml:space="preserve"> 4.5</t>
    </r>
  </si>
  <si>
    <t xml:space="preserve">"data backup and recovery in EEPROM
EEPROM data has CRC16 Verification mechanism , when crc error ,the eeprom data will be restored to the default value in the rom"
</t>
  </si>
  <si>
    <t>Configuration and calibration data management</t>
  </si>
  <si>
    <t>ISO26262-6.C_20(0)</t>
  </si>
  <si>
    <r>
      <rPr>
        <sz val="12"/>
        <rFont val="Arial"/>
        <family val="2"/>
      </rPr>
      <t xml:space="preserve">What is the strategy to manage calibration data?
</t>
    </r>
    <r>
      <rPr>
        <i/>
        <sz val="10"/>
        <rFont val="Arial"/>
        <family val="2"/>
      </rPr>
      <t xml:space="preserve">ISO 26262-6:2018 - Annex C.- 4.6 </t>
    </r>
    <r>
      <rPr>
        <sz val="10"/>
        <rFont val="Wingdings"/>
        <charset val="2"/>
      </rPr>
      <t>à</t>
    </r>
    <r>
      <rPr>
        <i/>
        <sz val="10"/>
        <rFont val="Arial"/>
        <family val="2"/>
      </rPr>
      <t xml:space="preserve"> 4.11</t>
    </r>
  </si>
  <si>
    <t xml:space="preserve">Intensity and brightness etc calibration will be done in the EOL test in Tianma plant, no separate calibration software package.
</t>
  </si>
  <si>
    <t>Part 8 - Confidence in the use of software tools</t>
  </si>
  <si>
    <t>ISO26262-8.11_10(0)</t>
  </si>
  <si>
    <r>
      <rPr>
        <sz val="12"/>
        <rFont val="Arial"/>
        <family val="2"/>
      </rPr>
      <t xml:space="preserve">What is the process to qualify tools?
</t>
    </r>
    <r>
      <rPr>
        <i/>
        <sz val="10"/>
        <rFont val="Arial"/>
        <family val="2"/>
      </rPr>
      <t>ISO 26262-8:2018 - Clause 11</t>
    </r>
  </si>
  <si>
    <t>SW tool qualification report will be provided.</t>
  </si>
  <si>
    <t>ISO26262-8.11_20(0)</t>
  </si>
  <si>
    <r>
      <rPr>
        <sz val="12"/>
        <rFont val="Arial"/>
        <family val="2"/>
      </rPr>
      <t xml:space="preserve">What are the qualified tools or planned to be qualified in this project?
</t>
    </r>
    <r>
      <rPr>
        <i/>
        <sz val="10"/>
        <rFont val="Arial"/>
        <family val="2"/>
      </rPr>
      <t>ISO 26262-8:2018 - Clause 11</t>
    </r>
  </si>
  <si>
    <t>These tools (IAR\QAC\VectorCast\git)  are qualified.</t>
  </si>
  <si>
    <t>Part 8 - Qualification of software components</t>
  </si>
  <si>
    <t>ISO26262-8.12_10(0)</t>
  </si>
  <si>
    <r>
      <rPr>
        <sz val="12"/>
        <rFont val="Arial"/>
        <family val="2"/>
      </rPr>
      <t xml:space="preserve">What is the process to qualify software components?
</t>
    </r>
    <r>
      <rPr>
        <i/>
        <sz val="10"/>
        <rFont val="Arial"/>
        <family val="2"/>
      </rPr>
      <t>ISO 26262-8:2018 - Clause 12</t>
    </r>
  </si>
  <si>
    <t>New development project, not applicable</t>
  </si>
  <si>
    <t>SW Components qualification</t>
  </si>
  <si>
    <t>ISO26262-8.12_20(0)</t>
  </si>
  <si>
    <r>
      <rPr>
        <sz val="12"/>
        <rFont val="Arial"/>
        <family val="2"/>
      </rPr>
      <t xml:space="preserve">What are the qualified software components or planned to be qualified in this project?
</t>
    </r>
    <r>
      <rPr>
        <i/>
        <sz val="10"/>
        <rFont val="Arial"/>
        <family val="2"/>
      </rPr>
      <t>ISO 26262-8:2018 - Clause 12</t>
    </r>
  </si>
  <si>
    <t>To add a new question, insert new line above, to not suppress line.</t>
  </si>
  <si>
    <t>ISO26262 SW Work products</t>
  </si>
  <si>
    <t>Corresponding document names</t>
  </si>
  <si>
    <t>DIA</t>
  </si>
  <si>
    <t>Put here the DIA reference</t>
  </si>
  <si>
    <t>02016_13_02411_Template_DIA_ISO26262_V6.2-0_Supplier</t>
  </si>
  <si>
    <t>6-5</t>
  </si>
  <si>
    <t>Initiation of product development at the software level</t>
  </si>
  <si>
    <t>6-5.5.1</t>
  </si>
  <si>
    <t>Documentation of the software development environment</t>
  </si>
  <si>
    <t xml:space="preserve">PDTM-G-WI13015 attachment 2 SW_SDP.docx </t>
  </si>
  <si>
    <t xml:space="preserve">Note that safety plan and verification plan are still mandatory. In the 2018 revision it was concentrated on part 2, requirement 6.4.6.5.So, please document the line below regarding planning of all safety related activities for the software development. </t>
  </si>
  <si>
    <t>2-6.5.3</t>
  </si>
  <si>
    <t>Safety plan</t>
  </si>
  <si>
    <t xml:space="preserve">PDTM-G-WI13019 attachment 2  Safety Plan.docx </t>
  </si>
  <si>
    <t>6-6</t>
  </si>
  <si>
    <t>6-6.5.1</t>
  </si>
  <si>
    <t>Software safety requirements specification</t>
  </si>
  <si>
    <t>PPDTM-G-WI13015 attachment 3 SW_SRS.docx</t>
  </si>
  <si>
    <t>6-6.5.2</t>
  </si>
  <si>
    <t>Hardware-software interface (HSI) specification (refined)</t>
  </si>
  <si>
    <t>PDTM-G-FM1301602 EE_HSIS.xlsx</t>
  </si>
  <si>
    <t>6-6.5.3</t>
  </si>
  <si>
    <t>Software verification report</t>
  </si>
  <si>
    <t>PDTM-G-FM1301501 SW_SRS_Review_Checklist.xlsx</t>
  </si>
  <si>
    <t>6-7</t>
  </si>
  <si>
    <t>Software architectural design</t>
  </si>
  <si>
    <t>6-7.5.1</t>
  </si>
  <si>
    <t>Software architectural design specification</t>
  </si>
  <si>
    <t>PDTM-G-WI13015 attachment 4 SW_SAS.docx</t>
  </si>
  <si>
    <t>6-7.5.2</t>
  </si>
  <si>
    <t>Safety analysis report</t>
  </si>
  <si>
    <t>PDTM-G-FM1301516 SW_DFMEA.xlsx</t>
  </si>
  <si>
    <t>6-7.5.3</t>
  </si>
  <si>
    <t>Dependent failures analysis report</t>
  </si>
  <si>
    <t>PDTM-G-FM1301517 Software Dependent Failure Analysis.xlsx</t>
  </si>
  <si>
    <t>6-7.5.4</t>
  </si>
  <si>
    <t>PDTM-G-FM1301502 SW_SAS_Review_Checklist.xlsx</t>
  </si>
  <si>
    <t>6-8</t>
  </si>
  <si>
    <t>6-8.5.1</t>
  </si>
  <si>
    <t>Software unit design specification</t>
  </si>
  <si>
    <t>PDTM-G-WI13015 attachment 5 SW_SDD.docx</t>
  </si>
  <si>
    <t>6-8.5.2</t>
  </si>
  <si>
    <t>Software unit implementation</t>
  </si>
  <si>
    <t>SW_Source Code</t>
  </si>
  <si>
    <t>6-9</t>
  </si>
  <si>
    <t>Software unit testing</t>
  </si>
  <si>
    <t>6-9.5.1</t>
  </si>
  <si>
    <t>Software verification specification</t>
  </si>
  <si>
    <t>PDTM-G-WI13015 attachment 6 SW_Unit Verification Plan.docx</t>
  </si>
  <si>
    <t>6-9.5.2</t>
  </si>
  <si>
    <t>Software verification report (refined)</t>
  </si>
  <si>
    <t>PDTM-G-FM1301509 SW_Unit Verification Report.xlsx</t>
  </si>
  <si>
    <t>6-10</t>
  </si>
  <si>
    <t>Software integration and testing</t>
  </si>
  <si>
    <t>6-10.5.1</t>
  </si>
  <si>
    <t>Software verification specification (refined)</t>
  </si>
  <si>
    <t>PDTM-G-WI13015 attachment 7 SW_Integration Test Plan.docx</t>
  </si>
  <si>
    <t>6-10.5.2</t>
  </si>
  <si>
    <t>Embedded software</t>
  </si>
  <si>
    <t>PDTM-G-FM1301512 SW_Integration Test Case.xlsx</t>
  </si>
  <si>
    <t>6-10.5.3</t>
  </si>
  <si>
    <t>PDTM-G-FM1301514 SW_Integration Test Report.xlsx</t>
  </si>
  <si>
    <t>6-11</t>
  </si>
  <si>
    <t>Verification of software safety requirements</t>
  </si>
  <si>
    <t>6-11.5.1</t>
  </si>
  <si>
    <t>PDTM-G-WI13014 attachment 4 SW_Qualification Test Plan.docx</t>
  </si>
  <si>
    <t>6-11.5.2</t>
  </si>
  <si>
    <t>PDTM-G-FM1301417 SW Qualification Test Report.xlsx</t>
  </si>
  <si>
    <t>6-C</t>
  </si>
  <si>
    <t>Software configuration requirements</t>
  </si>
  <si>
    <t>6-C.5.1</t>
  </si>
  <si>
    <t>Configuration data specification</t>
  </si>
  <si>
    <t>PDTM-G-FM1301518 SW Configuration and Calibration data.xlsx</t>
  </si>
  <si>
    <t>6-C.5.2</t>
  </si>
  <si>
    <t>Calibration data specification</t>
  </si>
  <si>
    <t>6-C.5.3</t>
  </si>
  <si>
    <t>Configuration data</t>
  </si>
  <si>
    <t>6-C.5.4</t>
  </si>
  <si>
    <t>Calibration data</t>
  </si>
  <si>
    <t>6-C.5.5</t>
  </si>
  <si>
    <t>Verification specification (refined)</t>
  </si>
  <si>
    <t>6-C.5.6</t>
  </si>
  <si>
    <t>Verification report (refined)</t>
  </si>
  <si>
    <t>6-C.5.7</t>
  </si>
  <si>
    <t>Software architectural design specification (refined)</t>
  </si>
  <si>
    <t>6-C.5.8</t>
  </si>
  <si>
    <t>Documentation of the software development environment (refined)</t>
  </si>
  <si>
    <t>PDTM-G-WI13015 attachment 2 SW_SDP.docx</t>
  </si>
  <si>
    <t>8-11</t>
  </si>
  <si>
    <t>Confidence in the use of software tools</t>
  </si>
  <si>
    <t xml:space="preserve">8-11.5.1 </t>
  </si>
  <si>
    <t>Software tool criteria evaluation report</t>
  </si>
  <si>
    <t>PDTM-G-FM1301907 SW Tools Qualification report.xlsx</t>
  </si>
  <si>
    <t>8-11.5.2</t>
  </si>
  <si>
    <t>Software tool qualification report</t>
  </si>
  <si>
    <t>8-12</t>
  </si>
  <si>
    <t>Qualification of software components (if applicable)</t>
  </si>
  <si>
    <t>8-12.5.1</t>
  </si>
  <si>
    <t>PDTM-G-WI13015 attachment 8 SW_Component_Qualification_Report.docx</t>
  </si>
  <si>
    <t>8-12.5.2</t>
  </si>
  <si>
    <t>Software component qualification report</t>
  </si>
  <si>
    <t>8-12.5.3</t>
  </si>
  <si>
    <t>Software component qualification verification report</t>
  </si>
  <si>
    <t>PDTM-G-FM1300085 AEBU General Review checklist template.xlsx</t>
  </si>
  <si>
    <t>02016_17_06732_110(0)</t>
  </si>
  <si>
    <t>The microcontroller debug ports shall be disabled for serial electronic control unit before serial life (fused or secured).</t>
  </si>
  <si>
    <t>02016_17_06732_120(0)</t>
  </si>
  <si>
    <t>The diagnostic protocol supplier's session is allowed to do physical addressing but the entry in this session shall be secured by a state-of-the-art cryptographic mechanism.
The cryptographic mechanism will have to be communicated to STLA via a detailed document for approval.</t>
  </si>
  <si>
    <t>02016_17_06732_130(0)</t>
  </si>
  <si>
    <t>The diagnostic protocol supplier's session is not allowed to upload software (from  electronic control unit to a tool) on serial life.</t>
  </si>
  <si>
    <t>02016_17_06732_140(0)</t>
  </si>
  <si>
    <t>Supplier's diagnosis requests shall be made known to STLA via a detailed document for approval.</t>
  </si>
  <si>
    <t>02016_17_06732_150(0)</t>
  </si>
  <si>
    <t>The writing rights of mechanisms for development  electronic control unit  protocols (XCP protocol for example) shall be irreversibly deleted before serial life.</t>
  </si>
  <si>
    <t>02016_17_06732_160(0)</t>
  </si>
  <si>
    <t>02016_17_06732_170(0)</t>
  </si>
  <si>
    <t>02016_17_06732_180(0)</t>
  </si>
  <si>
    <t>The configuration data (microcontroller, bootloader, application) shall not be located in external nonvolatile memory.
If not, a fully list of these configuration data will have to be communicated to STLA via a detailed document for approval.</t>
  </si>
  <si>
    <t>Identifier</t>
  </si>
  <si>
    <t>Check</t>
  </si>
  <si>
    <t>Response</t>
  </si>
  <si>
    <t>Justification / Comment</t>
  </si>
  <si>
    <t>Status</t>
  </si>
  <si>
    <t>Remark / Comment</t>
  </si>
  <si>
    <t>Block Diagram (SWE.2: BP1,BP6)</t>
  </si>
  <si>
    <t>DMOV_SW_Checklist_00010</t>
  </si>
  <si>
    <t>High level block diagram for software architecture is available</t>
  </si>
  <si>
    <t>YES</t>
  </si>
  <si>
    <t>Refer software architecture design document</t>
  </si>
  <si>
    <t> </t>
  </si>
  <si>
    <t>DMOV_SW_Checklist_00020</t>
  </si>
  <si>
    <t>Software Architecture Structure is shown clearly with all hierarchical levels and components of each level.</t>
  </si>
  <si>
    <t>DMOV_SW_Checklist_00030</t>
  </si>
  <si>
    <r>
      <rPr>
        <sz val="12"/>
        <color rgb="FF000000"/>
        <rFont val="Arial"/>
        <family val="2"/>
      </rPr>
      <t>The diagram Identifies ECU class, ASIL/QM components, secure components, legacy compon</t>
    </r>
    <r>
      <rPr>
        <sz val="12"/>
        <rFont val="Arial"/>
        <family val="2"/>
      </rPr>
      <t>ents etc.</t>
    </r>
  </si>
  <si>
    <t>DMOV_SW_Checklist_00040</t>
  </si>
  <si>
    <t>In-house/STLA developed Components are identified</t>
  </si>
  <si>
    <t>All modules are developed by Tianma.</t>
  </si>
  <si>
    <t>DMOV_SW_Checklist_00050</t>
  </si>
  <si>
    <t>COTS are identified</t>
  </si>
  <si>
    <t>DMOV_SW_Checklist_00060</t>
  </si>
  <si>
    <t>Re-used Components are identified with reused version and estimate of reuse rate.</t>
  </si>
  <si>
    <t>NOT APPLICABLE</t>
  </si>
  <si>
    <t>No code reuse</t>
  </si>
  <si>
    <t>DMOV_SW_Checklist_00070</t>
  </si>
  <si>
    <t>New Components are Identified</t>
  </si>
  <si>
    <t>New components marked in architecture design.</t>
  </si>
  <si>
    <t>Components Interface Documents(SWE.2:BP3,BP4,BP6)</t>
  </si>
  <si>
    <t>DMOV_SW_Checklist_00200</t>
  </si>
  <si>
    <t>Interface document of each component is available</t>
  </si>
  <si>
    <t> Refer software interface document</t>
  </si>
  <si>
    <t>DMOV_SW_Checklist_00210</t>
  </si>
  <si>
    <t>I/O (sender/receiver) and API (client/server) list for each component is available in the Interface document</t>
  </si>
  <si>
    <t>DMOV_SW_Checklist_00220</t>
  </si>
  <si>
    <t>Data types are defined for the I/O (sender/receiver) list and for API (client/server) list</t>
  </si>
  <si>
    <t>DMOV_SW_Checklist_00230</t>
  </si>
  <si>
    <t>Ranges/resolutions are defined for the I/O (sender/receiver) values and and API (client/server) parameter values</t>
  </si>
  <si>
    <t>DMOV_SW_Checklist_00240</t>
  </si>
  <si>
    <t>Source of Input is identified. (e.g. Component name, EEPROM, Parameter etc.)</t>
  </si>
  <si>
    <t>DMOV_SW_Checklist_00250</t>
  </si>
  <si>
    <t>Category of Input is identified (e.g. A/D, Signal value from RAM, CAN value etc.)</t>
  </si>
  <si>
    <t>DMOV_SW_Checklist_00260</t>
  </si>
  <si>
    <t>Category of Output is identified e.g. EEPROM, RAM, CAN</t>
  </si>
  <si>
    <t>DMOV_SW_Checklist_00270</t>
  </si>
  <si>
    <t>Function (runnable) periodicity is defined and justified in the interface document</t>
  </si>
  <si>
    <t> Refer software architecture design document</t>
  </si>
  <si>
    <t>Components Arch and Traceability(SWE.2: BP2,BP6,BP7,BP8)</t>
  </si>
  <si>
    <t>DMOV_SW_Checklist_00400</t>
  </si>
  <si>
    <t>Baselined software requirements are allocated to components, and architecture design is available for each component and baselined</t>
  </si>
  <si>
    <t>DMOV_SW_Checklist_00410</t>
  </si>
  <si>
    <t>Bi-directional traceability is established between components and baselined Requirements</t>
  </si>
  <si>
    <t>DMOV_SW_Checklist_00420</t>
  </si>
  <si>
    <t>Complexity of Components is restricted and all components are evaluated for indicators of high complexity
e.g. excessive number of requirements allocated, excessive number of global variables, difficult to achieve test coverage etc. And decisions made to stay within the restricted complexity range for components.</t>
  </si>
  <si>
    <t>The unit detailed design document reflects the complexity of the function and  ensure testability</t>
  </si>
  <si>
    <t>Memory Resources(SWE.2: BP5,BP6)</t>
  </si>
  <si>
    <t>DMOV_SW_Checklist_00600</t>
  </si>
  <si>
    <t>High Level Memory Map (e.g. application, bootloader, calibration, manufacturing data) for the software blocks</t>
  </si>
  <si>
    <t>DMOV_SW_Checklist_00610</t>
  </si>
  <si>
    <t>The RAM/ROM/EEPROM budget is allocated to each component including bootloader if any.</t>
  </si>
  <si>
    <t>DMOV_SW_Checklist_00620</t>
  </si>
  <si>
    <t>Resource usage is followed and is not beyond the defined limit by STLA. 
If limits are not specified in ECU's specification, refer to tables in DMOV_SW_Checklist_05200 or DMOV_SW_Checklist_05210.</t>
  </si>
  <si>
    <t>CPU Resources(SWE.2: BP5,BP6)</t>
  </si>
  <si>
    <t>DMOV_SW_Checklist_00800</t>
  </si>
  <si>
    <t>The CPU budget is allocated to each component/function and interrupts</t>
  </si>
  <si>
    <t>DMOV_SW_Checklist_00810</t>
  </si>
  <si>
    <t>CPU load is followed and is not beyond the defined limit specified by STLA.
If limits are not specified in ECU's specification, refer to tables in DMOV_SW_Checklist_05200 or DMOV_SW_Checklist_05210.</t>
  </si>
  <si>
    <t>OS/Scheduler(SWE.2: BP4,BP6)</t>
  </si>
  <si>
    <t>DMOV_SW_Checklist_01000</t>
  </si>
  <si>
    <t>Details of the OS design chosen is documented and justified. (e.g. Scheduler, Pre-emptive/Non Pre-emptive OS)</t>
  </si>
  <si>
    <t>Fellow Flexible Safety RTOS  guideline, architecture document show OS design.</t>
  </si>
  <si>
    <t>DMOV_SW_Checklist_01010</t>
  </si>
  <si>
    <t xml:space="preserve">Details of Interrupts with the periodicity and priorities assigned are documented. </t>
  </si>
  <si>
    <t>DMOV_SW_Checklist_01020</t>
  </si>
  <si>
    <t>Strategies are considered for minimizing the interrupts and execution time.</t>
  </si>
  <si>
    <t>DMOV_SW_Checklist_01030</t>
  </si>
  <si>
    <t>Details of tasks with the periodicity and priorities assigned is documented</t>
  </si>
  <si>
    <t>DMOV_SW_Checklist_01035</t>
  </si>
  <si>
    <t>Task multiple activation is documented and justified (ex : in AUTOSAR, value of OSTaskActivation parameter)</t>
  </si>
  <si>
    <t>Fsrtos does not support multiple activations of a task.</t>
  </si>
  <si>
    <t>DMOV_SW_Checklist_01040</t>
  </si>
  <si>
    <t>Tick is documented and justified</t>
  </si>
  <si>
    <t>DMOV_SW_Checklist_01050</t>
  </si>
  <si>
    <t>Deadlock management strategy is documented</t>
  </si>
  <si>
    <t>No use in this project.</t>
  </si>
  <si>
    <t>Note: it should be aligned with answer to REGLESSW-ST-11-004</t>
  </si>
  <si>
    <t>DMOV_SW_Checklist_01060</t>
  </si>
  <si>
    <t>Execution overrun strategy is documented</t>
  </si>
  <si>
    <t>DMOV_SW_Checklist_01070</t>
  </si>
  <si>
    <t>Stack Management Strategy is documented</t>
  </si>
  <si>
    <t>Note: it should be aligned with answer to REGLESSW-ST-9-001, REGLESSW-ST-9-002 and REGLESSW-ST-9-003</t>
  </si>
  <si>
    <t>DMOV_SW_Checklist_01080</t>
  </si>
  <si>
    <t>Stack sizes are followed and are not beyond the defined limit specified by STLA.
If limits are not specified in ECU's specification, refer to tables in DMOV_SW_Checklist_05200 or DMOV_SW_Checklist_05210.</t>
  </si>
  <si>
    <t>Watchdog/Signal Management(SWE.2: BP4)</t>
  </si>
  <si>
    <t>DMOV_SW_Checklist_01200</t>
  </si>
  <si>
    <t>Internal/External Watchdog Strategy is defined and documented</t>
  </si>
  <si>
    <t>Note: it should be aligned with answer to REGLESSW-ST-10-001, REGLESSW-ST-10-002 and REGLESSW-ST-10-003</t>
  </si>
  <si>
    <t>DMOV_SW_Checklist_01210</t>
  </si>
  <si>
    <t>Error/Timeout/Invalid data handling strategies are defined and documented</t>
  </si>
  <si>
    <t>Network(SWE.2: BP4,BP6)</t>
  </si>
  <si>
    <t>DMOV_SW_Checklist_01400</t>
  </si>
  <si>
    <t>Network and Number of CAN/LIN/Flexray/SPI channels and usage are identified and documented</t>
  </si>
  <si>
    <t>Can/LIN/Flexray not used in display ,SPI used in Dispaly internal.</t>
  </si>
  <si>
    <t>DMOV_SW_Checklist_01410</t>
  </si>
  <si>
    <t>XCP usage is justified (e.g. for development time calibration, unavailability of features via UDS protocol)</t>
  </si>
  <si>
    <t xml:space="preserve"> no XCP for 12.3</t>
  </si>
  <si>
    <t>DMOV_SW_Checklist_01420</t>
  </si>
  <si>
    <t>XCP is disabled in production</t>
  </si>
  <si>
    <t> no XCP for 12.3</t>
  </si>
  <si>
    <t> Note: it should be aligned with answer to 02016_17_06732_150 and 02016_17_06732_160</t>
  </si>
  <si>
    <t>Powerup/Down(SWE.2: BP4,BP6)</t>
  </si>
  <si>
    <t>DMOV_SW_Checklist_01600</t>
  </si>
  <si>
    <t>Transitions phases are described in detail with a sequence diagram:
- Power On Reset
- Software reset
- Before reset
- ECU wake up
- Before going to sleep or before shut down
- Treatment in sleep mode
- Treatements when downloading a new software</t>
  </si>
  <si>
    <t> Note: it should be aligned with answer to REGLESSW-ST-16-001</t>
  </si>
  <si>
    <t>DMOV_SW_Checklist_01610</t>
  </si>
  <si>
    <t>Duration of each transition phase is measured and is not beyond the defined limits by STLA</t>
  </si>
  <si>
    <t>DMOV_SW_Checklist_01620</t>
  </si>
  <si>
    <t>Application initialization time is documented</t>
  </si>
  <si>
    <t>NVM(SWE.2: BP4,BP6)</t>
  </si>
  <si>
    <t>DMOV_SW_Checklist_01800</t>
  </si>
  <si>
    <t>Strategy to manage critical data in NVM is identified and documented</t>
  </si>
  <si>
    <t>Bootloader(SWE.2: BP4,BP6,BP9)</t>
  </si>
  <si>
    <t>DMOV_SW_Checklist_02000</t>
  </si>
  <si>
    <t>Compatibility checks are implemented and documented. They are agreed by stakeholders.</t>
  </si>
  <si>
    <t>DMOV_SW_Checklist_02010</t>
  </si>
  <si>
    <t>The list of pre/post flash checks is documented</t>
  </si>
  <si>
    <t>Mode Management(SWE.2: BP4,BP6)</t>
  </si>
  <si>
    <t>DMOV_SW_Checklist_02200</t>
  </si>
  <si>
    <t>Mode Management of BSW/ECU/Components design is documented</t>
  </si>
  <si>
    <t>EOL (SWE.2: BP4,BP6,BP9)</t>
  </si>
  <si>
    <t>DMOV_SW_Checklist_02400</t>
  </si>
  <si>
    <t>EOL Data Communication strategy is chosen and agreed by stakeholders</t>
  </si>
  <si>
    <t>DMOV_SW_Checklist_02410</t>
  </si>
  <si>
    <t>EOL software is implemented in restricted session.</t>
  </si>
  <si>
    <t>Calibration(SWE.2: BP4,BP6)</t>
  </si>
  <si>
    <t>DMOV_SW_Checklist_02600</t>
  </si>
  <si>
    <t>SW Calibration strategy and memory allocation is documented.</t>
  </si>
  <si>
    <t>SW Development Tool chain(SWE.2: BP6,BP9)</t>
  </si>
  <si>
    <t>DMOV_SW_Checklist_02800</t>
  </si>
  <si>
    <t>Block diagram for the software tools used during software development and build is available to show the flow and responsibilities in software teams.</t>
  </si>
  <si>
    <t>DMOV_SW_Checklist_02810</t>
  </si>
  <si>
    <t>List of software tools with versions is documented, frozen and agreed by stakeholders.
Any change of tool or tool version is documented and risk is assessed, documented and communicated.</t>
  </si>
  <si>
    <t> Refer tool official documents.</t>
  </si>
  <si>
    <t>Lesson Learnt Docs(SWE.2: BP6)</t>
  </si>
  <si>
    <t>DMOV_SW_Checklist_03000</t>
  </si>
  <si>
    <t>Lessons learnt documents and guidelines e.g.(to configure MCAL/BSW/RTE/OS or/and implement SW) are available and followed.</t>
  </si>
  <si>
    <t xml:space="preserve">Tianma have a lesson learn system. </t>
  </si>
  <si>
    <t>Note: it should be aligned with answer to REGLESSW-ST-14-003 and ISO26262-6.5_70</t>
  </si>
  <si>
    <t>Software Maintenance(SWE.2: BP6)</t>
  </si>
  <si>
    <t>DMOV_SW_Checklist_03200</t>
  </si>
  <si>
    <t>Migration effort in case tools, COTS versions changes is evaluated, documented and communicated</t>
  </si>
  <si>
    <t>DMOV_SW_Checklist_03210</t>
  </si>
  <si>
    <t>Different SW Architecture solutions/choices identified and evaluated for maintainability and ensured by different parameters. e.g.by making sure strong cohesion exist within each software component(only closely related requirements to a function are allocated to the component) and there is loose coupling among the components
(to allow the integration of software components without high dependencies).</t>
  </si>
  <si>
    <t>SW Architecture Testing</t>
  </si>
  <si>
    <t>DMOV_SW_Checklist_03400</t>
  </si>
  <si>
    <t>Test Strategy of SW Architecture during integration testing is documented</t>
  </si>
  <si>
    <t>Refer software intergeation test plan</t>
  </si>
  <si>
    <t>Verification Reports</t>
  </si>
  <si>
    <t>DMOV_SW_Checklist_03600</t>
  </si>
  <si>
    <t>Evidence for internal software architecture reviews is available</t>
  </si>
  <si>
    <t>Note: it should be aligned with answer to ISO26262-6.7_20</t>
  </si>
  <si>
    <t>DMOV_SW_Checklist_03610</t>
  </si>
  <si>
    <t>Scheduling verification reports is available</t>
  </si>
  <si>
    <t>DMOV_SW_Checklist_03620</t>
  </si>
  <si>
    <t>Memory verification reports is available (e.g. budget verification)</t>
  </si>
  <si>
    <t>Software Units Design(SWE.3: BP1,SWE.3.BP2,SWE.3.BP3,SWE.3.BP4,SWE.3.BP6
SWE.3.BP7)</t>
  </si>
  <si>
    <t>DMOV_SW_Checklist_03800</t>
  </si>
  <si>
    <t>Detailed design document is available for the software component and it is readable, simple and comprehensive</t>
  </si>
  <si>
    <t>DMOV_SW_Checklist_03810</t>
  </si>
  <si>
    <t>Design document contains Interface details of component e.g. list of I/Os, datatypes, resolutions, memory types</t>
  </si>
  <si>
    <t>DMOV_SW_Checklist_03820</t>
  </si>
  <si>
    <t>Design document has the details on units constituing the software component in architecture</t>
  </si>
  <si>
    <t>DMOV_SW_Checklist_03830</t>
  </si>
  <si>
    <t>Design document contains Interface details of each software unit e.g. list of I/Os, datatypes, resolutions, memory types</t>
  </si>
  <si>
    <t>DMOV_SW_Checklist_03840</t>
  </si>
  <si>
    <t>Design of software unit is representing consistency and design pattern e.g. standard enums/data types, api's for initializing and de-initializing the components, fault handling, consistent interfaces between software units</t>
  </si>
  <si>
    <t>DMOV_SW_Checklist_03850</t>
  </si>
  <si>
    <t>The design of software component/unit has details on error handling and recovery strategies</t>
  </si>
  <si>
    <t>DMOV_SW_Checklist_03860</t>
  </si>
  <si>
    <t>Design document has the information on timing constraints, order of execution and memory estimation of component/units</t>
  </si>
  <si>
    <t>DMOV_SW_Checklist_03870</t>
  </si>
  <si>
    <t>Design of unit supports the needs to handle time critical data and provides the details to protect and/or retain the data. 
E.g. use of E2E for integrity check of safety critical signal, mirroring or redundant storage of critical data etc.</t>
  </si>
  <si>
    <t>DMOV_SW_Checklist_03880</t>
  </si>
  <si>
    <t>Design document shows the dynamic behavior and interaction between the relevant software units.</t>
  </si>
  <si>
    <t>DMOV_SW_Checklist_03890</t>
  </si>
  <si>
    <t>Software unit design is communicated and agreed by stakeholders for the requirements compliance, HSI compliance, required resources, testability, complexity, maintainability, criticality, risks and for intended functionality only.</t>
  </si>
  <si>
    <t>Bi-Directional Traceability (SWE.3: BP5)</t>
  </si>
  <si>
    <t>DMOV_SW_Checklist_04000</t>
  </si>
  <si>
    <t>Bi-directional Traceability is established between Software Architecture and Design document of the component</t>
  </si>
  <si>
    <t>DMOV_SW_Checklist_04010</t>
  </si>
  <si>
    <t>Bi-directional Traceability is established between software units and software design</t>
  </si>
  <si>
    <t>DMOV_SW_Checklist_04020</t>
  </si>
  <si>
    <t>Bi-directional Traceability is established between software units and software requirements</t>
  </si>
  <si>
    <t>ECU Software Design Rules (SWE.3: BP1)</t>
  </si>
  <si>
    <t>DMOV_SW_Checklist_04200</t>
  </si>
  <si>
    <t>Design rules are available and followed.</t>
  </si>
  <si>
    <t>Configuration of BSW/MCAL/OS/RTE for (SWE.3: BP6)</t>
  </si>
  <si>
    <t>DMOV_SW_Checklist_04400</t>
  </si>
  <si>
    <t>Design document is available to configure the parameters of each component in the configuration tool for MCAL e.g. clock frequency(MCU), CAN bit timing, SPI settings, PWM frequency etc.</t>
  </si>
  <si>
    <t>DMOV_SW_Checklist_04410</t>
  </si>
  <si>
    <t>Design document follows the guidelines for naming conventions, to configure the modules for signals, messages</t>
  </si>
  <si>
    <t>DMOV_SW_Checklist_04420</t>
  </si>
  <si>
    <t>Design document is available to configure the OS that meets the software needs for proper functionality. e.g tick count, ISR's and mapping to the vector table, List of cyclic tasks, any memory protection configuration if applicable, events, stack management etc.</t>
  </si>
  <si>
    <t>DMOV_SW_Checklist_04430</t>
  </si>
  <si>
    <t>Guidelines are available and followed to configure the MCAL modules via configuration tool and for code generation</t>
  </si>
  <si>
    <t>MCAL code generation follow chip official guidline.</t>
  </si>
  <si>
    <t>DMOV_SW_Checklist_04440</t>
  </si>
  <si>
    <t>Guidelines are available and followed to configure the Application components and generate the code and to use generated RTE API's properly as per Autosar specifications.</t>
  </si>
  <si>
    <t>No Autosar for 12.3</t>
  </si>
  <si>
    <t>DMOV_SW_Checklist_04450</t>
  </si>
  <si>
    <t>Guidelines are available and followed to configure and generate the RTE/SAFE RTE e.g. for RTE settings, checking the warnings and generated code.</t>
  </si>
  <si>
    <t>DMOV_SW_Checklist_04460</t>
  </si>
  <si>
    <t>Guidelines are available and followed to configure and generate the BSW/SAFE BSW</t>
  </si>
  <si>
    <t>DMOV_SW_Checklist_04470</t>
  </si>
  <si>
    <t>Guidelines are available and followed to configure and generated the OS/SAFE OS</t>
  </si>
  <si>
    <t>DMOV_SW_Checklist_04480</t>
  </si>
  <si>
    <t>Arxml files of application components/data types are packaged in consistent, reusable and clear file structure</t>
  </si>
  <si>
    <t>Not use ARXMAL config file.</t>
  </si>
  <si>
    <t>SW Models Review(Application Layer) (SWE.3: BP6)</t>
  </si>
  <si>
    <t>DMOV_SW_Checklist_04600</t>
  </si>
  <si>
    <t>Guidelines/Templates are available for the model configuration to be able to generate the code consistently</t>
  </si>
  <si>
    <t>DMOV_SW_Checklist_04601</t>
  </si>
  <si>
    <t>Model Advisor customized checks (per the quality standards chosen/applicable) and configuration are available for software developer to use when modeling software unit/component</t>
  </si>
  <si>
    <t>Not use Model Advisor.</t>
  </si>
  <si>
    <t>DMOV_SW_Checklist_04602</t>
  </si>
  <si>
    <t>Warnings when developing the model and generating the code are corrected or justified.</t>
  </si>
  <si>
    <t>DMOV_SW_Checklist_04603</t>
  </si>
  <si>
    <t>Modeling and style guidelines are used when implementing units and components e.g. MISRA Modeling and Style guidelines, MAAB, naming conventions</t>
  </si>
  <si>
    <t>Code Review (SWE.3: BP8)</t>
  </si>
  <si>
    <t>DMOV_SW_Checklist_04800</t>
  </si>
  <si>
    <t>Code Review strategy exists and is applied</t>
  </si>
  <si>
    <t>DMOV_SW_Checklist_04810</t>
  </si>
  <si>
    <t>MISRA C rules are followed and checked with a tool. All the warnings  are corrected or justified.</t>
  </si>
  <si>
    <t>QAC and regular code review to make rules fellowed.</t>
  </si>
  <si>
    <t>DMOV_SW_Checklist_04820</t>
  </si>
  <si>
    <t>MISRA C++ rules are followed and checked with a tool. All the warnings  are corrected or justified.</t>
  </si>
  <si>
    <t>not use C++</t>
  </si>
  <si>
    <t>DMOV_SW_Checklist_04830</t>
  </si>
  <si>
    <t>Java rules are followed and checked with a tool. All the warnings  are corrected or justified.</t>
  </si>
  <si>
    <t>not use Java</t>
  </si>
  <si>
    <t>DMOV_SW_Checklist_04840</t>
  </si>
  <si>
    <t>Kotlin rules are followed and checked with a tool. All the warnings  are corrected or justified.</t>
  </si>
  <si>
    <t>not use  Kotlin</t>
  </si>
  <si>
    <t>DMOV_SW_Checklist_04850</t>
  </si>
  <si>
    <t>Static analysis report is available</t>
  </si>
  <si>
    <t>Note: it should be aligned with answer to REGLESSW-ST-14-002 and ISO26262-6.9_10</t>
  </si>
  <si>
    <t>DMOV_SW_Checklist_04860</t>
  </si>
  <si>
    <t>Coding Guidelines and naming conventions are available and followed to implement the code using C/C++/JAVA/Kotlin</t>
  </si>
  <si>
    <t> MISRA C rules are followed.</t>
  </si>
  <si>
    <t>Note: it should be aligned with answer to ISO26262-6.5_40</t>
  </si>
  <si>
    <t>DMOV_SW_Checklist_04870</t>
  </si>
  <si>
    <t>Review records are documented and baselined.
Review results and records are communicated to all stakeholders.</t>
  </si>
  <si>
    <t>Build Environment/Compiler</t>
  </si>
  <si>
    <t>DMOV_SW_Checklist_05000</t>
  </si>
  <si>
    <t>Compiler and linker settings are documented and considerations/settings are explained e.g. optimization settings, memory segments, cache/non cache memory etc.</t>
  </si>
  <si>
    <t>DMOV_SW_Checklist_05010</t>
  </si>
  <si>
    <t>Warnings when compiling the code are corrected or justified.</t>
  </si>
  <si>
    <t>Note: it should be aligned with answer to REGLESSW-ST-13-002</t>
  </si>
  <si>
    <t>Compulsory rules for CPU load/Flash/RAM/NVM and stacks</t>
  </si>
  <si>
    <t>DMOV_SW_Checklist_05200</t>
  </si>
  <si>
    <t>DMOV_SW_Checklist_05210</t>
  </si>
  <si>
    <t>Display is not part of POSIX ECU.</t>
  </si>
  <si>
    <t>Reference</t>
  </si>
  <si>
    <t>STLA  decision</t>
  </si>
  <si>
    <t>SL_SW_MOD_CL_10(0)</t>
  </si>
  <si>
    <t>As modifications done during production are even more critical than during development phase the whole defined and agreed process will have to be fully followed (e.g.: change management, configuration management, updated documentation and traceability, updated tests, tests results, delivery check, etc.)
Typically, like for major releases, the full delivery shall be provided.</t>
  </si>
  <si>
    <t>SL_SW_MOD_CL_20(0)</t>
  </si>
  <si>
    <t>Each modification done by the supplier shall be reviewed and agreed by STLA. During this review, for each modification, the supplier shall: 
- show any modified part (e.g. : source code, data files, configuration files, generation parameters, etc.)
- demonstrate through an impact analysis that any effect or side effect of the modification has been identified and has been checked locally but also more globally (e.g. effects on scheduling, CPU load or System utilization, NVM usage and size and lifecycle, product lifecycle, WD strategy,  etc.)</t>
  </si>
  <si>
    <t>SL_SW_MOD_CL_30(0)</t>
  </si>
  <si>
    <t>Risk Management Plan is updated and applied.</t>
  </si>
  <si>
    <t>SL_SW_MOD_CL_40(0)</t>
  </si>
  <si>
    <t>Impact analysis is done and all related files are updated (source code but also software specification and validation).</t>
  </si>
  <si>
    <t>SL_SW_MOD_CL_50(0)</t>
  </si>
  <si>
    <t>Modifications are reviewed and non-conformities detected are fixed (source code but also software specification and validation).</t>
  </si>
  <si>
    <t>SL_SW_MOD_CL_60(0)</t>
  </si>
  <si>
    <t>A software configuration audit was performed which notably confirms that no other modification than planned with STLA was done.</t>
  </si>
  <si>
    <t>SL_SW_MOD_CL_70(0)</t>
  </si>
  <si>
    <t>Sheets of this document DMOV are updated and all changes sent to STLA for approval (examples: static analysis, warnings justification, code metrics, code review by microcontroller maker for low level software, ECC activation etc.)</t>
  </si>
  <si>
    <t>SL_SW_MOD_CL_80(0)</t>
  </si>
  <si>
    <t>Specification is up-to-date (especially: software requirement document, software architecture document and software design documents)</t>
  </si>
  <si>
    <t>SL_SW_MOD_CL_90(0)</t>
  </si>
  <si>
    <t>Traceability is up-to-date</t>
  </si>
  <si>
    <t>SL_SW_MOD_CL_95(0)</t>
  </si>
  <si>
    <t xml:space="preserve">Test strategy is based on impact analysis. Moreover, supplier shall also run a minimum set of tests, at least sanity checks, on safety, security and approval modules. </t>
  </si>
  <si>
    <t>SL_SW_MOD_CL_100(1)</t>
  </si>
  <si>
    <t>Test strategy applied to verify the changes was reviewed and approved by STLA.</t>
  </si>
  <si>
    <t>SL_SW_MOD_CL_110(0)</t>
  </si>
  <si>
    <t>Tests are up-to-date (especially unit tests, integration tests and software tests), according to the Test strategy reviewed with STLA.</t>
  </si>
  <si>
    <t>DMOV Questions classification</t>
  </si>
  <si>
    <t>The questions in the DMOV are classified according to these topics, see last column in the DMOV checklists.</t>
  </si>
  <si>
    <t>Topic</t>
  </si>
  <si>
    <t>Contents</t>
  </si>
  <si>
    <t>Related review questions</t>
  </si>
  <si>
    <t>Related SW/ISO26262 workproducts</t>
  </si>
  <si>
    <t>Security</t>
  </si>
  <si>
    <t>General topics</t>
  </si>
  <si>
    <t>Selection criterias for design, modeling and coding languages
Lessons Learned</t>
  </si>
  <si>
    <t>REGLESSW-ST-14-003
REGLESSW-ST-15-000</t>
  </si>
  <si>
    <t>ISO26262-6.5_00
ISO26262-6.5_30</t>
  </si>
  <si>
    <t>Part 6 - 5.5.1 Documentation of the software development environment</t>
  </si>
  <si>
    <t xml:space="preserve"> </t>
  </si>
  <si>
    <t>ISO26262-6.5_10
ISO26262-6.5_20</t>
  </si>
  <si>
    <t>Part 6 - 6.5.3 Safety plan</t>
  </si>
  <si>
    <t>Requirements management, including HSI
Upstream / downstream traceability
From STLA TSR to Supplier TSR
From STLA TSR to Supplier TSR
Completness and maturity of requirements
Examples of SSR
ASIL rating</t>
  </si>
  <si>
    <t>ISO26262-6.6_10
ISO26262-6.6_20
ISO26262-6.6_30
ISO26262-6.6_40
ISO26262-6.6_50</t>
  </si>
  <si>
    <t>Part 6 - 6.5.1 Software safety requirements specification
Part 6 - 6.5.2 Hardware-software interface (HSI) specification (refined)
Part 6 - 6.5.3 Software verification report</t>
  </si>
  <si>
    <r>
      <rPr>
        <sz val="11"/>
        <color theme="1"/>
        <rFont val="宋体"/>
        <family val="3"/>
        <charset val="134"/>
        <scheme val="minor"/>
      </rPr>
      <t xml:space="preserve">Static and dynamic SW Architecture description
Link bt ASIL levels, SW Safety Analysis and SW Archi
SW Safety mechanisms in link with related SSR
SW Safety analysis Fault models and completeness
</t>
    </r>
    <r>
      <rPr>
        <b/>
        <sz val="11"/>
        <color theme="1"/>
        <rFont val="宋体"/>
        <family val="3"/>
        <charset val="134"/>
        <scheme val="minor"/>
      </rPr>
      <t xml:space="preserve">SW Safety analysis DFA inclusion or not, in case a distinct DFA is done, DFA initiator to be presented
If any, Freedom From Interference strategy and mechanisms
Focus on SW Safety Mechanisms for HW and SW errors detection &amp; recovery
</t>
    </r>
    <r>
      <rPr>
        <sz val="10"/>
        <rFont val="Arial"/>
        <family val="2"/>
      </rPr>
      <t>SW Architectural Design Verification</t>
    </r>
  </si>
  <si>
    <t>REGLESSW-ST-10-001
REGLESSW-ST-10-002
REGLESSW-ST-10-003
REGLESSW-ST-9-001
REGLESSW-ST-9-002
REGLESSW-ST-9-003</t>
  </si>
  <si>
    <t>ISO26262-6.7_10
ISO26262-6.7_20
ISO26262-6.7_30
ISO26262-6.7_40
ISO26262-6.7_50
ISO26262-6.7_60
ISO26262-6.7_70
ISO26262-6.7_80
ISO26262-6.7_90
ISO26262-6.7_100
ISO26262-6.7_110
ISO26262-6.7_120
ISO26262-6.7_130</t>
  </si>
  <si>
    <t>Part 6 - 7.5.1 Software architectural design specification
Part 6 - 7.5.2 Safety analysis report
Part 6 - 7.5.3 Dependent failures analysis report
Part 6 - 7.5.4 Software verification report</t>
  </si>
  <si>
    <t xml:space="preserve">SW Unit Design and Implementation
Design and coding rules
Static analysis method (file by file or global)
MISRA C compliance
Abstract interpretation based tools
Compiler warnings analysis
SW Verification methods (review, inspection, …)
</t>
  </si>
  <si>
    <t>REGLESSW-ST-12-003
REGLESSW-ST-12-004
REGLESSW-ST-12-005
REGLESSW-ST-12-006
REGLESSW-ST-12-007
REGLESSW-ST-12-008
REGLESSW-ST-12-009
REGLESSW-ST-12-010
REGLESSW-ST-13-001
REGLESSW-ST-13-002
REGLESSW-ST-13-003
REGLESSW-ST-13-004
REGLESSW-ST-13-005
REGLESSW-ST-14-001
REGLESSW-ST-14-002</t>
  </si>
  <si>
    <t>ISO26262-6.5_40
ISO26262-6.5_50
ISO26262-6.5_60
ISO26262-6.8_10
ISO26262-6.8_20
ISO26262-6.8_30
ISO26262-6.8_40
ISO26262-6.9_10 : 1a to 1i
ISO26262-6.9_20 : 1a to 1i
ISO26262-6.10_20 : 1f to 1h
ISO26262-6.10_30 : 1f to 1h</t>
  </si>
  <si>
    <r>
      <rPr>
        <sz val="11"/>
        <color theme="1"/>
        <rFont val="宋体"/>
        <family val="3"/>
        <charset val="134"/>
        <scheme val="minor"/>
      </rPr>
      <t>Part 6 - 5.5.1 Documentation of the software development environment
Part 6 - 8.5.1 Software unit design specification
Part 6 - 8.5.2 Software unit implementation
Part 6 - 6-9.5.1 Software verification specification
Part 6 - 6-9.5.2 Software verification report (refined)</t>
    </r>
    <r>
      <rPr>
        <sz val="11"/>
        <color theme="1"/>
        <rFont val="宋体"/>
        <family val="3"/>
        <charset val="134"/>
        <scheme val="minor"/>
      </rPr>
      <t xml:space="preserve">
Part 6 - 6-10.5.1 Software verification specification (refined)
Part 6 - 6-10.5.3 Software verification report (refined)
</t>
    </r>
  </si>
  <si>
    <t>Compliance to SW Design rules and continuous improvement (REX)
- Resets management
- Memory management
- Interrupts management
- Microcontroller management (low level programming)
- Operating System (rules to avoid scheduling or data consistency issues)
- Rosbustness of startup / shutdown ECU phases</t>
  </si>
  <si>
    <t xml:space="preserve">REGLESSW-ST-5-003
REGLESSW-ST-5-002
REGLESSW-ST-5-001
REGLESSW-ST-5-004
REGLESSW-ST-61-001
REGLESSW-ST-61-002
REGLESSW-ST-62-001
REGLESSW-ST-62-003
REGLESSW-ST-63-001
REGLESSW-ST-63-002
REGLESSW-ST-63-003
REGLESSW-ST-63-004
REGLESSW-ST-63-005
REGLESSW-ST-63-006
REGLESSW-ST-63-007
REGLESSW-ST-7-001
REGLESSW-ST-7-002
REGLESSW-ST-7-003
REGLESSW-ST-7-004
REGLESSW-ST-7-005
REGLESSW-ST-7-006
REGLESSW-ST-7-007
REGLESSW-ST-7-008
REGLESSW-ST-7-009
REGLESSW-ST-8-001
REGLESSW-ST-8-002
REGLESSW-ST-8-003
REGLESSW-ST-8-004
REGLESSW-ST-8-005
REGLESSW-ST-8-006
REGLESSW-ST-8-007
REGLESSW-ST-11-002
REGLESSW-ST-11-003
REGLESSW-ST-11-004
REGLESSW-ST-11-005
REGLESSW-ST-11-006
REGLESSW-ST-11-007
REGLESSW-ST-11-008
REGLESSW-ST-16-001
REGLESSW-ST-16-002
</t>
  </si>
  <si>
    <t>Reference for unit tests definition (requirement based or other)
UT coverage criteriae and mesurement method
UT coverage results and publication (synthesis in release note and other)</t>
  </si>
  <si>
    <t>ISO26262-6.9_10 : 1j to 1n
ISO26262-6.9_20 : 1j to 1n
ISO26262-6.9_30
ISO26262-6.9_40
ISO26262-6.9_50</t>
  </si>
  <si>
    <t>Part 6 - 9.5.1 Software verification specification
Part 6 - 9.5.2 Software verification report (refined)</t>
  </si>
  <si>
    <t>Reference for integration tests definition (requirement based or other)
IT coverage criteriae and mesurement method (debugger, tools)
IT coverage results and publication (synthesis in release note and other)
Fault injection on interface or inside some components, based on which criteriae (i.e. usage of SW Safety Analysis results or SSR for example)</t>
  </si>
  <si>
    <t>ISO26262-6.10_10
ISO26262-6.10_20 : 1a to 1e
ISO26262-6.10_30 : 1a to 1e
ISO26262-6.10_40
ISO26262-6.10_50
ISO26262-6.10_60</t>
  </si>
  <si>
    <t>Part 6 -10.5.1 Software verification specification (refined)
Part 6 -10.5.3 Software verification report (refined)</t>
  </si>
  <si>
    <t xml:space="preserve">Strategy to prove SSR coverage (one test at least for each requirement or complteness proof using previous results)
Testing environment used
Completeness level of tests regarding to actual project progress
Traceability and action </t>
  </si>
  <si>
    <t>ISO26262-6.11_10
ISO26262-6.11_20
ISO26262-6.11_30
ISO26262-6.11_40
ISO26262-6.11_50</t>
  </si>
  <si>
    <t>Part 6 - 11.5.1 Software verification specification (refined)
Part 6 - 11.5.2 Software verification report (refined)</t>
  </si>
  <si>
    <t>Tooling guidelines
Confidence in the use of SW tools (Part 8)</t>
  </si>
  <si>
    <t>ISO26262-6.5_70
ISO26262-8.11_10
ISO26262-8.11_20</t>
  </si>
  <si>
    <t xml:space="preserve">Part 6 - 5.5.1 Documentation of the software development environment
ISO26262 - 8 - 11.5.1 Software tool criteria evaluation report
ISO26262 - 8 - 11.5.2 Software tool qualification report
</t>
  </si>
  <si>
    <t>Strategy to manage Configuration and Calibration data (Annex C)</t>
  </si>
  <si>
    <t>ISO26262-6.C_10
ISO26262-6.C_20</t>
  </si>
  <si>
    <t>Part 6 - C.5.1 Configuration data specification
Part 6 - C.5.2 Calibration data specification
Part 6 - C.5.3 Configuration data
Part 6 - C.5.4 Calibration data
Part 6 - C.5.5 Verification specification (refined)
Part 6 - C.5.6 Verification report (refined)
Part 6 - C.5.7 Software architectural design specification (refined)
Part 6 - C.5.8 Documentation of the software development environment (refined)</t>
  </si>
  <si>
    <t>Qualification of software components, if any (Part 8)</t>
  </si>
  <si>
    <t>ISO26262-8.12_10
ISO26262-8.12_20</t>
  </si>
  <si>
    <t xml:space="preserve">Part 8 - 12.5.1 Software tool criteria evaluation report
Part 8 - 12.5.2 Software component qualification report
Part 8 - 12.5.3 Software component qualification verification report
</t>
  </si>
  <si>
    <t>02016_17_06732_110
02016_17_06732_120
02016_17_06732_130
02016_17_06732_140
02016_17_06732_150
02016_17_06732_160
02016_17_06732_170
02016_17_06732_180</t>
  </si>
  <si>
    <t>TOTAL (hours)</t>
  </si>
  <si>
    <t>Metrics</t>
  </si>
  <si>
    <t>Answers to PSA SW development rules</t>
  </si>
  <si>
    <t>SUPPLIER ANSWER</t>
  </si>
  <si>
    <t>PSA STATUS</t>
  </si>
  <si>
    <t>Conformity</t>
  </si>
  <si>
    <t>Implementation</t>
  </si>
  <si>
    <t>Validation</t>
  </si>
  <si>
    <t>Empty</t>
  </si>
  <si>
    <t>Filled</t>
  </si>
  <si>
    <t>Answers to ISO 26262 Checklist</t>
  </si>
  <si>
    <t>STLA STATUS</t>
  </si>
  <si>
    <t>ISO Conformity</t>
  </si>
  <si>
    <t>ISO Implementation</t>
  </si>
  <si>
    <t>ISO Validation</t>
  </si>
  <si>
    <t>Answers to Security Rules</t>
  </si>
  <si>
    <t>TIANMA:
AUTOSAR CP Not used in this project.
But currently, Tianma has a similar strategy to ensure it.
The strategy is as follows:
Our software monitors if a task in the operating system has timed out,the timeout range for each task will be defined in the SAS.</t>
    <phoneticPr fontId="55" type="noConversion"/>
  </si>
  <si>
    <t>Functional message identifiers shall not be in STLA's calibration or supplier's calibration. They shall be hard coded.</t>
    <phoneticPr fontId="55" type="noConversion"/>
  </si>
  <si>
    <t>The reading rights of mechanisms for development  electronic control unit protocols shall be irreversibly deleted on stack, Heap, Flash code before serial life.</t>
    <phoneticPr fontId="5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</si>
</sst>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8" formatCode="_-* #,##0.00\ [$€]_-;\-* #,##0.00\ [$€]_-;_-* &quot;-&quot;??\ [$€]_-;_-@_-"/>
    <numFmt numFmtId="179" formatCode="_-* #,##0.00\ _€_-;\-* #,##0.00\ _€_-;_-* &quot;-&quot;??\ _€_-;_-@_-"/>
    <numFmt numFmtId="180" formatCode="_-* #,##0.00\ &quot;F&quot;_-;\-* #,##0.00\ &quot;F&quot;_-;_-* &quot;-&quot;??\ &quot;F&quot;_-;_-@_-"/>
    <numFmt numFmtId="181" formatCode="_-* #,##0\ &quot;F&quot;_-;\-* #,##0\ &quot;F&quot;_-;_-* &quot;-&quot;\ &quot;F&quot;_-;_-@_-"/>
  </numFmts>
  <fonts count="77">
    <font>
      <sz val="10"/>
      <name val="Arial"/>
      <charset val="134"/>
    </font>
    <font>
      <sz val="11"/>
      <name val="Arial"/>
      <family val="2"/>
    </font>
    <font>
      <b/>
      <sz val="22"/>
      <name val="Arial"/>
      <family val="2"/>
    </font>
    <font>
      <b/>
      <sz val="20"/>
      <color theme="1"/>
      <name val="宋体"/>
      <family val="3"/>
      <charset val="134"/>
      <scheme val="minor"/>
    </font>
    <font>
      <sz val="11"/>
      <color theme="1"/>
      <name val="宋体"/>
      <family val="3"/>
      <charset val="134"/>
      <scheme val="minor"/>
    </font>
    <font>
      <b/>
      <sz val="11"/>
      <color theme="1"/>
      <name val="宋体"/>
      <family val="3"/>
      <charset val="134"/>
      <scheme val="minor"/>
    </font>
    <font>
      <sz val="10"/>
      <name val="Arial"/>
      <family val="2"/>
    </font>
    <font>
      <b/>
      <i/>
      <sz val="11"/>
      <color theme="1"/>
      <name val="宋体"/>
      <family val="3"/>
      <charset val="134"/>
      <scheme val="minor"/>
    </font>
    <font>
      <i/>
      <sz val="11"/>
      <color theme="1"/>
      <name val="宋体"/>
      <family val="3"/>
      <charset val="134"/>
      <scheme val="minor"/>
    </font>
    <font>
      <sz val="12"/>
      <name val="Arial"/>
      <family val="2"/>
    </font>
    <font>
      <b/>
      <sz val="12"/>
      <name val="Arial"/>
      <family val="2"/>
    </font>
    <font>
      <sz val="20"/>
      <color rgb="FFFFFFFF"/>
      <name val="Arial"/>
      <family val="2"/>
    </font>
    <font>
      <b/>
      <sz val="12"/>
      <color theme="0"/>
      <name val="Arial"/>
      <family val="2"/>
    </font>
    <font>
      <sz val="12"/>
      <color theme="0"/>
      <name val="Arial"/>
      <family val="2"/>
    </font>
    <font>
      <sz val="12"/>
      <color rgb="FF000000"/>
      <name val="Arial"/>
      <family val="2"/>
    </font>
    <font>
      <b/>
      <sz val="12"/>
      <color rgb="FFFF0000"/>
      <name val="Arial"/>
      <family val="2"/>
    </font>
    <font>
      <i/>
      <sz val="12"/>
      <color rgb="FF808080"/>
      <name val="Arial"/>
      <family val="2"/>
    </font>
    <font>
      <sz val="10"/>
      <color theme="0"/>
      <name val="Arial"/>
      <family val="2"/>
    </font>
    <font>
      <i/>
      <sz val="12"/>
      <color theme="0" tint="-0.499984740745262"/>
      <name val="Arial"/>
      <family val="2"/>
    </font>
    <font>
      <b/>
      <sz val="12"/>
      <color indexed="8"/>
      <name val="Arial"/>
      <family val="2"/>
    </font>
    <font>
      <b/>
      <sz val="10"/>
      <color theme="0"/>
      <name val="Arial"/>
      <family val="2"/>
    </font>
    <font>
      <i/>
      <sz val="12"/>
      <color rgb="FF000000"/>
      <name val="Arial"/>
      <family val="2"/>
    </font>
    <font>
      <i/>
      <sz val="12"/>
      <name val="Arial"/>
      <family val="2"/>
    </font>
    <font>
      <sz val="12"/>
      <color rgb="FFFFFFFF"/>
      <name val="Arial"/>
      <family val="2"/>
    </font>
    <font>
      <b/>
      <sz val="20"/>
      <color rgb="FFFFFFFF"/>
      <name val="宋体"/>
      <family val="3"/>
      <charset val="134"/>
      <scheme val="minor"/>
    </font>
    <font>
      <sz val="10"/>
      <color rgb="FF000000"/>
      <name val="Arial"/>
      <family val="2"/>
    </font>
    <font>
      <sz val="12"/>
      <color theme="1"/>
      <name val="Arial"/>
      <family val="2"/>
    </font>
    <font>
      <i/>
      <sz val="12"/>
      <color theme="1"/>
      <name val="Arial"/>
      <family val="2"/>
    </font>
    <font>
      <sz val="10"/>
      <color theme="1"/>
      <name val="Arial"/>
      <family val="2"/>
    </font>
    <font>
      <b/>
      <sz val="20"/>
      <name val="宋体"/>
      <family val="3"/>
      <charset val="134"/>
      <scheme val="minor"/>
    </font>
    <font>
      <b/>
      <sz val="14"/>
      <name val="Arial"/>
      <family val="2"/>
    </font>
    <font>
      <b/>
      <sz val="16"/>
      <name val="Arial"/>
      <family val="2"/>
    </font>
    <font>
      <i/>
      <sz val="10"/>
      <name val="Arial"/>
      <family val="2"/>
    </font>
    <font>
      <b/>
      <i/>
      <sz val="11"/>
      <name val="Arial"/>
      <family val="2"/>
    </font>
    <font>
      <b/>
      <sz val="11"/>
      <name val="Arial"/>
      <family val="2"/>
    </font>
    <font>
      <sz val="10"/>
      <color rgb="FF0000FF"/>
      <name val="Arial"/>
      <family val="2"/>
    </font>
    <font>
      <u/>
      <sz val="11"/>
      <color theme="10"/>
      <name val="Arial"/>
      <family val="2"/>
    </font>
    <font>
      <b/>
      <i/>
      <sz val="8"/>
      <color theme="1" tint="0.499984740745262"/>
      <name val="Arial"/>
      <family val="2"/>
    </font>
    <font>
      <i/>
      <sz val="8"/>
      <color theme="1" tint="0.499984740745262"/>
      <name val="Arial"/>
      <family val="2"/>
    </font>
    <font>
      <b/>
      <sz val="10"/>
      <name val="Arial"/>
      <family val="2"/>
    </font>
    <font>
      <sz val="11"/>
      <color rgb="FF0000FF"/>
      <name val="Arial"/>
      <family val="2"/>
    </font>
    <font>
      <i/>
      <sz val="14"/>
      <name val="Arial"/>
      <family val="2"/>
    </font>
    <font>
      <i/>
      <sz val="10"/>
      <color theme="0" tint="-0.499984740745262"/>
      <name val="Arial"/>
      <family val="2"/>
    </font>
    <font>
      <b/>
      <i/>
      <sz val="14"/>
      <name val="Arial"/>
      <family val="2"/>
    </font>
    <font>
      <u/>
      <sz val="10"/>
      <name val="Arial"/>
      <family val="2"/>
    </font>
    <font>
      <i/>
      <sz val="8"/>
      <name val="Arial"/>
      <family val="2"/>
    </font>
    <font>
      <b/>
      <sz val="10"/>
      <color rgb="FF0000FF"/>
      <name val="Arial"/>
      <family val="2"/>
    </font>
    <font>
      <b/>
      <i/>
      <sz val="10"/>
      <name val="Arial"/>
      <family val="2"/>
    </font>
    <font>
      <sz val="11"/>
      <name val="宋体"/>
      <family val="3"/>
      <charset val="134"/>
      <scheme val="minor"/>
    </font>
    <font>
      <b/>
      <sz val="11"/>
      <name val="宋体"/>
      <family val="3"/>
      <charset val="134"/>
      <scheme val="minor"/>
    </font>
    <font>
      <i/>
      <sz val="9"/>
      <color theme="1" tint="0.34998626667073579"/>
      <name val="宋体"/>
      <family val="3"/>
      <charset val="134"/>
      <scheme val="minor"/>
    </font>
    <font>
      <i/>
      <sz val="9"/>
      <color theme="1" tint="0.34998626667073579"/>
      <name val="Arial"/>
      <family val="2"/>
    </font>
    <font>
      <i/>
      <sz val="11"/>
      <name val="Arial"/>
      <family val="2"/>
    </font>
    <font>
      <b/>
      <sz val="9"/>
      <color theme="1"/>
      <name val="宋体"/>
      <family val="3"/>
      <charset val="134"/>
      <scheme val="minor"/>
    </font>
    <font>
      <sz val="9"/>
      <name val="宋体"/>
      <family val="3"/>
      <charset val="134"/>
      <scheme val="minor"/>
    </font>
    <font>
      <sz val="9"/>
      <name val="Arial"/>
      <family val="2"/>
    </font>
    <font>
      <sz val="9"/>
      <color theme="1"/>
      <name val="宋体"/>
      <family val="3"/>
      <charset val="134"/>
      <scheme val="minor"/>
    </font>
    <font>
      <b/>
      <sz val="9"/>
      <name val="Arial"/>
      <family val="2"/>
    </font>
    <font>
      <u/>
      <sz val="10"/>
      <color theme="10"/>
      <name val="Arial"/>
      <family val="2"/>
    </font>
    <font>
      <i/>
      <sz val="9"/>
      <name val="Arial"/>
      <family val="2"/>
    </font>
    <font>
      <sz val="8"/>
      <name val="Arial"/>
      <family val="2"/>
    </font>
    <font>
      <sz val="9"/>
      <name val="Arial MT"/>
      <family val="2"/>
    </font>
    <font>
      <b/>
      <sz val="12"/>
      <color indexed="12"/>
      <name val="Arial"/>
      <family val="2"/>
    </font>
    <font>
      <u/>
      <sz val="11"/>
      <color indexed="12"/>
      <name val="Arial"/>
      <family val="2"/>
    </font>
    <font>
      <u/>
      <sz val="9.5"/>
      <color indexed="12"/>
      <name val="Arial"/>
      <family val="2"/>
    </font>
    <font>
      <sz val="11"/>
      <color theme="1"/>
      <name val="宋体"/>
      <family val="3"/>
      <charset val="134"/>
      <scheme val="minor"/>
    </font>
    <font>
      <sz val="10"/>
      <name val="Arial"/>
      <family val="2"/>
    </font>
    <font>
      <b/>
      <sz val="10"/>
      <color indexed="10"/>
      <name val="Arial"/>
      <family val="2"/>
    </font>
    <font>
      <sz val="10"/>
      <name val="Arial"/>
      <family val="2"/>
    </font>
    <font>
      <sz val="10"/>
      <name val="ＭＳ ゴシック"/>
      <charset val="128"/>
    </font>
    <font>
      <sz val="10"/>
      <name val="Wingdings"/>
      <charset val="2"/>
    </font>
    <font>
      <sz val="14"/>
      <name val="Arial"/>
      <family val="2"/>
    </font>
    <font>
      <b/>
      <sz val="14"/>
      <color theme="1"/>
      <name val="宋体"/>
      <family val="3"/>
      <charset val="134"/>
      <scheme val="minor"/>
    </font>
    <font>
      <b/>
      <sz val="10"/>
      <color rgb="FFFF0000"/>
      <name val="Arial"/>
      <family val="2"/>
    </font>
    <font>
      <sz val="12"/>
      <color rgb="FF000000"/>
      <name val="宋体"/>
      <family val="3"/>
      <charset val="134"/>
    </font>
    <font>
      <sz val="9"/>
      <name val="Tahoma"/>
      <family val="2"/>
    </font>
    <font>
      <b/>
      <sz val="9"/>
      <name val="Tahoma"/>
      <family val="2"/>
    </font>
  </fonts>
  <fills count="30">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lightUp"/>
    </fill>
    <fill>
      <patternFill patternType="solid">
        <fgColor rgb="FF23357F"/>
        <bgColor rgb="FF000000"/>
      </patternFill>
    </fill>
    <fill>
      <patternFill patternType="solid">
        <fgColor rgb="FF0070C0"/>
        <bgColor indexed="64"/>
      </patternFill>
    </fill>
    <fill>
      <patternFill patternType="solid">
        <fgColor rgb="FF99FF99"/>
        <bgColor indexed="64"/>
      </patternFill>
    </fill>
    <fill>
      <patternFill patternType="solid">
        <fgColor rgb="FF0070C0"/>
        <bgColor rgb="FF000000"/>
      </patternFill>
    </fill>
    <fill>
      <patternFill patternType="solid">
        <fgColor rgb="FF002060"/>
        <bgColor rgb="FF000000"/>
      </patternFill>
    </fill>
    <fill>
      <patternFill patternType="solid">
        <fgColor rgb="FFFFFFFF"/>
        <bgColor indexed="64"/>
      </patternFill>
    </fill>
    <fill>
      <patternFill patternType="solid">
        <fgColor theme="0"/>
        <bgColor rgb="FF000000"/>
      </patternFill>
    </fill>
    <fill>
      <patternFill patternType="solid">
        <fgColor rgb="FF000000"/>
        <bgColor rgb="FF000000"/>
      </patternFill>
    </fill>
    <fill>
      <patternFill patternType="solid">
        <fgColor theme="1"/>
        <bgColor indexed="64"/>
      </patternFill>
    </fill>
    <fill>
      <patternFill patternType="solid">
        <fgColor rgb="FF002060"/>
        <bgColor indexed="64"/>
      </patternFill>
    </fill>
    <fill>
      <patternFill patternType="solid">
        <fgColor rgb="FF002060"/>
        <bgColor rgb="FF0B5394"/>
      </patternFill>
    </fill>
    <fill>
      <patternFill patternType="solid">
        <fgColor rgb="FFBFBFBF"/>
        <bgColor indexed="64"/>
      </patternFill>
    </fill>
    <fill>
      <patternFill patternType="solid">
        <fgColor theme="0" tint="-4.9989318521683403E-2"/>
        <bgColor indexed="64"/>
      </patternFill>
    </fill>
    <fill>
      <patternFill patternType="solid">
        <fgColor theme="4" tint="0.59999389629810485"/>
        <bgColor rgb="FF0B5394"/>
      </patternFill>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lightUp">
        <bgColor rgb="FFFFFFCC"/>
      </patternFill>
    </fill>
    <fill>
      <patternFill patternType="solid">
        <fgColor indexed="27"/>
        <bgColor indexed="64"/>
      </patternFill>
    </fill>
    <fill>
      <patternFill patternType="solid">
        <fgColor indexed="63"/>
        <bgColor indexed="64"/>
      </patternFill>
    </fill>
  </fills>
  <borders count="58">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rgb="FF000000"/>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bottom style="hair">
        <color auto="1"/>
      </bottom>
      <diagonal/>
    </border>
    <border>
      <left/>
      <right/>
      <top style="thin">
        <color auto="1"/>
      </top>
      <bottom/>
      <diagonal/>
    </border>
    <border>
      <left style="thin">
        <color auto="1"/>
      </left>
      <right style="medium">
        <color auto="1"/>
      </right>
      <top/>
      <bottom/>
      <diagonal/>
    </border>
    <border>
      <left style="thin">
        <color indexed="32"/>
      </left>
      <right style="thin">
        <color indexed="32"/>
      </right>
      <top style="thin">
        <color indexed="32"/>
      </top>
      <bottom style="thin">
        <color indexed="32"/>
      </bottom>
      <diagonal/>
    </border>
  </borders>
  <cellStyleXfs count="66">
    <xf numFmtId="178" fontId="0" fillId="0" borderId="0"/>
    <xf numFmtId="178" fontId="58" fillId="0" borderId="0" applyNumberFormat="0" applyFill="0" applyBorder="0" applyAlignment="0" applyProtection="0"/>
    <xf numFmtId="178" fontId="6" fillId="0" borderId="0"/>
    <xf numFmtId="178" fontId="6" fillId="0" borderId="0"/>
    <xf numFmtId="178" fontId="61" fillId="0" borderId="0"/>
    <xf numFmtId="178" fontId="6" fillId="0" borderId="8"/>
    <xf numFmtId="178" fontId="6" fillId="0" borderId="8"/>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2" fillId="0" borderId="0" applyNumberFormat="0" applyFont="0" applyFill="0" applyBorder="0" applyAlignment="0">
      <alignment horizontal="left" vertical="top"/>
    </xf>
    <xf numFmtId="178" fontId="63" fillId="0" borderId="0" applyNumberFormat="0" applyFill="0" applyBorder="0" applyAlignment="0" applyProtection="0">
      <alignment vertical="top"/>
      <protection locked="0"/>
    </xf>
    <xf numFmtId="178" fontId="64" fillId="0" borderId="0" applyNumberFormat="0" applyFill="0" applyBorder="0" applyAlignment="0" applyProtection="0">
      <alignment vertical="top"/>
      <protection locked="0"/>
    </xf>
    <xf numFmtId="178" fontId="58" fillId="0" borderId="0" applyNumberForma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80" fontId="6" fillId="0" borderId="0" applyFont="0" applyFill="0" applyBorder="0" applyAlignment="0" applyProtection="0"/>
    <xf numFmtId="178" fontId="4" fillId="0" borderId="0"/>
    <xf numFmtId="178" fontId="4" fillId="0" borderId="0"/>
    <xf numFmtId="178" fontId="4" fillId="0" borderId="0"/>
    <xf numFmtId="178" fontId="4" fillId="0" borderId="0"/>
    <xf numFmtId="178" fontId="6" fillId="0" borderId="0"/>
    <xf numFmtId="178" fontId="4" fillId="0" borderId="0"/>
    <xf numFmtId="178" fontId="4" fillId="0" borderId="0"/>
    <xf numFmtId="178" fontId="6" fillId="0" borderId="0"/>
    <xf numFmtId="178" fontId="6" fillId="0" borderId="0"/>
    <xf numFmtId="178" fontId="4" fillId="0" borderId="0"/>
    <xf numFmtId="178" fontId="4" fillId="0" borderId="0"/>
    <xf numFmtId="178" fontId="4" fillId="0" borderId="0"/>
    <xf numFmtId="178" fontId="4" fillId="0" borderId="0"/>
    <xf numFmtId="178" fontId="6" fillId="0" borderId="0"/>
    <xf numFmtId="178" fontId="4" fillId="0" borderId="0"/>
    <xf numFmtId="178" fontId="4" fillId="0" borderId="0"/>
    <xf numFmtId="178" fontId="4" fillId="0" borderId="0"/>
    <xf numFmtId="178" fontId="4" fillId="0" borderId="0"/>
    <xf numFmtId="178" fontId="6" fillId="0" borderId="0"/>
    <xf numFmtId="178" fontId="6" fillId="0" borderId="0"/>
    <xf numFmtId="178" fontId="6" fillId="0" borderId="0"/>
    <xf numFmtId="178" fontId="6" fillId="0" borderId="0"/>
    <xf numFmtId="178" fontId="4" fillId="0" borderId="0"/>
    <xf numFmtId="178" fontId="4" fillId="0" borderId="0"/>
    <xf numFmtId="178" fontId="4" fillId="0" borderId="0"/>
    <xf numFmtId="178" fontId="65" fillId="0" borderId="0"/>
    <xf numFmtId="178" fontId="6" fillId="0" borderId="0"/>
    <xf numFmtId="178" fontId="66" fillId="0" borderId="0"/>
    <xf numFmtId="178" fontId="67" fillId="0" borderId="56">
      <alignment horizontal="center" wrapText="1"/>
    </xf>
    <xf numFmtId="178" fontId="60" fillId="28" borderId="8" applyAlignment="0">
      <alignment vertical="center"/>
    </xf>
    <xf numFmtId="178" fontId="6" fillId="0" borderId="8" applyNumberFormat="0" applyFill="0" applyBorder="0" applyAlignment="0"/>
    <xf numFmtId="178" fontId="6" fillId="0" borderId="8" applyNumberFormat="0" applyFill="0" applyBorder="0" applyAlignment="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8" fontId="6" fillId="0" borderId="0"/>
    <xf numFmtId="178" fontId="6" fillId="0" borderId="0"/>
    <xf numFmtId="178" fontId="68" fillId="0" borderId="0"/>
    <xf numFmtId="178" fontId="6" fillId="29" borderId="57" applyNumberFormat="0" applyFont="0" applyProtection="0">
      <alignment horizontal="center"/>
    </xf>
    <xf numFmtId="178" fontId="6" fillId="29" borderId="57" applyNumberFormat="0" applyFont="0" applyProtection="0">
      <alignment horizontal="center"/>
    </xf>
    <xf numFmtId="178" fontId="6" fillId="29" borderId="57" applyNumberFormat="0" applyFont="0" applyProtection="0">
      <alignment horizontal="center"/>
    </xf>
    <xf numFmtId="178" fontId="6" fillId="29" borderId="57" applyNumberFormat="0" applyFont="0" applyProtection="0">
      <alignment horizontal="center"/>
    </xf>
    <xf numFmtId="181" fontId="6" fillId="0" borderId="0" applyFont="0" applyFill="0" applyBorder="0" applyAlignment="0" applyProtection="0"/>
    <xf numFmtId="180" fontId="6" fillId="0" borderId="0" applyFont="0" applyFill="0" applyBorder="0" applyAlignment="0" applyProtection="0"/>
    <xf numFmtId="178" fontId="69" fillId="0" borderId="0"/>
  </cellStyleXfs>
  <cellXfs count="525">
    <xf numFmtId="178" fontId="0" fillId="0" borderId="0" xfId="0"/>
    <xf numFmtId="178" fontId="1" fillId="2" borderId="0" xfId="0" applyFont="1" applyFill="1"/>
    <xf numFmtId="178" fontId="0" fillId="2" borderId="0" xfId="0" applyFill="1"/>
    <xf numFmtId="178" fontId="2" fillId="2" borderId="0" xfId="0" applyFont="1" applyFill="1"/>
    <xf numFmtId="178" fontId="3" fillId="3" borderId="0" xfId="21" applyFont="1" applyFill="1"/>
    <xf numFmtId="178" fontId="0" fillId="3" borderId="0" xfId="0" applyFill="1"/>
    <xf numFmtId="178" fontId="3" fillId="2" borderId="0" xfId="21" applyFont="1" applyFill="1"/>
    <xf numFmtId="178" fontId="4" fillId="2" borderId="0" xfId="21" applyFill="1"/>
    <xf numFmtId="178" fontId="4" fillId="4" borderId="7" xfId="21" applyFont="1" applyFill="1" applyBorder="1" applyAlignment="1">
      <alignment horizontal="center" vertical="center"/>
    </xf>
    <xf numFmtId="178" fontId="4" fillId="0" borderId="8" xfId="21" applyFont="1" applyBorder="1" applyAlignment="1">
      <alignment horizontal="center" vertical="center"/>
    </xf>
    <xf numFmtId="9" fontId="4" fillId="0" borderId="8" xfId="21" applyNumberFormat="1" applyFont="1" applyBorder="1" applyAlignment="1">
      <alignment horizontal="center" vertical="center"/>
    </xf>
    <xf numFmtId="178" fontId="4" fillId="5" borderId="8" xfId="21" applyFont="1" applyFill="1" applyBorder="1" applyAlignment="1">
      <alignment horizontal="center" vertical="center"/>
    </xf>
    <xf numFmtId="178" fontId="4" fillId="6" borderId="7" xfId="21" applyFont="1" applyFill="1" applyBorder="1" applyAlignment="1">
      <alignment horizontal="center" vertical="center"/>
    </xf>
    <xf numFmtId="178" fontId="4" fillId="6" borderId="8" xfId="21" applyFont="1" applyFill="1" applyBorder="1" applyAlignment="1">
      <alignment horizontal="center" vertical="center"/>
    </xf>
    <xf numFmtId="178" fontId="4" fillId="7" borderId="7" xfId="21" applyFont="1" applyFill="1" applyBorder="1" applyAlignment="1">
      <alignment horizontal="center" vertical="center"/>
    </xf>
    <xf numFmtId="178" fontId="6" fillId="4" borderId="8" xfId="21" applyFont="1" applyFill="1" applyBorder="1" applyAlignment="1">
      <alignment horizontal="center" vertical="center"/>
    </xf>
    <xf numFmtId="178" fontId="4" fillId="8" borderId="7" xfId="21" applyFont="1" applyFill="1" applyBorder="1" applyAlignment="1">
      <alignment horizontal="center" vertical="center"/>
    </xf>
    <xf numFmtId="178" fontId="4" fillId="0" borderId="6" xfId="21" applyFont="1" applyFill="1" applyBorder="1" applyAlignment="1">
      <alignment horizontal="center" vertical="center"/>
    </xf>
    <xf numFmtId="178" fontId="4" fillId="5" borderId="7" xfId="21" applyFont="1" applyFill="1" applyBorder="1" applyAlignment="1">
      <alignment horizontal="center" vertical="center"/>
    </xf>
    <xf numFmtId="178" fontId="4" fillId="9" borderId="8" xfId="21" applyFont="1" applyFill="1" applyBorder="1" applyAlignment="1">
      <alignment horizontal="center" vertical="center"/>
    </xf>
    <xf numFmtId="178" fontId="4" fillId="0" borderId="9" xfId="21" applyFont="1" applyFill="1" applyBorder="1" applyAlignment="1">
      <alignment horizontal="center" vertical="center"/>
    </xf>
    <xf numFmtId="178" fontId="4" fillId="0" borderId="10" xfId="21" applyFont="1" applyBorder="1" applyAlignment="1">
      <alignment horizontal="center" vertical="center"/>
    </xf>
    <xf numFmtId="9" fontId="4" fillId="0" borderId="10" xfId="21" applyNumberFormat="1" applyFont="1" applyBorder="1" applyAlignment="1">
      <alignment horizontal="center" vertical="center"/>
    </xf>
    <xf numFmtId="178" fontId="4" fillId="9" borderId="10" xfId="21" applyFont="1" applyFill="1" applyBorder="1" applyAlignment="1">
      <alignment horizontal="center" vertical="center"/>
    </xf>
    <xf numFmtId="178" fontId="5" fillId="3" borderId="11" xfId="21" applyFont="1" applyFill="1" applyBorder="1" applyAlignment="1">
      <alignment horizontal="center" vertical="center" wrapText="1"/>
    </xf>
    <xf numFmtId="178" fontId="5" fillId="0" borderId="12" xfId="21" applyFont="1" applyBorder="1" applyAlignment="1">
      <alignment horizontal="center" vertical="center"/>
    </xf>
    <xf numFmtId="9" fontId="5" fillId="0" borderId="12" xfId="21" applyNumberFormat="1" applyFont="1" applyBorder="1" applyAlignment="1">
      <alignment horizontal="center" vertical="center"/>
    </xf>
    <xf numFmtId="178" fontId="5" fillId="3" borderId="12" xfId="21" applyFont="1" applyFill="1" applyBorder="1" applyAlignment="1">
      <alignment horizontal="center" vertical="center"/>
    </xf>
    <xf numFmtId="178" fontId="5" fillId="0" borderId="12" xfId="21" applyFont="1" applyFill="1" applyBorder="1" applyAlignment="1">
      <alignment horizontal="center" vertical="center"/>
    </xf>
    <xf numFmtId="178" fontId="5" fillId="2" borderId="0" xfId="21" applyFont="1" applyFill="1" applyBorder="1" applyAlignment="1">
      <alignment horizontal="center" vertical="center"/>
    </xf>
    <xf numFmtId="10" fontId="1" fillId="2" borderId="0" xfId="0" applyNumberFormat="1" applyFont="1" applyFill="1" applyBorder="1"/>
    <xf numFmtId="9" fontId="4" fillId="0" borderId="15" xfId="21" applyNumberFormat="1" applyFont="1" applyBorder="1" applyAlignment="1">
      <alignment horizontal="center" vertical="center"/>
    </xf>
    <xf numFmtId="178" fontId="6" fillId="8" borderId="7" xfId="21" applyFont="1" applyFill="1" applyBorder="1" applyAlignment="1">
      <alignment horizontal="center" vertical="center"/>
    </xf>
    <xf numFmtId="178" fontId="6" fillId="8" borderId="8" xfId="21" applyFont="1" applyFill="1" applyBorder="1" applyAlignment="1">
      <alignment horizontal="center" vertical="center"/>
    </xf>
    <xf numFmtId="178" fontId="4" fillId="4" borderId="6" xfId="21" applyFont="1" applyFill="1" applyBorder="1" applyAlignment="1">
      <alignment horizontal="center" vertical="center"/>
    </xf>
    <xf numFmtId="178" fontId="4" fillId="9" borderId="15" xfId="21" applyFont="1" applyFill="1" applyBorder="1" applyAlignment="1">
      <alignment horizontal="center" vertical="center"/>
    </xf>
    <xf numFmtId="178" fontId="4" fillId="0" borderId="7" xfId="21" applyFont="1" applyFill="1" applyBorder="1" applyAlignment="1">
      <alignment horizontal="center" vertical="center"/>
    </xf>
    <xf numFmtId="178" fontId="4" fillId="9" borderId="16" xfId="21" applyFont="1" applyFill="1" applyBorder="1" applyAlignment="1">
      <alignment horizontal="center" vertical="center"/>
    </xf>
    <xf numFmtId="178" fontId="4" fillId="9" borderId="17" xfId="21" applyFont="1" applyFill="1" applyBorder="1" applyAlignment="1">
      <alignment horizontal="center" vertical="center"/>
    </xf>
    <xf numFmtId="9" fontId="5" fillId="0" borderId="18" xfId="21" applyNumberFormat="1" applyFont="1" applyBorder="1" applyAlignment="1">
      <alignment horizontal="center" vertical="center"/>
    </xf>
    <xf numFmtId="1" fontId="4" fillId="0" borderId="8" xfId="21" applyNumberFormat="1" applyFont="1" applyBorder="1" applyAlignment="1">
      <alignment horizontal="center" vertical="center"/>
    </xf>
    <xf numFmtId="1" fontId="4" fillId="0" borderId="10" xfId="21" applyNumberFormat="1" applyFont="1" applyBorder="1" applyAlignment="1">
      <alignment horizontal="center" vertical="center"/>
    </xf>
    <xf numFmtId="178" fontId="5" fillId="0" borderId="0" xfId="27" applyFont="1"/>
    <xf numFmtId="178" fontId="4" fillId="0" borderId="0" xfId="27"/>
    <xf numFmtId="178" fontId="7" fillId="2" borderId="0" xfId="27" applyFont="1" applyFill="1"/>
    <xf numFmtId="178" fontId="4" fillId="2" borderId="0" xfId="27" applyFill="1"/>
    <xf numFmtId="178" fontId="5" fillId="2" borderId="0" xfId="27" applyFont="1" applyFill="1"/>
    <xf numFmtId="178" fontId="5" fillId="3" borderId="20" xfId="27" applyFont="1" applyFill="1" applyBorder="1"/>
    <xf numFmtId="178" fontId="5" fillId="3" borderId="21" xfId="27" applyFont="1" applyFill="1" applyBorder="1"/>
    <xf numFmtId="178" fontId="4" fillId="3" borderId="17" xfId="27" applyFill="1" applyBorder="1"/>
    <xf numFmtId="178" fontId="4" fillId="3" borderId="25" xfId="27" applyFill="1" applyBorder="1"/>
    <xf numFmtId="178" fontId="5" fillId="3" borderId="25" xfId="27" applyFont="1" applyFill="1" applyBorder="1"/>
    <xf numFmtId="178" fontId="5" fillId="3" borderId="25" xfId="27" applyFont="1" applyFill="1" applyBorder="1" applyAlignment="1">
      <alignment wrapText="1"/>
    </xf>
    <xf numFmtId="178" fontId="4" fillId="0" borderId="27" xfId="27" applyBorder="1"/>
    <xf numFmtId="178" fontId="4" fillId="0" borderId="28" xfId="27" applyBorder="1" applyAlignment="1">
      <alignment wrapText="1"/>
    </xf>
    <xf numFmtId="178" fontId="4" fillId="0" borderId="28" xfId="27" applyBorder="1"/>
    <xf numFmtId="178" fontId="4" fillId="0" borderId="29" xfId="27" applyFont="1" applyBorder="1" applyAlignment="1">
      <alignment wrapText="1"/>
    </xf>
    <xf numFmtId="178" fontId="4" fillId="0" borderId="7" xfId="27" applyBorder="1"/>
    <xf numFmtId="178" fontId="4" fillId="0" borderId="8" xfId="27" applyBorder="1"/>
    <xf numFmtId="178" fontId="4" fillId="0" borderId="8" xfId="27" applyBorder="1" applyAlignment="1">
      <alignment wrapText="1"/>
    </xf>
    <xf numFmtId="178" fontId="4" fillId="0" borderId="15" xfId="27" applyFont="1" applyBorder="1" applyAlignment="1">
      <alignment wrapText="1"/>
    </xf>
    <xf numFmtId="178" fontId="4" fillId="0" borderId="8" xfId="27" applyFont="1" applyBorder="1" applyAlignment="1">
      <alignment wrapText="1"/>
    </xf>
    <xf numFmtId="178" fontId="4" fillId="0" borderId="7" xfId="27" applyFont="1" applyBorder="1"/>
    <xf numFmtId="178" fontId="4" fillId="0" borderId="15" xfId="27" applyBorder="1" applyAlignment="1">
      <alignment wrapText="1"/>
    </xf>
    <xf numFmtId="178" fontId="5" fillId="0" borderId="17" xfId="27" applyFont="1" applyBorder="1"/>
    <xf numFmtId="178" fontId="4" fillId="0" borderId="25" xfId="27" applyBorder="1" applyAlignment="1">
      <alignment horizontal="center" vertical="center"/>
    </xf>
    <xf numFmtId="178" fontId="4" fillId="0" borderId="30" xfId="27" applyBorder="1" applyAlignment="1">
      <alignment horizontal="center" vertical="center" wrapText="1"/>
    </xf>
    <xf numFmtId="178" fontId="9" fillId="0" borderId="0" xfId="0" applyFont="1" applyAlignment="1">
      <alignment horizontal="center"/>
    </xf>
    <xf numFmtId="178" fontId="10" fillId="0" borderId="0" xfId="0" applyFont="1" applyAlignment="1">
      <alignment horizontal="center"/>
    </xf>
    <xf numFmtId="178" fontId="9" fillId="0" borderId="0" xfId="0" applyFont="1"/>
    <xf numFmtId="49" fontId="0" fillId="0" borderId="0" xfId="0" applyNumberFormat="1"/>
    <xf numFmtId="49" fontId="6" fillId="0" borderId="0" xfId="0" applyNumberFormat="1" applyFont="1"/>
    <xf numFmtId="178" fontId="0" fillId="0" borderId="0" xfId="0" applyAlignment="1">
      <alignment horizontal="center"/>
    </xf>
    <xf numFmtId="178" fontId="11" fillId="0" borderId="0" xfId="0" applyFont="1" applyFill="1" applyAlignment="1">
      <alignment horizontal="center" vertical="center"/>
    </xf>
    <xf numFmtId="178" fontId="12" fillId="11" borderId="8" xfId="0" applyFont="1" applyFill="1" applyBorder="1" applyAlignment="1">
      <alignment horizontal="center" vertical="center" wrapText="1"/>
    </xf>
    <xf numFmtId="178" fontId="12" fillId="11" borderId="8" xfId="0" applyFont="1" applyFill="1" applyBorder="1" applyAlignment="1">
      <alignment horizontal="center" vertical="center"/>
    </xf>
    <xf numFmtId="49" fontId="9" fillId="0" borderId="8" xfId="0" applyNumberFormat="1" applyFont="1" applyBorder="1" applyAlignment="1">
      <alignment vertical="center" wrapText="1"/>
    </xf>
    <xf numFmtId="2" fontId="9" fillId="0" borderId="8" xfId="0" applyNumberFormat="1" applyFont="1" applyBorder="1" applyAlignment="1">
      <alignment vertical="center" wrapText="1"/>
    </xf>
    <xf numFmtId="178" fontId="0" fillId="0" borderId="8" xfId="0" applyBorder="1" applyAlignment="1">
      <alignment horizontal="center" vertical="center"/>
    </xf>
    <xf numFmtId="178" fontId="9" fillId="0" borderId="8" xfId="0" applyFont="1" applyBorder="1" applyAlignment="1">
      <alignment vertical="center" wrapText="1"/>
    </xf>
    <xf numFmtId="178" fontId="9" fillId="0" borderId="8" xfId="0" applyFont="1" applyBorder="1" applyAlignment="1" applyProtection="1">
      <alignment horizontal="center" vertical="center"/>
      <protection locked="0"/>
    </xf>
    <xf numFmtId="178" fontId="6" fillId="4" borderId="8" xfId="0" applyFont="1" applyFill="1" applyBorder="1" applyAlignment="1">
      <alignment horizontal="center" vertical="center"/>
    </xf>
    <xf numFmtId="178" fontId="0" fillId="7" borderId="8" xfId="0" applyFill="1" applyBorder="1" applyAlignment="1">
      <alignment horizontal="center" vertical="center"/>
    </xf>
    <xf numFmtId="178" fontId="0" fillId="8" borderId="8" xfId="0" applyFill="1" applyBorder="1" applyAlignment="1">
      <alignment horizontal="center" vertical="center"/>
    </xf>
    <xf numFmtId="178" fontId="0" fillId="12" borderId="8" xfId="0" applyFill="1" applyBorder="1" applyAlignment="1">
      <alignment horizontal="center" vertical="center"/>
    </xf>
    <xf numFmtId="178" fontId="0" fillId="0" borderId="8" xfId="0" applyBorder="1" applyAlignment="1">
      <alignment vertical="center" wrapText="1"/>
    </xf>
    <xf numFmtId="178" fontId="0" fillId="4" borderId="8" xfId="0" applyFill="1" applyBorder="1" applyAlignment="1">
      <alignment horizontal="center" vertical="center"/>
    </xf>
    <xf numFmtId="178" fontId="0" fillId="0" borderId="0" xfId="0" applyAlignment="1">
      <alignment vertical="center"/>
    </xf>
    <xf numFmtId="178" fontId="9" fillId="5" borderId="8" xfId="0" applyFont="1" applyFill="1" applyBorder="1" applyAlignment="1">
      <alignment horizontal="center" vertical="center"/>
    </xf>
    <xf numFmtId="178" fontId="0" fillId="6" borderId="8" xfId="0" applyFill="1" applyBorder="1" applyAlignment="1">
      <alignment horizontal="center" vertical="center"/>
    </xf>
    <xf numFmtId="178" fontId="9" fillId="6" borderId="8" xfId="0" applyFont="1" applyFill="1" applyBorder="1" applyAlignment="1">
      <alignment horizontal="center" vertical="center"/>
    </xf>
    <xf numFmtId="178" fontId="9" fillId="8" borderId="8" xfId="0" applyFont="1" applyFill="1" applyBorder="1" applyAlignment="1">
      <alignment horizontal="center" vertical="center"/>
    </xf>
    <xf numFmtId="178" fontId="9" fillId="4" borderId="8" xfId="0" applyFont="1" applyFill="1" applyBorder="1" applyAlignment="1">
      <alignment horizontal="center" vertical="center"/>
    </xf>
    <xf numFmtId="178" fontId="0" fillId="5" borderId="8" xfId="0" applyFill="1" applyBorder="1" applyAlignment="1">
      <alignment horizontal="center" vertical="center"/>
    </xf>
    <xf numFmtId="178" fontId="0" fillId="0" borderId="0" xfId="0" applyAlignment="1">
      <alignment vertical="top"/>
    </xf>
    <xf numFmtId="178" fontId="12" fillId="13" borderId="33" xfId="0" applyFont="1" applyFill="1" applyBorder="1" applyAlignment="1">
      <alignment horizontal="center" vertical="center" wrapText="1"/>
    </xf>
    <xf numFmtId="178" fontId="12" fillId="13" borderId="33" xfId="0" applyFont="1" applyFill="1" applyBorder="1" applyAlignment="1">
      <alignment horizontal="center" vertical="center"/>
    </xf>
    <xf numFmtId="178" fontId="12" fillId="14" borderId="36" xfId="0" applyFont="1" applyFill="1" applyBorder="1" applyAlignment="1">
      <alignment vertical="top" wrapText="1"/>
    </xf>
    <xf numFmtId="178" fontId="13" fillId="14" borderId="36" xfId="0" applyFont="1" applyFill="1" applyBorder="1" applyAlignment="1">
      <alignment vertical="top" wrapText="1"/>
    </xf>
    <xf numFmtId="178" fontId="9" fillId="2" borderId="36" xfId="0" applyFont="1" applyFill="1" applyBorder="1" applyAlignment="1">
      <alignment vertical="top" wrapText="1"/>
    </xf>
    <xf numFmtId="178" fontId="14" fillId="2" borderId="36" xfId="0" applyFont="1" applyFill="1" applyBorder="1" applyAlignment="1">
      <alignment vertical="top" wrapText="1" readingOrder="1"/>
    </xf>
    <xf numFmtId="178" fontId="6" fillId="0" borderId="8" xfId="0" applyFont="1" applyBorder="1" applyAlignment="1" applyProtection="1">
      <alignment horizontal="center" vertical="center"/>
      <protection locked="0"/>
    </xf>
    <xf numFmtId="178" fontId="10" fillId="2" borderId="36" xfId="0" applyFont="1" applyFill="1" applyBorder="1" applyAlignment="1">
      <alignment vertical="top" wrapText="1"/>
    </xf>
    <xf numFmtId="178" fontId="9" fillId="0" borderId="36" xfId="0" applyFont="1" applyBorder="1" applyAlignment="1">
      <alignment vertical="top" wrapText="1"/>
    </xf>
    <xf numFmtId="178" fontId="14" fillId="15" borderId="36" xfId="0" applyFont="1" applyFill="1" applyBorder="1" applyAlignment="1">
      <alignment vertical="top" wrapText="1" readingOrder="1"/>
    </xf>
    <xf numFmtId="178" fontId="10" fillId="0" borderId="36" xfId="0" applyFont="1" applyBorder="1" applyAlignment="1">
      <alignment vertical="top" wrapText="1"/>
    </xf>
    <xf numFmtId="178" fontId="14" fillId="15" borderId="35" xfId="0" applyFont="1" applyFill="1" applyBorder="1" applyAlignment="1">
      <alignment vertical="top" wrapText="1" readingOrder="1"/>
    </xf>
    <xf numFmtId="178" fontId="6" fillId="0" borderId="0" xfId="0" applyFont="1" applyBorder="1" applyAlignment="1" applyProtection="1">
      <alignment horizontal="center" vertical="center"/>
      <protection locked="0"/>
    </xf>
    <xf numFmtId="178" fontId="10" fillId="16" borderId="36" xfId="0" applyFont="1" applyFill="1" applyBorder="1" applyAlignment="1">
      <alignment vertical="top" wrapText="1"/>
    </xf>
    <xf numFmtId="178" fontId="9" fillId="16" borderId="36" xfId="0" applyFont="1" applyFill="1" applyBorder="1" applyAlignment="1">
      <alignment vertical="top" wrapText="1"/>
    </xf>
    <xf numFmtId="178" fontId="9" fillId="0" borderId="36" xfId="0" applyFont="1" applyBorder="1" applyAlignment="1">
      <alignment vertical="top"/>
    </xf>
    <xf numFmtId="178" fontId="15" fillId="2" borderId="36" xfId="0" applyFont="1" applyFill="1" applyBorder="1" applyAlignment="1">
      <alignment vertical="top" wrapText="1"/>
    </xf>
    <xf numFmtId="178" fontId="14" fillId="0" borderId="37" xfId="0" applyNumberFormat="1" applyFont="1" applyBorder="1" applyAlignment="1">
      <alignment horizontal="left" vertical="top" wrapText="1"/>
    </xf>
    <xf numFmtId="178" fontId="16" fillId="17" borderId="36" xfId="0" applyFont="1" applyFill="1" applyBorder="1" applyAlignment="1">
      <alignment vertical="top"/>
    </xf>
    <xf numFmtId="178" fontId="9" fillId="17" borderId="36" xfId="0" applyFont="1" applyFill="1" applyBorder="1" applyAlignment="1">
      <alignment vertical="top" wrapText="1"/>
    </xf>
    <xf numFmtId="178" fontId="9" fillId="17" borderId="36" xfId="0" applyFont="1" applyFill="1" applyBorder="1" applyAlignment="1">
      <alignment vertical="top"/>
    </xf>
    <xf numFmtId="178" fontId="9" fillId="0" borderId="0" xfId="0" applyFont="1" applyBorder="1" applyAlignment="1">
      <alignment horizontal="center"/>
    </xf>
    <xf numFmtId="178" fontId="10" fillId="0" borderId="0" xfId="0" applyFont="1" applyBorder="1" applyAlignment="1">
      <alignment horizontal="center"/>
    </xf>
    <xf numFmtId="178" fontId="9" fillId="0" borderId="0" xfId="0" applyFont="1" applyBorder="1"/>
    <xf numFmtId="49" fontId="0" fillId="0" borderId="0" xfId="0" applyNumberFormat="1" applyBorder="1"/>
    <xf numFmtId="49" fontId="6" fillId="0" borderId="0" xfId="0" applyNumberFormat="1" applyFont="1" applyBorder="1"/>
    <xf numFmtId="178" fontId="0" fillId="0" borderId="0" xfId="0" applyFill="1" applyBorder="1" applyAlignment="1">
      <alignment horizontal="center"/>
    </xf>
    <xf numFmtId="178" fontId="0" fillId="0" borderId="0" xfId="0" applyFill="1" applyBorder="1"/>
    <xf numFmtId="178" fontId="0" fillId="0" borderId="0" xfId="0" applyBorder="1"/>
    <xf numFmtId="178" fontId="0" fillId="0" borderId="0" xfId="0" applyBorder="1" applyAlignment="1">
      <alignment horizontal="center"/>
    </xf>
    <xf numFmtId="49" fontId="9" fillId="0" borderId="8" xfId="0" applyNumberFormat="1" applyFont="1" applyBorder="1" applyAlignment="1" applyProtection="1">
      <alignment vertical="center" wrapText="1"/>
      <protection locked="0"/>
    </xf>
    <xf numFmtId="2" fontId="9" fillId="0" borderId="8" xfId="0" applyNumberFormat="1" applyFont="1" applyBorder="1" applyAlignment="1" applyProtection="1">
      <alignment vertical="center" wrapText="1"/>
      <protection locked="0"/>
    </xf>
    <xf numFmtId="178" fontId="9" fillId="0" borderId="8" xfId="0" applyFont="1" applyBorder="1" applyAlignment="1" applyProtection="1">
      <alignment horizontal="center" vertical="center" wrapText="1"/>
      <protection locked="0"/>
    </xf>
    <xf numFmtId="178" fontId="18" fillId="18" borderId="0" xfId="0" applyFont="1" applyFill="1" applyAlignment="1">
      <alignment vertical="center"/>
    </xf>
    <xf numFmtId="178" fontId="9" fillId="18" borderId="0" xfId="0" applyFont="1" applyFill="1"/>
    <xf numFmtId="178" fontId="9" fillId="18" borderId="0" xfId="0" applyFont="1" applyFill="1" applyAlignment="1">
      <alignment wrapText="1"/>
    </xf>
    <xf numFmtId="178" fontId="19" fillId="0" borderId="0" xfId="0" applyFont="1" applyFill="1" applyBorder="1"/>
    <xf numFmtId="178" fontId="10" fillId="11" borderId="38" xfId="0" applyFont="1" applyFill="1" applyBorder="1" applyAlignment="1">
      <alignment horizontal="center" vertical="center"/>
    </xf>
    <xf numFmtId="178" fontId="10" fillId="11" borderId="31" xfId="0" applyFont="1" applyFill="1" applyBorder="1" applyAlignment="1">
      <alignment horizontal="center" vertical="center"/>
    </xf>
    <xf numFmtId="178" fontId="12" fillId="11" borderId="6" xfId="0" applyFont="1" applyFill="1" applyBorder="1" applyAlignment="1">
      <alignment horizontal="center" vertical="center" wrapText="1"/>
    </xf>
    <xf numFmtId="178" fontId="12" fillId="11" borderId="8" xfId="0" applyFont="1" applyFill="1" applyBorder="1" applyAlignment="1">
      <alignment horizontal="left" vertical="center" wrapText="1"/>
    </xf>
    <xf numFmtId="178" fontId="9" fillId="0" borderId="8" xfId="0" applyFont="1" applyBorder="1" applyAlignment="1" applyProtection="1">
      <alignment vertical="center" wrapText="1"/>
      <protection locked="0"/>
    </xf>
    <xf numFmtId="178" fontId="9" fillId="18" borderId="32" xfId="0" applyFont="1" applyFill="1" applyBorder="1"/>
    <xf numFmtId="178" fontId="10" fillId="0" borderId="0" xfId="0" applyFont="1" applyFill="1" applyBorder="1" applyAlignment="1">
      <alignment horizontal="center" vertical="center"/>
    </xf>
    <xf numFmtId="178" fontId="10" fillId="0" borderId="0" xfId="0" applyFont="1" applyFill="1" applyBorder="1" applyAlignment="1">
      <alignment horizontal="center" vertical="center" wrapText="1"/>
    </xf>
    <xf numFmtId="178" fontId="9" fillId="0" borderId="0" xfId="0" applyFont="1" applyFill="1" applyBorder="1" applyAlignment="1">
      <alignment vertical="center" wrapText="1"/>
    </xf>
    <xf numFmtId="178" fontId="0" fillId="0" borderId="0" xfId="0" applyBorder="1" applyAlignment="1">
      <alignment vertical="center"/>
    </xf>
    <xf numFmtId="178" fontId="9" fillId="0" borderId="0" xfId="0" applyFont="1" applyFill="1" applyBorder="1"/>
    <xf numFmtId="178" fontId="6" fillId="0" borderId="0" xfId="0" applyFont="1" applyBorder="1" applyAlignment="1">
      <alignment vertical="center"/>
    </xf>
    <xf numFmtId="178" fontId="12" fillId="11" borderId="8" xfId="0" applyFont="1" applyFill="1" applyBorder="1" applyAlignment="1" applyProtection="1">
      <alignment horizontal="center" vertical="center"/>
    </xf>
    <xf numFmtId="178" fontId="20" fillId="11" borderId="8" xfId="0" applyFont="1" applyFill="1" applyBorder="1" applyAlignment="1" applyProtection="1">
      <alignment horizontal="center" vertical="center"/>
    </xf>
    <xf numFmtId="178" fontId="12" fillId="19" borderId="6" xfId="0" applyFont="1" applyFill="1" applyBorder="1" applyAlignment="1" applyProtection="1">
      <alignment horizontal="left" vertical="center" wrapText="1"/>
      <protection locked="0"/>
    </xf>
    <xf numFmtId="178" fontId="12" fillId="19" borderId="5" xfId="0" applyFont="1" applyFill="1" applyBorder="1" applyAlignment="1" applyProtection="1">
      <alignment horizontal="left" vertical="center" wrapText="1"/>
      <protection locked="0"/>
    </xf>
    <xf numFmtId="178" fontId="13" fillId="19" borderId="8" xfId="0" applyFont="1" applyFill="1" applyBorder="1" applyAlignment="1" applyProtection="1">
      <alignment vertical="center" wrapText="1"/>
      <protection locked="0"/>
    </xf>
    <xf numFmtId="178" fontId="9" fillId="15" borderId="8" xfId="0" applyFont="1" applyFill="1" applyBorder="1" applyAlignment="1" applyProtection="1">
      <alignment horizontal="center" vertical="center"/>
      <protection locked="0"/>
    </xf>
    <xf numFmtId="178" fontId="9" fillId="15" borderId="8" xfId="0" applyFont="1" applyFill="1" applyBorder="1" applyAlignment="1" applyProtection="1">
      <alignment vertical="center" wrapText="1"/>
      <protection locked="0"/>
    </xf>
    <xf numFmtId="178" fontId="12" fillId="19" borderId="8" xfId="0" applyFont="1" applyFill="1" applyBorder="1" applyAlignment="1" applyProtection="1">
      <alignment horizontal="center" vertical="center" wrapText="1"/>
      <protection locked="0"/>
    </xf>
    <xf numFmtId="178" fontId="12" fillId="19" borderId="8" xfId="0" applyFont="1" applyFill="1" applyBorder="1" applyAlignment="1" applyProtection="1">
      <alignment vertical="center" wrapText="1"/>
      <protection locked="0"/>
    </xf>
    <xf numFmtId="178" fontId="13" fillId="19" borderId="10" xfId="0" applyFont="1" applyFill="1" applyBorder="1" applyAlignment="1" applyProtection="1">
      <alignment vertical="center" wrapText="1"/>
      <protection locked="0"/>
    </xf>
    <xf numFmtId="178" fontId="9" fillId="15" borderId="6" xfId="0" applyFont="1" applyFill="1" applyBorder="1" applyAlignment="1" applyProtection="1">
      <alignment vertical="center" wrapText="1"/>
      <protection locked="0"/>
    </xf>
    <xf numFmtId="0" fontId="21" fillId="0" borderId="39" xfId="0" applyNumberFormat="1" applyFont="1" applyFill="1" applyBorder="1" applyAlignment="1">
      <alignment horizontal="left" vertical="center" wrapText="1"/>
    </xf>
    <xf numFmtId="0" fontId="22" fillId="15" borderId="5" xfId="0" applyNumberFormat="1" applyFont="1" applyFill="1" applyBorder="1" applyAlignment="1" applyProtection="1">
      <alignment vertical="center" wrapText="1"/>
      <protection locked="0"/>
    </xf>
    <xf numFmtId="0" fontId="14" fillId="0" borderId="36" xfId="0" applyNumberFormat="1" applyFont="1" applyFill="1" applyBorder="1" applyAlignment="1">
      <alignment horizontal="left" vertical="center" wrapText="1"/>
    </xf>
    <xf numFmtId="0" fontId="14" fillId="0" borderId="37" xfId="0" applyNumberFormat="1" applyFont="1" applyFill="1" applyBorder="1" applyAlignment="1">
      <alignment horizontal="left" vertical="center" wrapText="1"/>
    </xf>
    <xf numFmtId="0" fontId="23" fillId="19" borderId="39" xfId="0" applyNumberFormat="1" applyFont="1" applyFill="1" applyBorder="1" applyAlignment="1">
      <alignment vertical="center" wrapText="1"/>
    </xf>
    <xf numFmtId="0" fontId="14" fillId="0" borderId="40" xfId="0" applyNumberFormat="1" applyFont="1" applyFill="1" applyBorder="1" applyAlignment="1">
      <alignment horizontal="left" vertical="center" wrapText="1"/>
    </xf>
    <xf numFmtId="0" fontId="14" fillId="0" borderId="41" xfId="0" applyNumberFormat="1" applyFont="1" applyFill="1" applyBorder="1" applyAlignment="1">
      <alignment horizontal="left" vertical="center" wrapText="1"/>
    </xf>
    <xf numFmtId="0" fontId="14" fillId="0" borderId="40" xfId="0" applyNumberFormat="1" applyFont="1" applyFill="1" applyBorder="1" applyAlignment="1">
      <alignment horizontal="left" vertical="top" wrapText="1"/>
    </xf>
    <xf numFmtId="0" fontId="23" fillId="19" borderId="42" xfId="0" applyNumberFormat="1" applyFont="1" applyFill="1" applyBorder="1" applyAlignment="1">
      <alignment vertical="center" wrapText="1"/>
    </xf>
    <xf numFmtId="178" fontId="6" fillId="0" borderId="0" xfId="0" applyFont="1"/>
    <xf numFmtId="178" fontId="0" fillId="0" borderId="0" xfId="0" applyBorder="1" applyProtection="1">
      <protection locked="0"/>
    </xf>
    <xf numFmtId="178" fontId="9" fillId="0" borderId="0" xfId="0" applyFont="1" applyAlignment="1">
      <alignment vertical="center"/>
    </xf>
    <xf numFmtId="178" fontId="9" fillId="0" borderId="0" xfId="0" applyFont="1" applyAlignment="1">
      <alignment wrapText="1"/>
    </xf>
    <xf numFmtId="178" fontId="13" fillId="19" borderId="8" xfId="0" applyFont="1" applyFill="1" applyBorder="1" applyAlignment="1" applyProtection="1">
      <alignment vertical="center"/>
      <protection locked="0"/>
    </xf>
    <xf numFmtId="178" fontId="9" fillId="0" borderId="8" xfId="0" applyNumberFormat="1" applyFont="1" applyBorder="1" applyAlignment="1" applyProtection="1">
      <alignment horizontal="center" vertical="center" wrapText="1"/>
      <protection locked="0"/>
    </xf>
    <xf numFmtId="0" fontId="14" fillId="0" borderId="36" xfId="0" applyNumberFormat="1" applyFont="1" applyFill="1" applyBorder="1" applyAlignment="1">
      <alignment horizontal="center" vertical="center" wrapText="1"/>
    </xf>
    <xf numFmtId="178" fontId="25" fillId="5" borderId="36" xfId="0" applyNumberFormat="1" applyFont="1" applyFill="1" applyBorder="1" applyAlignment="1">
      <alignment horizontal="center" vertical="center" wrapText="1"/>
    </xf>
    <xf numFmtId="178" fontId="9" fillId="0" borderId="8" xfId="0" applyFont="1" applyBorder="1" applyAlignment="1" applyProtection="1">
      <alignment vertical="top" wrapText="1"/>
      <protection locked="0"/>
    </xf>
    <xf numFmtId="178" fontId="13" fillId="19" borderId="8" xfId="0" applyNumberFormat="1" applyFont="1" applyFill="1" applyBorder="1" applyAlignment="1" applyProtection="1">
      <alignment vertical="center" wrapText="1"/>
      <protection locked="0"/>
    </xf>
    <xf numFmtId="178" fontId="9" fillId="0" borderId="8" xfId="0" applyFont="1" applyFill="1" applyBorder="1" applyAlignment="1" applyProtection="1">
      <alignment vertical="center" wrapText="1"/>
      <protection locked="0"/>
    </xf>
    <xf numFmtId="178" fontId="9" fillId="2" borderId="8" xfId="0" applyFont="1" applyFill="1" applyBorder="1" applyAlignment="1" applyProtection="1">
      <alignment wrapText="1"/>
      <protection locked="0"/>
    </xf>
    <xf numFmtId="178" fontId="9" fillId="2" borderId="8" xfId="0" applyFont="1" applyFill="1" applyBorder="1" applyAlignment="1" applyProtection="1">
      <alignment vertical="center" wrapText="1"/>
      <protection locked="0"/>
    </xf>
    <xf numFmtId="0" fontId="23" fillId="19" borderId="36" xfId="0" applyNumberFormat="1" applyFont="1" applyFill="1" applyBorder="1" applyAlignment="1">
      <alignment vertical="center"/>
    </xf>
    <xf numFmtId="0" fontId="25" fillId="5" borderId="36" xfId="0" applyNumberFormat="1" applyFont="1" applyFill="1" applyBorder="1" applyAlignment="1">
      <alignment horizontal="center" vertical="center" wrapText="1"/>
    </xf>
    <xf numFmtId="0" fontId="25" fillId="21" borderId="36" xfId="0" applyNumberFormat="1" applyFont="1" applyFill="1" applyBorder="1" applyAlignment="1">
      <alignment horizontal="center" vertical="center" wrapText="1"/>
    </xf>
    <xf numFmtId="0" fontId="23" fillId="19" borderId="36" xfId="0" applyNumberFormat="1" applyFont="1" applyFill="1" applyBorder="1" applyAlignment="1">
      <alignment vertical="center" wrapText="1"/>
    </xf>
    <xf numFmtId="178" fontId="9" fillId="11" borderId="0" xfId="0" applyFont="1" applyFill="1" applyBorder="1" applyAlignment="1">
      <alignment horizontal="center" vertical="center"/>
    </xf>
    <xf numFmtId="178" fontId="9" fillId="0" borderId="36" xfId="0" applyNumberFormat="1" applyFont="1" applyBorder="1" applyAlignment="1">
      <alignment horizontal="left" vertical="center" wrapText="1"/>
    </xf>
    <xf numFmtId="178" fontId="26" fillId="0" borderId="36" xfId="0" applyNumberFormat="1" applyFont="1" applyBorder="1" applyAlignment="1">
      <alignment horizontal="left" vertical="center" wrapText="1"/>
    </xf>
    <xf numFmtId="178" fontId="26" fillId="0" borderId="8" xfId="0" applyNumberFormat="1" applyFont="1" applyBorder="1" applyAlignment="1" applyProtection="1">
      <alignment horizontal="left" vertical="center" wrapText="1"/>
      <protection locked="0"/>
    </xf>
    <xf numFmtId="178" fontId="14" fillId="0" borderId="36" xfId="0" applyNumberFormat="1" applyFont="1" applyBorder="1" applyAlignment="1">
      <alignment horizontal="left" vertical="center" wrapText="1"/>
    </xf>
    <xf numFmtId="178" fontId="13" fillId="19" borderId="8" xfId="0" applyNumberFormat="1" applyFont="1" applyFill="1" applyBorder="1" applyAlignment="1" applyProtection="1">
      <alignment vertical="center"/>
      <protection locked="0"/>
    </xf>
    <xf numFmtId="178" fontId="27" fillId="0" borderId="8" xfId="0" applyNumberFormat="1" applyFont="1" applyBorder="1" applyAlignment="1" applyProtection="1">
      <alignment horizontal="left" vertical="center" wrapText="1"/>
      <protection locked="0"/>
    </xf>
    <xf numFmtId="178" fontId="9" fillId="2" borderId="36" xfId="0" applyNumberFormat="1" applyFont="1" applyFill="1" applyBorder="1" applyAlignment="1">
      <alignment horizontal="left" vertical="center" wrapText="1"/>
    </xf>
    <xf numFmtId="178" fontId="6" fillId="0" borderId="36" xfId="0" applyNumberFormat="1" applyFont="1" applyBorder="1" applyAlignment="1">
      <alignment horizontal="left" vertical="center" wrapText="1"/>
    </xf>
    <xf numFmtId="178" fontId="9" fillId="0" borderId="8" xfId="0" applyFont="1" applyBorder="1" applyAlignment="1" applyProtection="1">
      <alignment wrapText="1"/>
      <protection locked="0"/>
    </xf>
    <xf numFmtId="178" fontId="22" fillId="0" borderId="8" xfId="0" applyNumberFormat="1" applyFont="1" applyBorder="1" applyAlignment="1" applyProtection="1">
      <alignment horizontal="left" vertical="center" wrapText="1"/>
      <protection locked="0"/>
    </xf>
    <xf numFmtId="178" fontId="6" fillId="2" borderId="36" xfId="0" applyNumberFormat="1" applyFont="1" applyFill="1" applyBorder="1" applyAlignment="1">
      <alignment horizontal="left" vertical="center" wrapText="1"/>
    </xf>
    <xf numFmtId="178" fontId="28" fillId="0" borderId="36" xfId="0" applyNumberFormat="1" applyFont="1" applyBorder="1" applyAlignment="1">
      <alignment horizontal="left" vertical="center" wrapText="1"/>
    </xf>
    <xf numFmtId="178" fontId="9" fillId="11" borderId="0" xfId="0" applyFont="1" applyFill="1" applyBorder="1" applyAlignment="1">
      <alignment horizontal="center" vertical="center" wrapText="1"/>
    </xf>
    <xf numFmtId="178" fontId="9" fillId="0" borderId="0" xfId="0" applyFont="1" applyBorder="1" applyAlignment="1">
      <alignment horizontal="center" vertical="center" wrapText="1"/>
    </xf>
    <xf numFmtId="178" fontId="12" fillId="11" borderId="6" xfId="0" applyFont="1" applyFill="1" applyBorder="1" applyAlignment="1">
      <alignment horizontal="left" vertical="center" wrapText="1"/>
    </xf>
    <xf numFmtId="178" fontId="13" fillId="19" borderId="6" xfId="0" applyFont="1" applyFill="1" applyBorder="1" applyAlignment="1" applyProtection="1">
      <alignment vertical="center" wrapText="1"/>
      <protection locked="0"/>
    </xf>
    <xf numFmtId="178" fontId="9" fillId="0" borderId="0" xfId="0" applyFont="1" applyAlignment="1">
      <alignment horizontal="center" vertical="center" wrapText="1"/>
    </xf>
    <xf numFmtId="178" fontId="9" fillId="0" borderId="0" xfId="0" applyFont="1" applyAlignment="1">
      <alignment horizontal="center" vertical="center"/>
    </xf>
    <xf numFmtId="178" fontId="9" fillId="0" borderId="6" xfId="0" applyFont="1" applyBorder="1" applyAlignment="1" applyProtection="1">
      <alignment horizontal="left" vertical="center" wrapText="1"/>
      <protection locked="0"/>
    </xf>
    <xf numFmtId="178" fontId="9" fillId="0" borderId="0" xfId="0" applyFont="1" applyFill="1" applyBorder="1" applyAlignment="1">
      <alignment horizontal="center" vertical="center" wrapText="1"/>
    </xf>
    <xf numFmtId="178" fontId="9" fillId="0" borderId="8" xfId="0" applyFont="1" applyBorder="1" applyAlignment="1">
      <alignment wrapText="1"/>
    </xf>
    <xf numFmtId="178" fontId="9" fillId="7" borderId="10" xfId="0" applyFont="1" applyFill="1" applyBorder="1" applyAlignment="1">
      <alignment horizontal="center" vertical="center"/>
    </xf>
    <xf numFmtId="178" fontId="9" fillId="0" borderId="10" xfId="0" applyFont="1" applyBorder="1" applyAlignment="1">
      <alignment wrapText="1"/>
    </xf>
    <xf numFmtId="178" fontId="9" fillId="8" borderId="0" xfId="0" applyFont="1" applyFill="1" applyBorder="1" applyAlignment="1">
      <alignment horizontal="center" vertical="center"/>
    </xf>
    <xf numFmtId="178" fontId="9" fillId="0" borderId="0" xfId="0" applyFont="1" applyBorder="1" applyAlignment="1">
      <alignment wrapText="1"/>
    </xf>
    <xf numFmtId="178" fontId="9" fillId="12" borderId="0" xfId="0" applyFont="1" applyFill="1" applyBorder="1" applyAlignment="1">
      <alignment horizontal="center" vertical="center"/>
    </xf>
    <xf numFmtId="178" fontId="9" fillId="5" borderId="0" xfId="0" applyFont="1" applyFill="1" applyBorder="1" applyAlignment="1">
      <alignment horizontal="center" vertical="center"/>
    </xf>
    <xf numFmtId="178" fontId="9" fillId="4" borderId="5" xfId="0" applyFont="1" applyFill="1" applyBorder="1" applyAlignment="1">
      <alignment horizontal="center" vertical="center"/>
    </xf>
    <xf numFmtId="178" fontId="9" fillId="8" borderId="5" xfId="0" applyFont="1" applyFill="1" applyBorder="1" applyAlignment="1">
      <alignment horizontal="center" vertical="center"/>
    </xf>
    <xf numFmtId="178" fontId="9" fillId="6" borderId="5" xfId="0" applyFont="1" applyFill="1" applyBorder="1" applyAlignment="1">
      <alignment horizontal="center" vertical="center"/>
    </xf>
    <xf numFmtId="178" fontId="9" fillId="5" borderId="5" xfId="0" applyFont="1" applyFill="1" applyBorder="1" applyAlignment="1">
      <alignment horizontal="center" vertical="center"/>
    </xf>
    <xf numFmtId="178" fontId="9" fillId="18" borderId="33" xfId="0" applyFont="1" applyFill="1" applyBorder="1" applyAlignment="1">
      <alignment wrapText="1"/>
    </xf>
    <xf numFmtId="178" fontId="9" fillId="0" borderId="0" xfId="0" applyFont="1" applyFill="1" applyBorder="1" applyAlignment="1">
      <alignment wrapText="1"/>
    </xf>
    <xf numFmtId="178" fontId="9" fillId="0" borderId="0" xfId="0" applyFont="1" applyBorder="1" applyAlignment="1">
      <alignment horizontal="center" vertical="center"/>
    </xf>
    <xf numFmtId="178" fontId="9" fillId="0" borderId="0" xfId="0" applyFont="1" applyBorder="1" applyAlignment="1" applyProtection="1">
      <alignment horizontal="center"/>
      <protection locked="0"/>
    </xf>
    <xf numFmtId="178" fontId="10" fillId="0" borderId="0" xfId="0" applyFont="1" applyBorder="1" applyAlignment="1" applyProtection="1">
      <alignment horizontal="center"/>
      <protection locked="0"/>
    </xf>
    <xf numFmtId="178" fontId="9" fillId="0" borderId="0" xfId="0" applyFont="1" applyBorder="1" applyProtection="1">
      <protection locked="0"/>
    </xf>
    <xf numFmtId="178" fontId="9" fillId="0" borderId="0" xfId="0" applyFont="1" applyBorder="1" applyAlignment="1" applyProtection="1">
      <alignment vertical="center" wrapText="1"/>
      <protection locked="0"/>
    </xf>
    <xf numFmtId="11" fontId="9" fillId="0" borderId="8" xfId="0" applyNumberFormat="1" applyFont="1" applyBorder="1" applyAlignment="1" applyProtection="1">
      <alignment vertical="center" wrapText="1"/>
      <protection locked="0"/>
    </xf>
    <xf numFmtId="178" fontId="10" fillId="0" borderId="0" xfId="0" applyFont="1" applyBorder="1" applyAlignment="1" applyProtection="1">
      <alignment horizontal="right"/>
      <protection locked="0"/>
    </xf>
    <xf numFmtId="49" fontId="0" fillId="0" borderId="0" xfId="0" applyNumberFormat="1" applyBorder="1" applyProtection="1">
      <protection locked="0"/>
    </xf>
    <xf numFmtId="49" fontId="6" fillId="0" borderId="0" xfId="0" applyNumberFormat="1" applyFont="1" applyBorder="1" applyProtection="1">
      <protection locked="0"/>
    </xf>
    <xf numFmtId="178" fontId="0" fillId="0" borderId="0" xfId="0" applyFill="1" applyBorder="1" applyAlignment="1" applyProtection="1">
      <alignment horizontal="center"/>
      <protection locked="0"/>
    </xf>
    <xf numFmtId="178" fontId="0" fillId="0" borderId="0" xfId="0" applyFill="1" applyBorder="1" applyProtection="1">
      <protection locked="0"/>
    </xf>
    <xf numFmtId="178" fontId="0" fillId="0" borderId="0" xfId="0" applyBorder="1" applyAlignment="1" applyProtection="1">
      <alignment horizontal="center"/>
      <protection locked="0"/>
    </xf>
    <xf numFmtId="178" fontId="12" fillId="11" borderId="8" xfId="0" applyFont="1" applyFill="1" applyBorder="1" applyAlignment="1" applyProtection="1">
      <alignment horizontal="center" vertical="center" wrapText="1"/>
    </xf>
    <xf numFmtId="178" fontId="24" fillId="20" borderId="4" xfId="28" applyFont="1" applyFill="1" applyBorder="1" applyAlignment="1">
      <alignment horizontal="left" vertical="center"/>
    </xf>
    <xf numFmtId="2" fontId="9" fillId="0" borderId="8" xfId="0" applyNumberFormat="1" applyFont="1" applyFill="1" applyBorder="1" applyAlignment="1" applyProtection="1">
      <alignment vertical="center" wrapText="1"/>
      <protection locked="0"/>
    </xf>
    <xf numFmtId="2" fontId="9" fillId="2" borderId="8" xfId="0" applyNumberFormat="1" applyFont="1" applyFill="1" applyBorder="1" applyAlignment="1" applyProtection="1">
      <alignment vertical="center" wrapText="1"/>
      <protection locked="0"/>
    </xf>
    <xf numFmtId="49" fontId="9" fillId="22" borderId="8" xfId="0" applyNumberFormat="1" applyFont="1" applyFill="1" applyBorder="1" applyAlignment="1" applyProtection="1">
      <alignment vertical="center" wrapText="1"/>
      <protection locked="0"/>
    </xf>
    <xf numFmtId="11" fontId="9" fillId="22" borderId="8" xfId="0" applyNumberFormat="1" applyFont="1" applyFill="1" applyBorder="1" applyAlignment="1" applyProtection="1">
      <alignment vertical="center" wrapText="1"/>
      <protection locked="0"/>
    </xf>
    <xf numFmtId="49" fontId="9" fillId="2" borderId="8" xfId="0" applyNumberFormat="1" applyFont="1" applyFill="1" applyBorder="1" applyAlignment="1" applyProtection="1">
      <alignment vertical="center" wrapText="1"/>
      <protection locked="0"/>
    </xf>
    <xf numFmtId="178" fontId="29" fillId="23" borderId="4" xfId="28" applyFont="1" applyFill="1" applyBorder="1" applyAlignment="1">
      <alignment horizontal="right" vertical="center"/>
    </xf>
    <xf numFmtId="178" fontId="29" fillId="23" borderId="4" xfId="28" applyFont="1" applyFill="1" applyBorder="1" applyAlignment="1">
      <alignment vertical="center"/>
    </xf>
    <xf numFmtId="178" fontId="24" fillId="23" borderId="4" xfId="28" applyFont="1" applyFill="1" applyBorder="1" applyAlignment="1">
      <alignment horizontal="left" vertical="center"/>
    </xf>
    <xf numFmtId="11" fontId="9" fillId="2" borderId="8" xfId="0" applyNumberFormat="1" applyFont="1" applyFill="1" applyBorder="1" applyAlignment="1" applyProtection="1">
      <alignment vertical="center" wrapText="1"/>
      <protection locked="0"/>
    </xf>
    <xf numFmtId="178" fontId="9" fillId="0" borderId="8" xfId="0" applyNumberFormat="1" applyFont="1" applyBorder="1" applyAlignment="1" applyProtection="1">
      <alignment vertical="center" wrapText="1"/>
      <protection locked="0"/>
    </xf>
    <xf numFmtId="178" fontId="10" fillId="11" borderId="0" xfId="0" applyFont="1" applyFill="1" applyBorder="1" applyAlignment="1" applyProtection="1">
      <alignment horizontal="center" vertical="center"/>
    </xf>
    <xf numFmtId="178" fontId="12" fillId="11" borderId="8" xfId="0" applyFont="1" applyFill="1" applyBorder="1" applyAlignment="1" applyProtection="1">
      <alignment horizontal="left" vertical="center" wrapText="1"/>
    </xf>
    <xf numFmtId="178" fontId="9" fillId="22" borderId="8" xfId="0" applyFont="1" applyFill="1" applyBorder="1" applyAlignment="1" applyProtection="1">
      <alignment vertical="center" wrapText="1"/>
      <protection locked="0"/>
    </xf>
    <xf numFmtId="49" fontId="9" fillId="0" borderId="8" xfId="0" applyNumberFormat="1" applyFont="1" applyBorder="1" applyAlignment="1" applyProtection="1">
      <alignment horizontal="center" vertical="center" wrapText="1"/>
      <protection locked="0"/>
    </xf>
    <xf numFmtId="11" fontId="9" fillId="0" borderId="8" xfId="0" applyNumberFormat="1" applyFont="1" applyFill="1" applyBorder="1" applyAlignment="1" applyProtection="1">
      <alignment vertical="center" wrapText="1"/>
      <protection locked="0"/>
    </xf>
    <xf numFmtId="178" fontId="10" fillId="0" borderId="0" xfId="0" applyFont="1" applyFill="1" applyBorder="1" applyAlignment="1" applyProtection="1">
      <alignment horizontal="center" vertical="center"/>
      <protection locked="0"/>
    </xf>
    <xf numFmtId="178" fontId="12" fillId="11" borderId="6" xfId="0" applyFont="1" applyFill="1" applyBorder="1" applyAlignment="1" applyProtection="1">
      <alignment horizontal="center" vertical="center" wrapText="1"/>
    </xf>
    <xf numFmtId="178" fontId="10" fillId="0" borderId="46" xfId="0" applyFont="1" applyFill="1" applyBorder="1" applyAlignment="1" applyProtection="1">
      <alignment horizontal="center" vertical="center" wrapText="1"/>
      <protection locked="0"/>
    </xf>
    <xf numFmtId="178" fontId="10" fillId="0" borderId="0" xfId="0" applyFont="1" applyFill="1" applyBorder="1" applyAlignment="1" applyProtection="1">
      <alignment horizontal="center" vertical="center" wrapText="1"/>
      <protection locked="0"/>
    </xf>
    <xf numFmtId="178" fontId="24" fillId="20" borderId="5" xfId="28" applyFont="1" applyFill="1" applyBorder="1" applyAlignment="1">
      <alignment horizontal="left" vertical="center"/>
    </xf>
    <xf numFmtId="178" fontId="10" fillId="0" borderId="46" xfId="0" applyFont="1" applyFill="1" applyBorder="1" applyAlignment="1" applyProtection="1">
      <alignment vertical="center" wrapText="1"/>
      <protection locked="0"/>
    </xf>
    <xf numFmtId="178" fontId="10" fillId="0" borderId="0" xfId="0" applyFont="1" applyFill="1" applyBorder="1" applyAlignment="1" applyProtection="1">
      <alignment vertical="center" wrapText="1"/>
      <protection locked="0"/>
    </xf>
    <xf numFmtId="178" fontId="9" fillId="0" borderId="6" xfId="0" applyFont="1" applyBorder="1" applyAlignment="1" applyProtection="1">
      <alignment horizontal="center" vertical="center" wrapText="1"/>
      <protection locked="0"/>
    </xf>
    <xf numFmtId="178" fontId="9" fillId="0" borderId="46" xfId="0" applyFont="1" applyFill="1" applyBorder="1" applyAlignment="1" applyProtection="1">
      <alignment vertical="center" wrapText="1"/>
      <protection locked="0"/>
    </xf>
    <xf numFmtId="178" fontId="9" fillId="0" borderId="0" xfId="0" applyFont="1" applyFill="1" applyBorder="1" applyAlignment="1" applyProtection="1">
      <alignment vertical="center" wrapText="1"/>
      <protection locked="0"/>
    </xf>
    <xf numFmtId="178" fontId="0" fillId="0" borderId="0" xfId="0" applyBorder="1" applyAlignment="1" applyProtection="1">
      <alignment vertical="center"/>
      <protection locked="0"/>
    </xf>
    <xf numFmtId="178" fontId="6" fillId="4" borderId="8" xfId="0" applyFont="1" applyFill="1" applyBorder="1" applyAlignment="1" applyProtection="1">
      <alignment horizontal="center" vertical="center"/>
      <protection locked="0"/>
    </xf>
    <xf numFmtId="178" fontId="0" fillId="0" borderId="8" xfId="0" applyBorder="1" applyAlignment="1" applyProtection="1">
      <alignment vertical="center" wrapText="1"/>
      <protection locked="0"/>
    </xf>
    <xf numFmtId="178" fontId="0" fillId="6" borderId="8" xfId="0" applyFill="1" applyBorder="1" applyAlignment="1" applyProtection="1">
      <alignment horizontal="center" vertical="center"/>
      <protection locked="0"/>
    </xf>
    <xf numFmtId="178" fontId="0" fillId="7" borderId="8" xfId="0" applyFill="1" applyBorder="1" applyAlignment="1" applyProtection="1">
      <alignment horizontal="center" vertical="center"/>
      <protection locked="0"/>
    </xf>
    <xf numFmtId="178" fontId="0" fillId="8" borderId="8" xfId="0" applyFill="1" applyBorder="1" applyAlignment="1" applyProtection="1">
      <alignment horizontal="center" vertical="center"/>
      <protection locked="0"/>
    </xf>
    <xf numFmtId="178" fontId="0" fillId="12" borderId="10" xfId="0" applyFill="1" applyBorder="1" applyAlignment="1" applyProtection="1">
      <alignment horizontal="center" vertical="center"/>
      <protection locked="0"/>
    </xf>
    <xf numFmtId="178" fontId="0" fillId="5" borderId="8" xfId="0" applyFill="1" applyBorder="1" applyAlignment="1" applyProtection="1">
      <alignment horizontal="center" vertical="center"/>
      <protection locked="0"/>
    </xf>
    <xf numFmtId="178" fontId="24" fillId="23" borderId="5" xfId="28" applyFont="1" applyFill="1" applyBorder="1" applyAlignment="1">
      <alignment horizontal="left" vertical="center"/>
    </xf>
    <xf numFmtId="49" fontId="9" fillId="0" borderId="6" xfId="0" applyNumberFormat="1" applyFont="1" applyBorder="1" applyAlignment="1" applyProtection="1">
      <alignment horizontal="center" vertical="center" wrapText="1"/>
      <protection locked="0"/>
    </xf>
    <xf numFmtId="49" fontId="9" fillId="0" borderId="0" xfId="0" applyNumberFormat="1" applyFont="1" applyFill="1" applyBorder="1" applyAlignment="1" applyProtection="1">
      <alignment vertical="center" wrapText="1"/>
      <protection locked="0"/>
    </xf>
    <xf numFmtId="49" fontId="9" fillId="0" borderId="46" xfId="0" applyNumberFormat="1" applyFont="1" applyFill="1" applyBorder="1" applyAlignment="1" applyProtection="1">
      <alignment vertical="center" wrapText="1"/>
      <protection locked="0"/>
    </xf>
    <xf numFmtId="178" fontId="9" fillId="6" borderId="8" xfId="0" applyFont="1" applyFill="1" applyBorder="1" applyAlignment="1" applyProtection="1">
      <alignment horizontal="center" vertical="center"/>
      <protection locked="0"/>
    </xf>
    <xf numFmtId="178" fontId="0" fillId="4" borderId="8" xfId="0" applyFill="1" applyBorder="1" applyAlignment="1" applyProtection="1">
      <alignment horizontal="center" vertical="center"/>
      <protection locked="0"/>
    </xf>
    <xf numFmtId="178" fontId="9" fillId="8" borderId="8" xfId="0" applyFont="1" applyFill="1" applyBorder="1" applyAlignment="1" applyProtection="1">
      <alignment horizontal="center" vertical="center"/>
      <protection locked="0"/>
    </xf>
    <xf numFmtId="178" fontId="9" fillId="4" borderId="8" xfId="0" applyFont="1" applyFill="1" applyBorder="1" applyAlignment="1" applyProtection="1">
      <alignment horizontal="center" vertical="center"/>
      <protection locked="0"/>
    </xf>
    <xf numFmtId="178" fontId="6" fillId="0" borderId="0" xfId="0" applyFont="1" applyBorder="1" applyAlignment="1" applyProtection="1">
      <alignment vertical="center"/>
      <protection locked="0"/>
    </xf>
    <xf numFmtId="49" fontId="9" fillId="0" borderId="8" xfId="0" applyNumberFormat="1" applyFont="1" applyFill="1" applyBorder="1" applyAlignment="1" applyProtection="1">
      <alignment vertical="center" wrapText="1"/>
      <protection locked="0"/>
    </xf>
    <xf numFmtId="178" fontId="24" fillId="23" borderId="4" xfId="28" applyFont="1" applyFill="1" applyBorder="1" applyAlignment="1">
      <alignment horizontal="right" vertical="center"/>
    </xf>
    <xf numFmtId="0" fontId="25" fillId="0" borderId="37" xfId="0" applyNumberFormat="1" applyFont="1" applyFill="1" applyBorder="1" applyAlignment="1">
      <alignment horizontal="center" vertical="center"/>
    </xf>
    <xf numFmtId="0" fontId="25" fillId="0" borderId="36" xfId="0" applyNumberFormat="1" applyFont="1" applyFill="1" applyBorder="1" applyAlignment="1">
      <alignment horizontal="center" vertical="center"/>
    </xf>
    <xf numFmtId="178" fontId="14" fillId="0" borderId="37" xfId="0" applyNumberFormat="1" applyFont="1" applyFill="1" applyBorder="1" applyAlignment="1">
      <alignment horizontal="left" vertical="center" wrapText="1"/>
    </xf>
    <xf numFmtId="178" fontId="14" fillId="0" borderId="37" xfId="0" applyNumberFormat="1" applyFont="1" applyBorder="1" applyAlignment="1">
      <alignment horizontal="left" vertical="center" wrapText="1"/>
    </xf>
    <xf numFmtId="178" fontId="14" fillId="2" borderId="37" xfId="0" applyNumberFormat="1" applyFont="1" applyFill="1" applyBorder="1" applyAlignment="1">
      <alignment horizontal="left" vertical="center" wrapText="1"/>
    </xf>
    <xf numFmtId="178" fontId="9" fillId="0" borderId="8" xfId="0" applyNumberFormat="1" applyFont="1" applyFill="1" applyBorder="1" applyAlignment="1" applyProtection="1">
      <alignment vertical="center" wrapText="1"/>
      <protection locked="0"/>
    </xf>
    <xf numFmtId="178" fontId="24" fillId="23" borderId="5" xfId="28" applyFont="1" applyFill="1" applyBorder="1" applyAlignment="1">
      <alignment horizontal="right" vertical="center"/>
    </xf>
    <xf numFmtId="178" fontId="10" fillId="0" borderId="46" xfId="0" applyFont="1" applyFill="1" applyBorder="1" applyAlignment="1" applyProtection="1">
      <alignment horizontal="right" vertical="center" wrapText="1"/>
      <protection locked="0"/>
    </xf>
    <xf numFmtId="178" fontId="10" fillId="0" borderId="0" xfId="0" applyFont="1" applyFill="1" applyBorder="1" applyAlignment="1" applyProtection="1">
      <alignment horizontal="right" vertical="center" wrapText="1"/>
      <protection locked="0"/>
    </xf>
    <xf numFmtId="178" fontId="9" fillId="0" borderId="0" xfId="0" applyFont="1" applyBorder="1" applyAlignment="1" applyProtection="1">
      <alignment horizontal="right"/>
      <protection locked="0"/>
    </xf>
    <xf numFmtId="178" fontId="18" fillId="18" borderId="0" xfId="0" applyFont="1" applyFill="1" applyAlignment="1" applyProtection="1">
      <alignment vertical="center"/>
      <protection locked="0"/>
    </xf>
    <xf numFmtId="178" fontId="9" fillId="18" borderId="0" xfId="0" applyFont="1" applyFill="1" applyProtection="1">
      <protection locked="0"/>
    </xf>
    <xf numFmtId="178" fontId="9" fillId="18" borderId="0" xfId="0" applyFont="1" applyFill="1" applyAlignment="1" applyProtection="1">
      <alignment wrapText="1"/>
      <protection locked="0"/>
    </xf>
    <xf numFmtId="178" fontId="19" fillId="0" borderId="0" xfId="0" applyFont="1" applyFill="1" applyBorder="1" applyAlignment="1" applyProtection="1">
      <alignment horizontal="center"/>
      <protection locked="0"/>
    </xf>
    <xf numFmtId="178" fontId="19" fillId="0" borderId="0" xfId="0" applyFont="1" applyFill="1" applyBorder="1" applyProtection="1">
      <protection locked="0"/>
    </xf>
    <xf numFmtId="178" fontId="9" fillId="18" borderId="0" xfId="0" applyFont="1" applyFill="1" applyAlignment="1" applyProtection="1">
      <alignment horizontal="center"/>
      <protection locked="0"/>
    </xf>
    <xf numFmtId="178" fontId="9" fillId="0" borderId="46" xfId="0" applyFont="1" applyFill="1" applyBorder="1" applyProtection="1">
      <protection locked="0"/>
    </xf>
    <xf numFmtId="178" fontId="0" fillId="24" borderId="0" xfId="0" applyFill="1" applyAlignment="1">
      <alignment wrapText="1"/>
    </xf>
    <xf numFmtId="178" fontId="0" fillId="24" borderId="0" xfId="0" applyFill="1"/>
    <xf numFmtId="178" fontId="6" fillId="25" borderId="0" xfId="0" applyFont="1" applyFill="1" applyBorder="1" applyAlignment="1">
      <alignment horizontal="justify"/>
    </xf>
    <xf numFmtId="178" fontId="0" fillId="25" borderId="0" xfId="0" applyFill="1" applyBorder="1"/>
    <xf numFmtId="178" fontId="6" fillId="25" borderId="0" xfId="0" applyFont="1" applyFill="1" applyBorder="1" applyAlignment="1">
      <alignment horizontal="center"/>
    </xf>
    <xf numFmtId="178" fontId="6" fillId="25" borderId="0" xfId="0" applyFont="1" applyFill="1"/>
    <xf numFmtId="178" fontId="0" fillId="25" borderId="0" xfId="0" applyFill="1"/>
    <xf numFmtId="178" fontId="31" fillId="25" borderId="0" xfId="0" applyFont="1" applyFill="1" applyBorder="1" applyAlignment="1">
      <alignment horizontal="left" vertical="top"/>
    </xf>
    <xf numFmtId="178" fontId="32" fillId="25" borderId="0" xfId="0" applyFont="1" applyFill="1"/>
    <xf numFmtId="178" fontId="0" fillId="24" borderId="0" xfId="0" applyFill="1" applyAlignment="1"/>
    <xf numFmtId="178" fontId="0" fillId="24" borderId="0" xfId="0" applyFill="1" applyProtection="1">
      <protection locked="0"/>
    </xf>
    <xf numFmtId="178" fontId="0" fillId="2" borderId="0" xfId="0" applyFill="1" applyProtection="1">
      <protection locked="0"/>
    </xf>
    <xf numFmtId="178" fontId="1" fillId="25" borderId="0" xfId="0" applyFont="1" applyFill="1" applyBorder="1" applyAlignment="1" applyProtection="1">
      <alignment horizontal="justify"/>
      <protection locked="0"/>
    </xf>
    <xf numFmtId="178" fontId="33" fillId="25" borderId="0" xfId="0" applyFont="1" applyFill="1" applyBorder="1" applyProtection="1">
      <protection locked="0"/>
    </xf>
    <xf numFmtId="178" fontId="0" fillId="25" borderId="0" xfId="0" applyFill="1" applyBorder="1" applyProtection="1">
      <protection locked="0"/>
    </xf>
    <xf numFmtId="178" fontId="34" fillId="25" borderId="0" xfId="0" applyFont="1" applyFill="1" applyBorder="1" applyProtection="1">
      <protection locked="0"/>
    </xf>
    <xf numFmtId="178" fontId="35" fillId="25" borderId="0" xfId="0" applyFont="1" applyFill="1" applyBorder="1" applyProtection="1">
      <protection locked="0"/>
    </xf>
    <xf numFmtId="178" fontId="1" fillId="26" borderId="0" xfId="0" applyFont="1" applyFill="1" applyBorder="1" applyProtection="1"/>
    <xf numFmtId="178" fontId="0" fillId="26" borderId="0" xfId="0" applyFill="1"/>
    <xf numFmtId="178" fontId="36" fillId="26" borderId="0" xfId="1" applyFont="1" applyFill="1" applyBorder="1" applyAlignment="1" applyProtection="1">
      <alignment horizontal="center" vertical="center"/>
    </xf>
    <xf numFmtId="178" fontId="37" fillId="25" borderId="0" xfId="0" applyFont="1" applyFill="1" applyBorder="1" applyProtection="1">
      <protection locked="0"/>
    </xf>
    <xf numFmtId="178" fontId="38" fillId="25" borderId="0" xfId="0" applyFont="1" applyFill="1" applyBorder="1" applyProtection="1">
      <protection locked="0"/>
    </xf>
    <xf numFmtId="178" fontId="38" fillId="25" borderId="0" xfId="0" applyFont="1" applyFill="1" applyBorder="1" applyProtection="1"/>
    <xf numFmtId="178" fontId="39" fillId="25" borderId="0" xfId="0" applyFont="1" applyFill="1" applyBorder="1" applyAlignment="1" applyProtection="1">
      <alignment horizontal="justify"/>
      <protection locked="0"/>
    </xf>
    <xf numFmtId="178" fontId="6" fillId="25" borderId="0" xfId="0" applyFont="1" applyFill="1" applyBorder="1" applyAlignment="1" applyProtection="1">
      <alignment horizontal="justify"/>
      <protection locked="0"/>
    </xf>
    <xf numFmtId="178" fontId="6" fillId="25" borderId="47" xfId="0" applyFont="1" applyFill="1" applyBorder="1" applyAlignment="1" applyProtection="1">
      <alignment horizontal="justify"/>
      <protection locked="0"/>
    </xf>
    <xf numFmtId="178" fontId="1" fillId="25" borderId="48" xfId="0" applyFont="1" applyFill="1" applyBorder="1" applyAlignment="1" applyProtection="1">
      <alignment horizontal="right" vertical="center" wrapText="1"/>
      <protection locked="0"/>
    </xf>
    <xf numFmtId="178" fontId="40" fillId="25" borderId="48" xfId="0" applyFont="1" applyFill="1" applyBorder="1" applyAlignment="1" applyProtection="1">
      <alignment vertical="center"/>
      <protection locked="0"/>
    </xf>
    <xf numFmtId="178" fontId="1" fillId="25" borderId="48" xfId="0" applyFont="1" applyFill="1" applyBorder="1" applyAlignment="1" applyProtection="1">
      <alignment vertical="center"/>
      <protection locked="0"/>
    </xf>
    <xf numFmtId="178" fontId="0" fillId="25" borderId="48" xfId="0" applyFill="1" applyBorder="1" applyProtection="1">
      <protection locked="0"/>
    </xf>
    <xf numFmtId="178" fontId="0" fillId="25" borderId="49" xfId="0" applyFill="1" applyBorder="1" applyProtection="1">
      <protection locked="0"/>
    </xf>
    <xf numFmtId="178" fontId="0" fillId="25" borderId="50" xfId="0" applyFill="1" applyBorder="1" applyProtection="1">
      <protection locked="0"/>
    </xf>
    <xf numFmtId="178" fontId="34" fillId="25" borderId="0" xfId="0" applyFont="1" applyFill="1" applyBorder="1" applyAlignment="1" applyProtection="1">
      <alignment horizontal="right" vertical="center"/>
      <protection locked="0"/>
    </xf>
    <xf numFmtId="178" fontId="40" fillId="25" borderId="0" xfId="0" applyFont="1" applyFill="1" applyBorder="1" applyAlignment="1" applyProtection="1">
      <alignment vertical="center"/>
      <protection locked="0"/>
    </xf>
    <xf numFmtId="178" fontId="1" fillId="25" borderId="0" xfId="0" applyFont="1" applyFill="1" applyBorder="1" applyAlignment="1" applyProtection="1">
      <alignment vertical="center"/>
      <protection locked="0"/>
    </xf>
    <xf numFmtId="178" fontId="0" fillId="25" borderId="51" xfId="0" applyFill="1" applyBorder="1" applyProtection="1">
      <protection locked="0"/>
    </xf>
    <xf numFmtId="178" fontId="0" fillId="25" borderId="52" xfId="0" applyFill="1" applyBorder="1" applyProtection="1">
      <protection locked="0"/>
    </xf>
    <xf numFmtId="178" fontId="39" fillId="25" borderId="19" xfId="0" applyFont="1" applyFill="1" applyBorder="1" applyAlignment="1" applyProtection="1">
      <alignment horizontal="right" vertical="center"/>
      <protection locked="0"/>
    </xf>
    <xf numFmtId="178" fontId="6" fillId="25" borderId="19" xfId="0" applyFont="1" applyFill="1" applyBorder="1" applyAlignment="1" applyProtection="1">
      <alignment vertical="center"/>
      <protection locked="0"/>
    </xf>
    <xf numFmtId="178" fontId="0" fillId="25" borderId="19" xfId="0" applyFill="1" applyBorder="1" applyProtection="1">
      <protection locked="0"/>
    </xf>
    <xf numFmtId="178" fontId="0" fillId="25" borderId="53" xfId="0" applyFill="1" applyBorder="1" applyProtection="1">
      <protection locked="0"/>
    </xf>
    <xf numFmtId="178" fontId="41" fillId="3" borderId="0" xfId="0" applyFont="1" applyFill="1" applyBorder="1" applyAlignment="1" applyProtection="1">
      <alignment horizontal="center"/>
      <protection locked="0"/>
    </xf>
    <xf numFmtId="178" fontId="0" fillId="3" borderId="0" xfId="0" applyFill="1" applyBorder="1" applyProtection="1">
      <protection locked="0"/>
    </xf>
    <xf numFmtId="178" fontId="0" fillId="2" borderId="0" xfId="0" applyFill="1" applyAlignment="1" applyProtection="1">
      <protection locked="0"/>
    </xf>
    <xf numFmtId="178" fontId="39" fillId="24" borderId="8" xfId="0" applyFont="1" applyFill="1" applyBorder="1" applyAlignment="1" applyProtection="1">
      <alignment horizontal="center"/>
      <protection locked="0"/>
    </xf>
    <xf numFmtId="178" fontId="6" fillId="3" borderId="8" xfId="0" applyFont="1" applyFill="1" applyBorder="1" applyAlignment="1" applyProtection="1">
      <alignment horizontal="center" vertical="center"/>
      <protection locked="0"/>
    </xf>
    <xf numFmtId="49" fontId="6" fillId="3" borderId="8" xfId="0" applyNumberFormat="1" applyFont="1" applyFill="1" applyBorder="1" applyAlignment="1" applyProtection="1">
      <alignment horizontal="center" vertical="center"/>
      <protection locked="0"/>
    </xf>
    <xf numFmtId="178" fontId="6" fillId="3" borderId="8" xfId="25" applyFont="1" applyFill="1" applyBorder="1" applyAlignment="1" applyProtection="1">
      <alignment horizontal="center" vertical="center"/>
      <protection locked="0"/>
    </xf>
    <xf numFmtId="49" fontId="6" fillId="3" borderId="8" xfId="25" applyNumberFormat="1" applyFont="1" applyFill="1" applyBorder="1" applyAlignment="1" applyProtection="1">
      <alignment horizontal="center" vertical="center"/>
      <protection locked="0"/>
    </xf>
    <xf numFmtId="49" fontId="6" fillId="3" borderId="8" xfId="25" applyNumberFormat="1" applyFont="1" applyFill="1" applyBorder="1" applyAlignment="1" applyProtection="1">
      <alignment horizontal="center" vertical="center" wrapText="1"/>
      <protection locked="0"/>
    </xf>
    <xf numFmtId="178" fontId="6" fillId="3" borderId="8" xfId="25" applyFont="1" applyFill="1" applyBorder="1" applyAlignment="1" applyProtection="1">
      <alignment horizontal="center" vertical="center" wrapText="1"/>
      <protection locked="0"/>
    </xf>
    <xf numFmtId="178" fontId="42" fillId="18" borderId="0" xfId="0" applyFont="1" applyFill="1" applyBorder="1" applyProtection="1">
      <protection locked="0"/>
    </xf>
    <xf numFmtId="178" fontId="41" fillId="18" borderId="0" xfId="0" applyFont="1" applyFill="1" applyBorder="1" applyAlignment="1" applyProtection="1">
      <alignment horizontal="left"/>
      <protection locked="0"/>
    </xf>
    <xf numFmtId="178" fontId="0" fillId="18" borderId="0" xfId="0" applyFill="1" applyBorder="1" applyProtection="1">
      <protection locked="0"/>
    </xf>
    <xf numFmtId="178" fontId="42" fillId="2" borderId="0" xfId="0" applyFont="1" applyFill="1" applyBorder="1" applyProtection="1">
      <protection locked="0"/>
    </xf>
    <xf numFmtId="178" fontId="41" fillId="2" borderId="0" xfId="0" applyFont="1" applyFill="1" applyBorder="1" applyAlignment="1" applyProtection="1">
      <alignment horizontal="left"/>
      <protection locked="0"/>
    </xf>
    <xf numFmtId="178" fontId="0" fillId="2" borderId="0" xfId="0" applyFill="1" applyBorder="1" applyProtection="1">
      <protection locked="0"/>
    </xf>
    <xf numFmtId="178" fontId="43" fillId="25" borderId="0" xfId="0" applyFont="1" applyFill="1" applyBorder="1" applyAlignment="1" applyProtection="1">
      <alignment horizontal="left"/>
      <protection locked="0"/>
    </xf>
    <xf numFmtId="178" fontId="41" fillId="25" borderId="0" xfId="0" applyFont="1" applyFill="1" applyBorder="1" applyAlignment="1" applyProtection="1">
      <alignment horizontal="left"/>
      <protection locked="0"/>
    </xf>
    <xf numFmtId="178" fontId="6" fillId="2" borderId="8" xfId="0" applyFont="1" applyFill="1" applyBorder="1" applyAlignment="1" applyProtection="1">
      <alignment horizontal="center" vertical="center"/>
      <protection locked="0"/>
    </xf>
    <xf numFmtId="49" fontId="6" fillId="2" borderId="8" xfId="0" applyNumberFormat="1" applyFont="1" applyFill="1" applyBorder="1" applyAlignment="1" applyProtection="1">
      <alignment horizontal="center" vertical="center"/>
      <protection locked="0"/>
    </xf>
    <xf numFmtId="178" fontId="6" fillId="2" borderId="6" xfId="0" applyFont="1" applyFill="1" applyBorder="1" applyAlignment="1" applyProtection="1">
      <alignment vertical="center" wrapText="1"/>
      <protection locked="0"/>
    </xf>
    <xf numFmtId="178" fontId="0" fillId="2" borderId="4" xfId="0" applyFill="1" applyBorder="1" applyAlignment="1" applyProtection="1">
      <alignment vertical="center" wrapText="1"/>
      <protection locked="0"/>
    </xf>
    <xf numFmtId="178" fontId="0" fillId="2" borderId="5" xfId="0" applyFill="1" applyBorder="1" applyAlignment="1" applyProtection="1">
      <alignment vertical="center" wrapText="1"/>
      <protection locked="0"/>
    </xf>
    <xf numFmtId="178" fontId="6" fillId="2" borderId="0" xfId="0" applyFont="1" applyFill="1" applyProtection="1">
      <protection locked="0"/>
    </xf>
    <xf numFmtId="178" fontId="44" fillId="2" borderId="0" xfId="0" applyFont="1" applyFill="1" applyBorder="1" applyAlignment="1" applyProtection="1">
      <alignment horizontal="center" vertical="center"/>
      <protection locked="0"/>
    </xf>
    <xf numFmtId="49" fontId="44" fillId="2" borderId="0" xfId="0" applyNumberFormat="1" applyFont="1" applyFill="1" applyBorder="1" applyAlignment="1" applyProtection="1">
      <alignment horizontal="center" vertical="center"/>
      <protection locked="0"/>
    </xf>
    <xf numFmtId="178" fontId="44" fillId="2" borderId="0" xfId="0" applyFont="1" applyFill="1" applyBorder="1" applyAlignment="1" applyProtection="1">
      <alignment vertical="center" wrapText="1"/>
      <protection locked="0"/>
    </xf>
    <xf numFmtId="178" fontId="0" fillId="2" borderId="0" xfId="0" applyFill="1" applyBorder="1" applyAlignment="1" applyProtection="1">
      <alignment vertical="center" wrapText="1"/>
      <protection locked="0"/>
    </xf>
    <xf numFmtId="178" fontId="43" fillId="25" borderId="31" xfId="0" applyFont="1" applyFill="1" applyBorder="1" applyAlignment="1" applyProtection="1">
      <alignment horizontal="left"/>
      <protection locked="0"/>
    </xf>
    <xf numFmtId="49" fontId="6" fillId="2" borderId="31" xfId="0" applyNumberFormat="1" applyFont="1" applyFill="1" applyBorder="1" applyAlignment="1" applyProtection="1">
      <alignment horizontal="center" vertical="center"/>
      <protection locked="0"/>
    </xf>
    <xf numFmtId="178" fontId="6" fillId="2" borderId="31" xfId="0" applyFont="1" applyFill="1" applyBorder="1" applyAlignment="1" applyProtection="1">
      <alignment horizontal="center" vertical="center"/>
      <protection locked="0"/>
    </xf>
    <xf numFmtId="178" fontId="6" fillId="2" borderId="31" xfId="0" applyFont="1" applyFill="1" applyBorder="1" applyAlignment="1" applyProtection="1">
      <alignment vertical="center" wrapText="1"/>
      <protection locked="0"/>
    </xf>
    <xf numFmtId="178" fontId="45" fillId="2" borderId="0" xfId="0" applyFont="1" applyFill="1" applyBorder="1" applyAlignment="1" applyProtection="1">
      <alignment vertical="center"/>
      <protection locked="0"/>
    </xf>
    <xf numFmtId="178" fontId="32" fillId="2" borderId="0" xfId="0" applyFont="1" applyFill="1" applyBorder="1" applyAlignment="1" applyProtection="1">
      <alignment vertical="center"/>
      <protection locked="0"/>
    </xf>
    <xf numFmtId="178" fontId="6" fillId="2" borderId="0" xfId="0" applyFont="1" applyFill="1" applyBorder="1" applyAlignment="1" applyProtection="1">
      <alignment vertical="center" wrapText="1"/>
      <protection locked="0"/>
    </xf>
    <xf numFmtId="178" fontId="39" fillId="2" borderId="8" xfId="0" applyFont="1" applyFill="1" applyBorder="1" applyAlignment="1" applyProtection="1">
      <alignment vertical="center"/>
      <protection locked="0"/>
    </xf>
    <xf numFmtId="178" fontId="6" fillId="2" borderId="8" xfId="0" applyFont="1" applyFill="1" applyBorder="1" applyAlignment="1" applyProtection="1">
      <alignment vertical="center"/>
      <protection locked="0"/>
    </xf>
    <xf numFmtId="178" fontId="39" fillId="2" borderId="10" xfId="0" applyFont="1" applyFill="1" applyBorder="1" applyAlignment="1" applyProtection="1">
      <alignment vertical="center"/>
      <protection locked="0"/>
    </xf>
    <xf numFmtId="178" fontId="39" fillId="2" borderId="8" xfId="0" applyFont="1" applyFill="1" applyBorder="1" applyAlignment="1" applyProtection="1">
      <alignment horizontal="center" vertical="center"/>
      <protection locked="0"/>
    </xf>
    <xf numFmtId="178" fontId="39" fillId="2" borderId="54" xfId="0" applyFont="1" applyFill="1" applyBorder="1" applyAlignment="1" applyProtection="1">
      <alignment horizontal="left" vertical="center"/>
      <protection locked="0"/>
    </xf>
    <xf numFmtId="178" fontId="32" fillId="2" borderId="54" xfId="0" applyFont="1" applyFill="1" applyBorder="1" applyAlignment="1" applyProtection="1">
      <alignment vertical="center"/>
      <protection locked="0"/>
    </xf>
    <xf numFmtId="178" fontId="46" fillId="2" borderId="0" xfId="0" applyFont="1" applyFill="1" applyBorder="1" applyAlignment="1" applyProtection="1">
      <alignment vertical="center"/>
      <protection locked="0"/>
    </xf>
    <xf numFmtId="178" fontId="45" fillId="2" borderId="0" xfId="0" applyFont="1" applyFill="1" applyBorder="1" applyAlignment="1" applyProtection="1">
      <alignment horizontal="left" vertical="center"/>
      <protection locked="0"/>
    </xf>
    <xf numFmtId="49" fontId="6" fillId="2" borderId="0" xfId="0" applyNumberFormat="1" applyFont="1" applyFill="1" applyBorder="1" applyAlignment="1" applyProtection="1">
      <alignment horizontal="center" vertical="center"/>
      <protection locked="0"/>
    </xf>
    <xf numFmtId="178" fontId="6" fillId="2" borderId="0" xfId="0" applyFont="1" applyFill="1" applyBorder="1" applyAlignment="1" applyProtection="1">
      <alignment horizontal="center" vertical="center"/>
      <protection locked="0"/>
    </xf>
    <xf numFmtId="178" fontId="39" fillId="3" borderId="8" xfId="0" applyFont="1" applyFill="1" applyBorder="1" applyAlignment="1" applyProtection="1">
      <alignment horizontal="center" vertical="center"/>
      <protection locked="0"/>
    </xf>
    <xf numFmtId="178" fontId="39" fillId="3" borderId="8" xfId="0" applyFont="1" applyFill="1" applyBorder="1" applyAlignment="1" applyProtection="1">
      <alignment horizontal="center" vertical="center" wrapText="1"/>
      <protection locked="0"/>
    </xf>
    <xf numFmtId="14" fontId="35" fillId="2" borderId="8" xfId="0" applyNumberFormat="1" applyFont="1" applyFill="1" applyBorder="1" applyAlignment="1" applyProtection="1">
      <alignment horizontal="center" vertical="center"/>
      <protection locked="0"/>
    </xf>
    <xf numFmtId="178" fontId="6" fillId="2" borderId="0" xfId="0" applyFont="1" applyFill="1" applyBorder="1" applyAlignment="1" applyProtection="1">
      <alignment vertical="top" wrapText="1"/>
      <protection locked="0"/>
    </xf>
    <xf numFmtId="178" fontId="0" fillId="2" borderId="0" xfId="0" applyFill="1" applyBorder="1" applyAlignment="1" applyProtection="1">
      <alignment vertical="top" wrapText="1"/>
      <protection locked="0"/>
    </xf>
    <xf numFmtId="178" fontId="6" fillId="2" borderId="31" xfId="0" applyFont="1" applyFill="1" applyBorder="1" applyAlignment="1" applyProtection="1">
      <alignment vertical="top" wrapText="1"/>
      <protection locked="0"/>
    </xf>
    <xf numFmtId="178" fontId="47" fillId="2" borderId="54" xfId="0" applyFont="1" applyFill="1" applyBorder="1" applyAlignment="1" applyProtection="1">
      <alignment horizontal="left" vertical="center"/>
      <protection locked="0"/>
    </xf>
    <xf numFmtId="178" fontId="32" fillId="2" borderId="54" xfId="0" applyFont="1" applyFill="1" applyBorder="1" applyAlignment="1" applyProtection="1">
      <alignment horizontal="left" vertical="center"/>
      <protection locked="0"/>
    </xf>
    <xf numFmtId="178" fontId="32" fillId="2" borderId="0" xfId="0" applyFont="1" applyFill="1" applyBorder="1" applyAlignment="1" applyProtection="1">
      <alignment horizontal="left" vertical="center"/>
      <protection locked="0"/>
    </xf>
    <xf numFmtId="178" fontId="47" fillId="2" borderId="0" xfId="0" applyFont="1" applyFill="1" applyBorder="1" applyAlignment="1" applyProtection="1">
      <alignment horizontal="left" vertical="center"/>
      <protection locked="0"/>
    </xf>
    <xf numFmtId="178" fontId="5" fillId="3" borderId="6" xfId="21" applyFont="1" applyFill="1" applyBorder="1" applyAlignment="1" applyProtection="1">
      <alignment vertical="center" wrapText="1"/>
      <protection locked="0"/>
    </xf>
    <xf numFmtId="178" fontId="48" fillId="3" borderId="8" xfId="0" applyFont="1" applyFill="1" applyBorder="1" applyAlignment="1" applyProtection="1">
      <alignment wrapText="1"/>
      <protection locked="0"/>
    </xf>
    <xf numFmtId="178" fontId="0" fillId="2" borderId="46" xfId="0" applyFill="1" applyBorder="1" applyProtection="1">
      <protection locked="0"/>
    </xf>
    <xf numFmtId="178" fontId="49" fillId="2" borderId="0" xfId="0" applyFont="1" applyFill="1" applyBorder="1" applyAlignment="1" applyProtection="1">
      <alignment wrapText="1"/>
      <protection locked="0"/>
    </xf>
    <xf numFmtId="178" fontId="48" fillId="3" borderId="6" xfId="0" applyFont="1" applyFill="1" applyBorder="1" applyAlignment="1" applyProtection="1">
      <protection locked="0"/>
    </xf>
    <xf numFmtId="10" fontId="1" fillId="26" borderId="8" xfId="0" applyNumberFormat="1" applyFont="1" applyFill="1" applyBorder="1" applyAlignment="1" applyProtection="1">
      <alignment horizontal="center" vertical="center"/>
    </xf>
    <xf numFmtId="10" fontId="1" fillId="2" borderId="0" xfId="0" applyNumberFormat="1" applyFont="1" applyFill="1" applyBorder="1" applyProtection="1">
      <protection locked="0"/>
    </xf>
    <xf numFmtId="178" fontId="50" fillId="3" borderId="6" xfId="0" applyFont="1" applyFill="1" applyBorder="1" applyAlignment="1" applyProtection="1">
      <alignment horizontal="right"/>
      <protection locked="0"/>
    </xf>
    <xf numFmtId="10" fontId="51" fillId="26" borderId="8" xfId="0" applyNumberFormat="1" applyFont="1" applyFill="1" applyBorder="1" applyProtection="1"/>
    <xf numFmtId="10" fontId="52" fillId="2" borderId="6" xfId="0" applyNumberFormat="1" applyFont="1" applyFill="1" applyBorder="1" applyProtection="1">
      <protection locked="0"/>
    </xf>
    <xf numFmtId="178" fontId="45" fillId="2" borderId="0" xfId="0" applyFont="1" applyFill="1" applyBorder="1" applyAlignment="1" applyProtection="1">
      <alignment horizontal="left" vertical="center" wrapText="1"/>
      <protection locked="0"/>
    </xf>
    <xf numFmtId="178" fontId="48" fillId="3" borderId="6" xfId="0" applyFont="1" applyFill="1" applyBorder="1" applyAlignment="1" applyProtection="1">
      <alignment wrapText="1"/>
      <protection locked="0"/>
    </xf>
    <xf numFmtId="178" fontId="49" fillId="2" borderId="46" xfId="0" applyFont="1" applyFill="1" applyBorder="1" applyAlignment="1" applyProtection="1">
      <alignment wrapText="1"/>
      <protection locked="0"/>
    </xf>
    <xf numFmtId="10" fontId="1" fillId="27" borderId="8" xfId="0" applyNumberFormat="1" applyFont="1" applyFill="1" applyBorder="1" applyProtection="1"/>
    <xf numFmtId="10" fontId="1" fillId="2" borderId="46" xfId="0" applyNumberFormat="1" applyFont="1" applyFill="1" applyBorder="1" applyProtection="1">
      <protection locked="0"/>
    </xf>
    <xf numFmtId="178" fontId="53" fillId="3" borderId="6" xfId="21" applyFont="1" applyFill="1" applyBorder="1" applyAlignment="1" applyProtection="1">
      <alignment vertical="center" wrapText="1"/>
      <protection locked="0"/>
    </xf>
    <xf numFmtId="178" fontId="54" fillId="3" borderId="8" xfId="0" applyFont="1" applyFill="1" applyBorder="1" applyAlignment="1" applyProtection="1">
      <alignment wrapText="1"/>
      <protection locked="0"/>
    </xf>
    <xf numFmtId="178" fontId="54" fillId="3" borderId="6" xfId="0" applyFont="1" applyFill="1" applyBorder="1" applyAlignment="1" applyProtection="1">
      <protection locked="0"/>
    </xf>
    <xf numFmtId="10" fontId="55" fillId="26" borderId="8" xfId="0" applyNumberFormat="1" applyFont="1" applyFill="1" applyBorder="1" applyAlignment="1" applyProtection="1">
      <alignment horizontal="center" vertical="center"/>
    </xf>
    <xf numFmtId="10" fontId="55" fillId="26" borderId="6" xfId="0" applyNumberFormat="1" applyFont="1" applyFill="1" applyBorder="1" applyAlignment="1" applyProtection="1">
      <alignment horizontal="center" vertical="center"/>
    </xf>
    <xf numFmtId="10" fontId="51" fillId="26" borderId="8" xfId="0" applyNumberFormat="1" applyFont="1" applyFill="1" applyBorder="1" applyAlignment="1" applyProtection="1">
      <alignment horizontal="right" vertical="center"/>
    </xf>
    <xf numFmtId="178" fontId="39" fillId="24" borderId="0" xfId="0" applyFont="1" applyFill="1"/>
    <xf numFmtId="178" fontId="0" fillId="2" borderId="8" xfId="0" applyFill="1" applyBorder="1" applyAlignment="1" applyProtection="1">
      <alignment horizontal="center" vertical="center" wrapText="1"/>
      <protection locked="0"/>
    </xf>
    <xf numFmtId="178" fontId="6" fillId="24" borderId="0" xfId="0" applyFont="1" applyFill="1"/>
    <xf numFmtId="10" fontId="1" fillId="27" borderId="8" xfId="0" applyNumberFormat="1" applyFont="1" applyFill="1" applyBorder="1" applyAlignment="1" applyProtection="1">
      <alignment horizontal="center" vertical="center"/>
    </xf>
    <xf numFmtId="10" fontId="1" fillId="27" borderId="6" xfId="0" applyNumberFormat="1" applyFont="1" applyFill="1" applyBorder="1" applyAlignment="1" applyProtection="1">
      <alignment horizontal="center" vertical="center"/>
    </xf>
    <xf numFmtId="10" fontId="1" fillId="27" borderId="4" xfId="0" applyNumberFormat="1" applyFont="1" applyFill="1" applyBorder="1" applyAlignment="1" applyProtection="1">
      <alignment horizontal="center" vertical="center"/>
    </xf>
    <xf numFmtId="10" fontId="1" fillId="27" borderId="5" xfId="0" applyNumberFormat="1" applyFont="1" applyFill="1" applyBorder="1" applyAlignment="1" applyProtection="1">
      <alignment horizontal="center" vertical="center"/>
    </xf>
    <xf numFmtId="10" fontId="51" fillId="26" borderId="8" xfId="0" applyNumberFormat="1" applyFont="1" applyFill="1" applyBorder="1" applyAlignment="1" applyProtection="1">
      <alignment vertical="center"/>
    </xf>
    <xf numFmtId="10" fontId="51" fillId="26" borderId="8" xfId="0" applyNumberFormat="1" applyFont="1" applyFill="1" applyBorder="1" applyAlignment="1" applyProtection="1"/>
    <xf numFmtId="178" fontId="56" fillId="3" borderId="6" xfId="21" applyFont="1" applyFill="1" applyBorder="1" applyAlignment="1" applyProtection="1">
      <alignment vertical="center" wrapText="1"/>
    </xf>
    <xf numFmtId="49" fontId="54" fillId="3" borderId="6" xfId="0" applyNumberFormat="1" applyFont="1" applyFill="1" applyBorder="1" applyAlignment="1" applyProtection="1"/>
    <xf numFmtId="10" fontId="57" fillId="26" borderId="6" xfId="0" applyNumberFormat="1" applyFont="1" applyFill="1" applyBorder="1" applyAlignment="1" applyProtection="1">
      <alignment horizontal="center" vertical="center"/>
    </xf>
    <xf numFmtId="178" fontId="54" fillId="3" borderId="6" xfId="0" applyFont="1" applyFill="1" applyBorder="1" applyAlignment="1" applyProtection="1"/>
    <xf numFmtId="178" fontId="6" fillId="2" borderId="0" xfId="25" applyFont="1" applyFill="1" applyBorder="1" applyAlignment="1" applyProtection="1">
      <alignment horizontal="center" vertical="center"/>
      <protection locked="0"/>
    </xf>
    <xf numFmtId="49" fontId="6" fillId="2" borderId="0" xfId="25" applyNumberFormat="1" applyFont="1" applyFill="1" applyBorder="1" applyAlignment="1" applyProtection="1">
      <alignment horizontal="center" vertical="center"/>
      <protection locked="0"/>
    </xf>
    <xf numFmtId="178" fontId="6" fillId="2" borderId="0" xfId="25" applyFont="1" applyFill="1" applyBorder="1" applyAlignment="1" applyProtection="1">
      <alignment vertical="top" wrapText="1"/>
      <protection locked="0"/>
    </xf>
    <xf numFmtId="178" fontId="6" fillId="2" borderId="0" xfId="25" applyFill="1" applyBorder="1" applyAlignment="1" applyProtection="1">
      <alignment vertical="top" wrapText="1"/>
      <protection locked="0"/>
    </xf>
    <xf numFmtId="178" fontId="6" fillId="2" borderId="31" xfId="25" applyFont="1" applyFill="1" applyBorder="1" applyAlignment="1" applyProtection="1">
      <alignment vertical="top" wrapText="1"/>
      <protection locked="0"/>
    </xf>
    <xf numFmtId="178" fontId="45" fillId="2" borderId="0" xfId="0" applyFont="1" applyFill="1" applyBorder="1" applyAlignment="1" applyProtection="1">
      <alignment horizontal="left" vertical="top"/>
      <protection locked="0"/>
    </xf>
    <xf numFmtId="14" fontId="58" fillId="26" borderId="8" xfId="1" applyNumberFormat="1" applyFill="1" applyBorder="1" applyAlignment="1" applyProtection="1">
      <alignment horizontal="center" vertical="center"/>
    </xf>
    <xf numFmtId="178" fontId="32" fillId="2" borderId="0" xfId="25" applyFont="1" applyFill="1" applyBorder="1" applyAlignment="1" applyProtection="1">
      <alignment vertical="top" wrapText="1"/>
      <protection locked="0"/>
    </xf>
    <xf numFmtId="14" fontId="6" fillId="26" borderId="8" xfId="0" applyNumberFormat="1" applyFont="1" applyFill="1" applyBorder="1" applyAlignment="1" applyProtection="1">
      <alignment horizontal="center" vertical="center"/>
    </xf>
    <xf numFmtId="10" fontId="55" fillId="26" borderId="8" xfId="0" applyNumberFormat="1" applyFont="1" applyFill="1" applyBorder="1" applyProtection="1"/>
    <xf numFmtId="178" fontId="55" fillId="26" borderId="8" xfId="0" applyNumberFormat="1" applyFont="1" applyFill="1" applyBorder="1" applyAlignment="1" applyProtection="1">
      <alignment wrapText="1"/>
    </xf>
    <xf numFmtId="10" fontId="55" fillId="26" borderId="8" xfId="0" applyNumberFormat="1" applyFont="1" applyFill="1" applyBorder="1" applyAlignment="1" applyProtection="1">
      <alignment wrapText="1"/>
    </xf>
    <xf numFmtId="178" fontId="0" fillId="26" borderId="8" xfId="0" applyFill="1" applyBorder="1" applyAlignment="1" applyProtection="1">
      <alignment horizontal="center" vertical="center" wrapText="1"/>
    </xf>
    <xf numFmtId="178" fontId="6" fillId="0" borderId="0" xfId="0" quotePrefix="1" applyFont="1" applyBorder="1" applyAlignment="1" applyProtection="1">
      <alignment vertical="center"/>
      <protection locked="0"/>
    </xf>
    <xf numFmtId="178" fontId="6" fillId="0" borderId="0" xfId="0" quotePrefix="1" applyFont="1" applyBorder="1" applyAlignment="1">
      <alignment vertical="center"/>
    </xf>
    <xf numFmtId="178" fontId="4" fillId="0" borderId="15" xfId="27" quotePrefix="1" applyFont="1" applyBorder="1" applyAlignment="1">
      <alignment wrapText="1"/>
    </xf>
    <xf numFmtId="178" fontId="11" fillId="10" borderId="0" xfId="28" applyFont="1" applyFill="1" applyAlignment="1">
      <alignment horizontal="center" vertical="center"/>
    </xf>
    <xf numFmtId="178" fontId="39" fillId="24" borderId="8" xfId="0" applyFont="1" applyFill="1" applyBorder="1" applyAlignment="1" applyProtection="1">
      <alignment horizontal="center"/>
      <protection locked="0"/>
    </xf>
    <xf numFmtId="178" fontId="0" fillId="0" borderId="8" xfId="0" applyBorder="1" applyAlignment="1" applyProtection="1">
      <protection locked="0"/>
    </xf>
    <xf numFmtId="178" fontId="6" fillId="3" borderId="6" xfId="0" applyFont="1" applyFill="1" applyBorder="1" applyAlignment="1" applyProtection="1">
      <alignment vertical="center" wrapText="1"/>
      <protection locked="0"/>
    </xf>
    <xf numFmtId="178" fontId="0" fillId="3" borderId="4" xfId="0" applyFill="1" applyBorder="1" applyAlignment="1" applyProtection="1">
      <alignment vertical="center" wrapText="1"/>
      <protection locked="0"/>
    </xf>
    <xf numFmtId="178" fontId="0" fillId="3" borderId="5" xfId="0" applyFill="1" applyBorder="1" applyAlignment="1" applyProtection="1">
      <alignment vertical="center" wrapText="1"/>
      <protection locked="0"/>
    </xf>
    <xf numFmtId="178" fontId="6" fillId="3" borderId="6" xfId="0" applyFont="1" applyFill="1" applyBorder="1" applyAlignment="1" applyProtection="1">
      <alignment vertical="top" wrapText="1"/>
      <protection locked="0"/>
    </xf>
    <xf numFmtId="178" fontId="0" fillId="3" borderId="4" xfId="0" applyFill="1" applyBorder="1" applyAlignment="1" applyProtection="1">
      <alignment vertical="top" wrapText="1"/>
      <protection locked="0"/>
    </xf>
    <xf numFmtId="178" fontId="0" fillId="3" borderId="5" xfId="0" applyFill="1" applyBorder="1" applyAlignment="1" applyProtection="1">
      <alignment vertical="top" wrapText="1"/>
      <protection locked="0"/>
    </xf>
    <xf numFmtId="178" fontId="6" fillId="3" borderId="6" xfId="0" quotePrefix="1" applyFont="1" applyFill="1" applyBorder="1" applyAlignment="1" applyProtection="1">
      <alignment vertical="top" wrapText="1"/>
      <protection locked="0"/>
    </xf>
    <xf numFmtId="178" fontId="6" fillId="3" borderId="6" xfId="25" quotePrefix="1" applyFont="1" applyFill="1" applyBorder="1" applyAlignment="1" applyProtection="1">
      <alignment vertical="top" wrapText="1"/>
      <protection locked="0"/>
    </xf>
    <xf numFmtId="178" fontId="6" fillId="3" borderId="4" xfId="25" applyFill="1" applyBorder="1" applyAlignment="1" applyProtection="1">
      <alignment vertical="top" wrapText="1"/>
      <protection locked="0"/>
    </xf>
    <xf numFmtId="178" fontId="6" fillId="3" borderId="5" xfId="25" applyFill="1" applyBorder="1" applyAlignment="1" applyProtection="1">
      <alignment vertical="top" wrapText="1"/>
      <protection locked="0"/>
    </xf>
    <xf numFmtId="178" fontId="6" fillId="3" borderId="6" xfId="25" quotePrefix="1" applyFont="1" applyFill="1" applyBorder="1" applyAlignment="1" applyProtection="1">
      <alignment horizontal="left" vertical="top" wrapText="1"/>
      <protection locked="0"/>
    </xf>
    <xf numFmtId="178" fontId="6" fillId="3" borderId="4" xfId="25" applyFont="1" applyFill="1" applyBorder="1" applyAlignment="1" applyProtection="1">
      <alignment horizontal="left" vertical="top" wrapText="1"/>
      <protection locked="0"/>
    </xf>
    <xf numFmtId="178" fontId="6" fillId="3" borderId="5" xfId="25" applyFont="1" applyFill="1" applyBorder="1" applyAlignment="1" applyProtection="1">
      <alignment horizontal="left" vertical="top" wrapText="1"/>
      <protection locked="0"/>
    </xf>
    <xf numFmtId="178" fontId="6" fillId="3" borderId="6" xfId="25" applyFont="1" applyFill="1" applyBorder="1" applyAlignment="1" applyProtection="1">
      <alignment horizontal="left" vertical="top" wrapText="1"/>
      <protection locked="0"/>
    </xf>
    <xf numFmtId="178" fontId="6" fillId="25" borderId="0" xfId="0" applyFont="1" applyFill="1" applyAlignment="1">
      <alignment horizontal="left"/>
    </xf>
    <xf numFmtId="178" fontId="6" fillId="2" borderId="6" xfId="0" applyFont="1" applyFill="1" applyBorder="1" applyAlignment="1" applyProtection="1">
      <alignment vertical="center" wrapText="1"/>
      <protection locked="0"/>
    </xf>
    <xf numFmtId="178" fontId="0" fillId="2" borderId="4" xfId="0" applyFill="1" applyBorder="1" applyAlignment="1" applyProtection="1">
      <alignment vertical="center" wrapText="1"/>
      <protection locked="0"/>
    </xf>
    <xf numFmtId="178" fontId="0" fillId="2" borderId="5" xfId="0" applyFill="1" applyBorder="1" applyAlignment="1" applyProtection="1">
      <alignment vertical="center" wrapText="1"/>
      <protection locked="0"/>
    </xf>
    <xf numFmtId="178" fontId="6" fillId="2" borderId="6" xfId="0" applyFont="1" applyFill="1" applyBorder="1" applyAlignment="1" applyProtection="1">
      <alignment vertical="top" wrapText="1"/>
      <protection locked="0"/>
    </xf>
    <xf numFmtId="178" fontId="0" fillId="2" borderId="4" xfId="0" applyFill="1" applyBorder="1" applyAlignment="1" applyProtection="1">
      <alignment vertical="top" wrapText="1"/>
      <protection locked="0"/>
    </xf>
    <xf numFmtId="178" fontId="0" fillId="2" borderId="5" xfId="0" applyFill="1" applyBorder="1" applyAlignment="1" applyProtection="1">
      <alignment vertical="top" wrapText="1"/>
      <protection locked="0"/>
    </xf>
    <xf numFmtId="178" fontId="39" fillId="2" borderId="6" xfId="0" applyFont="1" applyFill="1" applyBorder="1" applyAlignment="1" applyProtection="1">
      <alignment horizontal="center" vertical="center"/>
      <protection locked="0"/>
    </xf>
    <xf numFmtId="178" fontId="39" fillId="2" borderId="4" xfId="0" applyFont="1" applyFill="1" applyBorder="1" applyAlignment="1" applyProtection="1">
      <alignment horizontal="center" vertical="center"/>
      <protection locked="0"/>
    </xf>
    <xf numFmtId="178" fontId="39" fillId="2" borderId="5" xfId="0" applyFont="1" applyFill="1" applyBorder="1" applyAlignment="1" applyProtection="1">
      <alignment horizontal="center" vertical="center"/>
      <protection locked="0"/>
    </xf>
    <xf numFmtId="178" fontId="6" fillId="2" borderId="6" xfId="0" applyFont="1" applyFill="1" applyBorder="1" applyAlignment="1" applyProtection="1">
      <alignment horizontal="left" vertical="top"/>
      <protection locked="0"/>
    </xf>
    <xf numFmtId="178" fontId="6" fillId="2" borderId="4" xfId="0" applyFont="1" applyFill="1" applyBorder="1" applyAlignment="1" applyProtection="1">
      <alignment horizontal="left" vertical="top"/>
      <protection locked="0"/>
    </xf>
    <xf numFmtId="178" fontId="6" fillId="2" borderId="5" xfId="0" applyFont="1" applyFill="1" applyBorder="1" applyAlignment="1" applyProtection="1">
      <alignment horizontal="left" vertical="top"/>
      <protection locked="0"/>
    </xf>
    <xf numFmtId="178" fontId="39" fillId="26" borderId="0" xfId="0" applyFont="1" applyFill="1" applyBorder="1" applyAlignment="1" applyProtection="1">
      <alignment horizontal="left" vertical="center"/>
    </xf>
    <xf numFmtId="178" fontId="6" fillId="2" borderId="0" xfId="0" applyFont="1" applyFill="1" applyBorder="1" applyAlignment="1" applyProtection="1">
      <alignment vertical="top" wrapText="1"/>
      <protection locked="0"/>
    </xf>
    <xf numFmtId="178" fontId="0" fillId="2" borderId="0" xfId="0" applyFill="1" applyBorder="1" applyAlignment="1" applyProtection="1">
      <alignment vertical="top" wrapText="1"/>
      <protection locked="0"/>
    </xf>
    <xf numFmtId="178" fontId="45" fillId="2" borderId="0" xfId="0" applyFont="1" applyFill="1" applyBorder="1" applyAlignment="1" applyProtection="1">
      <alignment horizontal="left" vertical="center"/>
      <protection locked="0"/>
    </xf>
    <xf numFmtId="178" fontId="45" fillId="2" borderId="0" xfId="0" applyFont="1" applyFill="1" applyBorder="1" applyAlignment="1" applyProtection="1">
      <alignment horizontal="left" vertical="center" wrapText="1"/>
      <protection locked="0"/>
    </xf>
    <xf numFmtId="178" fontId="45" fillId="2" borderId="55" xfId="0" applyFont="1" applyFill="1" applyBorder="1" applyAlignment="1" applyProtection="1">
      <alignment horizontal="left" vertical="center" wrapText="1"/>
      <protection locked="0"/>
    </xf>
    <xf numFmtId="178" fontId="49" fillId="3" borderId="6" xfId="0" applyFont="1" applyFill="1" applyBorder="1" applyAlignment="1" applyProtection="1">
      <alignment horizontal="center" wrapText="1"/>
      <protection locked="0"/>
    </xf>
    <xf numFmtId="178" fontId="49" fillId="3" borderId="4" xfId="0" applyFont="1" applyFill="1" applyBorder="1" applyAlignment="1" applyProtection="1">
      <alignment horizontal="center" wrapText="1"/>
      <protection locked="0"/>
    </xf>
    <xf numFmtId="178" fontId="49" fillId="3" borderId="5" xfId="0" applyFont="1" applyFill="1" applyBorder="1" applyAlignment="1" applyProtection="1">
      <alignment horizontal="center" wrapText="1"/>
      <protection locked="0"/>
    </xf>
    <xf numFmtId="178" fontId="6" fillId="2" borderId="0" xfId="25" applyFont="1" applyFill="1" applyBorder="1" applyAlignment="1" applyProtection="1">
      <alignment vertical="top" wrapText="1"/>
      <protection locked="0"/>
    </xf>
    <xf numFmtId="178" fontId="6" fillId="2" borderId="0" xfId="25" applyFill="1" applyBorder="1" applyAlignment="1" applyProtection="1">
      <alignment vertical="top" wrapText="1"/>
      <protection locked="0"/>
    </xf>
    <xf numFmtId="178" fontId="32" fillId="2" borderId="0" xfId="0" applyFont="1" applyFill="1" applyBorder="1" applyAlignment="1" applyProtection="1">
      <alignment horizontal="left" vertical="center"/>
      <protection locked="0"/>
    </xf>
    <xf numFmtId="178" fontId="59" fillId="2" borderId="0" xfId="25" applyFont="1" applyFill="1" applyBorder="1" applyAlignment="1" applyProtection="1">
      <alignment horizontal="left" vertical="top" wrapText="1"/>
      <protection locked="0"/>
    </xf>
    <xf numFmtId="178" fontId="60" fillId="2" borderId="0" xfId="25" quotePrefix="1" applyFont="1" applyFill="1" applyBorder="1" applyAlignment="1" applyProtection="1">
      <alignment horizontal="left" vertical="top" wrapText="1"/>
      <protection locked="0"/>
    </xf>
    <xf numFmtId="178" fontId="60" fillId="2" borderId="0" xfId="25" applyFont="1" applyFill="1" applyBorder="1" applyAlignment="1" applyProtection="1">
      <alignment horizontal="left" vertical="top" wrapText="1"/>
      <protection locked="0"/>
    </xf>
    <xf numFmtId="178" fontId="32" fillId="2" borderId="0" xfId="25" applyFont="1" applyFill="1" applyBorder="1" applyAlignment="1" applyProtection="1">
      <alignment horizontal="left" vertical="top" wrapText="1"/>
      <protection locked="0"/>
    </xf>
    <xf numFmtId="178" fontId="48" fillId="3" borderId="10" xfId="0" applyFont="1" applyFill="1" applyBorder="1" applyAlignment="1" applyProtection="1">
      <alignment horizontal="center" wrapText="1"/>
      <protection locked="0"/>
    </xf>
    <xf numFmtId="178" fontId="48" fillId="3" borderId="32" xfId="0" applyFont="1" applyFill="1" applyBorder="1" applyAlignment="1" applyProtection="1">
      <alignment horizontal="center" wrapText="1"/>
      <protection locked="0"/>
    </xf>
    <xf numFmtId="178" fontId="30" fillId="25" borderId="0" xfId="0" applyFont="1" applyFill="1" applyBorder="1" applyAlignment="1" applyProtection="1">
      <alignment horizontal="center" vertical="center" wrapText="1"/>
      <protection locked="0"/>
    </xf>
    <xf numFmtId="178" fontId="6" fillId="25" borderId="0" xfId="0" applyFont="1" applyFill="1" applyBorder="1" applyAlignment="1">
      <alignment horizontal="left" vertical="top" wrapText="1"/>
    </xf>
    <xf numFmtId="178" fontId="0" fillId="0" borderId="0" xfId="0" applyAlignment="1">
      <alignment horizontal="left" vertical="top" wrapText="1"/>
    </xf>
    <xf numFmtId="178" fontId="30" fillId="25" borderId="0" xfId="0" applyFont="1" applyFill="1" applyBorder="1" applyAlignment="1">
      <alignment horizontal="center" vertical="center" wrapText="1"/>
    </xf>
    <xf numFmtId="178" fontId="12" fillId="11" borderId="8" xfId="0" applyFont="1" applyFill="1" applyBorder="1" applyAlignment="1" applyProtection="1">
      <alignment horizontal="center" vertical="center"/>
    </xf>
    <xf numFmtId="178" fontId="24" fillId="20" borderId="4" xfId="28" applyFont="1" applyFill="1" applyBorder="1" applyAlignment="1">
      <alignment horizontal="left" vertical="center"/>
    </xf>
    <xf numFmtId="178" fontId="29" fillId="23" borderId="4" xfId="28" applyFont="1" applyFill="1" applyBorder="1" applyAlignment="1">
      <alignment horizontal="right" vertical="center"/>
    </xf>
    <xf numFmtId="178" fontId="12" fillId="11" borderId="8" xfId="28" applyFont="1" applyFill="1" applyBorder="1" applyAlignment="1" applyProtection="1">
      <alignment horizontal="center" vertical="center" wrapText="1"/>
    </xf>
    <xf numFmtId="178" fontId="12" fillId="11" borderId="8" xfId="0" applyFont="1" applyFill="1" applyBorder="1" applyAlignment="1">
      <alignment horizontal="center" vertical="center"/>
    </xf>
    <xf numFmtId="178" fontId="24" fillId="20" borderId="4" xfId="28" applyFont="1" applyFill="1" applyBorder="1" applyAlignment="1">
      <alignment horizontal="center" vertical="center"/>
    </xf>
    <xf numFmtId="178" fontId="13" fillId="11" borderId="8" xfId="0" applyFont="1" applyFill="1" applyBorder="1" applyAlignment="1">
      <alignment horizontal="center" vertical="center"/>
    </xf>
    <xf numFmtId="178" fontId="11" fillId="10" borderId="31" xfId="0" applyFont="1" applyFill="1" applyBorder="1" applyAlignment="1">
      <alignment horizontal="center" vertical="center"/>
    </xf>
    <xf numFmtId="0" fontId="14" fillId="0" borderId="43" xfId="0" applyNumberFormat="1" applyFont="1" applyFill="1" applyBorder="1" applyAlignment="1">
      <alignment horizontal="center" vertical="center" wrapText="1"/>
    </xf>
    <xf numFmtId="0" fontId="14" fillId="0" borderId="44" xfId="0" applyNumberFormat="1" applyFont="1" applyFill="1" applyBorder="1" applyAlignment="1">
      <alignment horizontal="center" vertical="center" wrapText="1"/>
    </xf>
    <xf numFmtId="0" fontId="14" fillId="0" borderId="45" xfId="0" applyNumberFormat="1" applyFont="1" applyFill="1" applyBorder="1" applyAlignment="1">
      <alignment horizontal="center" vertical="center" wrapText="1"/>
    </xf>
    <xf numFmtId="178" fontId="11" fillId="10" borderId="0" xfId="0" applyFont="1" applyFill="1" applyBorder="1" applyAlignment="1">
      <alignment horizontal="center" vertical="center"/>
    </xf>
    <xf numFmtId="49" fontId="12" fillId="11" borderId="10" xfId="0" applyNumberFormat="1" applyFont="1" applyFill="1" applyBorder="1" applyAlignment="1">
      <alignment horizontal="center" vertical="center"/>
    </xf>
    <xf numFmtId="178" fontId="17" fillId="11" borderId="28" xfId="0" applyFont="1" applyFill="1" applyBorder="1" applyAlignment="1">
      <alignment horizontal="center" vertical="center"/>
    </xf>
    <xf numFmtId="178" fontId="12" fillId="13" borderId="6" xfId="0" applyFont="1" applyFill="1" applyBorder="1" applyAlignment="1">
      <alignment horizontal="center" vertical="center"/>
    </xf>
    <xf numFmtId="178" fontId="12" fillId="13" borderId="5" xfId="0" applyFont="1" applyFill="1" applyBorder="1" applyAlignment="1">
      <alignment horizontal="center" vertical="center"/>
    </xf>
    <xf numFmtId="178" fontId="12" fillId="13" borderId="4" xfId="0" applyFont="1" applyFill="1" applyBorder="1" applyAlignment="1">
      <alignment horizontal="center" vertical="center"/>
    </xf>
    <xf numFmtId="178" fontId="12" fillId="14" borderId="34" xfId="0" applyFont="1" applyFill="1" applyBorder="1" applyAlignment="1">
      <alignment horizontal="center" vertical="top" wrapText="1"/>
    </xf>
    <xf numFmtId="178" fontId="12" fillId="14" borderId="35" xfId="0" applyFont="1" applyFill="1" applyBorder="1" applyAlignment="1">
      <alignment horizontal="center" vertical="top" wrapText="1"/>
    </xf>
    <xf numFmtId="178" fontId="12" fillId="13" borderId="32" xfId="0" applyFont="1" applyFill="1" applyBorder="1" applyAlignment="1">
      <alignment horizontal="center" vertical="center"/>
    </xf>
    <xf numFmtId="178" fontId="12" fillId="11" borderId="6" xfId="0" applyFont="1" applyFill="1" applyBorder="1" applyAlignment="1">
      <alignment horizontal="center" vertical="center"/>
    </xf>
    <xf numFmtId="178" fontId="12" fillId="11" borderId="5" xfId="0" applyFont="1" applyFill="1" applyBorder="1" applyAlignment="1">
      <alignment horizontal="center" vertical="center"/>
    </xf>
    <xf numFmtId="49" fontId="12" fillId="11" borderId="28" xfId="0" applyNumberFormat="1" applyFont="1" applyFill="1" applyBorder="1" applyAlignment="1">
      <alignment horizontal="center" vertical="center"/>
    </xf>
    <xf numFmtId="178" fontId="8" fillId="2" borderId="19" xfId="27" applyFont="1" applyFill="1" applyBorder="1" applyAlignment="1">
      <alignment horizontal="left" vertical="center" wrapText="1"/>
    </xf>
    <xf numFmtId="178" fontId="5" fillId="3" borderId="22" xfId="27" applyFont="1" applyFill="1" applyBorder="1" applyAlignment="1">
      <alignment horizontal="center"/>
    </xf>
    <xf numFmtId="178" fontId="5" fillId="3" borderId="2" xfId="27" applyFont="1" applyFill="1" applyBorder="1" applyAlignment="1">
      <alignment horizontal="center"/>
    </xf>
    <xf numFmtId="178" fontId="5" fillId="3" borderId="23" xfId="27" applyFont="1" applyFill="1" applyBorder="1" applyAlignment="1">
      <alignment horizontal="center"/>
    </xf>
    <xf numFmtId="178" fontId="5" fillId="3" borderId="24" xfId="27" applyFont="1" applyFill="1" applyBorder="1" applyAlignment="1">
      <alignment horizontal="center" vertical="center"/>
    </xf>
    <xf numFmtId="178" fontId="5" fillId="3" borderId="26" xfId="27" applyFont="1" applyFill="1" applyBorder="1" applyAlignment="1">
      <alignment horizontal="center" vertical="center"/>
    </xf>
    <xf numFmtId="178" fontId="5" fillId="3" borderId="1" xfId="21" applyFont="1" applyFill="1" applyBorder="1" applyAlignment="1">
      <alignment horizontal="center" vertical="center" wrapText="1"/>
    </xf>
    <xf numFmtId="178" fontId="5" fillId="3" borderId="2" xfId="21" applyFont="1" applyFill="1" applyBorder="1" applyAlignment="1">
      <alignment horizontal="center" vertical="center" wrapText="1"/>
    </xf>
    <xf numFmtId="178" fontId="5" fillId="3" borderId="13" xfId="21" applyFont="1" applyFill="1" applyBorder="1" applyAlignment="1">
      <alignment horizontal="center" vertical="center" wrapText="1"/>
    </xf>
    <xf numFmtId="178" fontId="5" fillId="3" borderId="3" xfId="21" applyFont="1" applyFill="1" applyBorder="1" applyAlignment="1">
      <alignment horizontal="center" vertical="center" wrapText="1"/>
    </xf>
    <xf numFmtId="178" fontId="5" fillId="3" borderId="4" xfId="21" applyFont="1" applyFill="1" applyBorder="1" applyAlignment="1">
      <alignment horizontal="center" vertical="center" wrapText="1"/>
    </xf>
    <xf numFmtId="178" fontId="5" fillId="3" borderId="5" xfId="21" applyFont="1" applyFill="1" applyBorder="1" applyAlignment="1">
      <alignment horizontal="center" vertical="center" wrapText="1"/>
    </xf>
    <xf numFmtId="178" fontId="5" fillId="3" borderId="6" xfId="21" applyFont="1" applyFill="1" applyBorder="1" applyAlignment="1">
      <alignment horizontal="center" vertical="center" wrapText="1"/>
    </xf>
    <xf numFmtId="178" fontId="5" fillId="3" borderId="14" xfId="21" applyFont="1" applyFill="1" applyBorder="1" applyAlignment="1">
      <alignment horizontal="center" vertical="center" wrapText="1"/>
    </xf>
  </cellXfs>
  <cellStyles count="66">
    <cellStyle name="_Planning résultats-Results Plan" xfId="2"/>
    <cellStyle name="AutoFormat-Optionen" xfId="3"/>
    <cellStyle name="AutoFormat-Optionen 2" xfId="4"/>
    <cellStyle name="entry" xfId="5"/>
    <cellStyle name="entry 2" xfId="6"/>
    <cellStyle name="Euro" xfId="7"/>
    <cellStyle name="Euro 2" xfId="8"/>
    <cellStyle name="Euro 2 2" xfId="9"/>
    <cellStyle name="Euro 3" xfId="10"/>
    <cellStyle name="Fixé" xfId="11"/>
    <cellStyle name="Hyperlink 2" xfId="12"/>
    <cellStyle name="Lien hypertexte 2" xfId="13"/>
    <cellStyle name="Lien hypertexte 3" xfId="14"/>
    <cellStyle name="Milliers 2" xfId="15"/>
    <cellStyle name="Milliers 2 2" xfId="16"/>
    <cellStyle name="Milliers 3" xfId="17"/>
    <cellStyle name="Milliers 3 2" xfId="18"/>
    <cellStyle name="Milliers 4" xfId="19"/>
    <cellStyle name="Monétaire 2" xfId="20"/>
    <cellStyle name="Normal 10" xfId="21"/>
    <cellStyle name="Normal 10 2" xfId="22"/>
    <cellStyle name="Normal 11" xfId="23"/>
    <cellStyle name="Normal 11 2" xfId="24"/>
    <cellStyle name="Normal 12" xfId="25"/>
    <cellStyle name="Normal 13" xfId="26"/>
    <cellStyle name="Normal 14" xfId="27"/>
    <cellStyle name="Normal 2" xfId="28"/>
    <cellStyle name="Normal 2 2" xfId="29"/>
    <cellStyle name="Normal 2 3" xfId="30"/>
    <cellStyle name="Normal 2 3 2" xfId="31"/>
    <cellStyle name="Normal 2 4" xfId="32"/>
    <cellStyle name="Normal 2 4 2" xfId="33"/>
    <cellStyle name="Normal 3" xfId="34"/>
    <cellStyle name="Normal 3 2" xfId="35"/>
    <cellStyle name="Normal 3 3" xfId="36"/>
    <cellStyle name="Normal 4" xfId="37"/>
    <cellStyle name="Normal 4 2" xfId="38"/>
    <cellStyle name="Normal 4 3" xfId="39"/>
    <cellStyle name="Normal 5" xfId="40"/>
    <cellStyle name="Normal 5 2" xfId="41"/>
    <cellStyle name="Normal 6" xfId="42"/>
    <cellStyle name="Normal 7" xfId="43"/>
    <cellStyle name="Normal 7 2" xfId="44"/>
    <cellStyle name="Normal 7 3" xfId="45"/>
    <cellStyle name="Normal 8" xfId="46"/>
    <cellStyle name="Normal 9" xfId="47"/>
    <cellStyle name="normální_List1" xfId="48"/>
    <cellStyle name="Num" xfId="49"/>
    <cellStyle name="O_D_U" xfId="50"/>
    <cellStyle name="O_L_D" xfId="51"/>
    <cellStyle name="O_L_D 2" xfId="52"/>
    <cellStyle name="Pourcentage 2" xfId="53"/>
    <cellStyle name="Pourcentage 2 2" xfId="54"/>
    <cellStyle name="Pourcentage 3" xfId="55"/>
    <cellStyle name="Style 1" xfId="56"/>
    <cellStyle name="Style 1 2" xfId="57"/>
    <cellStyle name="Style 1 3" xfId="58"/>
    <cellStyle name="Style 51" xfId="59"/>
    <cellStyle name="Style 51 2" xfId="60"/>
    <cellStyle name="Style 51 2 2" xfId="61"/>
    <cellStyle name="Style 51 3" xfId="62"/>
    <cellStyle name="Währung [0]_CTFE T56 06.01.2005" xfId="63"/>
    <cellStyle name="Währung_CTFE T56 06.01.2005" xfId="64"/>
    <cellStyle name="標準_TIS (2)" xfId="65"/>
    <cellStyle name="常规" xfId="0" builtinId="0"/>
    <cellStyle name="超链接" xfId="1" builtinId="8"/>
  </cellStyles>
  <dxfs count="1667">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92D05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theme="0" tint="-0.24994659260841701"/>
        </patternFill>
      </fill>
    </dxf>
    <dxf>
      <fill>
        <patternFill patternType="solid">
          <bgColor rgb="FFFFC00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C00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C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C0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theme="0" tint="-0.24994659260841701"/>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C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C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theme="0" tint="-0.24994659260841701"/>
        </patternFill>
      </fill>
    </dxf>
    <dxf>
      <fill>
        <patternFill patternType="solid">
          <bgColor rgb="FFFFC00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FFFF0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92D050"/>
        </patternFill>
      </fill>
    </dxf>
    <dxf>
      <font>
        <color auto="1"/>
      </font>
      <fill>
        <patternFill patternType="solid">
          <bgColor theme="0" tint="-0.24994659260841701"/>
        </patternFill>
      </fill>
    </dxf>
    <dxf>
      <font>
        <color rgb="FF9C6500"/>
      </font>
      <fill>
        <patternFill patternType="solid">
          <bgColor rgb="FFFFEB9C"/>
        </patternFill>
      </fill>
    </dxf>
    <dxf>
      <fill>
        <patternFill patternType="solid">
          <bgColor rgb="FFFFC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4.9989318521683403E-2"/>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theme="0" tint="-0.2499465926084170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4.9989318521683403E-2"/>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theme="0" tint="-4.9989318521683403E-2"/>
        </patternFill>
      </fill>
    </dxf>
    <dxf>
      <fill>
        <patternFill patternType="solid">
          <bgColor rgb="FF92D050"/>
        </patternFill>
      </fill>
    </dxf>
    <dxf>
      <fill>
        <patternFill patternType="solid">
          <bgColor rgb="FFFFFF00"/>
        </patternFill>
      </fill>
    </dxf>
    <dxf>
      <fill>
        <patternFill patternType="solid">
          <bgColor theme="0" tint="-4.9989318521683403E-2"/>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4.9989318521683403E-2"/>
        </patternFill>
      </fill>
    </dxf>
    <dxf>
      <fill>
        <patternFill patternType="solid">
          <bgColor theme="0" tint="-0.24994659260841701"/>
        </patternFill>
      </fill>
    </dxf>
    <dxf>
      <fill>
        <patternFill patternType="solid">
          <bgColor rgb="FFFF00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4.9989318521683403E-2"/>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FFC000"/>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4.9989318521683403E-2"/>
        </patternFill>
      </fill>
    </dxf>
    <dxf>
      <fill>
        <patternFill patternType="solid">
          <bgColor rgb="FF92D050"/>
        </patternFill>
      </fill>
    </dxf>
    <dxf>
      <fill>
        <patternFill patternType="solid">
          <bgColor rgb="FFFFC000"/>
        </patternFill>
      </fill>
    </dxf>
    <dxf>
      <fill>
        <patternFill patternType="solid">
          <bgColor rgb="FFFF0000"/>
        </patternFill>
      </fill>
    </dxf>
    <dxf>
      <fill>
        <patternFill patternType="solid">
          <bgColor theme="0" tint="-4.9989318521683403E-2"/>
        </patternFill>
      </fill>
    </dxf>
    <dxf>
      <fill>
        <patternFill patternType="solid">
          <bgColor rgb="FFFFFF0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4.9989318521683403E-2"/>
        </patternFill>
      </fill>
    </dxf>
    <dxf>
      <fill>
        <patternFill patternType="solid">
          <bgColor theme="0" tint="-0.24994659260841701"/>
        </patternFill>
      </fill>
    </dxf>
    <dxf>
      <fill>
        <patternFill patternType="solid">
          <bgColor rgb="FF92D050"/>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theme="0" tint="-4.9989318521683403E-2"/>
        </patternFill>
      </fill>
    </dxf>
    <dxf>
      <fill>
        <patternFill patternType="solid">
          <bgColor theme="0" tint="-4.9989318521683403E-2"/>
        </patternFill>
      </fill>
    </dxf>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C000"/>
        </patternFill>
      </fill>
    </dxf>
    <dxf>
      <fill>
        <patternFill patternType="solid">
          <bgColor rgb="FFFF0000"/>
        </patternFill>
      </fill>
    </dxf>
    <dxf>
      <fill>
        <patternFill patternType="solid">
          <bgColor theme="0" tint="-4.9989318521683403E-2"/>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theme="0" tint="-4.9989318521683403E-2"/>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ont>
        <color rgb="FF9C6500"/>
      </font>
      <fill>
        <patternFill patternType="solid">
          <bgColor rgb="FFFFEB9C"/>
        </patternFill>
      </fill>
    </dxf>
    <dxf>
      <font>
        <color auto="1"/>
      </font>
      <fill>
        <patternFill patternType="solid">
          <bgColor theme="0" tint="-0.24994659260841701"/>
        </patternFill>
      </fill>
    </dxf>
    <dxf>
      <font>
        <color rgb="FF9C6500"/>
      </font>
      <fill>
        <patternFill patternType="solid">
          <bgColor rgb="FFFFEB9C"/>
        </patternFill>
      </fill>
    </dxf>
    <dxf>
      <font>
        <color auto="1"/>
      </font>
      <fill>
        <patternFill patternType="solid">
          <bgColor theme="0" tint="-0.24994659260841701"/>
        </patternFill>
      </fill>
    </dxf>
    <dxf>
      <font>
        <color rgb="FF9C6500"/>
      </font>
      <fill>
        <patternFill patternType="solid">
          <bgColor rgb="FFFFEB9C"/>
        </patternFill>
      </fill>
    </dxf>
    <dxf>
      <font>
        <color auto="1"/>
      </font>
      <fill>
        <patternFill patternType="solid">
          <bgColor theme="0" tint="-0.24994659260841701"/>
        </patternFill>
      </fill>
    </dxf>
    <dxf>
      <font>
        <color rgb="FF9C6500"/>
      </font>
      <fill>
        <patternFill patternType="solid">
          <bgColor rgb="FFFFEB9C"/>
        </patternFill>
      </fill>
    </dxf>
    <dxf>
      <font>
        <color auto="1"/>
      </font>
      <fill>
        <patternFill patternType="solid">
          <bgColor theme="0" tint="-0.24994659260841701"/>
        </patternFill>
      </fill>
    </dxf>
    <dxf>
      <font>
        <color rgb="FF9C6500"/>
      </font>
      <fill>
        <patternFill patternType="solid">
          <bgColor rgb="FFFFEB9C"/>
        </patternFill>
      </fill>
    </dxf>
    <dxf>
      <font>
        <color auto="1"/>
      </font>
      <fill>
        <patternFill patternType="solid">
          <bgColor theme="0" tint="-0.24994659260841701"/>
        </patternFill>
      </fill>
    </dxf>
    <dxf>
      <font>
        <color rgb="FF9C6500"/>
      </font>
      <fill>
        <patternFill patternType="solid">
          <bgColor rgb="FFFFEB9C"/>
        </patternFill>
      </fill>
    </dxf>
    <dxf>
      <font>
        <color auto="1"/>
      </font>
      <fill>
        <patternFill patternType="solid">
          <bgColor theme="0" tint="-0.24994659260841701"/>
        </patternFill>
      </fill>
    </dxf>
    <dxf>
      <font>
        <color rgb="FF9C6500"/>
      </font>
      <fill>
        <patternFill patternType="solid">
          <bgColor rgb="FFFFEB9C"/>
        </patternFill>
      </fill>
    </dxf>
    <dxf>
      <font>
        <color auto="1"/>
      </font>
      <fill>
        <patternFill patternType="solid">
          <bgColor theme="0" tint="-0.24994659260841701"/>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FF0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ont>
        <color rgb="FF9C6500"/>
      </font>
      <fill>
        <patternFill patternType="solid">
          <bgColor rgb="FFFFEB9C"/>
        </patternFill>
      </fill>
    </dxf>
    <dxf>
      <font>
        <color auto="1"/>
      </font>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fill>
        <patternFill patternType="solid">
          <bgColor theme="0" tint="-0.24994659260841701"/>
        </patternFill>
      </fill>
    </dxf>
    <dxf>
      <fill>
        <patternFill patternType="solid">
          <bgColor rgb="FFFF000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theme="1"/>
      </font>
      <fill>
        <patternFill patternType="solid">
          <bgColor theme="0" tint="-0.34998626667073579"/>
        </patternFill>
      </fill>
    </dxf>
    <dxf>
      <font>
        <color rgb="FF006100"/>
      </font>
      <fill>
        <patternFill patternType="solid">
          <bgColor rgb="FFC6EFCE"/>
        </patternFill>
      </fill>
    </dxf>
    <dxf>
      <font>
        <color theme="9" tint="-0.499984740745262"/>
      </font>
      <fill>
        <patternFill patternType="solid">
          <bgColor rgb="FFFFC000"/>
        </patternFill>
      </fill>
    </dxf>
    <dxf>
      <font>
        <color rgb="FF9C0006"/>
      </font>
      <fill>
        <patternFill patternType="solid">
          <bgColor rgb="FFFF0000"/>
        </patternFill>
      </fill>
    </dxf>
    <dxf>
      <font>
        <color auto="1"/>
      </font>
      <fill>
        <patternFill patternType="solid">
          <bgColor theme="0" tint="-0.34998626667073579"/>
        </patternFill>
      </fill>
    </dxf>
    <dxf>
      <font>
        <color rgb="FF006100"/>
      </font>
      <fill>
        <patternFill patternType="solid">
          <bgColor rgb="FFC6EFCE"/>
        </patternFill>
      </fill>
    </dxf>
    <dxf>
      <font>
        <color rgb="FF9C5700"/>
      </font>
      <fill>
        <patternFill patternType="solid">
          <bgColor rgb="FFFFEB9C"/>
        </patternFill>
      </fill>
    </dxf>
    <dxf>
      <font>
        <color rgb="FF9C5700"/>
      </font>
      <fill>
        <patternFill patternType="solid">
          <bgColor rgb="FFFFC000"/>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mruColors>
      <color rgb="FFFFFFCC"/>
      <color rgb="FF0000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7" Type="http://schemas.openxmlformats.org/officeDocument/2006/relationships/worksheet" Target="worksheets/sheet7.xml"/><Relationship Id="rId33" Type="http://schemas.openxmlformats.org/officeDocument/2006/relationships/customXml" Target="../customXml/item3.xml"/><Relationship Id="rId16" Type="http://schemas.openxmlformats.org/officeDocument/2006/relationships/externalLink" Target="externalLinks/externalLink6.xml"/><Relationship Id="rId2" Type="http://schemas.openxmlformats.org/officeDocument/2006/relationships/worksheet" Target="worksheets/sheet2.xml"/><Relationship Id="rId20" Type="http://schemas.openxmlformats.org/officeDocument/2006/relationships/externalLink" Target="externalLinks/externalLink10.xml"/><Relationship Id="rId29"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6" Type="http://schemas.openxmlformats.org/officeDocument/2006/relationships/worksheet" Target="worksheets/sheet6.xml"/><Relationship Id="rId32" Type="http://schemas.openxmlformats.org/officeDocument/2006/relationships/customXml" Target="../customXml/item2.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ustomXml" Target="../customXml/item1.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theme" Target="theme/theme1.xml"/><Relationship Id="rId3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8" Type="http://schemas.openxmlformats.org/officeDocument/2006/relationships/worksheet" Target="worksheets/sheet8.xml"/></Relationships>
</file>

<file path=xl/charts/_rels/chart1.xml.rels><?xml version="1.0" encoding="UTF-8"?>

<Relationships xmlns="http://schemas.openxmlformats.org/package/2006/relationships">
  <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fr-FR"/>
              <a:t>Review</a:t>
            </a:r>
            <a:r>
              <a:rPr lang="fr-FR" baseline="0"/>
              <a:t> progress</a:t>
            </a:r>
            <a:endParaRPr lang="fr-FR"/>
          </a:p>
        </c:rich>
      </c:tx>
      <c:layout>
        <c:manualLayout>
          <c:xMode val="edge"/>
          <c:yMode val="edge"/>
          <c:x val="0.43703310984009203"/>
          <c:y val="2.1450021450021499E-2"/>
        </c:manualLayout>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4.7212271008445397E-2"/>
          <c:y val="3.1103551058964798E-2"/>
          <c:w val="0.91684747706012004"/>
          <c:h val="0.90829730467185199"/>
        </c:manualLayout>
      </c:layout>
      <c:scatterChart>
        <c:scatterStyle val="lineMarker"/>
        <c:varyColors val="0"/>
        <c:ser>
          <c:idx val="0"/>
          <c:order val="0"/>
          <c:tx>
            <c:strRef>
              <c:f>'Cover - History - Status'!$B$164</c:f>
              <c:strCache>
                <c:ptCount val="1"/>
                <c:pt idx="0">
                  <c:v> RFQ Start </c:v>
                </c:pt>
              </c:strCache>
            </c:strRef>
          </c:tx>
          <c:spPr>
            <a:ln w="25400" cap="rnd">
              <a:noFill/>
              <a:round/>
            </a:ln>
            <a:effectLst/>
          </c:spPr>
          <c:marker>
            <c:symbol val="circle"/>
            <c:size val="5"/>
            <c:spPr>
              <a:solidFill>
                <a:schemeClr val="tx1"/>
              </a:solidFill>
              <a:ln w="9525">
                <a:noFill/>
              </a:ln>
              <a:effectLst/>
            </c:spPr>
          </c:marker>
          <c:dLbls>
            <c:dLbl>
              <c:idx val="0"/>
              <c:layout>
                <c:manualLayout>
                  <c:x val="-3.7516118698173999E-2"/>
                  <c:y val="1.8470157165603799E-2"/>
                </c:manualLayout>
              </c:layout>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Status'!$B$165</c:f>
              <c:numCache>
                <c:formatCode>m/d/yyyy</c:formatCode>
                <c:ptCount val="1"/>
                <c:pt idx="0">
                  <c:v>0</c:v>
                </c:pt>
              </c:numCache>
            </c:numRef>
          </c:xVal>
          <c:yVal>
            <c:numLit>
              <c:formatCode>General</c:formatCode>
              <c:ptCount val="1"/>
              <c:pt idx="0">
                <c:v>0</c:v>
              </c:pt>
            </c:numLit>
          </c:yVal>
          <c:smooth val="0"/>
        </c:ser>
        <c:ser>
          <c:idx val="1"/>
          <c:order val="1"/>
          <c:tx>
            <c:strRef>
              <c:f>'Cover - History - Status'!$C$164</c:f>
              <c:strCache>
                <c:ptCount val="1"/>
                <c:pt idx="0">
                  <c:v> RFQ End </c:v>
                </c:pt>
              </c:strCache>
            </c:strRef>
          </c:tx>
          <c:spPr>
            <a:ln w="25400" cap="rnd">
              <a:noFill/>
              <a:round/>
            </a:ln>
            <a:effectLst/>
          </c:spPr>
          <c:marker>
            <c:symbol val="circle"/>
            <c:size val="5"/>
            <c:spPr>
              <a:solidFill>
                <a:schemeClr val="tx1"/>
              </a:solidFill>
              <a:ln w="9525">
                <a:noFill/>
              </a:ln>
              <a:effectLst/>
            </c:spPr>
          </c:marker>
          <c:dLbls>
            <c:dLbl>
              <c:idx val="0"/>
              <c:layout>
                <c:manualLayout>
                  <c:x val="-2.4453921100283701E-2"/>
                  <c:y val="2.0002268989832001E-2"/>
                </c:manualLayout>
              </c:layout>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Status'!$C$165</c:f>
              <c:numCache>
                <c:formatCode>m/d/yyyy</c:formatCode>
                <c:ptCount val="1"/>
                <c:pt idx="0">
                  <c:v>0</c:v>
                </c:pt>
              </c:numCache>
            </c:numRef>
          </c:xVal>
          <c:yVal>
            <c:numLit>
              <c:formatCode>General</c:formatCode>
              <c:ptCount val="1"/>
              <c:pt idx="0">
                <c:v>0</c:v>
              </c:pt>
            </c:numLit>
          </c:yVal>
          <c:smooth val="0"/>
        </c:ser>
        <c:ser>
          <c:idx val="2"/>
          <c:order val="2"/>
          <c:tx>
            <c:strRef>
              <c:f>'Cover - History - Status'!$D$164</c:f>
              <c:strCache>
                <c:ptCount val="1"/>
                <c:pt idx="0">
                  <c:v> V1 </c:v>
                </c:pt>
              </c:strCache>
            </c:strRef>
          </c:tx>
          <c:spPr>
            <a:ln w="25400" cap="rnd">
              <a:noFill/>
              <a:round/>
            </a:ln>
            <a:effectLst/>
          </c:spPr>
          <c:marker>
            <c:symbol val="circle"/>
            <c:size val="5"/>
            <c:spPr>
              <a:solidFill>
                <a:schemeClr val="tx1"/>
              </a:solidFill>
              <a:ln w="9525">
                <a:noFill/>
              </a:ln>
              <a:effectLst/>
            </c:spPr>
          </c:marker>
          <c:dLbls>
            <c:dLbl>
              <c:idx val="0"/>
              <c:layout>
                <c:manualLayout>
                  <c:x val="-1.55344710162002E-2"/>
                  <c:y val="2.13955592316896E-2"/>
                </c:manualLayout>
              </c:layout>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Status'!$D$165</c:f>
              <c:numCache>
                <c:formatCode>m/d/yyyy</c:formatCode>
                <c:ptCount val="1"/>
                <c:pt idx="0">
                  <c:v>0</c:v>
                </c:pt>
              </c:numCache>
            </c:numRef>
          </c:xVal>
          <c:yVal>
            <c:numLit>
              <c:formatCode>General</c:formatCode>
              <c:ptCount val="1"/>
              <c:pt idx="0">
                <c:v>0</c:v>
              </c:pt>
            </c:numLit>
          </c:yVal>
          <c:smooth val="0"/>
        </c:ser>
        <c:ser>
          <c:idx val="3"/>
          <c:order val="3"/>
          <c:tx>
            <c:strRef>
              <c:f>'Cover - History - Status'!$E$164</c:f>
              <c:strCache>
                <c:ptCount val="1"/>
                <c:pt idx="0">
                  <c:v> V2 </c:v>
                </c:pt>
              </c:strCache>
            </c:strRef>
          </c:tx>
          <c:spPr>
            <a:ln w="25400" cap="rnd">
              <a:noFill/>
              <a:round/>
            </a:ln>
            <a:effectLst/>
          </c:spPr>
          <c:marker>
            <c:symbol val="circle"/>
            <c:size val="5"/>
            <c:spPr>
              <a:solidFill>
                <a:schemeClr val="tx1"/>
              </a:solidFill>
              <a:ln w="9525">
                <a:noFill/>
              </a:ln>
              <a:effectLst/>
            </c:spPr>
          </c:marker>
          <c:dLbls>
            <c:dLbl>
              <c:idx val="0"/>
              <c:layout>
                <c:manualLayout>
                  <c:x val="-2.73777803241331E-2"/>
                  <c:y val="2.2719257453142301E-2"/>
                </c:manualLayout>
              </c:layout>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Status'!$E$165</c:f>
              <c:numCache>
                <c:formatCode>m/d/yyyy</c:formatCode>
                <c:ptCount val="1"/>
                <c:pt idx="0">
                  <c:v>0</c:v>
                </c:pt>
              </c:numCache>
            </c:numRef>
          </c:xVal>
          <c:yVal>
            <c:numLit>
              <c:formatCode>General</c:formatCode>
              <c:ptCount val="1"/>
              <c:pt idx="0">
                <c:v>0</c:v>
              </c:pt>
            </c:numLit>
          </c:yVal>
          <c:smooth val="0"/>
        </c:ser>
        <c:ser>
          <c:idx val="4"/>
          <c:order val="4"/>
          <c:tx>
            <c:strRef>
              <c:f>'Cover - History - Status'!$F$164</c:f>
              <c:strCache>
                <c:ptCount val="1"/>
                <c:pt idx="0">
                  <c:v> V3 </c:v>
                </c:pt>
              </c:strCache>
            </c:strRef>
          </c:tx>
          <c:spPr>
            <a:ln w="25400" cap="rnd">
              <a:noFill/>
              <a:round/>
            </a:ln>
            <a:effectLst/>
          </c:spPr>
          <c:marker>
            <c:symbol val="circle"/>
            <c:size val="5"/>
            <c:spPr>
              <a:solidFill>
                <a:schemeClr val="tx1"/>
              </a:solidFill>
              <a:ln w="9525">
                <a:noFill/>
              </a:ln>
              <a:effectLst/>
            </c:spPr>
          </c:marker>
          <c:dLbls>
            <c:dLbl>
              <c:idx val="0"/>
              <c:layout>
                <c:manualLayout>
                  <c:x val="-4.7578856544796697E-2"/>
                  <c:y val="2.4538345746930802E-2"/>
                </c:manualLayout>
              </c:layout>
              <c:spPr>
                <a:noFill/>
                <a:ln>
                  <a:noFill/>
                </a:ln>
                <a:effectLst/>
              </c:spPr>
              <c:txPr>
                <a:bodyPr rot="0" spcFirstLastPara="1" vertOverflow="ellipsis" vert="horz" wrap="square" lIns="38100" tIns="19050" rIns="38100" bIns="19050" anchor="ctr" anchorCtr="1">
                  <a:no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15:layout>
                    <c:manualLayout>
                      <c:w val="9.0635466652527003E-2"/>
                      <c:h val="5.8333475054279098E-2"/>
                    </c:manualLayout>
                  </c15:layout>
                </c:ext>
              </c:extLst>
            </c:dLbl>
            <c:spPr>
              <a:noFill/>
              <a:ln>
                <a:noFill/>
              </a:ln>
              <a:effectLst/>
            </c:spPr>
            <c:txPr>
              <a:bodyPr rot="0" spcFirstLastPara="1" vertOverflow="ellipsis" vert="horz" wrap="square" lIns="38100" tIns="19050" rIns="38100" bIns="19050" anchor="ctr" anchorCtr="1">
                <a:spAutoFit/>
              </a:bodyPr>
              <a:lstStyle/>
              <a:p>
                <a:pPr>
                  <a:defRPr lang="zh-CN" sz="8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Status'!$F$165</c:f>
              <c:numCache>
                <c:formatCode>m/d/yyyy</c:formatCode>
                <c:ptCount val="1"/>
                <c:pt idx="0">
                  <c:v>0</c:v>
                </c:pt>
              </c:numCache>
            </c:numRef>
          </c:xVal>
          <c:yVal>
            <c:numLit>
              <c:formatCode>General</c:formatCode>
              <c:ptCount val="1"/>
              <c:pt idx="0">
                <c:v>0</c:v>
              </c:pt>
            </c:numLit>
          </c:yVal>
          <c:smooth val="0"/>
        </c:ser>
        <c:ser>
          <c:idx val="5"/>
          <c:order val="5"/>
          <c:tx>
            <c:strRef>
              <c:f>'Cover - History - Status'!$G$164</c:f>
              <c:strCache>
                <c:ptCount val="1"/>
                <c:pt idx="0">
                  <c:v> V4 </c:v>
                </c:pt>
              </c:strCache>
            </c:strRef>
          </c:tx>
          <c:spPr>
            <a:ln w="25400" cap="rnd">
              <a:noFill/>
              <a:round/>
            </a:ln>
            <a:effectLst/>
          </c:spPr>
          <c:marker>
            <c:symbol val="circle"/>
            <c:size val="5"/>
            <c:spPr>
              <a:solidFill>
                <a:schemeClr val="tx1"/>
              </a:solidFill>
              <a:ln w="9525">
                <a:noFill/>
              </a:ln>
              <a:effectLst/>
            </c:spPr>
          </c:marker>
          <c:dLbls>
            <c:dLbl>
              <c:idx val="0"/>
              <c:layout>
                <c:manualLayout>
                  <c:x val="-1.8717964339549E-2"/>
                  <c:y val="2.4017583583822302E-2"/>
                </c:manualLayout>
              </c:layout>
              <c:dLblPos val="r"/>
              <c:showLegendKey val="0"/>
              <c:showVal val="0"/>
              <c:showCatName val="0"/>
              <c:showSerName val="1"/>
              <c:showPercent val="0"/>
              <c:showBubbleSize val="0"/>
              <c:extLst>
                <c:ext xmlns:c15="http://schemas.microsoft.com/office/drawing/2012/chart" uri="{CE6537A1-D6FC-4f65-9D91-7224C49458BB}">
                  <c15:layout>
                    <c:manualLayout>
                      <c:w val="2.58254225963571E-2"/>
                      <c:h val="3.49960872611444E-2"/>
                    </c:manualLayout>
                  </c15:layout>
                </c:ext>
              </c:extLst>
            </c:dLbl>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Status'!$G$165</c:f>
              <c:numCache>
                <c:formatCode>m/d/yyyy</c:formatCode>
                <c:ptCount val="1"/>
                <c:pt idx="0">
                  <c:v>0</c:v>
                </c:pt>
              </c:numCache>
            </c:numRef>
          </c:xVal>
          <c:yVal>
            <c:numLit>
              <c:formatCode>General</c:formatCode>
              <c:ptCount val="1"/>
              <c:pt idx="0">
                <c:v>0</c:v>
              </c:pt>
            </c:numLit>
          </c:yVal>
          <c:smooth val="0"/>
        </c:ser>
        <c:ser>
          <c:idx val="15"/>
          <c:order val="6"/>
          <c:tx>
            <c:strRef>
              <c:f>'Cover - History - Status'!$H$164</c:f>
              <c:strCache>
                <c:ptCount val="1"/>
                <c:pt idx="0">
                  <c:v> V5 </c:v>
                </c:pt>
              </c:strCache>
            </c:strRef>
          </c:tx>
          <c:spPr>
            <a:ln w="25400" cap="rnd">
              <a:solidFill>
                <a:sysClr val="windowText" lastClr="000000"/>
              </a:solidFill>
              <a:round/>
            </a:ln>
            <a:effectLst/>
          </c:spPr>
          <c:marker>
            <c:symbol val="circle"/>
            <c:size val="5"/>
            <c:spPr>
              <a:solidFill>
                <a:schemeClr val="tx1"/>
              </a:solidFill>
              <a:ln w="9525">
                <a:solidFill>
                  <a:sysClr val="windowText" lastClr="000000"/>
                </a:solidFill>
              </a:ln>
              <a:effectLst/>
            </c:spPr>
          </c:marker>
          <c:dLbls>
            <c:dLbl>
              <c:idx val="0"/>
              <c:layout>
                <c:manualLayout>
                  <c:x val="-2.1164213827139899E-2"/>
                  <c:y val="2.3071385827222401E-2"/>
                </c:manualLayout>
              </c:layout>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10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'Cover - History - Status'!$H$165</c:f>
              <c:numCache>
                <c:formatCode>m/d/yyyy</c:formatCode>
                <c:ptCount val="1"/>
                <c:pt idx="0">
                  <c:v>0</c:v>
                </c:pt>
              </c:numCache>
            </c:numRef>
          </c:xVal>
          <c:yVal>
            <c:numLit>
              <c:formatCode>General</c:formatCode>
              <c:ptCount val="1"/>
              <c:pt idx="0">
                <c:v>0</c:v>
              </c:pt>
            </c:numLit>
          </c:yVal>
          <c:smooth val="0"/>
        </c:ser>
        <c:ser>
          <c:idx val="6"/>
          <c:order val="7"/>
          <c:tx>
            <c:strRef>
              <c:f>'Cover - History - Status'!$C$140</c:f>
              <c:strCache>
                <c:ptCount val="1"/>
                <c:pt idx="0">
                  <c:v>STLA Global Conformity Progr.</c:v>
                </c:pt>
              </c:strCache>
            </c:strRef>
          </c:tx>
          <c:spPr>
            <a:ln w="28575" cap="rnd">
              <a:solidFill>
                <a:srgbClr val="0070C0"/>
              </a:solidFill>
              <a:prstDash val="sysDash"/>
              <a:round/>
            </a:ln>
            <a:effectLst/>
          </c:spPr>
          <c:marker>
            <c:symbol val="circle"/>
            <c:size val="5"/>
            <c:spPr>
              <a:solidFill>
                <a:srgbClr val="0070C0"/>
              </a:solidFill>
              <a:ln w="9525">
                <a:solidFill>
                  <a:srgbClr val="0070C0"/>
                </a:solidFill>
                <a:prstDash val="sysDash"/>
              </a:ln>
              <a:effectLst/>
            </c:spPr>
          </c:marker>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layout>
                <c:manualLayout>
                  <c:x val="5.6116722783390504E-3"/>
                  <c:y val="-4.6796256299495999E-2"/>
                </c:manualLayout>
              </c:layout>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800" b="1" i="0" u="none" strike="noStrike" kern="1200" baseline="0">
                    <a:solidFill>
                      <a:srgbClr val="0070C0"/>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Status'!$B$165:$H$165</c:f>
              <c:numCache>
                <c:formatCode>m/d/yyyy</c:formatCode>
                <c:ptCount val="7"/>
                <c:pt idx="0">
                  <c:v>0</c:v>
                </c:pt>
                <c:pt idx="1">
                  <c:v>0</c:v>
                </c:pt>
                <c:pt idx="2">
                  <c:v>0</c:v>
                </c:pt>
                <c:pt idx="3">
                  <c:v>0</c:v>
                </c:pt>
                <c:pt idx="4">
                  <c:v>0</c:v>
                </c:pt>
                <c:pt idx="5">
                  <c:v>0</c:v>
                </c:pt>
                <c:pt idx="6">
                  <c:v>0</c:v>
                </c:pt>
              </c:numCache>
            </c:numRef>
          </c:xVal>
          <c:yVal>
            <c:numRef>
              <c:f>'Cover - History - Status'!$C$141:$C$147</c:f>
              <c:numCache>
                <c:formatCode>0.00%</c:formatCode>
                <c:ptCount val="7"/>
                <c:pt idx="0">
                  <c:v>0</c:v>
                </c:pt>
                <c:pt idx="1">
                  <c:v>1</c:v>
                </c:pt>
                <c:pt idx="2">
                  <c:v>1</c:v>
                </c:pt>
                <c:pt idx="3">
                  <c:v>1</c:v>
                </c:pt>
                <c:pt idx="4">
                  <c:v>1</c:v>
                </c:pt>
                <c:pt idx="5">
                  <c:v>1</c:v>
                </c:pt>
                <c:pt idx="6">
                  <c:v>1</c:v>
                </c:pt>
              </c:numCache>
            </c:numRef>
          </c:yVal>
          <c:smooth val="0"/>
        </c:ser>
        <c:ser>
          <c:idx val="7"/>
          <c:order val="8"/>
          <c:tx>
            <c:strRef>
              <c:f>'Cover - History - Status'!$E$140</c:f>
              <c:strCache>
                <c:ptCount val="1"/>
                <c:pt idx="0">
                  <c:v>STLA Global Implement. Progr.</c:v>
                </c:pt>
              </c:strCache>
            </c:strRef>
          </c:tx>
          <c:spPr>
            <a:ln w="28575" cap="rnd">
              <a:solidFill>
                <a:srgbClr val="C00000"/>
              </a:solidFill>
              <a:prstDash val="sysDash"/>
              <a:round/>
            </a:ln>
            <a:effectLst/>
          </c:spPr>
          <c:marker>
            <c:symbol val="circle"/>
            <c:size val="5"/>
            <c:spPr>
              <a:solidFill>
                <a:srgbClr val="C00000"/>
              </a:solidFill>
              <a:ln w="9525">
                <a:solidFill>
                  <a:srgbClr val="C00000"/>
                </a:solidFill>
                <a:prstDash val="sysDash"/>
              </a:ln>
              <a:effectLst/>
            </c:spPr>
          </c:marker>
          <c:dPt>
            <c:idx val="2"/>
            <c:marker>
              <c:symbol val="circle"/>
              <c:size val="5"/>
              <c:spPr>
                <a:solidFill>
                  <a:srgbClr val="C00000"/>
                </a:solidFill>
                <a:ln w="9525">
                  <a:solidFill>
                    <a:srgbClr val="C00000"/>
                  </a:solidFill>
                  <a:prstDash val="sysDash"/>
                </a:ln>
                <a:effectLst/>
              </c:spPr>
            </c:marker>
            <c:bubble3D val="0"/>
            <c:spPr>
              <a:ln w="28575" cap="rnd">
                <a:solidFill>
                  <a:srgbClr val="C00000"/>
                </a:solidFill>
                <a:prstDash val="sysDash"/>
                <a:round/>
              </a:ln>
              <a:effectLst/>
            </c:spPr>
          </c:dPt>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layout>
                <c:manualLayout>
                  <c:x val="5.6116722783390504E-3"/>
                  <c:y val="1.07991360691145E-2"/>
                </c:manualLayout>
              </c:layout>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800" b="0" i="0" u="none" strike="noStrike" kern="1200" baseline="0">
                    <a:solidFill>
                      <a:srgbClr val="C00000"/>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Status'!$B$165:$H$165</c:f>
              <c:numCache>
                <c:formatCode>m/d/yyyy</c:formatCode>
                <c:ptCount val="7"/>
                <c:pt idx="0">
                  <c:v>0</c:v>
                </c:pt>
                <c:pt idx="1">
                  <c:v>0</c:v>
                </c:pt>
                <c:pt idx="2">
                  <c:v>0</c:v>
                </c:pt>
                <c:pt idx="3">
                  <c:v>0</c:v>
                </c:pt>
                <c:pt idx="4">
                  <c:v>0</c:v>
                </c:pt>
                <c:pt idx="5">
                  <c:v>0</c:v>
                </c:pt>
                <c:pt idx="6">
                  <c:v>0</c:v>
                </c:pt>
              </c:numCache>
            </c:numRef>
          </c:xVal>
          <c:yVal>
            <c:numRef>
              <c:f>'Cover - History - Status'!$E$141:$E$147</c:f>
              <c:numCache>
                <c:formatCode>0.00%</c:formatCode>
                <c:ptCount val="7"/>
                <c:pt idx="0">
                  <c:v>0</c:v>
                </c:pt>
                <c:pt idx="1">
                  <c:v>0</c:v>
                </c:pt>
                <c:pt idx="2">
                  <c:v>1</c:v>
                </c:pt>
                <c:pt idx="3">
                  <c:v>1</c:v>
                </c:pt>
                <c:pt idx="4">
                  <c:v>1</c:v>
                </c:pt>
                <c:pt idx="5">
                  <c:v>1</c:v>
                </c:pt>
                <c:pt idx="6">
                  <c:v>1</c:v>
                </c:pt>
              </c:numCache>
            </c:numRef>
          </c:yVal>
          <c:smooth val="0"/>
        </c:ser>
        <c:ser>
          <c:idx val="8"/>
          <c:order val="9"/>
          <c:tx>
            <c:strRef>
              <c:f>'Cover - History - Status'!$G$140</c:f>
              <c:strCache>
                <c:ptCount val="1"/>
                <c:pt idx="0">
                  <c:v>STLA Global Validation Prog.</c:v>
                </c:pt>
              </c:strCache>
            </c:strRef>
          </c:tx>
          <c:spPr>
            <a:ln w="28575" cap="rnd">
              <a:solidFill>
                <a:srgbClr val="00B050"/>
              </a:solidFill>
              <a:prstDash val="sysDash"/>
              <a:round/>
            </a:ln>
            <a:effectLst/>
          </c:spPr>
          <c:marker>
            <c:symbol val="circle"/>
            <c:size val="5"/>
            <c:spPr>
              <a:solidFill>
                <a:srgbClr val="00B050"/>
              </a:solidFill>
              <a:ln w="9525">
                <a:solidFill>
                  <a:srgbClr val="00B050"/>
                </a:solidFill>
                <a:prstDash val="sysDash"/>
              </a:ln>
              <a:effectLst/>
            </c:spPr>
          </c:marker>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layout>
                <c:manualLayout>
                  <c:x val="7.0145903479236797E-3"/>
                  <c:y val="6.4794816414686804E-2"/>
                </c:manualLayout>
              </c:layout>
              <c:spPr>
                <a:noFill/>
                <a:ln>
                  <a:noFill/>
                </a:ln>
                <a:effectLst/>
              </c:spPr>
              <c:txPr>
                <a:bodyPr rot="0" spcFirstLastPara="1" vertOverflow="ellipsis" vert="horz" wrap="square" lIns="38100" tIns="19050" rIns="38100" bIns="19050" anchor="ctr" anchorCtr="1">
                  <a:spAutoFit/>
                </a:bodyPr>
                <a:lstStyle/>
                <a:p>
                  <a:pPr>
                    <a:defRPr lang="zh-CN" sz="800" b="0" i="0" u="none" strike="noStrike" kern="1200" baseline="0">
                      <a:solidFill>
                        <a:srgbClr val="00B050"/>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900" b="1" i="0" u="none" strike="noStrike" kern="1200" baseline="0">
                    <a:solidFill>
                      <a:srgbClr val="00B050"/>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Status'!$B$165:$H$165</c:f>
              <c:numCache>
                <c:formatCode>m/d/yyyy</c:formatCode>
                <c:ptCount val="7"/>
                <c:pt idx="0">
                  <c:v>0</c:v>
                </c:pt>
                <c:pt idx="1">
                  <c:v>0</c:v>
                </c:pt>
                <c:pt idx="2">
                  <c:v>0</c:v>
                </c:pt>
                <c:pt idx="3">
                  <c:v>0</c:v>
                </c:pt>
                <c:pt idx="4">
                  <c:v>0</c:v>
                </c:pt>
                <c:pt idx="5">
                  <c:v>0</c:v>
                </c:pt>
                <c:pt idx="6">
                  <c:v>0</c:v>
                </c:pt>
              </c:numCache>
            </c:numRef>
          </c:xVal>
          <c:yVal>
            <c:numRef>
              <c:f>'Cover - History - Status'!$G$141:$G$147</c:f>
              <c:numCache>
                <c:formatCode>0.00%</c:formatCode>
                <c:ptCount val="7"/>
                <c:pt idx="0">
                  <c:v>0</c:v>
                </c:pt>
                <c:pt idx="1">
                  <c:v>0</c:v>
                </c:pt>
                <c:pt idx="2">
                  <c:v>0.8</c:v>
                </c:pt>
                <c:pt idx="3">
                  <c:v>1</c:v>
                </c:pt>
                <c:pt idx="4">
                  <c:v>1</c:v>
                </c:pt>
                <c:pt idx="5">
                  <c:v>1</c:v>
                </c:pt>
                <c:pt idx="6">
                  <c:v>1</c:v>
                </c:pt>
              </c:numCache>
            </c:numRef>
          </c:yVal>
          <c:smooth val="0"/>
        </c:ser>
        <c:ser>
          <c:idx val="9"/>
          <c:order val="10"/>
          <c:tx>
            <c:v>SW D.R. Conf.</c:v>
          </c:tx>
          <c:spPr>
            <a:ln w="25400" cap="rnd">
              <a:noFill/>
              <a:round/>
            </a:ln>
            <a:effectLst/>
          </c:spPr>
          <c:marker>
            <c:symbol val="circle"/>
            <c:size val="5"/>
            <c:spPr>
              <a:solidFill>
                <a:srgbClr val="0070C0"/>
              </a:solidFill>
              <a:ln w="9525">
                <a:noFill/>
              </a:ln>
              <a:effectLst/>
            </c:spPr>
          </c:marker>
          <c:dLbls>
            <c:dLbl>
              <c:idx val="0"/>
              <c:layout>
                <c:manualLayout>
                  <c:x val="-0.15114059910799399"/>
                  <c:y val="-4.6479494117289397E-2"/>
                </c:manualLayout>
              </c:layout>
              <c:spPr>
                <a:noFill/>
                <a:ln>
                  <a:noFill/>
                </a:ln>
                <a:effectLst/>
              </c:spPr>
              <c:txPr>
                <a:bodyPr rot="0" spcFirstLastPara="1" vertOverflow="ellipsis" vert="horz" wrap="square" lIns="38100" tIns="19050" rIns="38100" bIns="19050" anchor="ctr" anchorCtr="1">
                  <a:spAutoFit/>
                </a:bodyPr>
                <a:lstStyle/>
                <a:p>
                  <a:pPr>
                    <a:defRPr lang="zh-CN" sz="800" b="1" i="0" u="none" strike="noStrike" kern="1200" baseline="0">
                      <a:solidFill>
                        <a:srgbClr val="0070C0"/>
                      </a:solidFill>
                      <a:latin typeface="+mn-lt"/>
                      <a:ea typeface="+mn-ea"/>
                      <a:cs typeface="+mn-cs"/>
                    </a:defRPr>
                  </a:pPr>
                  <a:endParaRPr lang="zh-CN"/>
                </a:p>
              </c:txPr>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1100" b="1" i="0" u="none" strike="noStrike" kern="1200" baseline="0">
                    <a:solidFill>
                      <a:srgbClr val="0070C0"/>
                    </a:solidFill>
                    <a:latin typeface="+mn-lt"/>
                    <a:ea typeface="+mn-ea"/>
                    <a:cs typeface="+mn-cs"/>
                  </a:defRPr>
                </a:pPr>
                <a:endParaRPr lang="zh-CN"/>
              </a:p>
            </c:txPr>
            <c:dLblPos val="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Status'!$B$167</c:f>
              <c:numCache>
                <c:formatCode>m/d/yyyy</c:formatCode>
                <c:ptCount val="1"/>
                <c:pt idx="0">
                  <c:v>46129</c:v>
                </c:pt>
              </c:numCache>
            </c:numRef>
          </c:xVal>
          <c:yVal>
            <c:numRef>
              <c:f>'Cover - History - Status'!$F$123</c:f>
              <c:numCache>
                <c:formatCode>0.00%</c:formatCode>
                <c:ptCount val="1"/>
                <c:pt idx="0">
                  <c:v>0</c:v>
                </c:pt>
              </c:numCache>
            </c:numRef>
          </c:yVal>
          <c:smooth val="0"/>
        </c:ser>
        <c:ser>
          <c:idx val="10"/>
          <c:order val="11"/>
          <c:tx>
            <c:v>SW D.R. Impl.</c:v>
          </c:tx>
          <c:spPr>
            <a:ln w="25400" cap="rnd">
              <a:noFill/>
              <a:round/>
            </a:ln>
            <a:effectLst/>
          </c:spPr>
          <c:marker>
            <c:symbol val="circle"/>
            <c:size val="5"/>
            <c:spPr>
              <a:solidFill>
                <a:srgbClr val="C00000"/>
              </a:solidFill>
              <a:ln w="9525">
                <a:noFill/>
              </a:ln>
              <a:effectLst/>
            </c:spPr>
          </c:marker>
          <c:dLbls>
            <c:dLbl>
              <c:idx val="0"/>
              <c:layout>
                <c:manualLayout>
                  <c:x val="-0.119647373344703"/>
                  <c:y val="-4.9137884313133401E-2"/>
                </c:manualLayout>
              </c:layout>
              <c:spPr>
                <a:noFill/>
                <a:ln>
                  <a:noFill/>
                </a:ln>
                <a:effectLst/>
              </c:spPr>
              <c:txPr>
                <a:bodyPr rot="0" spcFirstLastPara="1" vertOverflow="ellipsis" vert="horz" wrap="square" lIns="38100" tIns="19050" rIns="38100" bIns="19050" anchor="ctr" anchorCtr="1">
                  <a:spAutoFit/>
                </a:bodyPr>
                <a:lstStyle/>
                <a:p>
                  <a:pPr>
                    <a:defRPr lang="zh-CN" sz="800" b="1" i="0" u="none" strike="noStrike" kern="1200" baseline="0">
                      <a:solidFill>
                        <a:srgbClr val="C00000"/>
                      </a:solidFill>
                      <a:latin typeface="+mn-lt"/>
                      <a:ea typeface="+mn-ea"/>
                      <a:cs typeface="+mn-cs"/>
                    </a:defRPr>
                  </a:pPr>
                  <a:endParaRPr lang="zh-CN"/>
                </a:p>
              </c:txPr>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8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Status'!$B$167</c:f>
              <c:numCache>
                <c:formatCode>m/d/yyyy</c:formatCode>
                <c:ptCount val="1"/>
                <c:pt idx="0">
                  <c:v>46129</c:v>
                </c:pt>
              </c:numCache>
            </c:numRef>
          </c:xVal>
          <c:yVal>
            <c:numRef>
              <c:f>'Cover - History - Status'!$G$123</c:f>
              <c:numCache>
                <c:formatCode>0.00%</c:formatCode>
                <c:ptCount val="1"/>
                <c:pt idx="0">
                  <c:v>0</c:v>
                </c:pt>
              </c:numCache>
            </c:numRef>
          </c:yVal>
          <c:smooth val="0"/>
        </c:ser>
        <c:ser>
          <c:idx val="11"/>
          <c:order val="12"/>
          <c:tx>
            <c:v>SW D.R. Validation</c:v>
          </c:tx>
          <c:spPr>
            <a:ln w="25400" cap="rnd">
              <a:noFill/>
              <a:round/>
            </a:ln>
            <a:effectLst/>
          </c:spPr>
          <c:marker>
            <c:symbol val="circle"/>
            <c:size val="5"/>
            <c:spPr>
              <a:solidFill>
                <a:srgbClr val="00B050"/>
              </a:solidFill>
              <a:ln w="9525">
                <a:noFill/>
              </a:ln>
              <a:effectLst/>
            </c:spPr>
          </c:marker>
          <c:dLbls>
            <c:dLbl>
              <c:idx val="0"/>
              <c:layout>
                <c:manualLayout>
                  <c:x val="-0.24468284932178999"/>
                  <c:y val="4.2522894097697099E-2"/>
                </c:manualLayout>
              </c:layout>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800" b="1" i="0" u="none" strike="noStrike" kern="1200" baseline="0">
                    <a:solidFill>
                      <a:srgbClr val="00B050"/>
                    </a:solidFill>
                    <a:latin typeface="+mn-lt"/>
                    <a:ea typeface="+mn-ea"/>
                    <a:cs typeface="+mn-cs"/>
                  </a:defRPr>
                </a:pPr>
                <a:endParaRPr lang="zh-CN"/>
              </a:p>
            </c:txPr>
            <c:dLblPos val="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Status'!$B$167</c:f>
              <c:numCache>
                <c:formatCode>m/d/yyyy</c:formatCode>
                <c:ptCount val="1"/>
                <c:pt idx="0">
                  <c:v>46129</c:v>
                </c:pt>
              </c:numCache>
            </c:numRef>
          </c:xVal>
          <c:yVal>
            <c:numRef>
              <c:f>'Cover - History - Status'!$H$123</c:f>
              <c:numCache>
                <c:formatCode>0.00%</c:formatCode>
                <c:ptCount val="1"/>
                <c:pt idx="0">
                  <c:v>0</c:v>
                </c:pt>
              </c:numCache>
            </c:numRef>
          </c:yVal>
          <c:smooth val="0"/>
        </c:ser>
        <c:ser>
          <c:idx val="12"/>
          <c:order val="13"/>
          <c:tx>
            <c:v>ISO26262 Conf.</c:v>
          </c:tx>
          <c:spPr>
            <a:ln w="25400" cap="rnd">
              <a:noFill/>
              <a:round/>
            </a:ln>
            <a:effectLst/>
          </c:spPr>
          <c:marker>
            <c:symbol val="circle"/>
            <c:size val="5"/>
            <c:spPr>
              <a:solidFill>
                <a:srgbClr val="0070C0"/>
              </a:solidFill>
              <a:ln w="9525">
                <a:noFill/>
              </a:ln>
              <a:effectLst/>
            </c:spPr>
          </c:marker>
          <c:dLbls>
            <c:dLbl>
              <c:idx val="0"/>
              <c:layout>
                <c:manualLayout>
                  <c:x val="-0.17727259954590999"/>
                  <c:y val="5.9960410354111104E-3"/>
                </c:manualLayout>
              </c:layout>
              <c:spPr>
                <a:noFill/>
                <a:ln>
                  <a:noFill/>
                </a:ln>
                <a:effectLst/>
              </c:spPr>
              <c:txPr>
                <a:bodyPr rot="0" spcFirstLastPara="1" vertOverflow="ellipsis" vert="horz" wrap="square" lIns="38100" tIns="19050" rIns="38100" bIns="19050" anchor="ctr" anchorCtr="1">
                  <a:spAutoFit/>
                </a:bodyPr>
                <a:lstStyle/>
                <a:p>
                  <a:pPr>
                    <a:defRPr lang="zh-CN" sz="800" b="1" i="0" u="none" strike="noStrike" kern="1200" baseline="0">
                      <a:solidFill>
                        <a:srgbClr val="0070C0"/>
                      </a:solidFill>
                      <a:latin typeface="+mn-lt"/>
                      <a:ea typeface="+mn-ea"/>
                      <a:cs typeface="+mn-cs"/>
                    </a:defRPr>
                  </a:pPr>
                  <a:endParaRPr lang="zh-CN"/>
                </a:p>
              </c:txPr>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1100" b="1" i="0" u="none" strike="noStrike" kern="1200" baseline="0">
                    <a:solidFill>
                      <a:srgbClr val="0070C0"/>
                    </a:solidFill>
                    <a:latin typeface="+mn-lt"/>
                    <a:ea typeface="+mn-ea"/>
                    <a:cs typeface="+mn-cs"/>
                  </a:defRPr>
                </a:pPr>
                <a:endParaRPr lang="zh-CN"/>
              </a:p>
            </c:txPr>
            <c:dLblPos val="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Status'!$B$167</c:f>
              <c:numCache>
                <c:formatCode>m/d/yyyy</c:formatCode>
                <c:ptCount val="1"/>
                <c:pt idx="0">
                  <c:v>46129</c:v>
                </c:pt>
              </c:numCache>
            </c:numRef>
          </c:xVal>
          <c:yVal>
            <c:numRef>
              <c:f>'Cover - History - Status'!$F$125</c:f>
              <c:numCache>
                <c:formatCode>0.00%</c:formatCode>
                <c:ptCount val="1"/>
                <c:pt idx="0">
                  <c:v>0</c:v>
                </c:pt>
              </c:numCache>
            </c:numRef>
          </c:yVal>
          <c:smooth val="0"/>
        </c:ser>
        <c:ser>
          <c:idx val="13"/>
          <c:order val="14"/>
          <c:tx>
            <c:v>ISO26262 Impl.</c:v>
          </c:tx>
          <c:spPr>
            <a:ln w="25400" cap="rnd">
              <a:noFill/>
              <a:round/>
            </a:ln>
            <a:effectLst/>
          </c:spPr>
          <c:marker>
            <c:symbol val="circle"/>
            <c:size val="5"/>
            <c:spPr>
              <a:solidFill>
                <a:srgbClr val="C00000"/>
              </a:solidFill>
              <a:ln w="9525">
                <a:noFill/>
              </a:ln>
              <a:effectLst/>
            </c:spPr>
          </c:marker>
          <c:dLbls>
            <c:dLbl>
              <c:idx val="0"/>
              <c:layout>
                <c:manualLayout>
                  <c:x val="-0.23267099821419601"/>
                  <c:y val="3.1956816208784697E-2"/>
                </c:manualLayout>
              </c:layout>
              <c:spPr>
                <a:noFill/>
                <a:ln>
                  <a:noFill/>
                </a:ln>
                <a:effectLst/>
              </c:spPr>
              <c:txPr>
                <a:bodyPr rot="0" spcFirstLastPara="1" vertOverflow="ellipsis" vert="horz" wrap="square" lIns="38100" tIns="19050" rIns="38100" bIns="19050" anchor="ctr" anchorCtr="1">
                  <a:spAutoFit/>
                </a:bodyPr>
                <a:lstStyle/>
                <a:p>
                  <a:pPr>
                    <a:defRPr lang="zh-CN" sz="800" b="1" i="0" u="none" strike="noStrike" kern="1200" baseline="0">
                      <a:solidFill>
                        <a:srgbClr val="C00000"/>
                      </a:solidFill>
                      <a:latin typeface="+mn-lt"/>
                      <a:ea typeface="+mn-ea"/>
                      <a:cs typeface="+mn-cs"/>
                    </a:defRPr>
                  </a:pPr>
                  <a:endParaRPr lang="zh-CN"/>
                </a:p>
              </c:txPr>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110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Status'!$B$167</c:f>
              <c:numCache>
                <c:formatCode>m/d/yyyy</c:formatCode>
                <c:ptCount val="1"/>
                <c:pt idx="0">
                  <c:v>46129</c:v>
                </c:pt>
              </c:numCache>
            </c:numRef>
          </c:xVal>
          <c:yVal>
            <c:numRef>
              <c:f>'Cover - History - Status'!$G$125</c:f>
              <c:numCache>
                <c:formatCode>0.00%</c:formatCode>
                <c:ptCount val="1"/>
                <c:pt idx="0">
                  <c:v>0.155555555555556</c:v>
                </c:pt>
              </c:numCache>
            </c:numRef>
          </c:yVal>
          <c:smooth val="0"/>
        </c:ser>
        <c:ser>
          <c:idx val="14"/>
          <c:order val="15"/>
          <c:tx>
            <c:v>ISO26262 Valid.</c:v>
          </c:tx>
          <c:spPr>
            <a:ln w="25400" cap="rnd">
              <a:noFill/>
              <a:round/>
            </a:ln>
            <a:effectLst/>
          </c:spPr>
          <c:marker>
            <c:symbol val="circle"/>
            <c:size val="5"/>
            <c:spPr>
              <a:solidFill>
                <a:srgbClr val="00B050"/>
              </a:solidFill>
              <a:ln w="9525">
                <a:noFill/>
              </a:ln>
              <a:effectLst/>
            </c:spPr>
          </c:marker>
          <c:dLbls>
            <c:dLbl>
              <c:idx val="0"/>
              <c:layout>
                <c:manualLayout>
                  <c:x val="-0.24142839747681"/>
                  <c:y val="-5.2615720332255797E-2"/>
                </c:manualLayout>
              </c:layout>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800" b="1" i="0" u="none" strike="noStrike" kern="1200" baseline="0">
                    <a:solidFill>
                      <a:srgbClr val="00B050"/>
                    </a:solidFill>
                    <a:latin typeface="+mn-lt"/>
                    <a:ea typeface="+mn-ea"/>
                    <a:cs typeface="+mn-cs"/>
                  </a:defRPr>
                </a:pPr>
                <a:endParaRPr lang="zh-CN"/>
              </a:p>
            </c:txPr>
            <c:dLblPos val="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'Cover - History - Status'!$B$167</c:f>
              <c:numCache>
                <c:formatCode>m/d/yyyy</c:formatCode>
                <c:ptCount val="1"/>
                <c:pt idx="0">
                  <c:v>46129</c:v>
                </c:pt>
              </c:numCache>
            </c:numRef>
          </c:xVal>
          <c:yVal>
            <c:numRef>
              <c:f>'Cover - History - Status'!$H$125</c:f>
              <c:numCache>
                <c:formatCode>0.00%</c:formatCode>
                <c:ptCount val="1"/>
                <c:pt idx="0">
                  <c:v>0.155555555555556</c:v>
                </c:pt>
              </c:numCache>
            </c:numRef>
          </c:yVal>
          <c:smooth val="0"/>
        </c:ser>
        <c:dLbls>
          <c:showLegendKey val="0"/>
          <c:showVal val="0"/>
          <c:showCatName val="0"/>
          <c:showSerName val="0"/>
          <c:showPercent val="0"/>
          <c:showBubbleSize val="0"/>
        </c:dLbls>
        <c:axId val="855319456"/>
        <c:axId val="855322720"/>
      </c:scatterChart>
      <c:valAx>
        <c:axId val="8553194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600" b="0" i="0" u="none" strike="noStrike" kern="1200" baseline="-25000">
                <a:solidFill>
                  <a:schemeClr val="tx1">
                    <a:lumMod val="65000"/>
                    <a:lumOff val="35000"/>
                  </a:schemeClr>
                </a:solidFill>
                <a:latin typeface="+mn-lt"/>
                <a:ea typeface="+mn-ea"/>
                <a:cs typeface="+mn-cs"/>
              </a:defRPr>
            </a:pPr>
            <a:endParaRPr lang="zh-CN"/>
          </a:p>
        </c:txPr>
        <c:crossAx val="855322720"/>
        <c:crosses val="autoZero"/>
        <c:crossBetween val="midCat"/>
      </c:valAx>
      <c:valAx>
        <c:axId val="85532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endParaRPr lang="zh-CN"/>
          </a:p>
        </c:txPr>
        <c:crossAx val="855319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Metrics!$B$7:$D$7</c:f>
              <c:strCache>
                <c:ptCount val="1"/>
                <c:pt idx="0">
                  <c:v>Conformity</c:v>
                </c:pt>
              </c:strCache>
            </c:strRef>
          </c:tx>
          <c:spPr>
            <a:ln>
              <a:solidFill>
                <a:sysClr val="windowText" lastClr="000000"/>
              </a:solidFill>
            </a:ln>
          </c:spPr>
          <c:dPt>
            <c:idx val="0"/>
            <c:bubble3D val="0"/>
            <c:spPr>
              <a:solidFill>
                <a:schemeClr val="bg1">
                  <a:lumMod val="65000"/>
                </a:schemeClr>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C000"/>
              </a:solidFill>
              <a:ln>
                <a:solidFill>
                  <a:sysClr val="windowText" lastClr="000000"/>
                </a:solidFill>
              </a:ln>
            </c:spPr>
          </c:dPt>
          <c:dPt>
            <c:idx val="3"/>
            <c:bubble3D val="0"/>
            <c:spPr>
              <a:solidFill>
                <a:srgbClr val="FFFF00"/>
              </a:solidFill>
              <a:ln>
                <a:solidFill>
                  <a:sysClr val="windowText" lastClr="000000"/>
                </a:solidFill>
              </a:ln>
            </c:spPr>
          </c:dPt>
          <c:dPt>
            <c:idx val="4"/>
            <c:bubble3D val="0"/>
            <c:spPr>
              <a:solidFill>
                <a:srgbClr val="92D050"/>
              </a:solidFill>
              <a:ln>
                <a:solidFill>
                  <a:sysClr val="windowText" lastClr="000000"/>
                </a:solidFill>
              </a:ln>
            </c:spPr>
          </c:dPt>
          <c:dPt>
            <c:idx val="5"/>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5"/>
              <c:layout>
                <c:manualLayout>
                  <c:x val="1.2692396107119299E-2"/>
                  <c:y val="0.111425204372071"/>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Metrics!$B$8:$B$13</c:f>
              <c:strCache>
                <c:ptCount val="6"/>
                <c:pt idx="0">
                  <c:v>NA</c:v>
                </c:pt>
                <c:pt idx="1">
                  <c:v>NC</c:v>
                </c:pt>
                <c:pt idx="2">
                  <c:v>PC</c:v>
                </c:pt>
                <c:pt idx="3">
                  <c:v>LC</c:v>
                </c:pt>
                <c:pt idx="4">
                  <c:v>FC</c:v>
                </c:pt>
                <c:pt idx="5">
                  <c:v>Empty</c:v>
                </c:pt>
              </c:strCache>
            </c:strRef>
          </c:cat>
          <c:val>
            <c:numRef>
              <c:f>Metrics!$C$8:$C$13</c:f>
              <c:numCache>
                <c:formatCode>_-* #,##0.00\ [$€]_-;\-* #,##0.00\ [$€]_-;_-* "-"??\ [$€]_-;_-@_-</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6.5905593066774404E-2"/>
          <c:w val="0.25630869670988499"/>
          <c:h val="0.87527565833190701"/>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Implementation</a:t>
            </a:r>
          </a:p>
        </c:rich>
      </c:tx>
      <c:layout>
        <c:manualLayout>
          <c:xMode val="edge"/>
          <c:yMode val="edge"/>
          <c:x val="2.7158735592833501E-2"/>
          <c:y val="2.1317447900902599E-2"/>
        </c:manualLayout>
      </c:layout>
      <c:overlay val="0"/>
    </c:title>
    <c:autoTitleDeleted val="0"/>
    <c:plotArea>
      <c:layout/>
      <c:pieChart>
        <c:varyColors val="1"/>
        <c:ser>
          <c:idx val="0"/>
          <c:order val="0"/>
          <c:tx>
            <c:v>Implementation Results</c:v>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chemeClr val="bg1">
                  <a:lumMod val="65000"/>
                </a:schemeClr>
              </a:solidFill>
              <a:ln>
                <a:solidFill>
                  <a:sysClr val="windowText" lastClr="000000"/>
                </a:solidFill>
              </a:ln>
            </c:spPr>
          </c:dPt>
          <c:dPt>
            <c:idx val="3"/>
            <c:bubble3D val="0"/>
            <c:spPr>
              <a:solidFill>
                <a:schemeClr val="bg1"/>
              </a:solidFill>
              <a:ln>
                <a:solidFill>
                  <a:sysClr val="windowText" lastClr="000000"/>
                </a:solidFill>
              </a:ln>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Metrics!$E$8:$E$11</c:f>
              <c:strCache>
                <c:ptCount val="4"/>
                <c:pt idx="0">
                  <c:v>OK</c:v>
                </c:pt>
                <c:pt idx="1">
                  <c:v>NOK</c:v>
                </c:pt>
                <c:pt idx="2">
                  <c:v>NA</c:v>
                </c:pt>
                <c:pt idx="3">
                  <c:v>Empty</c:v>
                </c:pt>
              </c:strCache>
            </c:strRef>
          </c:cat>
          <c:val>
            <c:numRef>
              <c:f>Metrics!$F$8:$F$11</c:f>
              <c:numCache>
                <c:formatCode>_-* #,##0.00\ [$€]_-;\-* #,##0.00\ [$€]_-;_-* "-"??\ [$€]_-;_-@_-</c:formatCode>
                <c:ptCount val="4"/>
                <c:pt idx="0">
                  <c:v>0</c:v>
                </c:pt>
                <c:pt idx="1">
                  <c:v>0</c:v>
                </c:pt>
                <c:pt idx="2">
                  <c:v>0</c:v>
                </c:pt>
                <c:pt idx="3">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1600228232340501"/>
          <c:y val="0.22686626969811799"/>
          <c:w val="0.24921510898094301"/>
          <c:h val="0.64757321010260604"/>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Validation</a:t>
            </a:r>
          </a:p>
        </c:rich>
      </c:tx>
      <c:layout>
        <c:manualLayout>
          <c:xMode val="edge"/>
          <c:yMode val="edge"/>
          <c:x val="2.9468390793937899E-2"/>
          <c:y val="4.3732305490240903E-2"/>
        </c:manualLayout>
      </c:layout>
      <c:overlay val="0"/>
    </c:title>
    <c:autoTitleDeleted val="0"/>
    <c:plotArea>
      <c:layout/>
      <c:pieChart>
        <c:varyColors val="1"/>
        <c:ser>
          <c:idx val="0"/>
          <c:order val="0"/>
          <c:tx>
            <c:strRef>
              <c:f>Metrics!$H$7:$J$7</c:f>
              <c:strCache>
                <c:ptCount val="1"/>
                <c:pt idx="0">
                  <c:v>Validation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chemeClr val="bg1">
                  <a:lumMod val="65000"/>
                </a:schemeClr>
              </a:solidFill>
              <a:ln>
                <a:solidFill>
                  <a:sysClr val="windowText" lastClr="000000"/>
                </a:solidFill>
              </a:ln>
            </c:spPr>
          </c:dPt>
          <c:dPt>
            <c:idx val="3"/>
            <c:bubble3D val="0"/>
            <c:spPr>
              <a:solidFill>
                <a:schemeClr val="bg1"/>
              </a:solidFill>
              <a:ln>
                <a:solidFill>
                  <a:sysClr val="windowText" lastClr="000000"/>
                </a:solidFill>
              </a:ln>
            </c:spPr>
          </c:dPt>
          <c:dLbls>
            <c:dLbl>
              <c:idx val="0"/>
              <c:dLblPos val="bestFit"/>
              <c:showLegendKey val="0"/>
              <c:showVal val="1"/>
              <c:showCatName val="0"/>
              <c:showSerName val="0"/>
              <c:showPercent val="0"/>
              <c:showBubbleSize val="0"/>
              <c:extLst>
                <c:ext xmlns:c15="http://schemas.microsoft.com/office/drawing/2012/chart" uri="{CE6537A1-D6FC-4f65-9D91-7224C49458BB}"/>
              </c:extLst>
            </c:dLbl>
            <c:dLbl>
              <c:idx val="1"/>
              <c:dLblPos val="bestFit"/>
              <c:showLegendKey val="0"/>
              <c:showVal val="1"/>
              <c:showCatName val="0"/>
              <c:showSerName val="0"/>
              <c:showPercent val="0"/>
              <c:showBubbleSize val="0"/>
              <c:extLst>
                <c:ext xmlns:c15="http://schemas.microsoft.com/office/drawing/2012/chart" uri="{CE6537A1-D6FC-4f65-9D91-7224C49458BB}"/>
              </c:extLst>
            </c:dLbl>
            <c:dLbl>
              <c:idx val="2"/>
              <c:dLblPos val="bestFit"/>
              <c:showLegendKey val="0"/>
              <c:showVal val="1"/>
              <c:showCatName val="0"/>
              <c:showSerName val="0"/>
              <c:showPercent val="0"/>
              <c:showBubbleSize val="0"/>
              <c:extLst>
                <c:ext xmlns:c15="http://schemas.microsoft.com/office/drawing/2012/chart" uri="{CE6537A1-D6FC-4f65-9D91-7224C49458BB}"/>
              </c:extLst>
            </c:dLbl>
            <c:dLbl>
              <c:idx val="3"/>
              <c:delet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0"/>
            <c:showCatName val="0"/>
            <c:showSerName val="0"/>
            <c:showPercent val="0"/>
            <c:showBubbleSize val="0"/>
            <c:extLst>
              <c:ext xmlns:c15="http://schemas.microsoft.com/office/drawing/2012/chart" uri="{CE6537A1-D6FC-4f65-9D91-7224C49458BB}"/>
            </c:extLst>
          </c:dLbls>
          <c:cat>
            <c:strRef>
              <c:f>Metrics!$H$8:$H$11</c:f>
              <c:strCache>
                <c:ptCount val="4"/>
                <c:pt idx="0">
                  <c:v>OK</c:v>
                </c:pt>
                <c:pt idx="1">
                  <c:v>NOK</c:v>
                </c:pt>
                <c:pt idx="2">
                  <c:v>NA</c:v>
                </c:pt>
                <c:pt idx="3">
                  <c:v>Empty</c:v>
                </c:pt>
              </c:strCache>
            </c:strRef>
          </c:cat>
          <c:val>
            <c:numRef>
              <c:f>Metrics!$I$8:$I$11</c:f>
              <c:numCache>
                <c:formatCode>_-* #,##0.00\ [$€]_-;\-* #,##0.00\ [$€]_-;_-* "-"??\ [$€]_-;_-@_-</c:formatCode>
                <c:ptCount val="4"/>
                <c:pt idx="0">
                  <c:v>0</c:v>
                </c:pt>
                <c:pt idx="1">
                  <c:v>0</c:v>
                </c:pt>
                <c:pt idx="2">
                  <c:v>0</c:v>
                </c:pt>
                <c:pt idx="3">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4601312625035499"/>
          <c:y val="0.217215566031045"/>
          <c:w val="0.225719654731872"/>
          <c:h val="0.68483007011853503"/>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fr-FR"/>
              <a:t>ISO</a:t>
            </a:r>
            <a:r>
              <a:rPr lang="fr-FR" baseline="0"/>
              <a:t> Conf.</a:t>
            </a:r>
            <a:r>
              <a:rPr lang="fr-FR"/>
              <a:t> Status for PCA</a:t>
            </a:r>
          </a:p>
        </c:rich>
      </c:tx>
      <c:overlay val="0"/>
    </c:title>
    <c:autoTitleDeleted val="0"/>
    <c:plotArea>
      <c:layout/>
      <c:barChart>
        <c:barDir val="bar"/>
        <c:grouping val="stacked"/>
        <c:varyColors val="0"/>
        <c:ser>
          <c:idx val="2"/>
          <c:order val="0"/>
          <c:spPr>
            <a:solidFill>
              <a:srgbClr val="FFC00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0"/>
          <c:order val="1"/>
          <c:spPr>
            <a:solidFill>
              <a:srgbClr val="92D05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3"/>
          <c:order val="2"/>
          <c:spPr>
            <a:solidFill>
              <a:srgbClr val="00B05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1"/>
          <c:order val="3"/>
          <c:spPr>
            <a:solidFill>
              <a:srgbClr val="FF000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4"/>
          <c:order val="4"/>
          <c:spPr>
            <a:solidFill>
              <a:srgbClr val="C0000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Lst>
        </c:ser>
        <c:dLbls>
          <c:showLegendKey val="0"/>
          <c:showVal val="0"/>
          <c:showCatName val="0"/>
          <c:showSerName val="0"/>
          <c:showPercent val="0"/>
          <c:showBubbleSize val="0"/>
        </c:dLbls>
        <c:gapWidth val="150"/>
        <c:overlap val="100"/>
        <c:axId val="855318912"/>
        <c:axId val="855323808"/>
      </c:barChart>
      <c:catAx>
        <c:axId val="855318912"/>
        <c:scaling>
          <c:orientation val="minMax"/>
        </c:scaling>
        <c:delete val="0"/>
        <c:axPos val="l"/>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855323808"/>
        <c:crossesAt val="0"/>
        <c:auto val="1"/>
        <c:lblAlgn val="ctr"/>
        <c:lblOffset val="100"/>
        <c:noMultiLvlLbl val="0"/>
      </c:catAx>
      <c:valAx>
        <c:axId val="855323808"/>
        <c:scaling>
          <c:orientation val="minMax"/>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855318912"/>
        <c:crosses val="autoZero"/>
        <c:crossBetween val="between"/>
      </c:valAx>
    </c:plotArea>
    <c:legend>
      <c:legendPos val="r"/>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0"/>
    <c:dispBlanksAs val="gap"/>
    <c:showDLblsOverMax val="0"/>
  </c:chart>
  <c:spPr>
    <a:noFill/>
  </c:spPr>
  <c:txPr>
    <a:bodyPr/>
    <a:lstStyle/>
    <a:p>
      <a:pPr>
        <a:defRPr lang="zh-CN"/>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Metrics!$L$7</c:f>
              <c:strCache>
                <c:ptCount val="1"/>
                <c:pt idx="0">
                  <c:v>Conformity</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Metrics!$L$8:$L$12</c:f>
              <c:strCache>
                <c:ptCount val="5"/>
                <c:pt idx="0">
                  <c:v>OK</c:v>
                </c:pt>
                <c:pt idx="1">
                  <c:v>NOK</c:v>
                </c:pt>
                <c:pt idx="2">
                  <c:v>TBA</c:v>
                </c:pt>
                <c:pt idx="3">
                  <c:v>NA</c:v>
                </c:pt>
                <c:pt idx="4">
                  <c:v>Empty</c:v>
                </c:pt>
              </c:strCache>
            </c:strRef>
          </c:cat>
          <c:val>
            <c:numRef>
              <c:f>Metrics!$M$8:$M$12</c:f>
              <c:numCache>
                <c:formatCode>_-* #,##0.00\ [$€]_-;\-* #,##0.00\ [$€]_-;_-* "-"??\ [$€]_-;_-@_-</c:formatCode>
                <c:ptCount val="5"/>
                <c:pt idx="0">
                  <c:v>0</c:v>
                </c:pt>
                <c:pt idx="1">
                  <c:v>0</c:v>
                </c:pt>
                <c:pt idx="2">
                  <c:v>0</c:v>
                </c:pt>
                <c:pt idx="3">
                  <c:v>0</c:v>
                </c:pt>
                <c:pt idx="4">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15159622446155"/>
          <c:w val="0.25630869670988499"/>
          <c:h val="0.72602137622759899"/>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Metrics!$O$7</c:f>
              <c:strCache>
                <c:ptCount val="1"/>
                <c:pt idx="0">
                  <c:v>Implementation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Metrics!$O$8:$O$12</c:f>
              <c:strCache>
                <c:ptCount val="5"/>
                <c:pt idx="0">
                  <c:v>OK</c:v>
                </c:pt>
                <c:pt idx="1">
                  <c:v>NOK</c:v>
                </c:pt>
                <c:pt idx="2">
                  <c:v>TBA</c:v>
                </c:pt>
                <c:pt idx="3">
                  <c:v>NA</c:v>
                </c:pt>
                <c:pt idx="4">
                  <c:v>Empty</c:v>
                </c:pt>
              </c:strCache>
            </c:strRef>
          </c:cat>
          <c:val>
            <c:numRef>
              <c:f>Metrics!$P$8:$P$12</c:f>
              <c:numCache>
                <c:formatCode>_-* #,##0.00\ [$€]_-;\-* #,##0.00\ [$€]_-;_-* "-"??\ [$€]_-;_-@_-</c:formatCode>
                <c:ptCount val="5"/>
                <c:pt idx="0">
                  <c:v>0</c:v>
                </c:pt>
                <c:pt idx="1">
                  <c:v>0</c:v>
                </c:pt>
                <c:pt idx="2">
                  <c:v>0</c:v>
                </c:pt>
                <c:pt idx="3">
                  <c:v>0</c:v>
                </c:pt>
                <c:pt idx="4">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07696922723451"/>
          <c:w val="0.25630869670988499"/>
          <c:h val="0.7334840759503039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Metrics!$R$7</c:f>
              <c:strCache>
                <c:ptCount val="1"/>
                <c:pt idx="0">
                  <c:v>Validation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Metrics!$R$8:$R$12</c:f>
              <c:strCache>
                <c:ptCount val="5"/>
                <c:pt idx="0">
                  <c:v>OK</c:v>
                </c:pt>
                <c:pt idx="1">
                  <c:v>NOK</c:v>
                </c:pt>
                <c:pt idx="2">
                  <c:v>TBA</c:v>
                </c:pt>
                <c:pt idx="3">
                  <c:v>NA</c:v>
                </c:pt>
                <c:pt idx="4">
                  <c:v>Empty</c:v>
                </c:pt>
              </c:strCache>
            </c:strRef>
          </c:cat>
          <c:val>
            <c:numRef>
              <c:f>Metrics!$S$8:$S$12</c:f>
              <c:numCache>
                <c:formatCode>_-* #,##0.00\ [$€]_-;\-* #,##0.00\ [$€]_-;_-* "-"??\ [$€]_-;_-@_-</c:formatCode>
                <c:ptCount val="5"/>
                <c:pt idx="0">
                  <c:v>0</c:v>
                </c:pt>
                <c:pt idx="1">
                  <c:v>0</c:v>
                </c:pt>
                <c:pt idx="2">
                  <c:v>0</c:v>
                </c:pt>
                <c:pt idx="3">
                  <c:v>0</c:v>
                </c:pt>
                <c:pt idx="4">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07696922723451"/>
          <c:w val="0.25630869670988499"/>
          <c:h val="0.7334840759503039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Metrics!$B$35</c:f>
              <c:strCache>
                <c:ptCount val="1"/>
                <c:pt idx="0">
                  <c:v>ISO Conformity</c:v>
                </c:pt>
              </c:strCache>
            </c:strRef>
          </c:tx>
          <c:spPr>
            <a:ln>
              <a:solidFill>
                <a:sysClr val="windowText" lastClr="000000"/>
              </a:solidFill>
            </a:ln>
          </c:spPr>
          <c:dPt>
            <c:idx val="0"/>
            <c:bubble3D val="0"/>
            <c:spPr>
              <a:solidFill>
                <a:schemeClr val="bg1">
                  <a:lumMod val="65000"/>
                </a:schemeClr>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C000"/>
              </a:solidFill>
              <a:ln>
                <a:solidFill>
                  <a:sysClr val="windowText" lastClr="000000"/>
                </a:solidFill>
              </a:ln>
            </c:spPr>
          </c:dPt>
          <c:dPt>
            <c:idx val="3"/>
            <c:bubble3D val="0"/>
            <c:spPr>
              <a:solidFill>
                <a:srgbClr val="FFFF00"/>
              </a:solidFill>
              <a:ln>
                <a:solidFill>
                  <a:sysClr val="windowText" lastClr="000000"/>
                </a:solidFill>
              </a:ln>
            </c:spPr>
          </c:dPt>
          <c:dPt>
            <c:idx val="4"/>
            <c:bubble3D val="0"/>
            <c:spPr>
              <a:solidFill>
                <a:srgbClr val="92D050"/>
              </a:solidFill>
              <a:ln>
                <a:solidFill>
                  <a:sysClr val="windowText" lastClr="000000"/>
                </a:solidFill>
              </a:ln>
            </c:spPr>
          </c:dPt>
          <c:dPt>
            <c:idx val="5"/>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5"/>
              <c:layout>
                <c:manualLayout>
                  <c:x val="1.2692396107119299E-2"/>
                  <c:y val="0.111425204372071"/>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Metrics!$B$8:$B$13</c:f>
              <c:strCache>
                <c:ptCount val="6"/>
                <c:pt idx="0">
                  <c:v>NA</c:v>
                </c:pt>
                <c:pt idx="1">
                  <c:v>NC</c:v>
                </c:pt>
                <c:pt idx="2">
                  <c:v>PC</c:v>
                </c:pt>
                <c:pt idx="3">
                  <c:v>LC</c:v>
                </c:pt>
                <c:pt idx="4">
                  <c:v>FC</c:v>
                </c:pt>
                <c:pt idx="5">
                  <c:v>Empty</c:v>
                </c:pt>
              </c:strCache>
            </c:strRef>
          </c:cat>
          <c:val>
            <c:numRef>
              <c:f>Metrics!$C$36:$C$41</c:f>
              <c:numCache>
                <c:formatCode>_-* #,##0.00\ [$€]_-;\-* #,##0.00\ [$€]_-;_-* "-"??\ [$€]_-;_-@_-</c:formatCode>
                <c:ptCount val="6"/>
                <c:pt idx="0">
                  <c:v>5</c:v>
                </c:pt>
                <c:pt idx="1">
                  <c:v>0</c:v>
                </c:pt>
                <c:pt idx="2">
                  <c:v>0</c:v>
                </c:pt>
                <c:pt idx="3">
                  <c:v>0</c:v>
                </c:pt>
                <c:pt idx="4">
                  <c:v>40</c:v>
                </c:pt>
                <c:pt idx="5">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6.5905593066774404E-2"/>
          <c:w val="0.25630869670988499"/>
          <c:h val="0.87527565833190701"/>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Implementation</a:t>
            </a:r>
          </a:p>
        </c:rich>
      </c:tx>
      <c:layout>
        <c:manualLayout>
          <c:xMode val="edge"/>
          <c:yMode val="edge"/>
          <c:x val="2.7158735592833501E-2"/>
          <c:y val="2.1317447900902599E-2"/>
        </c:manualLayout>
      </c:layout>
      <c:overlay val="0"/>
    </c:title>
    <c:autoTitleDeleted val="0"/>
    <c:plotArea>
      <c:layout/>
      <c:pieChart>
        <c:varyColors val="1"/>
        <c:ser>
          <c:idx val="0"/>
          <c:order val="0"/>
          <c:tx>
            <c:strRef>
              <c:f>Metrics!$E$35</c:f>
              <c:strCache>
                <c:ptCount val="1"/>
                <c:pt idx="0">
                  <c:v>ISO Implementation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chemeClr val="bg1">
                  <a:lumMod val="65000"/>
                </a:schemeClr>
              </a:solidFill>
              <a:ln>
                <a:solidFill>
                  <a:sysClr val="windowText" lastClr="000000"/>
                </a:solidFill>
              </a:ln>
            </c:spPr>
          </c:dPt>
          <c:dPt>
            <c:idx val="3"/>
            <c:bubble3D val="0"/>
            <c:spPr>
              <a:solidFill>
                <a:schemeClr val="bg1"/>
              </a:solidFill>
              <a:ln>
                <a:solidFill>
                  <a:sysClr val="windowText" lastClr="000000"/>
                </a:solidFill>
              </a:ln>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Metrics!$E$8:$E$11</c:f>
              <c:strCache>
                <c:ptCount val="4"/>
                <c:pt idx="0">
                  <c:v>OK</c:v>
                </c:pt>
                <c:pt idx="1">
                  <c:v>NOK</c:v>
                </c:pt>
                <c:pt idx="2">
                  <c:v>NA</c:v>
                </c:pt>
                <c:pt idx="3">
                  <c:v>Empty</c:v>
                </c:pt>
              </c:strCache>
            </c:strRef>
          </c:cat>
          <c:val>
            <c:numRef>
              <c:f>Metrics!$F$36:$F$39</c:f>
              <c:numCache>
                <c:formatCode>_-* #,##0.00\ [$€]_-;\-* #,##0.00\ [$€]_-;_-* "-"??\ [$€]_-;_-@_-</c:formatCode>
                <c:ptCount val="4"/>
                <c:pt idx="0">
                  <c:v>0</c:v>
                </c:pt>
                <c:pt idx="1">
                  <c:v>0</c:v>
                </c:pt>
                <c:pt idx="2">
                  <c:v>0</c:v>
                </c:pt>
                <c:pt idx="3">
                  <c:v>45</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1600228232340501"/>
          <c:y val="0.22686626969811799"/>
          <c:w val="0.24921510898094301"/>
          <c:h val="0.64757321010260604"/>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Validation</a:t>
            </a:r>
          </a:p>
        </c:rich>
      </c:tx>
      <c:layout>
        <c:manualLayout>
          <c:xMode val="edge"/>
          <c:yMode val="edge"/>
          <c:x val="2.9468390793937899E-2"/>
          <c:y val="4.3732305490240903E-2"/>
        </c:manualLayout>
      </c:layout>
      <c:overlay val="0"/>
    </c:title>
    <c:autoTitleDeleted val="0"/>
    <c:plotArea>
      <c:layout/>
      <c:pieChart>
        <c:varyColors val="1"/>
        <c:ser>
          <c:idx val="0"/>
          <c:order val="0"/>
          <c:tx>
            <c:strRef>
              <c:f>Metrics!$H$35</c:f>
              <c:strCache>
                <c:ptCount val="1"/>
                <c:pt idx="0">
                  <c:v>ISO Validation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chemeClr val="bg1">
                  <a:lumMod val="65000"/>
                </a:schemeClr>
              </a:solidFill>
              <a:ln>
                <a:solidFill>
                  <a:sysClr val="windowText" lastClr="000000"/>
                </a:solidFill>
              </a:ln>
            </c:spPr>
          </c:dPt>
          <c:dPt>
            <c:idx val="3"/>
            <c:bubble3D val="0"/>
            <c:spPr>
              <a:solidFill>
                <a:schemeClr val="bg1"/>
              </a:solidFill>
              <a:ln>
                <a:solidFill>
                  <a:sysClr val="windowText" lastClr="000000"/>
                </a:solidFill>
              </a:ln>
            </c:spPr>
          </c:dPt>
          <c:dLbls>
            <c:dLbl>
              <c:idx val="0"/>
              <c:dLblPos val="bestFit"/>
              <c:showLegendKey val="0"/>
              <c:showVal val="1"/>
              <c:showCatName val="0"/>
              <c:showSerName val="0"/>
              <c:showPercent val="0"/>
              <c:showBubbleSize val="0"/>
              <c:extLst>
                <c:ext xmlns:c15="http://schemas.microsoft.com/office/drawing/2012/chart" uri="{CE6537A1-D6FC-4f65-9D91-7224C49458BB}"/>
              </c:extLst>
            </c:dLbl>
            <c:dLbl>
              <c:idx val="1"/>
              <c:dLblPos val="bestFit"/>
              <c:showLegendKey val="0"/>
              <c:showVal val="1"/>
              <c:showCatName val="0"/>
              <c:showSerName val="0"/>
              <c:showPercent val="0"/>
              <c:showBubbleSize val="0"/>
              <c:extLst>
                <c:ext xmlns:c15="http://schemas.microsoft.com/office/drawing/2012/chart" uri="{CE6537A1-D6FC-4f65-9D91-7224C49458BB}"/>
              </c:extLst>
            </c:dLbl>
            <c:dLbl>
              <c:idx val="2"/>
              <c:dLblPos val="bestFit"/>
              <c:showLegendKey val="0"/>
              <c:showVal val="1"/>
              <c:showCatName val="0"/>
              <c:showSerName val="0"/>
              <c:showPercent val="0"/>
              <c:showBubbleSize val="0"/>
              <c:extLst>
                <c:ext xmlns:c15="http://schemas.microsoft.com/office/drawing/2012/chart" uri="{CE6537A1-D6FC-4f65-9D91-7224C49458BB}"/>
              </c:extLst>
            </c:dLbl>
            <c:dLbl>
              <c:idx val="3"/>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0"/>
            <c:showCatName val="0"/>
            <c:showSerName val="0"/>
            <c:showPercent val="0"/>
            <c:showBubbleSize val="0"/>
            <c:extLst>
              <c:ext xmlns:c15="http://schemas.microsoft.com/office/drawing/2012/chart" uri="{CE6537A1-D6FC-4f65-9D91-7224C49458BB}"/>
            </c:extLst>
          </c:dLbls>
          <c:cat>
            <c:strRef>
              <c:f>Metrics!$H$8:$H$11</c:f>
              <c:strCache>
                <c:ptCount val="4"/>
                <c:pt idx="0">
                  <c:v>OK</c:v>
                </c:pt>
                <c:pt idx="1">
                  <c:v>NOK</c:v>
                </c:pt>
                <c:pt idx="2">
                  <c:v>NA</c:v>
                </c:pt>
                <c:pt idx="3">
                  <c:v>Empty</c:v>
                </c:pt>
              </c:strCache>
            </c:strRef>
          </c:cat>
          <c:val>
            <c:numRef>
              <c:f>Metrics!$I$36:$I$39</c:f>
              <c:numCache>
                <c:formatCode>_-* #,##0.00\ [$€]_-;\-* #,##0.00\ [$€]_-;_-* "-"??\ [$€]_-;_-@_-</c:formatCode>
                <c:ptCount val="4"/>
                <c:pt idx="0">
                  <c:v>0</c:v>
                </c:pt>
                <c:pt idx="1">
                  <c:v>0</c:v>
                </c:pt>
                <c:pt idx="2">
                  <c:v>0</c:v>
                </c:pt>
                <c:pt idx="3">
                  <c:v>45</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4601312625035499"/>
          <c:y val="0.217215566031045"/>
          <c:w val="0.225719654731872"/>
          <c:h val="0.68483007011853503"/>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Metrics!$L$35</c:f>
              <c:strCache>
                <c:ptCount val="1"/>
                <c:pt idx="0">
                  <c:v>Conformity</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Metrics!$L$8:$L$12</c:f>
              <c:strCache>
                <c:ptCount val="5"/>
                <c:pt idx="0">
                  <c:v>OK</c:v>
                </c:pt>
                <c:pt idx="1">
                  <c:v>NOK</c:v>
                </c:pt>
                <c:pt idx="2">
                  <c:v>TBA</c:v>
                </c:pt>
                <c:pt idx="3">
                  <c:v>NA</c:v>
                </c:pt>
                <c:pt idx="4">
                  <c:v>Empty</c:v>
                </c:pt>
              </c:strCache>
            </c:strRef>
          </c:cat>
          <c:val>
            <c:numRef>
              <c:f>Metrics!$M$36:$M$40</c:f>
              <c:numCache>
                <c:formatCode>_-* #,##0.00\ [$€]_-;\-* #,##0.00\ [$€]_-;_-* "-"??\ [$€]_-;_-@_-</c:formatCode>
                <c:ptCount val="5"/>
                <c:pt idx="0">
                  <c:v>0</c:v>
                </c:pt>
                <c:pt idx="1">
                  <c:v>0</c:v>
                </c:pt>
                <c:pt idx="2">
                  <c:v>0</c:v>
                </c:pt>
                <c:pt idx="3">
                  <c:v>0</c:v>
                </c:pt>
                <c:pt idx="4">
                  <c:v>45</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15159622446155"/>
          <c:w val="0.25630869670988499"/>
          <c:h val="0.72602137622759899"/>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Metrics!$O$35</c:f>
              <c:strCache>
                <c:ptCount val="1"/>
                <c:pt idx="0">
                  <c:v>Implementation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Metrics!$O$8:$O$12</c:f>
              <c:strCache>
                <c:ptCount val="5"/>
                <c:pt idx="0">
                  <c:v>OK</c:v>
                </c:pt>
                <c:pt idx="1">
                  <c:v>NOK</c:v>
                </c:pt>
                <c:pt idx="2">
                  <c:v>TBA</c:v>
                </c:pt>
                <c:pt idx="3">
                  <c:v>NA</c:v>
                </c:pt>
                <c:pt idx="4">
                  <c:v>Empty</c:v>
                </c:pt>
              </c:strCache>
            </c:strRef>
          </c:cat>
          <c:val>
            <c:numRef>
              <c:f>Metrics!$P$36:$P$40</c:f>
              <c:numCache>
                <c:formatCode>_-* #,##0.00\ [$€]_-;\-* #,##0.00\ [$€]_-;_-* "-"??\ [$€]_-;_-@_-</c:formatCode>
                <c:ptCount val="5"/>
                <c:pt idx="0">
                  <c:v>0</c:v>
                </c:pt>
                <c:pt idx="1">
                  <c:v>0</c:v>
                </c:pt>
                <c:pt idx="2">
                  <c:v>0</c:v>
                </c:pt>
                <c:pt idx="3">
                  <c:v>7</c:v>
                </c:pt>
                <c:pt idx="4">
                  <c:v>38</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07696922723451"/>
          <c:w val="0.25630869670988499"/>
          <c:h val="0.7334840759503039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Metrics!$R$35</c:f>
              <c:strCache>
                <c:ptCount val="1"/>
                <c:pt idx="0">
                  <c:v>Validation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Metrics!$R$8:$R$12</c:f>
              <c:strCache>
                <c:ptCount val="5"/>
                <c:pt idx="0">
                  <c:v>OK</c:v>
                </c:pt>
                <c:pt idx="1">
                  <c:v>NOK</c:v>
                </c:pt>
                <c:pt idx="2">
                  <c:v>TBA</c:v>
                </c:pt>
                <c:pt idx="3">
                  <c:v>NA</c:v>
                </c:pt>
                <c:pt idx="4">
                  <c:v>Empty</c:v>
                </c:pt>
              </c:strCache>
            </c:strRef>
          </c:cat>
          <c:val>
            <c:numRef>
              <c:f>Metrics!$S$36:$S$40</c:f>
              <c:numCache>
                <c:formatCode>_-* #,##0.00\ [$€]_-;\-* #,##0.00\ [$€]_-;_-* "-"??\ [$€]_-;_-@_-</c:formatCode>
                <c:ptCount val="5"/>
                <c:pt idx="0">
                  <c:v>0</c:v>
                </c:pt>
                <c:pt idx="1">
                  <c:v>0</c:v>
                </c:pt>
                <c:pt idx="2">
                  <c:v>0</c:v>
                </c:pt>
                <c:pt idx="3">
                  <c:v>7</c:v>
                </c:pt>
                <c:pt idx="4">
                  <c:v>38</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07696922723451"/>
          <c:w val="0.25630869670988499"/>
          <c:h val="0.7334840759503039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fr-FR"/>
              <a:t>ISO</a:t>
            </a:r>
            <a:r>
              <a:rPr lang="fr-FR" baseline="0"/>
              <a:t> Conf.</a:t>
            </a:r>
            <a:r>
              <a:rPr lang="fr-FR"/>
              <a:t> Status for PCA</a:t>
            </a:r>
          </a:p>
        </c:rich>
      </c:tx>
      <c:overlay val="0"/>
    </c:title>
    <c:autoTitleDeleted val="0"/>
    <c:plotArea>
      <c:layout/>
      <c:barChart>
        <c:barDir val="bar"/>
        <c:grouping val="stacked"/>
        <c:varyColors val="0"/>
        <c:ser>
          <c:idx val="2"/>
          <c:order val="0"/>
          <c:spPr>
            <a:solidFill>
              <a:srgbClr val="FFC00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0"/>
          <c:order val="1"/>
          <c:spPr>
            <a:solidFill>
              <a:srgbClr val="92D05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3"/>
          <c:order val="2"/>
          <c:spPr>
            <a:solidFill>
              <a:srgbClr val="00B05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1"/>
          <c:order val="3"/>
          <c:spPr>
            <a:solidFill>
              <a:srgbClr val="FF000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Metrics!#REF!</c15:sqref>
                        </c15:formulaRef>
                      </c:ext>
                    </c:extLst>
                  </c:multiLvlStrRef>
                </c15:cat>
              </c15:filteredCategoryTitle>
            </c:ext>
          </c:extLst>
        </c:ser>
        <c:ser>
          <c:idx val="4"/>
          <c:order val="4"/>
          <c:spPr>
            <a:solidFill>
              <a:srgbClr val="C00000"/>
            </a:solidFill>
          </c:spPr>
          <c:invertIfNegative val="0"/>
          <c:val>
            <c:numRef>
              <c:f>Metrics!#REF!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Lst>
        </c:ser>
        <c:dLbls>
          <c:showLegendKey val="0"/>
          <c:showVal val="0"/>
          <c:showCatName val="0"/>
          <c:showSerName val="0"/>
          <c:showPercent val="0"/>
          <c:showBubbleSize val="0"/>
        </c:dLbls>
        <c:gapWidth val="150"/>
        <c:overlap val="100"/>
        <c:axId val="638825040"/>
        <c:axId val="638831568"/>
      </c:barChart>
      <c:catAx>
        <c:axId val="638825040"/>
        <c:scaling>
          <c:orientation val="minMax"/>
        </c:scaling>
        <c:delete val="0"/>
        <c:axPos val="l"/>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638831568"/>
        <c:crossesAt val="0"/>
        <c:auto val="1"/>
        <c:lblAlgn val="ctr"/>
        <c:lblOffset val="100"/>
        <c:noMultiLvlLbl val="0"/>
      </c:catAx>
      <c:valAx>
        <c:axId val="638831568"/>
        <c:scaling>
          <c:orientation val="minMax"/>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638825040"/>
        <c:crosses val="autoZero"/>
        <c:crossBetween val="between"/>
      </c:valAx>
    </c:plotArea>
    <c:legend>
      <c:legendPos val="r"/>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0"/>
    <c:dispBlanksAs val="gap"/>
    <c:showDLblsOverMax val="0"/>
  </c:chart>
  <c:spPr>
    <a:noFill/>
  </c:spPr>
  <c:txPr>
    <a:bodyPr/>
    <a:lstStyle/>
    <a:p>
      <a:pPr>
        <a:defRPr lang="zh-CN"/>
      </a:pPr>
      <a:endParaRPr lang="zh-CN"/>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Metrics!$B$62</c:f>
              <c:strCache>
                <c:ptCount val="1"/>
                <c:pt idx="0">
                  <c:v>Conformity</c:v>
                </c:pt>
              </c:strCache>
            </c:strRef>
          </c:tx>
          <c:spPr>
            <a:ln>
              <a:solidFill>
                <a:sysClr val="windowText" lastClr="000000"/>
              </a:solidFill>
            </a:ln>
          </c:spPr>
          <c:dPt>
            <c:idx val="0"/>
            <c:bubble3D val="0"/>
            <c:spPr>
              <a:solidFill>
                <a:schemeClr val="bg1">
                  <a:lumMod val="65000"/>
                </a:schemeClr>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C000"/>
              </a:solidFill>
              <a:ln>
                <a:solidFill>
                  <a:sysClr val="windowText" lastClr="000000"/>
                </a:solidFill>
              </a:ln>
            </c:spPr>
          </c:dPt>
          <c:dPt>
            <c:idx val="3"/>
            <c:bubble3D val="0"/>
            <c:spPr>
              <a:solidFill>
                <a:srgbClr val="FFFF00"/>
              </a:solidFill>
              <a:ln>
                <a:solidFill>
                  <a:sysClr val="windowText" lastClr="000000"/>
                </a:solidFill>
              </a:ln>
            </c:spPr>
          </c:dPt>
          <c:dPt>
            <c:idx val="4"/>
            <c:bubble3D val="0"/>
            <c:spPr>
              <a:solidFill>
                <a:srgbClr val="92D050"/>
              </a:solidFill>
              <a:ln>
                <a:solidFill>
                  <a:sysClr val="windowText" lastClr="000000"/>
                </a:solidFill>
              </a:ln>
            </c:spPr>
          </c:dPt>
          <c:dPt>
            <c:idx val="5"/>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5"/>
              <c:layout>
                <c:manualLayout>
                  <c:x val="1.2692396107119299E-2"/>
                  <c:y val="0.111425204372071"/>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Metrics!$B$8:$B$13</c:f>
              <c:strCache>
                <c:ptCount val="6"/>
                <c:pt idx="0">
                  <c:v>NA</c:v>
                </c:pt>
                <c:pt idx="1">
                  <c:v>NC</c:v>
                </c:pt>
                <c:pt idx="2">
                  <c:v>PC</c:v>
                </c:pt>
                <c:pt idx="3">
                  <c:v>LC</c:v>
                </c:pt>
                <c:pt idx="4">
                  <c:v>FC</c:v>
                </c:pt>
                <c:pt idx="5">
                  <c:v>Empty</c:v>
                </c:pt>
              </c:strCache>
            </c:strRef>
          </c:cat>
          <c:val>
            <c:numRef>
              <c:f>Metrics!$C$63:$C$68</c:f>
              <c:numCache>
                <c:formatCode>_-* #,##0.00\ [$€]_-;\-* #,##0.00\ [$€]_-;_-* "-"??\ [$€]_-;_-@_-</c:formatCode>
                <c:ptCount val="6"/>
                <c:pt idx="0">
                  <c:v>0</c:v>
                </c:pt>
                <c:pt idx="1">
                  <c:v>0</c:v>
                </c:pt>
                <c:pt idx="2">
                  <c:v>0</c:v>
                </c:pt>
                <c:pt idx="3">
                  <c:v>0</c:v>
                </c:pt>
                <c:pt idx="4">
                  <c:v>8</c:v>
                </c:pt>
                <c:pt idx="5" formatCode="0">
                  <c:v>0</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6.5905593066774404E-2"/>
          <c:w val="0.25630869670988499"/>
          <c:h val="0.87527565833190701"/>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Implementation</a:t>
            </a:r>
          </a:p>
        </c:rich>
      </c:tx>
      <c:layout>
        <c:manualLayout>
          <c:xMode val="edge"/>
          <c:yMode val="edge"/>
          <c:x val="2.7158735592833501E-2"/>
          <c:y val="2.1317447900902599E-2"/>
        </c:manualLayout>
      </c:layout>
      <c:overlay val="0"/>
    </c:title>
    <c:autoTitleDeleted val="0"/>
    <c:plotArea>
      <c:layout/>
      <c:pieChart>
        <c:varyColors val="1"/>
        <c:ser>
          <c:idx val="0"/>
          <c:order val="0"/>
          <c:tx>
            <c:strRef>
              <c:f>Metrics!$E$62</c:f>
              <c:strCache>
                <c:ptCount val="1"/>
                <c:pt idx="0">
                  <c:v>Implementation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chemeClr val="bg1">
                  <a:lumMod val="65000"/>
                </a:schemeClr>
              </a:solidFill>
              <a:ln>
                <a:solidFill>
                  <a:sysClr val="windowText" lastClr="000000"/>
                </a:solidFill>
              </a:ln>
            </c:spPr>
          </c:dPt>
          <c:dPt>
            <c:idx val="3"/>
            <c:bubble3D val="0"/>
            <c:spPr>
              <a:solidFill>
                <a:schemeClr val="bg1"/>
              </a:solidFill>
              <a:ln>
                <a:solidFill>
                  <a:sysClr val="windowText" lastClr="000000"/>
                </a:solidFill>
              </a:ln>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Metrics!$E$8:$E$11</c:f>
              <c:strCache>
                <c:ptCount val="4"/>
                <c:pt idx="0">
                  <c:v>OK</c:v>
                </c:pt>
                <c:pt idx="1">
                  <c:v>NOK</c:v>
                </c:pt>
                <c:pt idx="2">
                  <c:v>NA</c:v>
                </c:pt>
                <c:pt idx="3">
                  <c:v>Empty</c:v>
                </c:pt>
              </c:strCache>
            </c:strRef>
          </c:cat>
          <c:val>
            <c:numRef>
              <c:f>Metrics!$F$63:$F$66</c:f>
              <c:numCache>
                <c:formatCode>_-* #,##0.00\ [$€]_-;\-* #,##0.00\ [$€]_-;_-* "-"??\ [$€]_-;_-@_-</c:formatCode>
                <c:ptCount val="4"/>
                <c:pt idx="0">
                  <c:v>0</c:v>
                </c:pt>
                <c:pt idx="1">
                  <c:v>0</c:v>
                </c:pt>
                <c:pt idx="2">
                  <c:v>0</c:v>
                </c:pt>
                <c:pt idx="3" formatCode="0">
                  <c:v>8</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1600228232340501"/>
          <c:y val="0.22686626969811799"/>
          <c:w val="0.24921510898094301"/>
          <c:h val="0.64757321010260604"/>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t>Validation</a:t>
            </a:r>
          </a:p>
        </c:rich>
      </c:tx>
      <c:layout>
        <c:manualLayout>
          <c:xMode val="edge"/>
          <c:yMode val="edge"/>
          <c:x val="2.9468390793937899E-2"/>
          <c:y val="4.3732305490240903E-2"/>
        </c:manualLayout>
      </c:layout>
      <c:overlay val="0"/>
    </c:title>
    <c:autoTitleDeleted val="0"/>
    <c:plotArea>
      <c:layout/>
      <c:pieChart>
        <c:varyColors val="1"/>
        <c:ser>
          <c:idx val="0"/>
          <c:order val="0"/>
          <c:tx>
            <c:strRef>
              <c:f>Metrics!$H$62</c:f>
              <c:strCache>
                <c:ptCount val="1"/>
                <c:pt idx="0">
                  <c:v>Validation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chemeClr val="bg1">
                  <a:lumMod val="65000"/>
                </a:schemeClr>
              </a:solidFill>
              <a:ln>
                <a:solidFill>
                  <a:sysClr val="windowText" lastClr="000000"/>
                </a:solidFill>
              </a:ln>
            </c:spPr>
          </c:dPt>
          <c:dPt>
            <c:idx val="3"/>
            <c:bubble3D val="0"/>
            <c:spPr>
              <a:solidFill>
                <a:schemeClr val="bg1"/>
              </a:solidFill>
              <a:ln>
                <a:solidFill>
                  <a:sysClr val="windowText" lastClr="000000"/>
                </a:solidFill>
              </a:ln>
            </c:spPr>
          </c:dPt>
          <c:dLbls>
            <c:dLbl>
              <c:idx val="0"/>
              <c:dLblPos val="bestFit"/>
              <c:showLegendKey val="0"/>
              <c:showVal val="1"/>
              <c:showCatName val="0"/>
              <c:showSerName val="0"/>
              <c:showPercent val="0"/>
              <c:showBubbleSize val="0"/>
              <c:extLst>
                <c:ext xmlns:c15="http://schemas.microsoft.com/office/drawing/2012/chart" uri="{CE6537A1-D6FC-4f65-9D91-7224C49458BB}"/>
              </c:extLst>
            </c:dLbl>
            <c:dLbl>
              <c:idx val="1"/>
              <c:dLblPos val="bestFit"/>
              <c:showLegendKey val="0"/>
              <c:showVal val="1"/>
              <c:showCatName val="0"/>
              <c:showSerName val="0"/>
              <c:showPercent val="0"/>
              <c:showBubbleSize val="0"/>
              <c:extLst>
                <c:ext xmlns:c15="http://schemas.microsoft.com/office/drawing/2012/chart" uri="{CE6537A1-D6FC-4f65-9D91-7224C49458BB}"/>
              </c:extLst>
            </c:dLbl>
            <c:dLbl>
              <c:idx val="2"/>
              <c:dLblPos val="bestFit"/>
              <c:showLegendKey val="0"/>
              <c:showVal val="1"/>
              <c:showCatName val="0"/>
              <c:showSerName val="0"/>
              <c:showPercent val="0"/>
              <c:showBubbleSize val="0"/>
              <c:extLst>
                <c:ext xmlns:c15="http://schemas.microsoft.com/office/drawing/2012/chart" uri="{CE6537A1-D6FC-4f65-9D91-7224C49458BB}"/>
              </c:extLst>
            </c:dLbl>
            <c:dLbl>
              <c:idx val="3"/>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0"/>
            <c:showCatName val="0"/>
            <c:showSerName val="0"/>
            <c:showPercent val="0"/>
            <c:showBubbleSize val="0"/>
            <c:extLst>
              <c:ext xmlns:c15="http://schemas.microsoft.com/office/drawing/2012/chart" uri="{CE6537A1-D6FC-4f65-9D91-7224C49458BB}"/>
            </c:extLst>
          </c:dLbls>
          <c:cat>
            <c:strRef>
              <c:f>Metrics!$H$8:$H$11</c:f>
              <c:strCache>
                <c:ptCount val="4"/>
                <c:pt idx="0">
                  <c:v>OK</c:v>
                </c:pt>
                <c:pt idx="1">
                  <c:v>NOK</c:v>
                </c:pt>
                <c:pt idx="2">
                  <c:v>NA</c:v>
                </c:pt>
                <c:pt idx="3">
                  <c:v>Empty</c:v>
                </c:pt>
              </c:strCache>
            </c:strRef>
          </c:cat>
          <c:val>
            <c:numRef>
              <c:f>Metrics!$I$63:$I$66</c:f>
              <c:numCache>
                <c:formatCode>_-* #,##0.00\ [$€]_-;\-* #,##0.00\ [$€]_-;_-* "-"??\ [$€]_-;_-@_-</c:formatCode>
                <c:ptCount val="4"/>
                <c:pt idx="0">
                  <c:v>0</c:v>
                </c:pt>
                <c:pt idx="1">
                  <c:v>0</c:v>
                </c:pt>
                <c:pt idx="2">
                  <c:v>0</c:v>
                </c:pt>
                <c:pt idx="3" formatCode="0">
                  <c:v>8</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4601312625035499"/>
          <c:y val="0.217215566031045"/>
          <c:w val="0.225719654731872"/>
          <c:h val="0.68483007011853503"/>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Metrics!$L$62</c:f>
              <c:strCache>
                <c:ptCount val="1"/>
                <c:pt idx="0">
                  <c:v>Conformity</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Metrics!$L$8:$L$12</c:f>
              <c:strCache>
                <c:ptCount val="5"/>
                <c:pt idx="0">
                  <c:v>OK</c:v>
                </c:pt>
                <c:pt idx="1">
                  <c:v>NOK</c:v>
                </c:pt>
                <c:pt idx="2">
                  <c:v>TBA</c:v>
                </c:pt>
                <c:pt idx="3">
                  <c:v>NA</c:v>
                </c:pt>
                <c:pt idx="4">
                  <c:v>Empty</c:v>
                </c:pt>
              </c:strCache>
            </c:strRef>
          </c:cat>
          <c:val>
            <c:numRef>
              <c:f>Metrics!$M$63:$M$67</c:f>
              <c:numCache>
                <c:formatCode>_-* #,##0.00\ [$€]_-;\-* #,##0.00\ [$€]_-;_-* "-"??\ [$€]_-;_-@_-</c:formatCode>
                <c:ptCount val="5"/>
                <c:pt idx="0">
                  <c:v>0</c:v>
                </c:pt>
                <c:pt idx="1">
                  <c:v>0</c:v>
                </c:pt>
                <c:pt idx="2">
                  <c:v>0</c:v>
                </c:pt>
                <c:pt idx="3">
                  <c:v>0</c:v>
                </c:pt>
                <c:pt idx="4" formatCode="0">
                  <c:v>8</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15159622446155"/>
          <c:w val="0.25630869670988499"/>
          <c:h val="0.72602137622759899"/>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Metrics!$O$62</c:f>
              <c:strCache>
                <c:ptCount val="1"/>
                <c:pt idx="0">
                  <c:v>Implementation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Metrics!$O$8:$O$12</c:f>
              <c:strCache>
                <c:ptCount val="5"/>
                <c:pt idx="0">
                  <c:v>OK</c:v>
                </c:pt>
                <c:pt idx="1">
                  <c:v>NOK</c:v>
                </c:pt>
                <c:pt idx="2">
                  <c:v>TBA</c:v>
                </c:pt>
                <c:pt idx="3">
                  <c:v>NA</c:v>
                </c:pt>
                <c:pt idx="4">
                  <c:v>Empty</c:v>
                </c:pt>
              </c:strCache>
            </c:strRef>
          </c:cat>
          <c:val>
            <c:numRef>
              <c:f>Metrics!$P$63:$P$67</c:f>
              <c:numCache>
                <c:formatCode>_-* #,##0.00\ [$€]_-;\-* #,##0.00\ [$€]_-;_-* "-"??\ [$€]_-;_-@_-</c:formatCode>
                <c:ptCount val="5"/>
                <c:pt idx="0">
                  <c:v>0</c:v>
                </c:pt>
                <c:pt idx="1">
                  <c:v>0</c:v>
                </c:pt>
                <c:pt idx="2">
                  <c:v>0</c:v>
                </c:pt>
                <c:pt idx="3">
                  <c:v>0</c:v>
                </c:pt>
                <c:pt idx="4" formatCode="0">
                  <c:v>8</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07696922723451"/>
          <c:w val="0.25630869670988499"/>
          <c:h val="0.7334840759503039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8554653475306499E-2"/>
          <c:y val="3.6344259696047501E-2"/>
        </c:manualLayout>
      </c:layout>
      <c:overlay val="0"/>
      <c:txPr>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endParaRPr lang="zh-CN"/>
        </a:p>
      </c:txPr>
    </c:title>
    <c:autoTitleDeleted val="0"/>
    <c:plotArea>
      <c:layout/>
      <c:pieChart>
        <c:varyColors val="1"/>
        <c:ser>
          <c:idx val="0"/>
          <c:order val="0"/>
          <c:tx>
            <c:strRef>
              <c:f>Metrics!$R$62</c:f>
              <c:strCache>
                <c:ptCount val="1"/>
                <c:pt idx="0">
                  <c:v>Validation</c:v>
                </c:pt>
              </c:strCache>
            </c:strRef>
          </c:tx>
          <c:spPr>
            <a:ln>
              <a:solidFill>
                <a:sysClr val="windowText" lastClr="000000"/>
              </a:solidFill>
            </a:ln>
          </c:spPr>
          <c:dPt>
            <c:idx val="0"/>
            <c:bubble3D val="0"/>
            <c:spPr>
              <a:solidFill>
                <a:srgbClr val="00B050"/>
              </a:solidFill>
              <a:ln>
                <a:solidFill>
                  <a:sysClr val="windowText" lastClr="000000"/>
                </a:solidFill>
              </a:ln>
            </c:spPr>
          </c:dPt>
          <c:dPt>
            <c:idx val="1"/>
            <c:bubble3D val="0"/>
            <c:spPr>
              <a:solidFill>
                <a:srgbClr val="FF0000"/>
              </a:solidFill>
              <a:ln>
                <a:solidFill>
                  <a:sysClr val="windowText" lastClr="000000"/>
                </a:solidFill>
              </a:ln>
            </c:spPr>
          </c:dPt>
          <c:dPt>
            <c:idx val="2"/>
            <c:bubble3D val="0"/>
            <c:spPr>
              <a:solidFill>
                <a:srgbClr val="FFFF00"/>
              </a:solidFill>
              <a:ln>
                <a:solidFill>
                  <a:sysClr val="windowText" lastClr="000000"/>
                </a:solidFill>
              </a:ln>
            </c:spPr>
          </c:dPt>
          <c:dPt>
            <c:idx val="3"/>
            <c:bubble3D val="0"/>
            <c:spPr>
              <a:solidFill>
                <a:schemeClr val="bg1">
                  <a:lumMod val="65000"/>
                </a:schemeClr>
              </a:solidFill>
              <a:ln>
                <a:solidFill>
                  <a:sysClr val="windowText" lastClr="000000"/>
                </a:solidFill>
              </a:ln>
            </c:spPr>
          </c:dPt>
          <c:dPt>
            <c:idx val="4"/>
            <c:bubble3D val="0"/>
            <c:spPr>
              <a:solidFill>
                <a:schemeClr val="bg1"/>
              </a:solidFill>
              <a:ln>
                <a:solidFill>
                  <a:sysClr val="windowText" lastClr="000000"/>
                </a:solidFill>
              </a:ln>
            </c:spPr>
          </c:dPt>
          <c:dLbls>
            <c:dLbl>
              <c:idx val="2"/>
              <c:layout>
                <c:manualLayout>
                  <c:x val="-4.4753328152590401E-2"/>
                  <c:y val="2.2248410439445001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Metrics!$R$8:$R$12</c:f>
              <c:strCache>
                <c:ptCount val="5"/>
                <c:pt idx="0">
                  <c:v>OK</c:v>
                </c:pt>
                <c:pt idx="1">
                  <c:v>NOK</c:v>
                </c:pt>
                <c:pt idx="2">
                  <c:v>TBA</c:v>
                </c:pt>
                <c:pt idx="3">
                  <c:v>NA</c:v>
                </c:pt>
                <c:pt idx="4">
                  <c:v>Empty</c:v>
                </c:pt>
              </c:strCache>
            </c:strRef>
          </c:cat>
          <c:val>
            <c:numRef>
              <c:f>Metrics!$S$63:$S$67</c:f>
              <c:numCache>
                <c:formatCode>_-* #,##0.00\ [$€]_-;\-* #,##0.00\ [$€]_-;_-* "-"??\ [$€]_-;_-@_-</c:formatCode>
                <c:ptCount val="5"/>
                <c:pt idx="0">
                  <c:v>0</c:v>
                </c:pt>
                <c:pt idx="1">
                  <c:v>0</c:v>
                </c:pt>
                <c:pt idx="2">
                  <c:v>0</c:v>
                </c:pt>
                <c:pt idx="3">
                  <c:v>0</c:v>
                </c:pt>
                <c:pt idx="4" formatCode="0">
                  <c:v>8</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72431450937806097"/>
          <c:y val="0.207696922723451"/>
          <c:w val="0.25630869670988499"/>
          <c:h val="0.7334840759503039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Relationships xmlns="http://schemas.openxmlformats.org/package/2006/relationships">
  <Relationship Id="rId1" Type="http://schemas.openxmlformats.org/officeDocument/2006/relationships/chart" Target="../charts/chart1.xml"/>
  <Relationship Id="rId2" Type="http://schemas.openxmlformats.org/officeDocument/2006/relationships/image" Target="../media/image1.png"/>
  <Relationship Id="rId3" Type="http://schemas.openxmlformats.org/officeDocument/2006/relationships/image" Target="../media/image2.png"/>
</Relationships>

</file>

<file path=xl/drawings/_rels/drawing2.xml.rels><?xml version="1.0" encoding="UTF-8"?>

<Relationships xmlns="http://schemas.openxmlformats.org/package/2006/relationships">
  <Relationship Id="rId1" Type="http://schemas.openxmlformats.org/officeDocument/2006/relationships/image" Target="../media/image3.png"/>
  <Relationship Id="rId2" Type="http://schemas.openxmlformats.org/officeDocument/2006/relationships/image" Target="../media/image4.png"/>
  <Relationship Id="rId3" Type="http://schemas.openxmlformats.org/officeDocument/2006/relationships/image" Target="../media/image5.png"/>
  <Relationship Id="rId4" Type="http://schemas.openxmlformats.org/officeDocument/2006/relationships/image" Target="../media/image6.png"/>
  <Relationship Id="rId5" Type="http://schemas.openxmlformats.org/officeDocument/2006/relationships/image" Target="../media/image7.png"/>
  <Relationship Id="rId6" Type="http://schemas.openxmlformats.org/officeDocument/2006/relationships/image" Target="../media/image8.png"/>
  <Relationship Id="rId7" Type="http://schemas.openxmlformats.org/officeDocument/2006/relationships/image" Target="../media/image9.png"/>
  <Relationship Id="rId8" Type="http://schemas.openxmlformats.org/officeDocument/2006/relationships/image" Target="../media/image10.png"/>
  <Relationship Id="rId9"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2.png"/>
</Relationships>

</file>

<file path=xl/drawings/_rels/drawing4.xml.rels><?xml version="1.0" encoding="UTF-8"?>

<Relationships xmlns="http://schemas.openxmlformats.org/package/2006/relationships">
  <Relationship Id="rId1" Type="http://schemas.openxmlformats.org/officeDocument/2006/relationships/image" Target="../media/image12.png"/>
  <Relationship Id="rId10" Type="http://schemas.openxmlformats.org/officeDocument/2006/relationships/image" Target="../media/image21.png"/>
  <Relationship Id="rId11" Type="http://schemas.openxmlformats.org/officeDocument/2006/relationships/image" Target="../media/image22.png"/>
  <Relationship Id="rId12" Type="http://schemas.openxmlformats.org/officeDocument/2006/relationships/image" Target="../media/image23.png"/>
  <Relationship Id="rId13" Type="http://schemas.openxmlformats.org/officeDocument/2006/relationships/image" Target="../media/image24.png"/>
  <Relationship Id="rId14" Type="http://schemas.openxmlformats.org/officeDocument/2006/relationships/image" Target="../media/image25.png"/>
  <Relationship Id="rId15" Type="http://schemas.openxmlformats.org/officeDocument/2006/relationships/image" Target="../media/image26.png"/>
  <Relationship Id="rId16" Type="http://schemas.openxmlformats.org/officeDocument/2006/relationships/image" Target="../media/image27.png"/>
  <Relationship Id="rId17" Type="http://schemas.openxmlformats.org/officeDocument/2006/relationships/image" Target="../media/image28.png"/>
  <Relationship Id="rId18" Type="http://schemas.openxmlformats.org/officeDocument/2006/relationships/image" Target="../media/image29.png"/>
  <Relationship Id="rId19" Type="http://schemas.openxmlformats.org/officeDocument/2006/relationships/image" Target="../media/image2.png"/>
  <Relationship Id="rId2" Type="http://schemas.openxmlformats.org/officeDocument/2006/relationships/image" Target="../media/image13.png"/>
  <Relationship Id="rId20" Type="http://schemas.openxmlformats.org/officeDocument/2006/relationships/image" Target="../media/image30.png"/>
  <Relationship Id="rId3" Type="http://schemas.openxmlformats.org/officeDocument/2006/relationships/image" Target="../media/image14.png"/>
  <Relationship Id="rId4" Type="http://schemas.openxmlformats.org/officeDocument/2006/relationships/image" Target="../media/image15.png"/>
  <Relationship Id="rId5" Type="http://schemas.openxmlformats.org/officeDocument/2006/relationships/image" Target="../media/image16.png"/>
  <Relationship Id="rId6" Type="http://schemas.openxmlformats.org/officeDocument/2006/relationships/image" Target="../media/image17.png"/>
  <Relationship Id="rId7" Type="http://schemas.openxmlformats.org/officeDocument/2006/relationships/image" Target="../media/image18.png"/>
  <Relationship Id="rId8" Type="http://schemas.openxmlformats.org/officeDocument/2006/relationships/image" Target="../media/image19.png"/>
  <Relationship Id="rId9" Type="http://schemas.openxmlformats.org/officeDocument/2006/relationships/image" Target="../media/image20.png"/>
</Relationships>

</file>

<file path=xl/drawings/_rels/drawing5.xml.rels><?xml version="1.0" encoding="UTF-8"?>

<Relationships xmlns="http://schemas.openxmlformats.org/package/2006/relationships">
  <Relationship Id="rId1" Type="http://schemas.openxmlformats.org/officeDocument/2006/relationships/image" Target="../media/image2.png"/>
</Relationships>

</file>

<file path=xl/drawings/_rels/drawing6.xml.rels><?xml version="1.0" encoding="UTF-8"?>

<Relationships xmlns="http://schemas.openxmlformats.org/package/2006/relationships">
  <Relationship Id="rId1" Type="http://schemas.openxmlformats.org/officeDocument/2006/relationships/image" Target="../media/image2.png"/>
</Relationships>

</file>

<file path=xl/drawings/_rels/drawing7.xml.rels><?xml version="1.0" encoding="UTF-8"?>

<Relationships xmlns="http://schemas.openxmlformats.org/package/2006/relationships">
  <Relationship Id="rId1" Type="http://schemas.openxmlformats.org/officeDocument/2006/relationships/image" Target="../media/image31.png"/>
  <Relationship Id="rId2" Type="http://schemas.openxmlformats.org/officeDocument/2006/relationships/image" Target="../media/image32.png"/>
  <Relationship Id="rId3" Type="http://schemas.openxmlformats.org/officeDocument/2006/relationships/image" Target="../media/image2.png"/>
</Relationships>

</file>

<file path=xl/drawings/_rels/drawing8.xml.rels><?xml version="1.0" encoding="UTF-8"?>

<Relationships xmlns="http://schemas.openxmlformats.org/package/2006/relationships">
  <Relationship Id="rId1" Type="http://schemas.openxmlformats.org/officeDocument/2006/relationships/image" Target="../media/image2.png"/>
</Relationships>

</file>

<file path=xl/drawings/_rels/drawing9.xml.rels><?xml version="1.0" encoding="UTF-8"?>

<Relationships xmlns="http://schemas.openxmlformats.org/package/2006/relationships">
  <Relationship Id="rId1" Type="http://schemas.openxmlformats.org/officeDocument/2006/relationships/chart" Target="../charts/chart2.xml"/>
  <Relationship Id="rId10" Type="http://schemas.openxmlformats.org/officeDocument/2006/relationships/chart" Target="../charts/chart11.xml"/>
  <Relationship Id="rId11" Type="http://schemas.openxmlformats.org/officeDocument/2006/relationships/chart" Target="../charts/chart12.xml"/>
  <Relationship Id="rId12" Type="http://schemas.openxmlformats.org/officeDocument/2006/relationships/chart" Target="../charts/chart13.xml"/>
  <Relationship Id="rId13" Type="http://schemas.openxmlformats.org/officeDocument/2006/relationships/chart" Target="../charts/chart14.xml"/>
  <Relationship Id="rId14" Type="http://schemas.openxmlformats.org/officeDocument/2006/relationships/chart" Target="../charts/chart15.xml"/>
  <Relationship Id="rId15" Type="http://schemas.openxmlformats.org/officeDocument/2006/relationships/chart" Target="../charts/chart16.xml"/>
  <Relationship Id="rId16" Type="http://schemas.openxmlformats.org/officeDocument/2006/relationships/chart" Target="../charts/chart17.xml"/>
  <Relationship Id="rId17" Type="http://schemas.openxmlformats.org/officeDocument/2006/relationships/chart" Target="../charts/chart18.xml"/>
  <Relationship Id="rId18" Type="http://schemas.openxmlformats.org/officeDocument/2006/relationships/chart" Target="../charts/chart19.xml"/>
  <Relationship Id="rId19" Type="http://schemas.openxmlformats.org/officeDocument/2006/relationships/chart" Target="../charts/chart20.xml"/>
  <Relationship Id="rId2" Type="http://schemas.openxmlformats.org/officeDocument/2006/relationships/chart" Target="../charts/chart3.xml"/>
  <Relationship Id="rId20" Type="http://schemas.openxmlformats.org/officeDocument/2006/relationships/chart" Target="../charts/chart21.xml"/>
  <Relationship Id="rId3" Type="http://schemas.openxmlformats.org/officeDocument/2006/relationships/chart" Target="../charts/chart4.xml"/>
  <Relationship Id="rId4" Type="http://schemas.openxmlformats.org/officeDocument/2006/relationships/chart" Target="../charts/chart5.xml"/>
  <Relationship Id="rId5" Type="http://schemas.openxmlformats.org/officeDocument/2006/relationships/chart" Target="../charts/chart6.xml"/>
  <Relationship Id="rId6" Type="http://schemas.openxmlformats.org/officeDocument/2006/relationships/chart" Target="../charts/chart7.xml"/>
  <Relationship Id="rId7" Type="http://schemas.openxmlformats.org/officeDocument/2006/relationships/chart" Target="../charts/chart8.xml"/>
  <Relationship Id="rId8" Type="http://schemas.openxmlformats.org/officeDocument/2006/relationships/chart" Target="../charts/chart9.xml"/>
  <Relationship Id="rId9" Type="http://schemas.openxmlformats.org/officeDocument/2006/relationships/chart" Target="../charts/chart10.xml"/>
</Relationships>

</file>

<file path=xl/drawings/_rels/vmlDrawing2.vml.rels><?xml version="1.0" encoding="UTF-8"?>

<Relationships xmlns="http://schemas.openxmlformats.org/package/2006/relationships">
  <Relationship Id="rId1" Type="http://schemas.openxmlformats.org/officeDocument/2006/relationships/image" Target="../media/image11.png"/>
</Relationships>

</file>

<file path=xl/drawings/_rels/vmlDrawing3.vml.rels><?xml version="1.0" encoding="UTF-8"?>

<Relationships xmlns="http://schemas.openxmlformats.org/package/2006/relationships">
  <Relationship Id="rId1" Type="http://schemas.openxmlformats.org/officeDocument/2006/relationships/image" Target="../media/image11.png"/>
</Relationships>

</file>

<file path=xl/drawings/drawing1.xml><?xml version="1.0" encoding="utf-8"?>
<xdr:wsDr xmlns:xdr="http://schemas.openxmlformats.org/drawingml/2006/spreadsheetDrawing" xmlns:a="http://schemas.openxmlformats.org/drawingml/2006/main">
  <xdr:twoCellAnchor>
    <xdr:from>
      <xdr:col>1</xdr:col>
      <xdr:colOff>7619</xdr:colOff>
      <xdr:row>167</xdr:row>
      <xdr:rowOff>243840</xdr:rowOff>
    </xdr:from>
    <xdr:to>
      <xdr:col>9</xdr:col>
      <xdr:colOff>45720</xdr:colOff>
      <xdr:row>201</xdr:row>
      <xdr:rowOff>129540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18143</xdr:colOff>
      <xdr:row>97</xdr:row>
      <xdr:rowOff>45357</xdr:rowOff>
    </xdr:from>
    <xdr:to>
      <xdr:col>20</xdr:col>
      <xdr:colOff>544277</xdr:colOff>
      <xdr:row>101</xdr:row>
      <xdr:rowOff>130293</xdr:rowOff>
    </xdr:to>
    <xdr:pic>
      <xdr:nvPicPr>
        <xdr:cNvPr id="6" name="Image 5"/>
        <xdr:cNvPicPr>
          <a:picLocks noChangeAspect="1"/>
        </xdr:cNvPicPr>
      </xdr:nvPicPr>
      <xdr:blipFill>
        <a:blip xmlns:r="http://schemas.openxmlformats.org/officeDocument/2006/relationships" r:embed="rId2"/>
        <a:stretch>
          <a:fillRect/>
        </a:stretch>
      </xdr:blipFill>
      <xdr:spPr>
        <a:xfrm>
          <a:off x="11360150" y="40062150"/>
          <a:ext cx="10132060" cy="796290"/>
        </a:xfrm>
        <a:prstGeom prst="rect">
          <a:avLst/>
        </a:prstGeom>
      </xdr:spPr>
    </xdr:pic>
    <xdr:clientData/>
  </xdr:twoCellAnchor>
  <xdr:twoCellAnchor>
    <xdr:from>
      <xdr:col>0</xdr:col>
      <xdr:colOff>51289</xdr:colOff>
      <xdr:row>0</xdr:row>
      <xdr:rowOff>36635</xdr:rowOff>
    </xdr:from>
    <xdr:to>
      <xdr:col>1</xdr:col>
      <xdr:colOff>996462</xdr:colOff>
      <xdr:row>0</xdr:row>
      <xdr:rowOff>331910</xdr:rowOff>
    </xdr:to>
    <xdr:pic>
      <xdr:nvPicPr>
        <xdr:cNvPr id="5" name="Image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0800" y="36195"/>
          <a:ext cx="123444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399394</xdr:colOff>
      <xdr:row>14</xdr:row>
      <xdr:rowOff>147144</xdr:rowOff>
    </xdr:from>
    <xdr:to>
      <xdr:col>6</xdr:col>
      <xdr:colOff>588580</xdr:colOff>
      <xdr:row>19</xdr:row>
      <xdr:rowOff>173801</xdr:rowOff>
    </xdr:to>
    <xdr:pic>
      <xdr:nvPicPr>
        <xdr:cNvPr id="3" name="Image 2"/>
        <xdr:cNvPicPr>
          <a:picLocks noChangeAspect="1"/>
        </xdr:cNvPicPr>
      </xdr:nvPicPr>
      <xdr:blipFill>
        <a:blip xmlns:r="http://schemas.openxmlformats.org/officeDocument/2006/relationships" r:embed="rId1"/>
        <a:stretch>
          <a:fillRect/>
        </a:stretch>
      </xdr:blipFill>
      <xdr:spPr>
        <a:xfrm>
          <a:off x="398780" y="7741285"/>
          <a:ext cx="7182485" cy="1296670"/>
        </a:xfrm>
        <a:prstGeom prst="rect">
          <a:avLst/>
        </a:prstGeom>
      </xdr:spPr>
    </xdr:pic>
    <xdr:clientData/>
  </xdr:twoCellAnchor>
  <xdr:twoCellAnchor>
    <xdr:from>
      <xdr:col>1</xdr:col>
      <xdr:colOff>215462</xdr:colOff>
      <xdr:row>16</xdr:row>
      <xdr:rowOff>78828</xdr:rowOff>
    </xdr:from>
    <xdr:to>
      <xdr:col>1</xdr:col>
      <xdr:colOff>478221</xdr:colOff>
      <xdr:row>17</xdr:row>
      <xdr:rowOff>99849</xdr:rowOff>
    </xdr:to>
    <xdr:cxnSp macro="">
      <xdr:nvCxnSpPr>
        <xdr:cNvPr id="6" name="Connecteur droit avec flèche 5"/>
        <xdr:cNvCxnSpPr/>
      </xdr:nvCxnSpPr>
      <xdr:spPr>
        <a:xfrm flipV="1">
          <a:off x="1652270" y="8181340"/>
          <a:ext cx="262890" cy="2749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572813</xdr:colOff>
      <xdr:row>17</xdr:row>
      <xdr:rowOff>220717</xdr:rowOff>
    </xdr:from>
    <xdr:to>
      <xdr:col>2</xdr:col>
      <xdr:colOff>835572</xdr:colOff>
      <xdr:row>18</xdr:row>
      <xdr:rowOff>241738</xdr:rowOff>
    </xdr:to>
    <xdr:cxnSp macro="">
      <xdr:nvCxnSpPr>
        <xdr:cNvPr id="7" name="Connecteur droit avec flèche 6"/>
        <xdr:cNvCxnSpPr/>
      </xdr:nvCxnSpPr>
      <xdr:spPr>
        <a:xfrm flipV="1">
          <a:off x="3176905" y="8576945"/>
          <a:ext cx="262255" cy="2749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273268</xdr:colOff>
      <xdr:row>15</xdr:row>
      <xdr:rowOff>26275</xdr:rowOff>
    </xdr:from>
    <xdr:to>
      <xdr:col>0</xdr:col>
      <xdr:colOff>536027</xdr:colOff>
      <xdr:row>16</xdr:row>
      <xdr:rowOff>47297</xdr:rowOff>
    </xdr:to>
    <xdr:cxnSp macro="">
      <xdr:nvCxnSpPr>
        <xdr:cNvPr id="8" name="Connecteur droit avec flèche 7"/>
        <xdr:cNvCxnSpPr/>
      </xdr:nvCxnSpPr>
      <xdr:spPr>
        <a:xfrm flipV="1">
          <a:off x="273050" y="7874635"/>
          <a:ext cx="262890" cy="2749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394139</xdr:colOff>
      <xdr:row>24</xdr:row>
      <xdr:rowOff>125902</xdr:rowOff>
    </xdr:from>
    <xdr:to>
      <xdr:col>6</xdr:col>
      <xdr:colOff>740979</xdr:colOff>
      <xdr:row>34</xdr:row>
      <xdr:rowOff>181493</xdr:rowOff>
    </xdr:to>
    <xdr:pic>
      <xdr:nvPicPr>
        <xdr:cNvPr id="9" name="Image 8"/>
        <xdr:cNvPicPr>
          <a:picLocks noChangeAspect="1"/>
        </xdr:cNvPicPr>
      </xdr:nvPicPr>
      <xdr:blipFill>
        <a:blip xmlns:r="http://schemas.openxmlformats.org/officeDocument/2006/relationships" r:embed="rId2"/>
        <a:stretch>
          <a:fillRect/>
        </a:stretch>
      </xdr:blipFill>
      <xdr:spPr>
        <a:xfrm>
          <a:off x="393700" y="9974580"/>
          <a:ext cx="7339965" cy="1928495"/>
        </a:xfrm>
        <a:prstGeom prst="rect">
          <a:avLst/>
        </a:prstGeom>
      </xdr:spPr>
    </xdr:pic>
    <xdr:clientData/>
  </xdr:twoCellAnchor>
  <xdr:twoCellAnchor>
    <xdr:from>
      <xdr:col>0</xdr:col>
      <xdr:colOff>903889</xdr:colOff>
      <xdr:row>26</xdr:row>
      <xdr:rowOff>63062</xdr:rowOff>
    </xdr:from>
    <xdr:to>
      <xdr:col>0</xdr:col>
      <xdr:colOff>1166648</xdr:colOff>
      <xdr:row>28</xdr:row>
      <xdr:rowOff>15766</xdr:rowOff>
    </xdr:to>
    <xdr:cxnSp macro="">
      <xdr:nvCxnSpPr>
        <xdr:cNvPr id="10" name="Connecteur droit avec flèche 9"/>
        <xdr:cNvCxnSpPr/>
      </xdr:nvCxnSpPr>
      <xdr:spPr>
        <a:xfrm flipV="1">
          <a:off x="903605" y="10229215"/>
          <a:ext cx="262890" cy="2698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383629</xdr:colOff>
      <xdr:row>47</xdr:row>
      <xdr:rowOff>120868</xdr:rowOff>
    </xdr:from>
    <xdr:to>
      <xdr:col>7</xdr:col>
      <xdr:colOff>68318</xdr:colOff>
      <xdr:row>48</xdr:row>
      <xdr:rowOff>224228</xdr:rowOff>
    </xdr:to>
    <xdr:pic>
      <xdr:nvPicPr>
        <xdr:cNvPr id="13" name="Image 12"/>
        <xdr:cNvPicPr>
          <a:picLocks noChangeAspect="1"/>
        </xdr:cNvPicPr>
      </xdr:nvPicPr>
      <xdr:blipFill>
        <a:blip xmlns:r="http://schemas.openxmlformats.org/officeDocument/2006/relationships" r:embed="rId3"/>
        <a:stretch>
          <a:fillRect/>
        </a:stretch>
      </xdr:blipFill>
      <xdr:spPr>
        <a:xfrm>
          <a:off x="383540" y="14674850"/>
          <a:ext cx="7505700" cy="357505"/>
        </a:xfrm>
        <a:prstGeom prst="rect">
          <a:avLst/>
        </a:prstGeom>
      </xdr:spPr>
    </xdr:pic>
    <xdr:clientData/>
  </xdr:twoCellAnchor>
  <xdr:twoCellAnchor editAs="oneCell">
    <xdr:from>
      <xdr:col>0</xdr:col>
      <xdr:colOff>388882</xdr:colOff>
      <xdr:row>52</xdr:row>
      <xdr:rowOff>124022</xdr:rowOff>
    </xdr:from>
    <xdr:to>
      <xdr:col>6</xdr:col>
      <xdr:colOff>663782</xdr:colOff>
      <xdr:row>63</xdr:row>
      <xdr:rowOff>55703</xdr:rowOff>
    </xdr:to>
    <xdr:pic>
      <xdr:nvPicPr>
        <xdr:cNvPr id="18" name="Image 17"/>
        <xdr:cNvPicPr>
          <a:picLocks noChangeAspect="1"/>
        </xdr:cNvPicPr>
      </xdr:nvPicPr>
      <xdr:blipFill>
        <a:blip xmlns:r="http://schemas.openxmlformats.org/officeDocument/2006/relationships" r:embed="rId4"/>
        <a:stretch>
          <a:fillRect/>
        </a:stretch>
      </xdr:blipFill>
      <xdr:spPr>
        <a:xfrm>
          <a:off x="388620" y="15662275"/>
          <a:ext cx="7268210" cy="2725420"/>
        </a:xfrm>
        <a:prstGeom prst="rect">
          <a:avLst/>
        </a:prstGeom>
      </xdr:spPr>
    </xdr:pic>
    <xdr:clientData/>
  </xdr:twoCellAnchor>
  <xdr:twoCellAnchor>
    <xdr:from>
      <xdr:col>2</xdr:col>
      <xdr:colOff>814551</xdr:colOff>
      <xdr:row>58</xdr:row>
      <xdr:rowOff>73574</xdr:rowOff>
    </xdr:from>
    <xdr:to>
      <xdr:col>2</xdr:col>
      <xdr:colOff>1061544</xdr:colOff>
      <xdr:row>59</xdr:row>
      <xdr:rowOff>94593</xdr:rowOff>
    </xdr:to>
    <xdr:cxnSp macro="">
      <xdr:nvCxnSpPr>
        <xdr:cNvPr id="19" name="Connecteur droit avec flèche 18"/>
        <xdr:cNvCxnSpPr/>
      </xdr:nvCxnSpPr>
      <xdr:spPr>
        <a:xfrm flipH="1" flipV="1">
          <a:off x="3418205" y="17135475"/>
          <a:ext cx="247015" cy="2749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365165</xdr:colOff>
      <xdr:row>89</xdr:row>
      <xdr:rowOff>132888</xdr:rowOff>
    </xdr:from>
    <xdr:to>
      <xdr:col>7</xdr:col>
      <xdr:colOff>346842</xdr:colOff>
      <xdr:row>110</xdr:row>
      <xdr:rowOff>111</xdr:rowOff>
    </xdr:to>
    <xdr:pic>
      <xdr:nvPicPr>
        <xdr:cNvPr id="22" name="Image 21"/>
        <xdr:cNvPicPr>
          <a:picLocks noChangeAspect="1"/>
        </xdr:cNvPicPr>
      </xdr:nvPicPr>
      <xdr:blipFill>
        <a:blip xmlns:r="http://schemas.openxmlformats.org/officeDocument/2006/relationships" r:embed="rId5"/>
        <a:stretch>
          <a:fillRect/>
        </a:stretch>
      </xdr:blipFill>
      <xdr:spPr>
        <a:xfrm>
          <a:off x="365125" y="24881840"/>
          <a:ext cx="7802880" cy="5201285"/>
        </a:xfrm>
        <a:prstGeom prst="rect">
          <a:avLst/>
        </a:prstGeom>
      </xdr:spPr>
    </xdr:pic>
    <xdr:clientData/>
  </xdr:twoCellAnchor>
  <xdr:twoCellAnchor editAs="oneCell">
    <xdr:from>
      <xdr:col>8</xdr:col>
      <xdr:colOff>131909</xdr:colOff>
      <xdr:row>2</xdr:row>
      <xdr:rowOff>2826604</xdr:rowOff>
    </xdr:from>
    <xdr:to>
      <xdr:col>10</xdr:col>
      <xdr:colOff>268757</xdr:colOff>
      <xdr:row>6</xdr:row>
      <xdr:rowOff>35471</xdr:rowOff>
    </xdr:to>
    <xdr:pic>
      <xdr:nvPicPr>
        <xdr:cNvPr id="23" name="Image 22"/>
        <xdr:cNvPicPr>
          <a:picLocks noChangeAspect="1"/>
        </xdr:cNvPicPr>
      </xdr:nvPicPr>
      <xdr:blipFill>
        <a:blip xmlns:r="http://schemas.openxmlformats.org/officeDocument/2006/relationships" r:embed="rId6"/>
        <a:stretch>
          <a:fillRect/>
        </a:stretch>
      </xdr:blipFill>
      <xdr:spPr>
        <a:xfrm>
          <a:off x="8681085" y="4893310"/>
          <a:ext cx="1413510" cy="1263015"/>
        </a:xfrm>
        <a:prstGeom prst="rect">
          <a:avLst/>
        </a:prstGeom>
      </xdr:spPr>
    </xdr:pic>
    <xdr:clientData/>
  </xdr:twoCellAnchor>
  <xdr:twoCellAnchor editAs="oneCell">
    <xdr:from>
      <xdr:col>0</xdr:col>
      <xdr:colOff>381273</xdr:colOff>
      <xdr:row>65</xdr:row>
      <xdr:rowOff>67596</xdr:rowOff>
    </xdr:from>
    <xdr:to>
      <xdr:col>6</xdr:col>
      <xdr:colOff>669264</xdr:colOff>
      <xdr:row>85</xdr:row>
      <xdr:rowOff>244268</xdr:rowOff>
    </xdr:to>
    <xdr:pic>
      <xdr:nvPicPr>
        <xdr:cNvPr id="11" name="Image 10"/>
        <xdr:cNvPicPr>
          <a:picLocks noChangeAspect="1"/>
        </xdr:cNvPicPr>
      </xdr:nvPicPr>
      <xdr:blipFill>
        <a:blip xmlns:r="http://schemas.openxmlformats.org/officeDocument/2006/relationships" r:embed="rId7"/>
        <a:stretch>
          <a:fillRect/>
        </a:stretch>
      </xdr:blipFill>
      <xdr:spPr>
        <a:xfrm>
          <a:off x="381000" y="18812510"/>
          <a:ext cx="7280910" cy="5256530"/>
        </a:xfrm>
        <a:prstGeom prst="rect">
          <a:avLst/>
        </a:prstGeom>
      </xdr:spPr>
    </xdr:pic>
    <xdr:clientData/>
  </xdr:twoCellAnchor>
  <xdr:twoCellAnchor editAs="oneCell">
    <xdr:from>
      <xdr:col>0</xdr:col>
      <xdr:colOff>215081</xdr:colOff>
      <xdr:row>38</xdr:row>
      <xdr:rowOff>6145</xdr:rowOff>
    </xdr:from>
    <xdr:to>
      <xdr:col>5</xdr:col>
      <xdr:colOff>762000</xdr:colOff>
      <xdr:row>42</xdr:row>
      <xdr:rowOff>206015</xdr:rowOff>
    </xdr:to>
    <xdr:pic>
      <xdr:nvPicPr>
        <xdr:cNvPr id="2" name="Image 1"/>
        <xdr:cNvPicPr>
          <a:picLocks noChangeAspect="1"/>
        </xdr:cNvPicPr>
      </xdr:nvPicPr>
      <xdr:blipFill>
        <a:blip xmlns:r="http://schemas.openxmlformats.org/officeDocument/2006/relationships" r:embed="rId8"/>
        <a:stretch>
          <a:fillRect/>
        </a:stretch>
      </xdr:blipFill>
      <xdr:spPr>
        <a:xfrm>
          <a:off x="214630" y="12559665"/>
          <a:ext cx="6652895" cy="1216025"/>
        </a:xfrm>
        <a:prstGeom prst="rect">
          <a:avLst/>
        </a:prstGeom>
      </xdr:spPr>
    </xdr:pic>
    <xdr:clientData/>
  </xdr:twoCellAnchor>
  <xdr:twoCellAnchor>
    <xdr:from>
      <xdr:col>0</xdr:col>
      <xdr:colOff>80596</xdr:colOff>
      <xdr:row>0</xdr:row>
      <xdr:rowOff>36635</xdr:rowOff>
    </xdr:from>
    <xdr:to>
      <xdr:col>0</xdr:col>
      <xdr:colOff>1304192</xdr:colOff>
      <xdr:row>0</xdr:row>
      <xdr:rowOff>331910</xdr:rowOff>
    </xdr:to>
    <xdr:pic>
      <xdr:nvPicPr>
        <xdr:cNvPr id="17" name="Image 16"/>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80010" y="36195"/>
          <a:ext cx="122364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80596</xdr:colOff>
      <xdr:row>0</xdr:row>
      <xdr:rowOff>36635</xdr:rowOff>
    </xdr:from>
    <xdr:to>
      <xdr:col>0</xdr:col>
      <xdr:colOff>1304192</xdr:colOff>
      <xdr:row>0</xdr:row>
      <xdr:rowOff>331910</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0010" y="36195"/>
          <a:ext cx="122364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112060</xdr:colOff>
      <xdr:row>8</xdr:row>
      <xdr:rowOff>739589</xdr:rowOff>
    </xdr:from>
    <xdr:to>
      <xdr:col>1</xdr:col>
      <xdr:colOff>5269386</xdr:colOff>
      <xdr:row>8</xdr:row>
      <xdr:rowOff>2846295</xdr:rowOff>
    </xdr:to>
    <xdr:pic>
      <xdr:nvPicPr>
        <xdr:cNvPr id="2" name="Image 1"/>
        <xdr:cNvPicPr>
          <a:picLocks noChangeAspect="1"/>
        </xdr:cNvPicPr>
      </xdr:nvPicPr>
      <xdr:blipFill>
        <a:blip xmlns:r="http://schemas.openxmlformats.org/officeDocument/2006/relationships" r:embed="rId1"/>
        <a:stretch>
          <a:fillRect/>
        </a:stretch>
      </xdr:blipFill>
      <xdr:spPr>
        <a:xfrm>
          <a:off x="2057400" y="4345940"/>
          <a:ext cx="5157470" cy="2106930"/>
        </a:xfrm>
        <a:prstGeom prst="rect">
          <a:avLst/>
        </a:prstGeom>
      </xdr:spPr>
    </xdr:pic>
    <xdr:clientData/>
  </xdr:twoCellAnchor>
  <xdr:twoCellAnchor>
    <xdr:from>
      <xdr:col>1</xdr:col>
      <xdr:colOff>89647</xdr:colOff>
      <xdr:row>18</xdr:row>
      <xdr:rowOff>638735</xdr:rowOff>
    </xdr:from>
    <xdr:to>
      <xdr:col>1</xdr:col>
      <xdr:colOff>5347984</xdr:colOff>
      <xdr:row>18</xdr:row>
      <xdr:rowOff>1949823</xdr:rowOff>
    </xdr:to>
    <xdr:pic>
      <xdr:nvPicPr>
        <xdr:cNvPr id="3" name="Image 2"/>
        <xdr:cNvPicPr>
          <a:picLocks noChangeAspect="1"/>
        </xdr:cNvPicPr>
      </xdr:nvPicPr>
      <xdr:blipFill>
        <a:blip xmlns:r="http://schemas.openxmlformats.org/officeDocument/2006/relationships" r:embed="rId2"/>
        <a:stretch>
          <a:fillRect/>
        </a:stretch>
      </xdr:blipFill>
      <xdr:spPr>
        <a:xfrm>
          <a:off x="2035175" y="12118975"/>
          <a:ext cx="5258435" cy="1311275"/>
        </a:xfrm>
        <a:prstGeom prst="rect">
          <a:avLst/>
        </a:prstGeom>
      </xdr:spPr>
    </xdr:pic>
    <xdr:clientData/>
  </xdr:twoCellAnchor>
  <xdr:twoCellAnchor>
    <xdr:from>
      <xdr:col>1</xdr:col>
      <xdr:colOff>78442</xdr:colOff>
      <xdr:row>20</xdr:row>
      <xdr:rowOff>1042147</xdr:rowOff>
    </xdr:from>
    <xdr:to>
      <xdr:col>1</xdr:col>
      <xdr:colOff>5300383</xdr:colOff>
      <xdr:row>20</xdr:row>
      <xdr:rowOff>3194809</xdr:rowOff>
    </xdr:to>
    <xdr:pic>
      <xdr:nvPicPr>
        <xdr:cNvPr id="4" name="Image 3"/>
        <xdr:cNvPicPr>
          <a:picLocks noChangeAspect="1"/>
        </xdr:cNvPicPr>
      </xdr:nvPicPr>
      <xdr:blipFill>
        <a:blip xmlns:r="http://schemas.openxmlformats.org/officeDocument/2006/relationships" r:embed="rId3"/>
        <a:stretch>
          <a:fillRect/>
        </a:stretch>
      </xdr:blipFill>
      <xdr:spPr>
        <a:xfrm>
          <a:off x="2023745" y="15339060"/>
          <a:ext cx="5222240" cy="2152650"/>
        </a:xfrm>
        <a:prstGeom prst="rect">
          <a:avLst/>
        </a:prstGeom>
      </xdr:spPr>
    </xdr:pic>
    <xdr:clientData/>
  </xdr:twoCellAnchor>
  <xdr:twoCellAnchor>
    <xdr:from>
      <xdr:col>1</xdr:col>
      <xdr:colOff>78441</xdr:colOff>
      <xdr:row>28</xdr:row>
      <xdr:rowOff>963706</xdr:rowOff>
    </xdr:from>
    <xdr:to>
      <xdr:col>1</xdr:col>
      <xdr:colOff>5361002</xdr:colOff>
      <xdr:row>28</xdr:row>
      <xdr:rowOff>2711823</xdr:rowOff>
    </xdr:to>
    <xdr:pic>
      <xdr:nvPicPr>
        <xdr:cNvPr id="5" name="Image 4"/>
        <xdr:cNvPicPr>
          <a:picLocks noChangeAspect="1"/>
        </xdr:cNvPicPr>
      </xdr:nvPicPr>
      <xdr:blipFill>
        <a:blip xmlns:r="http://schemas.openxmlformats.org/officeDocument/2006/relationships" r:embed="rId4"/>
        <a:stretch>
          <a:fillRect/>
        </a:stretch>
      </xdr:blipFill>
      <xdr:spPr>
        <a:xfrm>
          <a:off x="2023745" y="28735020"/>
          <a:ext cx="5282565" cy="1748155"/>
        </a:xfrm>
        <a:prstGeom prst="rect">
          <a:avLst/>
        </a:prstGeom>
      </xdr:spPr>
    </xdr:pic>
    <xdr:clientData/>
  </xdr:twoCellAnchor>
  <xdr:twoCellAnchor>
    <xdr:from>
      <xdr:col>1</xdr:col>
      <xdr:colOff>156882</xdr:colOff>
      <xdr:row>30</xdr:row>
      <xdr:rowOff>750794</xdr:rowOff>
    </xdr:from>
    <xdr:to>
      <xdr:col>1</xdr:col>
      <xdr:colOff>5300383</xdr:colOff>
      <xdr:row>30</xdr:row>
      <xdr:rowOff>1770530</xdr:rowOff>
    </xdr:to>
    <xdr:grpSp>
      <xdr:nvGrpSpPr>
        <xdr:cNvPr id="8" name="Groupe 7"/>
        <xdr:cNvGrpSpPr/>
      </xdr:nvGrpSpPr>
      <xdr:grpSpPr>
        <a:xfrm>
          <a:off x="2101570" y="30532294"/>
          <a:ext cx="5143501" cy="1019736"/>
          <a:chOff x="1535205" y="33942618"/>
          <a:chExt cx="6658421" cy="1462626"/>
        </a:xfrm>
      </xdr:grpSpPr>
      <xdr:pic>
        <xdr:nvPicPr>
          <xdr:cNvPr id="6" name="Image 5"/>
          <xdr:cNvPicPr>
            <a:picLocks noChangeAspect="1"/>
          </xdr:cNvPicPr>
        </xdr:nvPicPr>
        <xdr:blipFill>
          <a:blip xmlns:r="http://schemas.openxmlformats.org/officeDocument/2006/relationships" r:embed="rId5"/>
          <a:stretch>
            <a:fillRect/>
          </a:stretch>
        </xdr:blipFill>
        <xdr:spPr>
          <a:xfrm>
            <a:off x="1535205" y="34972248"/>
            <a:ext cx="6658421" cy="432996"/>
          </a:xfrm>
          <a:prstGeom prst="rect">
            <a:avLst/>
          </a:prstGeom>
        </xdr:spPr>
      </xdr:pic>
      <xdr:pic>
        <xdr:nvPicPr>
          <xdr:cNvPr id="7" name="Image 6"/>
          <xdr:cNvPicPr>
            <a:picLocks noChangeAspect="1"/>
          </xdr:cNvPicPr>
        </xdr:nvPicPr>
        <xdr:blipFill>
          <a:blip xmlns:r="http://schemas.openxmlformats.org/officeDocument/2006/relationships" r:embed="rId6"/>
          <a:stretch>
            <a:fillRect/>
          </a:stretch>
        </xdr:blipFill>
        <xdr:spPr>
          <a:xfrm>
            <a:off x="1535205" y="33942618"/>
            <a:ext cx="6658421" cy="1065524"/>
          </a:xfrm>
          <a:prstGeom prst="rect">
            <a:avLst/>
          </a:prstGeom>
        </xdr:spPr>
      </xdr:pic>
    </xdr:grpSp>
    <xdr:clientData/>
  </xdr:twoCellAnchor>
  <xdr:twoCellAnchor>
    <xdr:from>
      <xdr:col>1</xdr:col>
      <xdr:colOff>179294</xdr:colOff>
      <xdr:row>32</xdr:row>
      <xdr:rowOff>907677</xdr:rowOff>
    </xdr:from>
    <xdr:to>
      <xdr:col>1</xdr:col>
      <xdr:colOff>5277971</xdr:colOff>
      <xdr:row>32</xdr:row>
      <xdr:rowOff>3193677</xdr:rowOff>
    </xdr:to>
    <xdr:grpSp>
      <xdr:nvGrpSpPr>
        <xdr:cNvPr id="11" name="Groupe 10"/>
        <xdr:cNvGrpSpPr/>
      </xdr:nvGrpSpPr>
      <xdr:grpSpPr>
        <a:xfrm>
          <a:off x="2123982" y="33419677"/>
          <a:ext cx="5098677" cy="2286000"/>
          <a:chOff x="1490382" y="35814000"/>
          <a:chExt cx="6696744" cy="2962835"/>
        </a:xfrm>
      </xdr:grpSpPr>
      <xdr:pic>
        <xdr:nvPicPr>
          <xdr:cNvPr id="9" name="Image 8"/>
          <xdr:cNvPicPr>
            <a:picLocks noChangeAspect="1"/>
          </xdr:cNvPicPr>
        </xdr:nvPicPr>
        <xdr:blipFill>
          <a:blip xmlns:r="http://schemas.openxmlformats.org/officeDocument/2006/relationships" r:embed="rId7"/>
          <a:stretch>
            <a:fillRect/>
          </a:stretch>
        </xdr:blipFill>
        <xdr:spPr>
          <a:xfrm>
            <a:off x="1490382" y="35814000"/>
            <a:ext cx="6696744" cy="2278412"/>
          </a:xfrm>
          <a:prstGeom prst="rect">
            <a:avLst/>
          </a:prstGeom>
        </xdr:spPr>
      </xdr:pic>
      <xdr:pic>
        <xdr:nvPicPr>
          <xdr:cNvPr id="10" name="Image 9"/>
          <xdr:cNvPicPr>
            <a:picLocks noChangeAspect="1"/>
          </xdr:cNvPicPr>
        </xdr:nvPicPr>
        <xdr:blipFill>
          <a:blip xmlns:r="http://schemas.openxmlformats.org/officeDocument/2006/relationships" r:embed="rId8"/>
          <a:stretch>
            <a:fillRect/>
          </a:stretch>
        </xdr:blipFill>
        <xdr:spPr>
          <a:xfrm>
            <a:off x="1497228" y="38074753"/>
            <a:ext cx="6689898" cy="702082"/>
          </a:xfrm>
          <a:prstGeom prst="rect">
            <a:avLst/>
          </a:prstGeom>
        </xdr:spPr>
      </xdr:pic>
    </xdr:grpSp>
    <xdr:clientData/>
  </xdr:twoCellAnchor>
  <xdr:twoCellAnchor>
    <xdr:from>
      <xdr:col>1</xdr:col>
      <xdr:colOff>153820</xdr:colOff>
      <xdr:row>34</xdr:row>
      <xdr:rowOff>762801</xdr:rowOff>
    </xdr:from>
    <xdr:to>
      <xdr:col>1</xdr:col>
      <xdr:colOff>5304946</xdr:colOff>
      <xdr:row>34</xdr:row>
      <xdr:rowOff>3402856</xdr:rowOff>
    </xdr:to>
    <xdr:grpSp>
      <xdr:nvGrpSpPr>
        <xdr:cNvPr id="14" name="Groupe 13"/>
        <xdr:cNvGrpSpPr/>
      </xdr:nvGrpSpPr>
      <xdr:grpSpPr>
        <a:xfrm>
          <a:off x="2098508" y="36949864"/>
          <a:ext cx="5151126" cy="2640055"/>
          <a:chOff x="1581978" y="41047635"/>
          <a:chExt cx="5151126" cy="2640055"/>
        </a:xfrm>
      </xdr:grpSpPr>
      <xdr:pic>
        <xdr:nvPicPr>
          <xdr:cNvPr id="12" name="Image 11"/>
          <xdr:cNvPicPr>
            <a:picLocks noChangeAspect="1"/>
          </xdr:cNvPicPr>
        </xdr:nvPicPr>
        <xdr:blipFill>
          <a:blip xmlns:r="http://schemas.openxmlformats.org/officeDocument/2006/relationships" r:embed="rId9"/>
          <a:stretch>
            <a:fillRect/>
          </a:stretch>
        </xdr:blipFill>
        <xdr:spPr>
          <a:xfrm>
            <a:off x="1583442" y="41047635"/>
            <a:ext cx="5148394" cy="1882588"/>
          </a:xfrm>
          <a:prstGeom prst="rect">
            <a:avLst/>
          </a:prstGeom>
        </xdr:spPr>
      </xdr:pic>
      <xdr:pic>
        <xdr:nvPicPr>
          <xdr:cNvPr id="13" name="Image 12"/>
          <xdr:cNvPicPr>
            <a:picLocks noChangeAspect="1"/>
          </xdr:cNvPicPr>
        </xdr:nvPicPr>
        <xdr:blipFill>
          <a:blip xmlns:r="http://schemas.openxmlformats.org/officeDocument/2006/relationships" r:embed="rId10"/>
          <a:stretch>
            <a:fillRect/>
          </a:stretch>
        </xdr:blipFill>
        <xdr:spPr>
          <a:xfrm>
            <a:off x="1581978" y="42925301"/>
            <a:ext cx="5151126" cy="762389"/>
          </a:xfrm>
          <a:prstGeom prst="rect">
            <a:avLst/>
          </a:prstGeom>
        </xdr:spPr>
      </xdr:pic>
    </xdr:grpSp>
    <xdr:clientData/>
  </xdr:twoCellAnchor>
  <xdr:twoCellAnchor>
    <xdr:from>
      <xdr:col>1</xdr:col>
      <xdr:colOff>154482</xdr:colOff>
      <xdr:row>35</xdr:row>
      <xdr:rowOff>778808</xdr:rowOff>
    </xdr:from>
    <xdr:to>
      <xdr:col>1</xdr:col>
      <xdr:colOff>5267371</xdr:colOff>
      <xdr:row>35</xdr:row>
      <xdr:rowOff>1908202</xdr:rowOff>
    </xdr:to>
    <xdr:pic>
      <xdr:nvPicPr>
        <xdr:cNvPr id="15" name="Image 14"/>
        <xdr:cNvPicPr>
          <a:picLocks noChangeAspect="1"/>
        </xdr:cNvPicPr>
      </xdr:nvPicPr>
      <xdr:blipFill>
        <a:blip xmlns:r="http://schemas.openxmlformats.org/officeDocument/2006/relationships" r:embed="rId11"/>
        <a:stretch>
          <a:fillRect/>
        </a:stretch>
      </xdr:blipFill>
      <xdr:spPr>
        <a:xfrm>
          <a:off x="2099945" y="41853485"/>
          <a:ext cx="5113020" cy="1129665"/>
        </a:xfrm>
        <a:prstGeom prst="rect">
          <a:avLst/>
        </a:prstGeom>
      </xdr:spPr>
    </xdr:pic>
    <xdr:clientData/>
  </xdr:twoCellAnchor>
  <xdr:twoCellAnchor>
    <xdr:from>
      <xdr:col>1</xdr:col>
      <xdr:colOff>95250</xdr:colOff>
      <xdr:row>36</xdr:row>
      <xdr:rowOff>666751</xdr:rowOff>
    </xdr:from>
    <xdr:to>
      <xdr:col>1</xdr:col>
      <xdr:colOff>5374821</xdr:colOff>
      <xdr:row>36</xdr:row>
      <xdr:rowOff>1795827</xdr:rowOff>
    </xdr:to>
    <xdr:pic>
      <xdr:nvPicPr>
        <xdr:cNvPr id="16" name="Image 15"/>
        <xdr:cNvPicPr>
          <a:picLocks noChangeAspect="1"/>
        </xdr:cNvPicPr>
      </xdr:nvPicPr>
      <xdr:blipFill>
        <a:blip xmlns:r="http://schemas.openxmlformats.org/officeDocument/2006/relationships" r:embed="rId12"/>
        <a:stretch>
          <a:fillRect/>
        </a:stretch>
      </xdr:blipFill>
      <xdr:spPr>
        <a:xfrm>
          <a:off x="2040890" y="43665775"/>
          <a:ext cx="5279390" cy="1129030"/>
        </a:xfrm>
        <a:prstGeom prst="rect">
          <a:avLst/>
        </a:prstGeom>
      </xdr:spPr>
    </xdr:pic>
    <xdr:clientData/>
  </xdr:twoCellAnchor>
  <xdr:twoCellAnchor>
    <xdr:from>
      <xdr:col>1</xdr:col>
      <xdr:colOff>136071</xdr:colOff>
      <xdr:row>40</xdr:row>
      <xdr:rowOff>870857</xdr:rowOff>
    </xdr:from>
    <xdr:to>
      <xdr:col>1</xdr:col>
      <xdr:colOff>5320647</xdr:colOff>
      <xdr:row>40</xdr:row>
      <xdr:rowOff>2629745</xdr:rowOff>
    </xdr:to>
    <xdr:pic>
      <xdr:nvPicPr>
        <xdr:cNvPr id="17" name="Image 16"/>
        <xdr:cNvPicPr>
          <a:picLocks noChangeAspect="1"/>
        </xdr:cNvPicPr>
      </xdr:nvPicPr>
      <xdr:blipFill>
        <a:blip xmlns:r="http://schemas.openxmlformats.org/officeDocument/2006/relationships" r:embed="rId13"/>
        <a:stretch>
          <a:fillRect/>
        </a:stretch>
      </xdr:blipFill>
      <xdr:spPr>
        <a:xfrm>
          <a:off x="2081530" y="47146210"/>
          <a:ext cx="5184140" cy="1758950"/>
        </a:xfrm>
        <a:prstGeom prst="rect">
          <a:avLst/>
        </a:prstGeom>
      </xdr:spPr>
    </xdr:pic>
    <xdr:clientData/>
  </xdr:twoCellAnchor>
  <xdr:twoCellAnchor>
    <xdr:from>
      <xdr:col>1</xdr:col>
      <xdr:colOff>163287</xdr:colOff>
      <xdr:row>41</xdr:row>
      <xdr:rowOff>816428</xdr:rowOff>
    </xdr:from>
    <xdr:to>
      <xdr:col>1</xdr:col>
      <xdr:colOff>5252357</xdr:colOff>
      <xdr:row>41</xdr:row>
      <xdr:rowOff>2079641</xdr:rowOff>
    </xdr:to>
    <xdr:pic>
      <xdr:nvPicPr>
        <xdr:cNvPr id="18" name="Image 17"/>
        <xdr:cNvPicPr>
          <a:picLocks noChangeAspect="1"/>
        </xdr:cNvPicPr>
      </xdr:nvPicPr>
      <xdr:blipFill>
        <a:blip xmlns:r="http://schemas.openxmlformats.org/officeDocument/2006/relationships" r:embed="rId14"/>
        <a:stretch>
          <a:fillRect/>
        </a:stretch>
      </xdr:blipFill>
      <xdr:spPr>
        <a:xfrm>
          <a:off x="2108835" y="49891950"/>
          <a:ext cx="5088890" cy="1263650"/>
        </a:xfrm>
        <a:prstGeom prst="rect">
          <a:avLst/>
        </a:prstGeom>
      </xdr:spPr>
    </xdr:pic>
    <xdr:clientData/>
  </xdr:twoCellAnchor>
  <xdr:twoCellAnchor>
    <xdr:from>
      <xdr:col>1</xdr:col>
      <xdr:colOff>108857</xdr:colOff>
      <xdr:row>42</xdr:row>
      <xdr:rowOff>680357</xdr:rowOff>
    </xdr:from>
    <xdr:to>
      <xdr:col>1</xdr:col>
      <xdr:colOff>5320393</xdr:colOff>
      <xdr:row>42</xdr:row>
      <xdr:rowOff>1544326</xdr:rowOff>
    </xdr:to>
    <xdr:pic>
      <xdr:nvPicPr>
        <xdr:cNvPr id="19" name="Image 18"/>
        <xdr:cNvPicPr>
          <a:picLocks noChangeAspect="1"/>
        </xdr:cNvPicPr>
      </xdr:nvPicPr>
      <xdr:blipFill>
        <a:blip xmlns:r="http://schemas.openxmlformats.org/officeDocument/2006/relationships" r:embed="rId15"/>
        <a:stretch>
          <a:fillRect/>
        </a:stretch>
      </xdr:blipFill>
      <xdr:spPr>
        <a:xfrm>
          <a:off x="2054225" y="51946810"/>
          <a:ext cx="5211445" cy="864235"/>
        </a:xfrm>
        <a:prstGeom prst="rect">
          <a:avLst/>
        </a:prstGeom>
      </xdr:spPr>
    </xdr:pic>
    <xdr:clientData/>
  </xdr:twoCellAnchor>
  <xdr:twoCellAnchor>
    <xdr:from>
      <xdr:col>1</xdr:col>
      <xdr:colOff>81643</xdr:colOff>
      <xdr:row>45</xdr:row>
      <xdr:rowOff>680359</xdr:rowOff>
    </xdr:from>
    <xdr:to>
      <xdr:col>1</xdr:col>
      <xdr:colOff>5320392</xdr:colOff>
      <xdr:row>45</xdr:row>
      <xdr:rowOff>1765803</xdr:rowOff>
    </xdr:to>
    <xdr:pic>
      <xdr:nvPicPr>
        <xdr:cNvPr id="20" name="Image 19"/>
        <xdr:cNvPicPr>
          <a:picLocks noChangeAspect="1"/>
        </xdr:cNvPicPr>
      </xdr:nvPicPr>
      <xdr:blipFill>
        <a:blip xmlns:r="http://schemas.openxmlformats.org/officeDocument/2006/relationships" r:embed="rId16"/>
        <a:stretch>
          <a:fillRect/>
        </a:stretch>
      </xdr:blipFill>
      <xdr:spPr>
        <a:xfrm>
          <a:off x="2026920" y="54442360"/>
          <a:ext cx="5238750" cy="1085215"/>
        </a:xfrm>
        <a:prstGeom prst="rect">
          <a:avLst/>
        </a:prstGeom>
      </xdr:spPr>
    </xdr:pic>
    <xdr:clientData/>
  </xdr:twoCellAnchor>
  <xdr:twoCellAnchor>
    <xdr:from>
      <xdr:col>1</xdr:col>
      <xdr:colOff>122464</xdr:colOff>
      <xdr:row>46</xdr:row>
      <xdr:rowOff>666750</xdr:rowOff>
    </xdr:from>
    <xdr:to>
      <xdr:col>1</xdr:col>
      <xdr:colOff>5333999</xdr:colOff>
      <xdr:row>46</xdr:row>
      <xdr:rowOff>1415143</xdr:rowOff>
    </xdr:to>
    <xdr:grpSp>
      <xdr:nvGrpSpPr>
        <xdr:cNvPr id="24" name="Groupe 23"/>
        <xdr:cNvGrpSpPr/>
      </xdr:nvGrpSpPr>
      <xdr:grpSpPr>
        <a:xfrm>
          <a:off x="2067152" y="55300563"/>
          <a:ext cx="5211535" cy="748393"/>
          <a:chOff x="1551215" y="61000821"/>
          <a:chExt cx="6710864" cy="1191708"/>
        </a:xfrm>
      </xdr:grpSpPr>
      <xdr:pic>
        <xdr:nvPicPr>
          <xdr:cNvPr id="21" name="Image 20"/>
          <xdr:cNvPicPr>
            <a:picLocks noChangeAspect="1"/>
          </xdr:cNvPicPr>
        </xdr:nvPicPr>
        <xdr:blipFill>
          <a:blip xmlns:r="http://schemas.openxmlformats.org/officeDocument/2006/relationships" r:embed="rId17"/>
          <a:stretch>
            <a:fillRect/>
          </a:stretch>
        </xdr:blipFill>
        <xdr:spPr>
          <a:xfrm>
            <a:off x="1551215" y="61000821"/>
            <a:ext cx="6710864" cy="482860"/>
          </a:xfrm>
          <a:prstGeom prst="rect">
            <a:avLst/>
          </a:prstGeom>
        </xdr:spPr>
      </xdr:pic>
      <xdr:pic>
        <xdr:nvPicPr>
          <xdr:cNvPr id="22" name="Image 21"/>
          <xdr:cNvPicPr>
            <a:picLocks noChangeAspect="1"/>
          </xdr:cNvPicPr>
        </xdr:nvPicPr>
        <xdr:blipFill>
          <a:blip xmlns:r="http://schemas.openxmlformats.org/officeDocument/2006/relationships" r:embed="rId18"/>
          <a:stretch>
            <a:fillRect/>
          </a:stretch>
        </xdr:blipFill>
        <xdr:spPr>
          <a:xfrm>
            <a:off x="1551215" y="61481651"/>
            <a:ext cx="6710864" cy="710878"/>
          </a:xfrm>
          <a:prstGeom prst="rect">
            <a:avLst/>
          </a:prstGeom>
        </xdr:spPr>
      </xdr:pic>
    </xdr:grpSp>
    <xdr:clientData/>
  </xdr:twoCellAnchor>
  <xdr:twoCellAnchor>
    <xdr:from>
      <xdr:col>0</xdr:col>
      <xdr:colOff>80596</xdr:colOff>
      <xdr:row>0</xdr:row>
      <xdr:rowOff>36635</xdr:rowOff>
    </xdr:from>
    <xdr:to>
      <xdr:col>0</xdr:col>
      <xdr:colOff>1304192</xdr:colOff>
      <xdr:row>0</xdr:row>
      <xdr:rowOff>331910</xdr:rowOff>
    </xdr:to>
    <xdr:pic>
      <xdr:nvPicPr>
        <xdr:cNvPr id="25" name="Image 24"/>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80010" y="36195"/>
          <a:ext cx="122364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179296</xdr:colOff>
      <xdr:row>47</xdr:row>
      <xdr:rowOff>842937</xdr:rowOff>
    </xdr:from>
    <xdr:to>
      <xdr:col>1</xdr:col>
      <xdr:colOff>5488724</xdr:colOff>
      <xdr:row>47</xdr:row>
      <xdr:rowOff>2487705</xdr:rowOff>
    </xdr:to>
    <xdr:pic>
      <xdr:nvPicPr>
        <xdr:cNvPr id="23" name="Image 22"/>
        <xdr:cNvPicPr>
          <a:picLocks noChangeAspect="1"/>
        </xdr:cNvPicPr>
      </xdr:nvPicPr>
      <xdr:blipFill>
        <a:blip xmlns:r="http://schemas.openxmlformats.org/officeDocument/2006/relationships" r:embed="rId20"/>
        <a:stretch>
          <a:fillRect/>
        </a:stretch>
      </xdr:blipFill>
      <xdr:spPr>
        <a:xfrm>
          <a:off x="2124710" y="58233945"/>
          <a:ext cx="5309235" cy="1644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0</xdr:row>
      <xdr:rowOff>9525</xdr:rowOff>
    </xdr:from>
    <xdr:to>
      <xdr:col>1</xdr:col>
      <xdr:colOff>604471</xdr:colOff>
      <xdr:row>0</xdr:row>
      <xdr:rowOff>304800</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7625" y="9525"/>
          <a:ext cx="125476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0</xdr:row>
      <xdr:rowOff>9525</xdr:rowOff>
    </xdr:from>
    <xdr:to>
      <xdr:col>0</xdr:col>
      <xdr:colOff>1252171</xdr:colOff>
      <xdr:row>0</xdr:row>
      <xdr:rowOff>304800</xdr:rowOff>
    </xdr:to>
    <xdr:pic>
      <xdr:nvPicPr>
        <xdr:cNvPr id="5" name="Imag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575" y="9525"/>
          <a:ext cx="122301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31220</xdr:colOff>
      <xdr:row>124</xdr:row>
      <xdr:rowOff>45995</xdr:rowOff>
    </xdr:from>
    <xdr:to>
      <xdr:col>1</xdr:col>
      <xdr:colOff>4722225</xdr:colOff>
      <xdr:row>124</xdr:row>
      <xdr:rowOff>1549213</xdr:rowOff>
    </xdr:to>
    <xdr:pic>
      <xdr:nvPicPr>
        <xdr:cNvPr id="2" name="Image 1"/>
        <xdr:cNvPicPr>
          <a:picLocks noChangeAspect="1"/>
        </xdr:cNvPicPr>
      </xdr:nvPicPr>
      <xdr:blipFill>
        <a:blip xmlns:r="http://schemas.openxmlformats.org/officeDocument/2006/relationships" r:embed="rId1"/>
        <a:stretch>
          <a:fillRect/>
        </a:stretch>
      </xdr:blipFill>
      <xdr:spPr>
        <a:xfrm>
          <a:off x="2585720" y="46064170"/>
          <a:ext cx="4690745" cy="1503045"/>
        </a:xfrm>
        <a:prstGeom prst="rect">
          <a:avLst/>
        </a:prstGeom>
      </xdr:spPr>
    </xdr:pic>
    <xdr:clientData/>
  </xdr:twoCellAnchor>
  <xdr:twoCellAnchor>
    <xdr:from>
      <xdr:col>1</xdr:col>
      <xdr:colOff>326510</xdr:colOff>
      <xdr:row>125</xdr:row>
      <xdr:rowOff>103910</xdr:rowOff>
    </xdr:from>
    <xdr:to>
      <xdr:col>1</xdr:col>
      <xdr:colOff>4572000</xdr:colOff>
      <xdr:row>125</xdr:row>
      <xdr:rowOff>4988522</xdr:rowOff>
    </xdr:to>
    <xdr:pic>
      <xdr:nvPicPr>
        <xdr:cNvPr id="4" name="Image 3"/>
        <xdr:cNvPicPr>
          <a:picLocks noChangeAspect="1"/>
        </xdr:cNvPicPr>
      </xdr:nvPicPr>
      <xdr:blipFill>
        <a:blip xmlns:r="http://schemas.openxmlformats.org/officeDocument/2006/relationships" r:embed="rId2"/>
        <a:stretch>
          <a:fillRect/>
        </a:stretch>
      </xdr:blipFill>
      <xdr:spPr>
        <a:xfrm>
          <a:off x="2880995" y="47798355"/>
          <a:ext cx="4245610" cy="4884420"/>
        </a:xfrm>
        <a:prstGeom prst="rect">
          <a:avLst/>
        </a:prstGeom>
      </xdr:spPr>
    </xdr:pic>
    <xdr:clientData/>
  </xdr:twoCellAnchor>
  <xdr:twoCellAnchor>
    <xdr:from>
      <xdr:col>0</xdr:col>
      <xdr:colOff>36635</xdr:colOff>
      <xdr:row>0</xdr:row>
      <xdr:rowOff>21981</xdr:rowOff>
    </xdr:from>
    <xdr:to>
      <xdr:col>0</xdr:col>
      <xdr:colOff>1260231</xdr:colOff>
      <xdr:row>0</xdr:row>
      <xdr:rowOff>317256</xdr:rowOff>
    </xdr:to>
    <xdr:pic>
      <xdr:nvPicPr>
        <xdr:cNvPr id="6" name="Image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36195" y="21590"/>
          <a:ext cx="122364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28575</xdr:colOff>
      <xdr:row>0</xdr:row>
      <xdr:rowOff>19050</xdr:rowOff>
    </xdr:from>
    <xdr:to>
      <xdr:col>0</xdr:col>
      <xdr:colOff>1252171</xdr:colOff>
      <xdr:row>0</xdr:row>
      <xdr:rowOff>314325</xdr:rowOff>
    </xdr:to>
    <xdr:pic>
      <xdr:nvPicPr>
        <xdr:cNvPr id="3" name="Imag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575" y="19050"/>
          <a:ext cx="122301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xdr:colOff>
      <xdr:row>16</xdr:row>
      <xdr:rowOff>1807</xdr:rowOff>
    </xdr:from>
    <xdr:to>
      <xdr:col>3</xdr:col>
      <xdr:colOff>733424</xdr:colOff>
      <xdr:row>26</xdr:row>
      <xdr:rowOff>101163</xdr:rowOff>
    </xdr:to>
    <xdr:graphicFrame macro="">
      <xdr:nvGraphicFramePr>
        <xdr:cNvPr id="2" name="Graphique 1"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15</xdr:row>
      <xdr:rowOff>152400</xdr:rowOff>
    </xdr:from>
    <xdr:to>
      <xdr:col>6</xdr:col>
      <xdr:colOff>714375</xdr:colOff>
      <xdr:row>26</xdr:row>
      <xdr:rowOff>94594</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28447</xdr:colOff>
      <xdr:row>15</xdr:row>
      <xdr:rowOff>151986</xdr:rowOff>
    </xdr:from>
    <xdr:to>
      <xdr:col>9</xdr:col>
      <xdr:colOff>695324</xdr:colOff>
      <xdr:row>26</xdr:row>
      <xdr:rowOff>84655</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571501</xdr:colOff>
      <xdr:row>32</xdr:row>
      <xdr:rowOff>0</xdr:rowOff>
    </xdr:from>
    <xdr:to>
      <xdr:col>6</xdr:col>
      <xdr:colOff>582707</xdr:colOff>
      <xdr:row>32</xdr:row>
      <xdr:rowOff>0</xdr:rowOff>
    </xdr:to>
    <xdr:graphicFrame macro="">
      <xdr:nvGraphicFramePr>
        <xdr:cNvPr id="14" name="Graphique 13" title="Avancement Conformité"/>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750795</xdr:colOff>
      <xdr:row>15</xdr:row>
      <xdr:rowOff>155327</xdr:rowOff>
    </xdr:from>
    <xdr:to>
      <xdr:col>13</xdr:col>
      <xdr:colOff>722218</xdr:colOff>
      <xdr:row>26</xdr:row>
      <xdr:rowOff>97801</xdr:rowOff>
    </xdr:to>
    <xdr:graphicFrame macro="">
      <xdr:nvGraphicFramePr>
        <xdr:cNvPr id="20" name="Graphique 19"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11206</xdr:colOff>
      <xdr:row>15</xdr:row>
      <xdr:rowOff>155326</xdr:rowOff>
    </xdr:from>
    <xdr:to>
      <xdr:col>16</xdr:col>
      <xdr:colOff>744629</xdr:colOff>
      <xdr:row>26</xdr:row>
      <xdr:rowOff>97800</xdr:rowOff>
    </xdr:to>
    <xdr:graphicFrame macro="">
      <xdr:nvGraphicFramePr>
        <xdr:cNvPr id="24" name="Graphique 23"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22411</xdr:colOff>
      <xdr:row>15</xdr:row>
      <xdr:rowOff>155324</xdr:rowOff>
    </xdr:from>
    <xdr:to>
      <xdr:col>19</xdr:col>
      <xdr:colOff>755834</xdr:colOff>
      <xdr:row>26</xdr:row>
      <xdr:rowOff>97798</xdr:rowOff>
    </xdr:to>
    <xdr:graphicFrame macro="">
      <xdr:nvGraphicFramePr>
        <xdr:cNvPr id="25" name="Graphique 24"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44</xdr:row>
      <xdr:rowOff>1807</xdr:rowOff>
    </xdr:from>
    <xdr:to>
      <xdr:col>3</xdr:col>
      <xdr:colOff>733424</xdr:colOff>
      <xdr:row>54</xdr:row>
      <xdr:rowOff>101163</xdr:rowOff>
    </xdr:to>
    <xdr:graphicFrame macro="">
      <xdr:nvGraphicFramePr>
        <xdr:cNvPr id="26" name="Graphique 25"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47625</xdr:colOff>
      <xdr:row>43</xdr:row>
      <xdr:rowOff>152400</xdr:rowOff>
    </xdr:from>
    <xdr:to>
      <xdr:col>6</xdr:col>
      <xdr:colOff>714375</xdr:colOff>
      <xdr:row>54</xdr:row>
      <xdr:rowOff>94594</xdr:rowOff>
    </xdr:to>
    <xdr:graphicFrame macro="">
      <xdr:nvGraphicFramePr>
        <xdr:cNvPr id="27" name="Graphique 2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28447</xdr:colOff>
      <xdr:row>43</xdr:row>
      <xdr:rowOff>151986</xdr:rowOff>
    </xdr:from>
    <xdr:to>
      <xdr:col>9</xdr:col>
      <xdr:colOff>695324</xdr:colOff>
      <xdr:row>54</xdr:row>
      <xdr:rowOff>84655</xdr:rowOff>
    </xdr:to>
    <xdr:graphicFrame macro="">
      <xdr:nvGraphicFramePr>
        <xdr:cNvPr id="28" name="Graphique 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750795</xdr:colOff>
      <xdr:row>43</xdr:row>
      <xdr:rowOff>155327</xdr:rowOff>
    </xdr:from>
    <xdr:to>
      <xdr:col>13</xdr:col>
      <xdr:colOff>722218</xdr:colOff>
      <xdr:row>54</xdr:row>
      <xdr:rowOff>97801</xdr:rowOff>
    </xdr:to>
    <xdr:graphicFrame macro="">
      <xdr:nvGraphicFramePr>
        <xdr:cNvPr id="29" name="Graphique 28"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11206</xdr:colOff>
      <xdr:row>43</xdr:row>
      <xdr:rowOff>155326</xdr:rowOff>
    </xdr:from>
    <xdr:to>
      <xdr:col>16</xdr:col>
      <xdr:colOff>744629</xdr:colOff>
      <xdr:row>54</xdr:row>
      <xdr:rowOff>97800</xdr:rowOff>
    </xdr:to>
    <xdr:graphicFrame macro="">
      <xdr:nvGraphicFramePr>
        <xdr:cNvPr id="30" name="Graphique 29"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22411</xdr:colOff>
      <xdr:row>43</xdr:row>
      <xdr:rowOff>155324</xdr:rowOff>
    </xdr:from>
    <xdr:to>
      <xdr:col>19</xdr:col>
      <xdr:colOff>755834</xdr:colOff>
      <xdr:row>54</xdr:row>
      <xdr:rowOff>97798</xdr:rowOff>
    </xdr:to>
    <xdr:graphicFrame macro="">
      <xdr:nvGraphicFramePr>
        <xdr:cNvPr id="31" name="Graphique 30"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571501</xdr:colOff>
      <xdr:row>59</xdr:row>
      <xdr:rowOff>0</xdr:rowOff>
    </xdr:from>
    <xdr:to>
      <xdr:col>6</xdr:col>
      <xdr:colOff>582707</xdr:colOff>
      <xdr:row>59</xdr:row>
      <xdr:rowOff>0</xdr:rowOff>
    </xdr:to>
    <xdr:graphicFrame macro="">
      <xdr:nvGraphicFramePr>
        <xdr:cNvPr id="32" name="Graphique 31" title="Avancement Conformité"/>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xdr:colOff>
      <xdr:row>71</xdr:row>
      <xdr:rowOff>1807</xdr:rowOff>
    </xdr:from>
    <xdr:to>
      <xdr:col>3</xdr:col>
      <xdr:colOff>733424</xdr:colOff>
      <xdr:row>81</xdr:row>
      <xdr:rowOff>101163</xdr:rowOff>
    </xdr:to>
    <xdr:graphicFrame macro="">
      <xdr:nvGraphicFramePr>
        <xdr:cNvPr id="33" name="Graphique 32"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47625</xdr:colOff>
      <xdr:row>70</xdr:row>
      <xdr:rowOff>152400</xdr:rowOff>
    </xdr:from>
    <xdr:to>
      <xdr:col>6</xdr:col>
      <xdr:colOff>714375</xdr:colOff>
      <xdr:row>81</xdr:row>
      <xdr:rowOff>94594</xdr:rowOff>
    </xdr:to>
    <xdr:graphicFrame macro="">
      <xdr:nvGraphicFramePr>
        <xdr:cNvPr id="34" name="Graphique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28447</xdr:colOff>
      <xdr:row>70</xdr:row>
      <xdr:rowOff>151986</xdr:rowOff>
    </xdr:from>
    <xdr:to>
      <xdr:col>9</xdr:col>
      <xdr:colOff>695324</xdr:colOff>
      <xdr:row>81</xdr:row>
      <xdr:rowOff>84655</xdr:rowOff>
    </xdr:to>
    <xdr:graphicFrame macro="">
      <xdr:nvGraphicFramePr>
        <xdr:cNvPr id="35" name="Graphique 3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750795</xdr:colOff>
      <xdr:row>70</xdr:row>
      <xdr:rowOff>155327</xdr:rowOff>
    </xdr:from>
    <xdr:to>
      <xdr:col>13</xdr:col>
      <xdr:colOff>722218</xdr:colOff>
      <xdr:row>81</xdr:row>
      <xdr:rowOff>97801</xdr:rowOff>
    </xdr:to>
    <xdr:graphicFrame macro="">
      <xdr:nvGraphicFramePr>
        <xdr:cNvPr id="36" name="Graphique 35"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11206</xdr:colOff>
      <xdr:row>70</xdr:row>
      <xdr:rowOff>155326</xdr:rowOff>
    </xdr:from>
    <xdr:to>
      <xdr:col>16</xdr:col>
      <xdr:colOff>744629</xdr:colOff>
      <xdr:row>81</xdr:row>
      <xdr:rowOff>97800</xdr:rowOff>
    </xdr:to>
    <xdr:graphicFrame macro="">
      <xdr:nvGraphicFramePr>
        <xdr:cNvPr id="37" name="Graphique 36"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22411</xdr:colOff>
      <xdr:row>70</xdr:row>
      <xdr:rowOff>155324</xdr:rowOff>
    </xdr:from>
    <xdr:to>
      <xdr:col>19</xdr:col>
      <xdr:colOff>755834</xdr:colOff>
      <xdr:row>81</xdr:row>
      <xdr:rowOff>97798</xdr:rowOff>
    </xdr:to>
    <xdr:graphicFrame macro="">
      <xdr:nvGraphicFramePr>
        <xdr:cNvPr id="38" name="Graphique 37" title="Conformity Result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file:///C:/Users/E378490/AppData/Local/Microsoft/Windows/Temporary%20Internet%20Files/Content.IE5/SZU8FIEM/01552_10_00122_4.6_Lotissement_DW_Euro6(1).xls"/>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file://///http:/ta.pcinfo.inetpsa.com/doc/dom2861/dom2872/dom3055/dom6850/doc64614/PLANNING_BTU_QUALITE_EL2.xls"/>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file://///http:/ta.pcinfo.inetpsa.com/Documents%20and%20Settings/C082684/Local%20Settings/Temp/Tableau_RVCV_G9_S43.xls"/>
</Relationships>

</file>

<file path=xl/externalLinks/_rels/externalLink4.xml.rels><?xml version="1.0" encoding="UTF-8"?>

<Relationships xmlns="http://schemas.openxmlformats.org/package/2006/relationships">
  <Relationship Id="rId1" Type="http://schemas.microsoft.com/office/2006/relationships/xlExternalLinkPath/xlPathMissing" TargetMode="External" Target="Copie"/>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file:///C:/Users/u335187/AppData/Local/Temp/7zO5442.tmp/Matrice%20de%20messagerie%20B7_B81.xls"/>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file://///pysn18/LSI-DRIA-5/Dria/Entites/PVES/PAES/03_Animation_equipe/ROADMAP/2011/Avancement%20Techno/INTERLOCUTEURS_CVR/Planning_Pilotage_PN733.xls"/>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file://///BEsn0101/DPMO-MPMV-Prive/User/Partage/TdB%20CSEE/09-08-20%20TdB%20CAP%202010%20Durabilit&#233;%20CSEE%20aout%202009.xls"/>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file://///http:/ta.pcinfo.inetpsa.com/doc/dom2861/dom2872/dom13618/dom21237/doc128992/Racourcis/Tableau_de_bord_BTU_RVCV.xls"/>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file://///http:/ta.pcinfo.inetpsa.com/user/PCInfo/U256981/docpc112/Tableau_IQA_IQF_DQUA.xls"/>
</Relationships>

</file>

<file path=xl/externalLinks/_rels/externalLink10.xml.rels><?xml version="1.0" encoding="UTF-8"?>

<Relationships xmlns="http://schemas.openxmlformats.org/package/2006/relationships">
  <Relationship Id="rId1" Type="http://schemas.microsoft.com/office/2006/relationships/xlExternalLinkPath/xlPathMissing" TargetMode="External" Target="doc"/>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file:///C:/Users/E378490/AppData/Local/Microsoft/Windows/Temporary%20Internet%20Files/Content.IE5/CTA5ZZ7O/user/J613189/AUTOSAR/ccm_wa/glv/03_STIL_NORIS-1.2.build1/03_STIL_NORIS/01552_10_00703_NORIS_DD.xls"/>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file://///pysn18/LSI-DRIA-5/Dria/Entites/PVES/PAES/03_Animation_equipe/ROADMAP/2012/Avancement%20Techno/INTERLOCUTEURS_CVR/ROADMAP_OP_PN733.xls"/>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file:///C:/Users/U404305/Desktop/AFAC/EB2DT_TableauDeBord_TF05_FT_SW.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file://///besn0101/DPMO-QMS-QSEO/Documents%20and%20Settings/E305608/Desktop/Mofif%20lot%20altran%20REG%201%20A%20B.xls"/>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file:///C:/User/U391598/DOCUMENTS/Messagerie/Evol%20Msgie%20Xls/Prestation%20Juil-2013/Livrable%20Alten/V&#233;rif%2011.09.2013/R&#233;sultat/Listing_Exemple.xlsm"/>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file://///Bgxweb1/tad/RD_R&#233;f/Indicateurs/M07/TdB07_1.xls"/>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de Garde"/>
      <sheetName val="Règles et conventions"/>
      <sheetName val="Justifications"/>
      <sheetName val="Lotissement"/>
      <sheetName val="Procédures"/>
      <sheetName val="FAQ"/>
      <sheetName val="Défauts macros"/>
      <sheetName val="ISO26262 chapters"/>
      <sheetName val="DAL-DJC chapters"/>
      <sheetName val="Title pa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sinessQuery#"/>
      <sheetName val="Suivi planning EL2"/>
      <sheetName val="Temps de défilement"/>
      <sheetName val="Définition des véh."/>
      <sheetName val="Requête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égende"/>
      <sheetName val="RVCV"/>
      <sheetName val="Calculs intermédiaires"/>
      <sheetName val="Résultats glissants"/>
      <sheetName val="Graphiques"/>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ie"/>
      <sheetName val="RR Status"/>
    </sheetNames>
    <definedNames>
      <definedName name="_xlbgnm.A1" refersTo="#REF!"/>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ête"/>
      <sheetName val="-Historique-"/>
      <sheetName val="bdmux"/>
      <sheetName val="Légende"/>
      <sheetName val="Statistiques"/>
      <sheetName val="ErreursAffectation"/>
      <sheetName val="ErreursOrganes"/>
      <sheetName val="ErreursFonction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_OP_"/>
      <sheetName val="Var"/>
      <sheetName val="Legende"/>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ueil"/>
      <sheetName val="TDB"/>
      <sheetName val="T_EAU"/>
      <sheetName val="Bobine"/>
      <sheetName val="Démarreur"/>
      <sheetName val="Alternateur"/>
      <sheetName val="Contacteur_MA"/>
      <sheetName val="Contacteur_Pédalier"/>
      <sheetName val="Ressources"/>
      <sheetName val="Conso Total PLM"/>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_de_Bord_RVCV"/>
      <sheetName val="Données Semaine par semaine"/>
      <sheetName val="Données Jour par jour"/>
      <sheetName val="IQA_IQF"/>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IQA-IQF du mois"/>
      <sheetName val="Analyse"/>
      <sheetName val="Archive"/>
      <sheetName val="Graphiques Top 10"/>
      <sheetName val="Essai TCD"/>
      <sheetName val="Graph1"/>
      <sheetName val="Graph2"/>
      <sheetName val="Archive IQA-IQF 102006"/>
      <sheetName val="S"/>
      <sheetName val="P"/>
      <sheetName val="A"/>
      <sheetName val="B"/>
      <sheetName val="Al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Data"/>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ynthesis"/>
      <sheetName val="Requirement History"/>
      <sheetName val="Sender-Receiver interfaces"/>
      <sheetName val="Client-Server interfaces"/>
      <sheetName val="Inter runnable"/>
      <sheetName val="GDGAR Autosar 2.0"/>
      <sheetName val="GDGAR Autosar 3.1"/>
      <sheetName val="Runnables"/>
      <sheetName val="NVM Data"/>
    </sheetNames>
    <sheetDataSet>
      <sheetData sheetId="0"/>
      <sheetData sheetId="1" refreshError="1"/>
      <sheetData sheetId="2" refreshError="1"/>
      <sheetData sheetId="3"/>
      <sheetData sheetId="4"/>
      <sheetData sheetId="5"/>
      <sheetData sheetId="6"/>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CEMENT PROJET"/>
      <sheetName val="ROADMAP_OP_"/>
      <sheetName val="Var"/>
    </sheetNames>
    <sheetDataSet>
      <sheetData sheetId="0"/>
      <sheetData sheetId="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G"/>
      <sheetName val="Actions"/>
      <sheetName val="CR_2012_02_09"/>
      <sheetName val="CR_2012_02_16"/>
      <sheetName val="Participants"/>
      <sheetName val="Rituels"/>
    </sheetNames>
    <sheetDataSet>
      <sheetData sheetId="0" refreshError="1"/>
      <sheetData sheetId="1"/>
      <sheetData sheetId="2" refreshError="1"/>
      <sheetData sheetId="3" refreshError="1"/>
      <sheetData sheetId="4"/>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tion des Reg QSEO"/>
      <sheetName val="Aide"/>
      <sheetName val="Demande de réalisation"/>
      <sheetName val="Description des lots"/>
      <sheetName val="Plateau Qualité PSA"/>
      <sheetName val="Liste entité"/>
      <sheetName val="Regroupements"/>
      <sheetName val="Charge type"/>
      <sheetName val="Liste des lots"/>
      <sheetName val="Liste des groupes"/>
      <sheetName val="Critères par type"/>
      <sheetName val="Page de Garde"/>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sheetData sheetId="9"/>
      <sheetData sheetId="10"/>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
      <sheetName val="exi_CDT_sans_flux-06-01-2012"/>
      <sheetName val="Correspondance constituants"/>
      <sheetName val="Statistique"/>
      <sheetName val="DCI manuels"/>
      <sheetName val="Flux supprimés"/>
      <sheetName val="stat auto"/>
      <sheetName val="synth"/>
      <sheetName val="Feuil9"/>
      <sheetName val="Implementation_Follow_UP"/>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dB"/>
      <sheetName val="PdG"/>
      <sheetName val="Synthèse"/>
      <sheetName val="CRRAv"/>
      <sheetName val="Répertoire"/>
      <sheetName val="RENG"/>
      <sheetName val="M_Plan"/>
      <sheetName val="Actions"/>
      <sheetName val="Syn_RO"/>
      <sheetName val="P_RP"/>
      <sheetName val="Aléas"/>
      <sheetName val="STF_CST"/>
      <sheetName val="Jalons"/>
      <sheetName val="Rscr"/>
      <sheetName val="Exi"/>
      <sheetName val="Qualité"/>
      <sheetName val="MCO_Evol."/>
      <sheetName val="MCO_Corr."/>
      <sheetName val="Indicateurs"/>
      <sheetName val="M_Synthèse"/>
      <sheetName val="M_CRRAv"/>
      <sheetName val="MS"/>
      <sheetName val="MeP"/>
      <sheetName val="EC"/>
      <sheetName val="METIER - Listes"/>
      <sheetName val="Lis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s>

</file>

<file path=xl/worksheets/_rels/sheet2.xml.rels><?xml version="1.0" encoding="UTF-8"?>

<Relationships xmlns="http://schemas.openxmlformats.org/package/2006/relationships">
  <Relationship Id="rId1" Type="http://schemas.openxmlformats.org/officeDocument/2006/relationships/drawing" Target="../drawings/drawing2.xml"/>
</Relationships>

</file>

<file path=xl/worksheets/_rels/sheet3.xml.rels><?xml version="1.0" encoding="UTF-8"?>

<Relationships xmlns="http://schemas.openxmlformats.org/package/2006/relationships">
  <Relationship Id="rId1" Type="http://schemas.openxmlformats.org/officeDocument/2006/relationships/drawing" Target="../drawings/drawing3.xml"/>
  <Relationship Id="rId2" Type="http://schemas.openxmlformats.org/officeDocument/2006/relationships/vmlDrawing" Target="../drawings/vmlDrawing2.vml"/>
</Relationships>

</file>

<file path=xl/worksheets/_rels/sheet4.xml.rels><?xml version="1.0" encoding="UTF-8"?>

<Relationships xmlns="http://schemas.openxmlformats.org/package/2006/relationships">
  <Relationship Id="rId1" Type="http://schemas.openxmlformats.org/officeDocument/2006/relationships/drawing" Target="../drawings/drawing4.xml"/>
</Relationships>

</file>

<file path=xl/worksheets/_rels/sheet5.xml.rels><?xml version="1.0" encoding="UTF-8"?>

<Relationships xmlns="http://schemas.openxmlformats.org/package/2006/relationships">
  <Relationship Id="rId1" Type="http://schemas.openxmlformats.org/officeDocument/2006/relationships/drawing" Target="../drawings/drawing5.xml"/>
</Relationships>

</file>

<file path=xl/worksheets/_rels/sheet6.xml.rels><?xml version="1.0" encoding="UTF-8"?>

<Relationships xmlns="http://schemas.openxmlformats.org/package/2006/relationships">
  <Relationship Id="rId1" Type="http://schemas.openxmlformats.org/officeDocument/2006/relationships/drawing" Target="../drawings/drawing6.xml"/>
  <Relationship Id="rId2" Type="http://schemas.openxmlformats.org/officeDocument/2006/relationships/vmlDrawing" Target="../drawings/vmlDrawing3.vml"/>
</Relationships>

</file>

<file path=xl/worksheets/_rels/sheet7.xml.rels><?xml version="1.0" encoding="UTF-8"?>

<Relationships xmlns="http://schemas.openxmlformats.org/package/2006/relationships">
  <Relationship Id="rId1" Type="http://schemas.openxmlformats.org/officeDocument/2006/relationships/drawing" Target="../drawings/drawing7.xml"/>
</Relationships>

</file>

<file path=xl/worksheets/_rels/sheet8.xml.rels><?xml version="1.0" encoding="UTF-8"?>

<Relationships xmlns="http://schemas.openxmlformats.org/package/2006/relationships">
  <Relationship Id="rId1" Type="http://schemas.openxmlformats.org/officeDocument/2006/relationships/drawing" Target="../drawings/drawing8.xml"/>
</Relationships>

</file>

<file path=xl/worksheets/_rels/sheet10.xml.rels><?xml version="1.0" encoding="UTF-8"?>

<Relationships xmlns="http://schemas.openxmlformats.org/package/2006/relationships">
  <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N208"/>
  <sheetViews>
    <sheetView zoomScale="85" zoomScaleNormal="85" workbookViewId="0">
      <selection activeCell="H9" sqref="H9"/>
    </sheetView>
  </sheetViews>
  <sheetFormatPr defaultColWidth="9.1328125" defaultRowHeight="12.5" outlineLevelRow="2"/>
  <cols>
    <col min="1" max="1" width="4.1328125" style="300" customWidth="1"/>
    <col min="2" max="2" width="18.6796875" style="300" customWidth="1"/>
    <col min="3" max="4" width="17.6796875" style="300" customWidth="1"/>
    <col min="5" max="5" width="18.54296875" style="300" customWidth="1"/>
    <col min="6" max="8" width="17.6796875" style="300" customWidth="1"/>
    <col min="9" max="9" width="18.6796875" style="300" customWidth="1"/>
    <col min="10" max="10" width="4.54296875" style="300" customWidth="1"/>
    <col min="11" max="11" width="9.1328125" style="291"/>
    <col min="12" max="12" width="19.86328125" style="291" customWidth="1"/>
    <col min="13" max="13" width="33.6796875" style="291" customWidth="1"/>
    <col min="14" max="14" width="29.1328125" style="291" customWidth="1"/>
    <col min="15" max="16384" width="9.1328125" style="291"/>
  </cols>
  <sheetData>
    <row r="1" spans="1:10" ht="28.5" customHeight="1">
      <c r="A1" s="436" t="s">
        <v>0</v>
      </c>
      <c r="B1" s="436"/>
      <c r="C1" s="436"/>
      <c r="D1" s="436"/>
      <c r="E1" s="436"/>
      <c r="F1" s="436"/>
      <c r="G1" s="436"/>
      <c r="H1" s="436"/>
      <c r="I1" s="436"/>
      <c r="J1" s="436"/>
    </row>
    <row r="2" spans="1:10" ht="13.75">
      <c r="A2" s="301"/>
      <c r="B2" s="302"/>
      <c r="C2" s="303" t="s">
        <v>1</v>
      </c>
      <c r="D2" s="303" t="s">
        <v>2</v>
      </c>
      <c r="E2" s="303" t="s">
        <v>3</v>
      </c>
      <c r="F2" s="303" t="s">
        <v>4</v>
      </c>
      <c r="G2" s="304"/>
      <c r="H2" s="304"/>
      <c r="I2" s="304"/>
      <c r="J2" s="301"/>
    </row>
    <row r="3" spans="1:10" ht="14">
      <c r="A3" s="301"/>
      <c r="B3" s="305" t="s">
        <v>5</v>
      </c>
      <c r="C3" s="306" t="s">
        <v>6</v>
      </c>
      <c r="D3" s="307" t="str">
        <f>LOOKUP("zz",B50:B68)</f>
        <v>1.0</v>
      </c>
      <c r="E3" s="308" t="str">
        <f>C73</f>
        <v>Not Started</v>
      </c>
      <c r="F3" s="309">
        <f>B77</f>
        <v>0</v>
      </c>
      <c r="G3" s="304"/>
      <c r="H3" s="304"/>
      <c r="I3" s="304"/>
      <c r="J3" s="301"/>
    </row>
    <row r="4" spans="1:10">
      <c r="A4" s="301"/>
      <c r="B4" s="310" t="s">
        <v>7</v>
      </c>
      <c r="C4" s="311" t="s">
        <v>8</v>
      </c>
      <c r="D4" s="312" t="str">
        <f>LOOKUP("zz",B10:B45)</f>
        <v>Details of the modifications in document: 21067_23_00063</v>
      </c>
      <c r="E4" s="304"/>
      <c r="F4" s="304"/>
      <c r="G4" s="304"/>
      <c r="H4" s="304"/>
      <c r="I4" s="304"/>
      <c r="J4" s="301"/>
    </row>
    <row r="5" spans="1:10">
      <c r="A5" s="301"/>
      <c r="B5" s="313"/>
      <c r="C5" s="304"/>
      <c r="D5" s="304"/>
      <c r="E5" s="304"/>
      <c r="F5" s="304"/>
      <c r="G5" s="304"/>
      <c r="H5" s="304"/>
      <c r="I5" s="304"/>
      <c r="J5" s="301"/>
    </row>
    <row r="6" spans="1:10" ht="13.15" customHeight="1">
      <c r="A6" s="301"/>
      <c r="B6" s="314"/>
      <c r="C6" s="315"/>
      <c r="D6" s="316" t="s">
        <v>9</v>
      </c>
      <c r="E6" s="317" t="s">
        <v>10</v>
      </c>
      <c r="F6" s="318"/>
      <c r="G6" s="319"/>
      <c r="H6" s="320"/>
      <c r="I6" s="304"/>
      <c r="J6" s="301"/>
    </row>
    <row r="7" spans="1:10" ht="14">
      <c r="A7" s="301"/>
      <c r="B7" s="314"/>
      <c r="C7" s="321"/>
      <c r="D7" s="322" t="s">
        <v>11</v>
      </c>
      <c r="E7" s="323" t="s">
        <v>12</v>
      </c>
      <c r="F7" s="324"/>
      <c r="G7" s="304"/>
      <c r="H7" s="325"/>
      <c r="I7" s="304"/>
      <c r="J7" s="301"/>
    </row>
    <row r="8" spans="1:10">
      <c r="A8" s="301"/>
      <c r="B8" s="314"/>
      <c r="C8" s="326"/>
      <c r="D8" s="327"/>
      <c r="E8" s="328"/>
      <c r="F8" s="328"/>
      <c r="G8" s="329"/>
      <c r="H8" s="330"/>
      <c r="I8" s="304"/>
      <c r="J8" s="301"/>
    </row>
    <row r="9" spans="1:10">
      <c r="A9" s="301"/>
      <c r="B9" s="314"/>
      <c r="C9" s="304"/>
      <c r="D9" s="304"/>
      <c r="E9" s="304"/>
      <c r="F9" s="304"/>
      <c r="G9" s="304"/>
      <c r="H9" s="304"/>
      <c r="I9" s="304"/>
      <c r="J9" s="301"/>
    </row>
    <row r="10" spans="1:10">
      <c r="A10" s="301"/>
      <c r="B10" s="314"/>
      <c r="C10" s="484" t="s">
        <v>13</v>
      </c>
      <c r="D10" s="484"/>
      <c r="E10" s="484"/>
      <c r="F10" s="484"/>
      <c r="G10" s="484"/>
      <c r="H10" s="484"/>
      <c r="I10" s="304"/>
      <c r="J10" s="301"/>
    </row>
    <row r="11" spans="1:10" ht="22.5" customHeight="1">
      <c r="A11" s="301"/>
      <c r="B11" s="314"/>
      <c r="C11" s="484"/>
      <c r="D11" s="484"/>
      <c r="E11" s="484"/>
      <c r="F11" s="484"/>
      <c r="G11" s="484"/>
      <c r="H11" s="484"/>
      <c r="I11" s="304"/>
      <c r="J11" s="301"/>
    </row>
    <row r="12" spans="1:10" ht="18.75" customHeight="1" outlineLevel="1">
      <c r="A12" s="301"/>
      <c r="B12" s="331" t="s">
        <v>14</v>
      </c>
      <c r="C12" s="332"/>
      <c r="D12" s="332"/>
      <c r="E12" s="332"/>
      <c r="F12" s="332"/>
      <c r="G12" s="332"/>
      <c r="H12" s="332"/>
      <c r="I12" s="332"/>
      <c r="J12" s="301"/>
    </row>
    <row r="13" spans="1:10" s="299" customFormat="1" ht="12.75" customHeight="1" outlineLevel="1">
      <c r="A13" s="333"/>
      <c r="B13" s="334" t="s">
        <v>15</v>
      </c>
      <c r="C13" s="334" t="s">
        <v>16</v>
      </c>
      <c r="D13" s="334" t="s">
        <v>17</v>
      </c>
      <c r="E13" s="437" t="s">
        <v>18</v>
      </c>
      <c r="F13" s="438"/>
      <c r="G13" s="438"/>
      <c r="H13" s="438"/>
      <c r="I13" s="438"/>
      <c r="J13" s="333"/>
    </row>
    <row r="14" spans="1:10" s="299" customFormat="1" ht="30" customHeight="1" outlineLevel="1">
      <c r="A14" s="333"/>
      <c r="B14" s="335" t="s">
        <v>19</v>
      </c>
      <c r="C14" s="336" t="s">
        <v>20</v>
      </c>
      <c r="D14" s="335" t="s">
        <v>21</v>
      </c>
      <c r="E14" s="439" t="s">
        <v>22</v>
      </c>
      <c r="F14" s="440"/>
      <c r="G14" s="440"/>
      <c r="H14" s="440"/>
      <c r="I14" s="441"/>
      <c r="J14" s="333"/>
    </row>
    <row r="15" spans="1:10" s="299" customFormat="1" ht="36" customHeight="1" outlineLevel="1">
      <c r="A15" s="333"/>
      <c r="B15" s="335" t="s">
        <v>23</v>
      </c>
      <c r="C15" s="336" t="s">
        <v>24</v>
      </c>
      <c r="D15" s="335" t="s">
        <v>21</v>
      </c>
      <c r="E15" s="439" t="s">
        <v>25</v>
      </c>
      <c r="F15" s="440"/>
      <c r="G15" s="440"/>
      <c r="H15" s="440"/>
      <c r="I15" s="441"/>
      <c r="J15" s="333"/>
    </row>
    <row r="16" spans="1:10" s="299" customFormat="1" ht="42.75" customHeight="1" outlineLevel="1">
      <c r="A16" s="333"/>
      <c r="B16" s="335" t="s">
        <v>26</v>
      </c>
      <c r="C16" s="336" t="s">
        <v>27</v>
      </c>
      <c r="D16" s="335" t="s">
        <v>28</v>
      </c>
      <c r="E16" s="442" t="s">
        <v>29</v>
      </c>
      <c r="F16" s="443"/>
      <c r="G16" s="443"/>
      <c r="H16" s="443"/>
      <c r="I16" s="444"/>
      <c r="J16" s="333"/>
    </row>
    <row r="17" spans="1:10" s="299" customFormat="1" ht="12.75" customHeight="1" outlineLevel="1">
      <c r="A17" s="333"/>
      <c r="B17" s="335" t="s">
        <v>30</v>
      </c>
      <c r="C17" s="336" t="s">
        <v>31</v>
      </c>
      <c r="D17" s="335" t="s">
        <v>21</v>
      </c>
      <c r="E17" s="439" t="s">
        <v>32</v>
      </c>
      <c r="F17" s="440"/>
      <c r="G17" s="440"/>
      <c r="H17" s="440"/>
      <c r="I17" s="441"/>
      <c r="J17" s="333"/>
    </row>
    <row r="18" spans="1:10" s="299" customFormat="1" ht="17.25" customHeight="1" outlineLevel="1">
      <c r="A18" s="333"/>
      <c r="B18" s="335" t="s">
        <v>33</v>
      </c>
      <c r="C18" s="336" t="s">
        <v>34</v>
      </c>
      <c r="D18" s="335" t="s">
        <v>21</v>
      </c>
      <c r="E18" s="439" t="s">
        <v>35</v>
      </c>
      <c r="F18" s="440"/>
      <c r="G18" s="440"/>
      <c r="H18" s="440"/>
      <c r="I18" s="441"/>
      <c r="J18" s="333"/>
    </row>
    <row r="19" spans="1:10" s="299" customFormat="1" ht="33" customHeight="1" outlineLevel="1">
      <c r="A19" s="333"/>
      <c r="B19" s="335" t="s">
        <v>36</v>
      </c>
      <c r="C19" s="336" t="s">
        <v>37</v>
      </c>
      <c r="D19" s="335" t="s">
        <v>21</v>
      </c>
      <c r="E19" s="439" t="s">
        <v>38</v>
      </c>
      <c r="F19" s="440"/>
      <c r="G19" s="440"/>
      <c r="H19" s="440"/>
      <c r="I19" s="441"/>
      <c r="J19" s="333"/>
    </row>
    <row r="20" spans="1:10" s="299" customFormat="1" ht="117" customHeight="1" outlineLevel="1">
      <c r="A20" s="333"/>
      <c r="B20" s="335" t="s">
        <v>39</v>
      </c>
      <c r="C20" s="336" t="s">
        <v>40</v>
      </c>
      <c r="D20" s="335" t="s">
        <v>41</v>
      </c>
      <c r="E20" s="445" t="s">
        <v>42</v>
      </c>
      <c r="F20" s="443"/>
      <c r="G20" s="443"/>
      <c r="H20" s="443"/>
      <c r="I20" s="444"/>
      <c r="J20" s="333"/>
    </row>
    <row r="21" spans="1:10" s="299" customFormat="1" ht="81" customHeight="1" outlineLevel="1">
      <c r="A21" s="333"/>
      <c r="B21" s="335" t="s">
        <v>43</v>
      </c>
      <c r="C21" s="336" t="s">
        <v>44</v>
      </c>
      <c r="D21" s="335" t="s">
        <v>41</v>
      </c>
      <c r="E21" s="445" t="s">
        <v>45</v>
      </c>
      <c r="F21" s="443"/>
      <c r="G21" s="443"/>
      <c r="H21" s="443"/>
      <c r="I21" s="444"/>
      <c r="J21" s="333"/>
    </row>
    <row r="22" spans="1:10" ht="16.5" customHeight="1" outlineLevel="1">
      <c r="A22" s="301"/>
      <c r="B22" s="335" t="s">
        <v>46</v>
      </c>
      <c r="C22" s="336" t="s">
        <v>47</v>
      </c>
      <c r="D22" s="335" t="s">
        <v>21</v>
      </c>
      <c r="E22" s="445" t="s">
        <v>48</v>
      </c>
      <c r="F22" s="443"/>
      <c r="G22" s="443"/>
      <c r="H22" s="443"/>
      <c r="I22" s="444"/>
      <c r="J22" s="301"/>
    </row>
    <row r="23" spans="1:10" ht="27.75" customHeight="1" outlineLevel="1">
      <c r="A23" s="301"/>
      <c r="B23" s="335" t="s">
        <v>49</v>
      </c>
      <c r="C23" s="336" t="s">
        <v>50</v>
      </c>
      <c r="D23" s="335" t="s">
        <v>51</v>
      </c>
      <c r="E23" s="445" t="s">
        <v>52</v>
      </c>
      <c r="F23" s="443"/>
      <c r="G23" s="443"/>
      <c r="H23" s="443"/>
      <c r="I23" s="444"/>
      <c r="J23" s="301"/>
    </row>
    <row r="24" spans="1:10" ht="231" customHeight="1" outlineLevel="1">
      <c r="A24" s="301"/>
      <c r="B24" s="335" t="s">
        <v>53</v>
      </c>
      <c r="C24" s="336" t="s">
        <v>54</v>
      </c>
      <c r="D24" s="335" t="s">
        <v>21</v>
      </c>
      <c r="E24" s="445" t="s">
        <v>55</v>
      </c>
      <c r="F24" s="443"/>
      <c r="G24" s="443"/>
      <c r="H24" s="443"/>
      <c r="I24" s="444"/>
      <c r="J24" s="301"/>
    </row>
    <row r="25" spans="1:10" ht="139.5" customHeight="1" outlineLevel="1">
      <c r="A25" s="301"/>
      <c r="B25" s="335" t="s">
        <v>56</v>
      </c>
      <c r="C25" s="336" t="s">
        <v>57</v>
      </c>
      <c r="D25" s="335" t="s">
        <v>21</v>
      </c>
      <c r="E25" s="445" t="s">
        <v>58</v>
      </c>
      <c r="F25" s="443"/>
      <c r="G25" s="443"/>
      <c r="H25" s="443"/>
      <c r="I25" s="444"/>
      <c r="J25" s="301"/>
    </row>
    <row r="26" spans="1:10" ht="12.75" customHeight="1" outlineLevel="1">
      <c r="A26" s="301"/>
      <c r="B26" s="337" t="s">
        <v>59</v>
      </c>
      <c r="C26" s="338" t="s">
        <v>60</v>
      </c>
      <c r="D26" s="337" t="s">
        <v>51</v>
      </c>
      <c r="E26" s="446" t="s">
        <v>61</v>
      </c>
      <c r="F26" s="447"/>
      <c r="G26" s="447"/>
      <c r="H26" s="447"/>
      <c r="I26" s="448"/>
      <c r="J26" s="301"/>
    </row>
    <row r="27" spans="1:10" ht="12.75" customHeight="1" outlineLevel="1">
      <c r="A27" s="301"/>
      <c r="B27" s="337" t="s">
        <v>62</v>
      </c>
      <c r="C27" s="338" t="s">
        <v>63</v>
      </c>
      <c r="D27" s="337" t="s">
        <v>21</v>
      </c>
      <c r="E27" s="446" t="s">
        <v>64</v>
      </c>
      <c r="F27" s="447"/>
      <c r="G27" s="447"/>
      <c r="H27" s="447"/>
      <c r="I27" s="448"/>
      <c r="J27" s="301"/>
    </row>
    <row r="28" spans="1:10" ht="73.5" customHeight="1" outlineLevel="1">
      <c r="A28" s="301"/>
      <c r="B28" s="337" t="s">
        <v>65</v>
      </c>
      <c r="C28" s="338" t="s">
        <v>66</v>
      </c>
      <c r="D28" s="337" t="s">
        <v>21</v>
      </c>
      <c r="E28" s="446" t="s">
        <v>67</v>
      </c>
      <c r="F28" s="447"/>
      <c r="G28" s="447"/>
      <c r="H28" s="447"/>
      <c r="I28" s="448"/>
      <c r="J28" s="301"/>
    </row>
    <row r="29" spans="1:10" ht="30.75" customHeight="1" outlineLevel="1">
      <c r="A29" s="301"/>
      <c r="B29" s="337" t="s">
        <v>68</v>
      </c>
      <c r="C29" s="338" t="s">
        <v>69</v>
      </c>
      <c r="D29" s="337" t="s">
        <v>51</v>
      </c>
      <c r="E29" s="446" t="s">
        <v>70</v>
      </c>
      <c r="F29" s="447"/>
      <c r="G29" s="447"/>
      <c r="H29" s="447"/>
      <c r="I29" s="448"/>
      <c r="J29" s="301"/>
    </row>
    <row r="30" spans="1:10" ht="30.75" customHeight="1" outlineLevel="1">
      <c r="A30" s="301"/>
      <c r="B30" s="337" t="s">
        <v>71</v>
      </c>
      <c r="C30" s="338" t="s">
        <v>72</v>
      </c>
      <c r="D30" s="337" t="s">
        <v>51</v>
      </c>
      <c r="E30" s="446" t="s">
        <v>73</v>
      </c>
      <c r="F30" s="447"/>
      <c r="G30" s="447"/>
      <c r="H30" s="447"/>
      <c r="I30" s="448"/>
      <c r="J30" s="301"/>
    </row>
    <row r="31" spans="1:10" ht="30.75" customHeight="1" outlineLevel="1">
      <c r="A31" s="301"/>
      <c r="B31" s="337" t="s">
        <v>74</v>
      </c>
      <c r="C31" s="338" t="s">
        <v>75</v>
      </c>
      <c r="D31" s="337" t="s">
        <v>51</v>
      </c>
      <c r="E31" s="446" t="s">
        <v>76</v>
      </c>
      <c r="F31" s="447"/>
      <c r="G31" s="447"/>
      <c r="H31" s="447"/>
      <c r="I31" s="448"/>
      <c r="J31" s="301"/>
    </row>
    <row r="32" spans="1:10" ht="26.25" customHeight="1" outlineLevel="1">
      <c r="A32" s="301"/>
      <c r="B32" s="337" t="s">
        <v>77</v>
      </c>
      <c r="C32" s="338" t="s">
        <v>78</v>
      </c>
      <c r="D32" s="337" t="s">
        <v>21</v>
      </c>
      <c r="E32" s="446" t="s">
        <v>79</v>
      </c>
      <c r="F32" s="447"/>
      <c r="G32" s="447"/>
      <c r="H32" s="447"/>
      <c r="I32" s="448"/>
      <c r="J32" s="301"/>
    </row>
    <row r="33" spans="1:10" ht="54" customHeight="1" outlineLevel="1">
      <c r="A33" s="301"/>
      <c r="B33" s="337" t="s">
        <v>80</v>
      </c>
      <c r="C33" s="338" t="s">
        <v>81</v>
      </c>
      <c r="D33" s="337" t="s">
        <v>21</v>
      </c>
      <c r="E33" s="446" t="s">
        <v>82</v>
      </c>
      <c r="F33" s="447"/>
      <c r="G33" s="447"/>
      <c r="H33" s="447"/>
      <c r="I33" s="448"/>
      <c r="J33" s="301"/>
    </row>
    <row r="34" spans="1:10" ht="58.15" customHeight="1" outlineLevel="1">
      <c r="A34" s="301"/>
      <c r="B34" s="337" t="s">
        <v>83</v>
      </c>
      <c r="C34" s="338" t="s">
        <v>84</v>
      </c>
      <c r="D34" s="337" t="s">
        <v>85</v>
      </c>
      <c r="E34" s="449" t="s">
        <v>86</v>
      </c>
      <c r="F34" s="450"/>
      <c r="G34" s="450"/>
      <c r="H34" s="450"/>
      <c r="I34" s="451"/>
      <c r="J34" s="301"/>
    </row>
    <row r="35" spans="1:10" ht="25.5" customHeight="1" outlineLevel="1">
      <c r="A35" s="301"/>
      <c r="B35" s="337" t="s">
        <v>87</v>
      </c>
      <c r="C35" s="339" t="s">
        <v>88</v>
      </c>
      <c r="D35" s="340" t="s">
        <v>89</v>
      </c>
      <c r="E35" s="449" t="s">
        <v>90</v>
      </c>
      <c r="F35" s="450"/>
      <c r="G35" s="450"/>
      <c r="H35" s="450"/>
      <c r="I35" s="451"/>
      <c r="J35" s="301"/>
    </row>
    <row r="36" spans="1:10" ht="58.9" customHeight="1" outlineLevel="1">
      <c r="A36" s="301"/>
      <c r="B36" s="337" t="s">
        <v>91</v>
      </c>
      <c r="C36" s="338" t="s">
        <v>92</v>
      </c>
      <c r="D36" s="337" t="s">
        <v>51</v>
      </c>
      <c r="E36" s="449" t="s">
        <v>93</v>
      </c>
      <c r="F36" s="450"/>
      <c r="G36" s="450"/>
      <c r="H36" s="450"/>
      <c r="I36" s="451"/>
      <c r="J36" s="301"/>
    </row>
    <row r="37" spans="1:10" ht="93" customHeight="1" outlineLevel="1">
      <c r="A37" s="301"/>
      <c r="B37" s="337" t="s">
        <v>94</v>
      </c>
      <c r="C37" s="338" t="s">
        <v>95</v>
      </c>
      <c r="D37" s="337" t="s">
        <v>96</v>
      </c>
      <c r="E37" s="449" t="s">
        <v>97</v>
      </c>
      <c r="F37" s="450"/>
      <c r="G37" s="450"/>
      <c r="H37" s="450"/>
      <c r="I37" s="451"/>
      <c r="J37" s="301"/>
    </row>
    <row r="38" spans="1:10" ht="123" customHeight="1" outlineLevel="1">
      <c r="A38" s="301"/>
      <c r="B38" s="337" t="s">
        <v>98</v>
      </c>
      <c r="C38" s="338" t="s">
        <v>99</v>
      </c>
      <c r="D38" s="337" t="s">
        <v>96</v>
      </c>
      <c r="E38" s="449" t="s">
        <v>100</v>
      </c>
      <c r="F38" s="450"/>
      <c r="G38" s="450"/>
      <c r="H38" s="450"/>
      <c r="I38" s="451"/>
      <c r="J38" s="301"/>
    </row>
    <row r="39" spans="1:10" ht="326.25" customHeight="1" outlineLevel="1">
      <c r="A39" s="301"/>
      <c r="B39" s="337" t="s">
        <v>101</v>
      </c>
      <c r="C39" s="338" t="s">
        <v>102</v>
      </c>
      <c r="D39" s="340" t="s">
        <v>103</v>
      </c>
      <c r="E39" s="449" t="s">
        <v>104</v>
      </c>
      <c r="F39" s="450"/>
      <c r="G39" s="450"/>
      <c r="H39" s="450"/>
      <c r="I39" s="451"/>
      <c r="J39" s="301"/>
    </row>
    <row r="40" spans="1:10" ht="87" customHeight="1" outlineLevel="1">
      <c r="A40" s="301"/>
      <c r="B40" s="337" t="s">
        <v>105</v>
      </c>
      <c r="C40" s="338" t="s">
        <v>106</v>
      </c>
      <c r="D40" s="340" t="s">
        <v>96</v>
      </c>
      <c r="E40" s="449" t="s">
        <v>107</v>
      </c>
      <c r="F40" s="450"/>
      <c r="G40" s="450"/>
      <c r="H40" s="450"/>
      <c r="I40" s="451"/>
      <c r="J40" s="301"/>
    </row>
    <row r="41" spans="1:10" ht="124.5" customHeight="1" outlineLevel="1">
      <c r="A41" s="301"/>
      <c r="B41" s="337" t="s">
        <v>108</v>
      </c>
      <c r="C41" s="338" t="s">
        <v>109</v>
      </c>
      <c r="D41" s="340" t="s">
        <v>96</v>
      </c>
      <c r="E41" s="449" t="s">
        <v>110</v>
      </c>
      <c r="F41" s="450"/>
      <c r="G41" s="450"/>
      <c r="H41" s="450"/>
      <c r="I41" s="451"/>
      <c r="J41" s="301"/>
    </row>
    <row r="42" spans="1:10" ht="143.25" customHeight="1" outlineLevel="1">
      <c r="A42" s="301"/>
      <c r="B42" s="337" t="s">
        <v>111</v>
      </c>
      <c r="C42" s="338" t="s">
        <v>112</v>
      </c>
      <c r="D42" s="340" t="s">
        <v>96</v>
      </c>
      <c r="E42" s="449" t="s">
        <v>113</v>
      </c>
      <c r="F42" s="450"/>
      <c r="G42" s="450"/>
      <c r="H42" s="450"/>
      <c r="I42" s="451"/>
      <c r="J42" s="301"/>
    </row>
    <row r="43" spans="1:10" outlineLevel="1">
      <c r="A43" s="301"/>
      <c r="B43" s="337"/>
      <c r="C43" s="338"/>
      <c r="D43" s="340"/>
      <c r="E43" s="452"/>
      <c r="F43" s="450"/>
      <c r="G43" s="450"/>
      <c r="H43" s="450"/>
      <c r="I43" s="451"/>
      <c r="J43" s="301"/>
    </row>
    <row r="44" spans="1:10" ht="12.75" customHeight="1" outlineLevel="1">
      <c r="A44" s="301"/>
      <c r="B44" s="453" t="s">
        <v>114</v>
      </c>
      <c r="C44" s="453"/>
      <c r="D44" s="453"/>
      <c r="E44" s="453"/>
      <c r="F44" s="453"/>
      <c r="G44" s="453"/>
      <c r="H44" s="453"/>
      <c r="I44" s="453"/>
      <c r="J44" s="301"/>
    </row>
    <row r="45" spans="1:10" ht="12.75" customHeight="1" outlineLevel="1">
      <c r="A45" s="301"/>
      <c r="B45" s="453"/>
      <c r="C45" s="453"/>
      <c r="D45" s="453"/>
      <c r="E45" s="453"/>
      <c r="F45" s="453"/>
      <c r="G45" s="453"/>
      <c r="H45" s="453"/>
      <c r="I45" s="453"/>
      <c r="J45" s="301"/>
    </row>
    <row r="46" spans="1:10" ht="12.75" customHeight="1" outlineLevel="1">
      <c r="A46" s="301"/>
      <c r="B46" s="341" t="s">
        <v>115</v>
      </c>
      <c r="C46" s="342"/>
      <c r="D46" s="343"/>
      <c r="E46" s="343"/>
      <c r="F46" s="343"/>
      <c r="G46" s="343"/>
      <c r="H46" s="343"/>
      <c r="I46" s="343"/>
      <c r="J46" s="301"/>
    </row>
    <row r="47" spans="1:10" ht="12.75" customHeight="1" outlineLevel="1">
      <c r="A47" s="301"/>
      <c r="B47" s="344"/>
      <c r="C47" s="345"/>
      <c r="D47" s="346"/>
      <c r="E47" s="346"/>
      <c r="F47" s="346"/>
      <c r="G47" s="346"/>
      <c r="H47" s="346"/>
      <c r="I47" s="346"/>
      <c r="J47" s="301"/>
    </row>
    <row r="48" spans="1:10" ht="17.5">
      <c r="A48" s="301"/>
      <c r="B48" s="347" t="s">
        <v>116</v>
      </c>
      <c r="C48" s="348"/>
      <c r="D48" s="304"/>
      <c r="E48" s="304"/>
      <c r="F48" s="304"/>
      <c r="G48" s="304"/>
      <c r="H48" s="304"/>
      <c r="I48" s="304"/>
      <c r="J48" s="301"/>
    </row>
    <row r="49" spans="1:10">
      <c r="A49" s="301"/>
      <c r="B49" s="334" t="s">
        <v>15</v>
      </c>
      <c r="C49" s="334" t="s">
        <v>16</v>
      </c>
      <c r="D49" s="334" t="s">
        <v>17</v>
      </c>
      <c r="E49" s="437" t="s">
        <v>18</v>
      </c>
      <c r="F49" s="438"/>
      <c r="G49" s="438"/>
      <c r="H49" s="438"/>
      <c r="I49" s="438"/>
      <c r="J49" s="301"/>
    </row>
    <row r="50" spans="1:10">
      <c r="A50" s="301"/>
      <c r="B50" s="349" t="s">
        <v>117</v>
      </c>
      <c r="C50" s="350"/>
      <c r="D50" s="349"/>
      <c r="E50" s="454"/>
      <c r="F50" s="455"/>
      <c r="G50" s="455"/>
      <c r="H50" s="455"/>
      <c r="I50" s="456"/>
      <c r="J50" s="301"/>
    </row>
    <row r="51" spans="1:10">
      <c r="A51" s="301"/>
      <c r="B51" s="349"/>
      <c r="C51" s="350"/>
      <c r="D51" s="349"/>
      <c r="E51" s="454"/>
      <c r="F51" s="455"/>
      <c r="G51" s="455"/>
      <c r="H51" s="455"/>
      <c r="I51" s="456"/>
      <c r="J51" s="301"/>
    </row>
    <row r="52" spans="1:10">
      <c r="A52" s="301"/>
      <c r="B52" s="349"/>
      <c r="C52" s="350"/>
      <c r="D52" s="349"/>
      <c r="E52" s="457"/>
      <c r="F52" s="458"/>
      <c r="G52" s="458"/>
      <c r="H52" s="458"/>
      <c r="I52" s="459"/>
      <c r="J52" s="301"/>
    </row>
    <row r="53" spans="1:10">
      <c r="A53" s="301"/>
      <c r="B53" s="349"/>
      <c r="C53" s="350"/>
      <c r="D53" s="349"/>
      <c r="E53" s="454"/>
      <c r="F53" s="455"/>
      <c r="G53" s="455"/>
      <c r="H53" s="455"/>
      <c r="I53" s="456"/>
      <c r="J53" s="301"/>
    </row>
    <row r="54" spans="1:10">
      <c r="A54" s="301"/>
      <c r="B54" s="349"/>
      <c r="C54" s="350"/>
      <c r="D54" s="349"/>
      <c r="E54" s="351"/>
      <c r="F54" s="352"/>
      <c r="G54" s="352"/>
      <c r="H54" s="352"/>
      <c r="I54" s="353"/>
      <c r="J54" s="301"/>
    </row>
    <row r="55" spans="1:10">
      <c r="A55" s="301"/>
      <c r="B55" s="349"/>
      <c r="C55" s="350"/>
      <c r="D55" s="349"/>
      <c r="E55" s="351"/>
      <c r="F55" s="352"/>
      <c r="G55" s="352"/>
      <c r="H55" s="352"/>
      <c r="I55" s="353"/>
      <c r="J55" s="301"/>
    </row>
    <row r="56" spans="1:10">
      <c r="A56" s="301"/>
      <c r="B56" s="349"/>
      <c r="C56" s="350"/>
      <c r="D56" s="349"/>
      <c r="E56" s="351"/>
      <c r="F56" s="352"/>
      <c r="G56" s="352"/>
      <c r="H56" s="352"/>
      <c r="I56" s="353"/>
      <c r="J56" s="301"/>
    </row>
    <row r="57" spans="1:10">
      <c r="A57" s="301"/>
      <c r="B57" s="349"/>
      <c r="C57" s="350"/>
      <c r="D57" s="349"/>
      <c r="E57" s="351"/>
      <c r="F57" s="352"/>
      <c r="G57" s="352"/>
      <c r="H57" s="352"/>
      <c r="I57" s="353"/>
      <c r="J57" s="301"/>
    </row>
    <row r="58" spans="1:10">
      <c r="A58" s="301"/>
      <c r="B58" s="349"/>
      <c r="C58" s="350"/>
      <c r="D58" s="349"/>
      <c r="E58" s="351"/>
      <c r="F58" s="352"/>
      <c r="G58" s="352"/>
      <c r="H58" s="352"/>
      <c r="I58" s="353"/>
      <c r="J58" s="301"/>
    </row>
    <row r="59" spans="1:10">
      <c r="A59" s="301"/>
      <c r="B59" s="349"/>
      <c r="C59" s="350"/>
      <c r="D59" s="349"/>
      <c r="E59" s="351"/>
      <c r="F59" s="352"/>
      <c r="G59" s="352"/>
      <c r="H59" s="352"/>
      <c r="I59" s="353"/>
      <c r="J59" s="301"/>
    </row>
    <row r="60" spans="1:10">
      <c r="A60" s="301"/>
      <c r="B60" s="349"/>
      <c r="C60" s="350"/>
      <c r="D60" s="349"/>
      <c r="E60" s="351"/>
      <c r="F60" s="352"/>
      <c r="G60" s="352"/>
      <c r="H60" s="352"/>
      <c r="I60" s="353"/>
      <c r="J60" s="301"/>
    </row>
    <row r="61" spans="1:10">
      <c r="A61" s="301"/>
      <c r="B61" s="349"/>
      <c r="C61" s="350"/>
      <c r="D61" s="349"/>
      <c r="E61" s="351"/>
      <c r="F61" s="352"/>
      <c r="G61" s="352"/>
      <c r="H61" s="352"/>
      <c r="I61" s="353"/>
      <c r="J61" s="301"/>
    </row>
    <row r="62" spans="1:10">
      <c r="A62" s="301"/>
      <c r="B62" s="349"/>
      <c r="C62" s="350"/>
      <c r="D62" s="349"/>
      <c r="E62" s="351"/>
      <c r="F62" s="352"/>
      <c r="G62" s="352"/>
      <c r="H62" s="352"/>
      <c r="I62" s="353"/>
      <c r="J62" s="301"/>
    </row>
    <row r="63" spans="1:10">
      <c r="A63" s="301"/>
      <c r="B63" s="349"/>
      <c r="C63" s="350"/>
      <c r="D63" s="349"/>
      <c r="E63" s="351"/>
      <c r="F63" s="352"/>
      <c r="G63" s="352"/>
      <c r="H63" s="352"/>
      <c r="I63" s="353"/>
      <c r="J63" s="301"/>
    </row>
    <row r="64" spans="1:10">
      <c r="A64" s="301"/>
      <c r="B64" s="349"/>
      <c r="C64" s="350"/>
      <c r="D64" s="349"/>
      <c r="E64" s="351"/>
      <c r="F64" s="352"/>
      <c r="G64" s="352"/>
      <c r="H64" s="352"/>
      <c r="I64" s="353"/>
      <c r="J64" s="301"/>
    </row>
    <row r="65" spans="1:10">
      <c r="A65" s="301"/>
      <c r="B65" s="349"/>
      <c r="C65" s="350"/>
      <c r="D65" s="349"/>
      <c r="E65" s="351"/>
      <c r="F65" s="352"/>
      <c r="G65" s="352"/>
      <c r="H65" s="352"/>
      <c r="I65" s="353"/>
      <c r="J65" s="301"/>
    </row>
    <row r="66" spans="1:10">
      <c r="A66" s="301"/>
      <c r="B66" s="349"/>
      <c r="C66" s="350"/>
      <c r="D66" s="349"/>
      <c r="E66" s="351"/>
      <c r="F66" s="352"/>
      <c r="G66" s="352"/>
      <c r="H66" s="352"/>
      <c r="I66" s="353"/>
      <c r="J66" s="301"/>
    </row>
    <row r="67" spans="1:10">
      <c r="A67" s="301"/>
      <c r="B67" s="349"/>
      <c r="C67" s="350"/>
      <c r="D67" s="349"/>
      <c r="E67" s="351"/>
      <c r="F67" s="352"/>
      <c r="G67" s="352"/>
      <c r="H67" s="352"/>
      <c r="I67" s="353"/>
      <c r="J67" s="301"/>
    </row>
    <row r="68" spans="1:10">
      <c r="A68" s="301"/>
      <c r="B68" s="349"/>
      <c r="C68" s="350"/>
      <c r="D68" s="349"/>
      <c r="E68" s="351"/>
      <c r="F68" s="352"/>
      <c r="G68" s="352"/>
      <c r="H68" s="352"/>
      <c r="I68" s="353"/>
      <c r="J68" s="301"/>
    </row>
    <row r="69" spans="1:10">
      <c r="A69" s="354"/>
      <c r="B69" s="355"/>
      <c r="C69" s="356"/>
      <c r="D69" s="355"/>
      <c r="E69" s="357"/>
      <c r="F69" s="357"/>
      <c r="G69" s="357"/>
      <c r="H69" s="358"/>
      <c r="I69" s="358"/>
      <c r="J69" s="301"/>
    </row>
    <row r="70" spans="1:10" ht="17.5">
      <c r="A70" s="301"/>
      <c r="B70" s="359" t="s">
        <v>118</v>
      </c>
      <c r="C70" s="360"/>
      <c r="D70" s="361"/>
      <c r="E70" s="362"/>
      <c r="F70" s="358"/>
      <c r="G70" s="357"/>
      <c r="H70" s="358"/>
      <c r="I70" s="358"/>
      <c r="J70" s="301"/>
    </row>
    <row r="71" spans="1:10">
      <c r="A71" s="301"/>
      <c r="B71" s="363" t="s">
        <v>119</v>
      </c>
      <c r="C71" s="364"/>
      <c r="D71" s="364"/>
      <c r="E71" s="365"/>
      <c r="F71" s="358"/>
      <c r="G71" s="357"/>
      <c r="H71" s="358"/>
      <c r="I71" s="358"/>
      <c r="J71" s="301"/>
    </row>
    <row r="72" spans="1:10">
      <c r="A72" s="301"/>
      <c r="B72" s="363"/>
      <c r="C72" s="364"/>
      <c r="D72" s="364"/>
      <c r="E72" s="365"/>
      <c r="F72" s="358"/>
      <c r="G72" s="357"/>
      <c r="H72" s="358"/>
      <c r="I72" s="358"/>
      <c r="J72" s="301"/>
    </row>
    <row r="73" spans="1:10">
      <c r="A73" s="301"/>
      <c r="B73" s="366" t="s">
        <v>120</v>
      </c>
      <c r="C73" s="367" t="s">
        <v>121</v>
      </c>
      <c r="D73" s="364"/>
      <c r="E73" s="365"/>
      <c r="F73" s="358"/>
      <c r="G73" s="357"/>
      <c r="H73" s="358"/>
      <c r="I73" s="358"/>
      <c r="J73" s="301"/>
    </row>
    <row r="74" spans="1:10">
      <c r="A74" s="301"/>
      <c r="B74" s="363"/>
      <c r="C74" s="364"/>
      <c r="D74" s="364"/>
      <c r="E74" s="365"/>
      <c r="F74" s="358"/>
      <c r="G74" s="357"/>
      <c r="H74" s="358"/>
      <c r="I74" s="358"/>
      <c r="J74" s="301"/>
    </row>
    <row r="75" spans="1:10">
      <c r="A75" s="301"/>
      <c r="B75" s="368" t="s">
        <v>122</v>
      </c>
      <c r="C75" s="364"/>
      <c r="D75" s="364"/>
      <c r="E75" s="365"/>
      <c r="F75" s="358"/>
      <c r="G75" s="357"/>
      <c r="H75" s="358"/>
      <c r="I75" s="358"/>
      <c r="J75" s="301"/>
    </row>
    <row r="76" spans="1:10">
      <c r="A76" s="301"/>
      <c r="B76" s="369" t="s">
        <v>123</v>
      </c>
      <c r="C76" s="460" t="s">
        <v>124</v>
      </c>
      <c r="D76" s="461"/>
      <c r="E76" s="461"/>
      <c r="F76" s="461"/>
      <c r="G76" s="461"/>
      <c r="H76" s="461"/>
      <c r="I76" s="462"/>
      <c r="J76" s="301"/>
    </row>
    <row r="77" spans="1:10" ht="100.9" customHeight="1">
      <c r="A77" s="301"/>
      <c r="B77" s="369"/>
      <c r="C77" s="463" t="s">
        <v>125</v>
      </c>
      <c r="D77" s="464"/>
      <c r="E77" s="464"/>
      <c r="F77" s="464"/>
      <c r="G77" s="464"/>
      <c r="H77" s="464"/>
      <c r="I77" s="465"/>
      <c r="J77" s="301"/>
    </row>
    <row r="78" spans="1:10">
      <c r="A78" s="301"/>
      <c r="B78" s="363"/>
      <c r="C78" s="364"/>
      <c r="D78" s="364"/>
      <c r="E78" s="365"/>
      <c r="F78" s="358"/>
      <c r="G78" s="357"/>
      <c r="H78" s="358"/>
      <c r="I78" s="358"/>
      <c r="J78" s="301"/>
    </row>
    <row r="79" spans="1:10">
      <c r="A79" s="301"/>
      <c r="B79" s="363"/>
      <c r="C79" s="364"/>
      <c r="D79" s="364"/>
      <c r="E79" s="365"/>
      <c r="F79" s="358"/>
      <c r="G79" s="357"/>
      <c r="H79" s="358"/>
      <c r="I79" s="358"/>
      <c r="J79" s="301"/>
    </row>
    <row r="80" spans="1:10">
      <c r="A80" s="301"/>
      <c r="B80" s="466" t="e">
        <f>CONCATENATE("Number of open action plans = ",SUM(COUNTIF(#REF!,"ongoing"),COUNTIF('ISO 26262-2018 Checklist'!P4:P59,"ongoing"),COUNTIF('Answer to security rules'!P4:P12,"ongoing"))," ( ",COUNTIF(#REF!,"ongoing")," in SW Dev Rules, ",COUNTIF('ISO 26262-2018 Checklist'!P4:P59,"ongoing")," in ISO26262 and ",COUNTIF('Answer to security rules'!P4:P12,"ongoing")," in Security Rules)")</f>
        <v>#REF!</v>
      </c>
      <c r="C80" s="466"/>
      <c r="D80" s="466"/>
      <c r="E80" s="466"/>
      <c r="F80" s="466"/>
      <c r="G80" s="357"/>
      <c r="H80" s="358"/>
      <c r="I80" s="358"/>
      <c r="J80" s="301"/>
    </row>
    <row r="81" spans="1:14">
      <c r="A81" s="301"/>
      <c r="B81" s="355"/>
      <c r="C81" s="356"/>
      <c r="D81" s="355"/>
      <c r="E81" s="357"/>
      <c r="F81" s="357"/>
      <c r="G81" s="357"/>
      <c r="H81" s="358"/>
      <c r="I81" s="358"/>
      <c r="J81" s="301"/>
    </row>
    <row r="82" spans="1:14" ht="17.5">
      <c r="A82" s="301"/>
      <c r="B82" s="359" t="s">
        <v>126</v>
      </c>
      <c r="C82" s="360"/>
      <c r="D82" s="361"/>
      <c r="E82" s="362"/>
      <c r="F82" s="358"/>
      <c r="G82" s="358"/>
      <c r="H82" s="358"/>
      <c r="I82" s="358"/>
      <c r="J82" s="301"/>
    </row>
    <row r="83" spans="1:14">
      <c r="A83" s="301"/>
      <c r="B83" s="363" t="s">
        <v>127</v>
      </c>
      <c r="C83" s="364"/>
      <c r="D83" s="364"/>
      <c r="E83" s="365"/>
      <c r="F83" s="358"/>
      <c r="G83" s="358"/>
      <c r="H83" s="358"/>
      <c r="I83" s="358"/>
      <c r="J83" s="301"/>
    </row>
    <row r="84" spans="1:14">
      <c r="A84" s="301"/>
      <c r="B84" s="364"/>
      <c r="C84" s="364"/>
      <c r="D84" s="364"/>
      <c r="E84" s="365"/>
      <c r="F84" s="358"/>
      <c r="G84" s="358"/>
      <c r="H84" s="358"/>
      <c r="I84" s="358"/>
      <c r="J84" s="301"/>
    </row>
    <row r="85" spans="1:14">
      <c r="A85" s="301"/>
      <c r="B85" s="370" t="s">
        <v>128</v>
      </c>
      <c r="C85" s="371"/>
      <c r="D85" s="364"/>
      <c r="E85" s="372" t="s">
        <v>129</v>
      </c>
      <c r="F85" s="358"/>
      <c r="G85" s="358"/>
      <c r="H85" s="358"/>
      <c r="I85" s="358"/>
      <c r="J85" s="301"/>
    </row>
    <row r="86" spans="1:14">
      <c r="A86" s="301"/>
      <c r="B86" s="373"/>
      <c r="C86" s="374"/>
      <c r="D86" s="375"/>
      <c r="E86" s="365"/>
      <c r="F86" s="365"/>
      <c r="G86" s="365"/>
      <c r="H86" s="365"/>
      <c r="I86" s="358"/>
      <c r="J86" s="301"/>
    </row>
    <row r="87" spans="1:14" ht="46.9" customHeight="1">
      <c r="A87" s="301"/>
      <c r="B87" s="376" t="s">
        <v>130</v>
      </c>
      <c r="C87" s="376" t="s">
        <v>131</v>
      </c>
      <c r="D87" s="377" t="s">
        <v>132</v>
      </c>
      <c r="E87" s="377" t="s">
        <v>133</v>
      </c>
      <c r="F87" s="377" t="s">
        <v>134</v>
      </c>
      <c r="G87" s="377" t="s">
        <v>135</v>
      </c>
      <c r="H87" s="377" t="s">
        <v>136</v>
      </c>
      <c r="I87" s="377"/>
      <c r="J87" s="301"/>
      <c r="L87" s="407" t="s">
        <v>137</v>
      </c>
      <c r="M87" s="407" t="s">
        <v>138</v>
      </c>
      <c r="N87" s="407" t="s">
        <v>139</v>
      </c>
    </row>
    <row r="88" spans="1:14">
      <c r="A88" s="301"/>
      <c r="B88" s="378"/>
      <c r="C88" s="378"/>
      <c r="D88" s="378"/>
      <c r="E88" s="378"/>
      <c r="F88" s="378"/>
      <c r="G88" s="378"/>
      <c r="H88" s="378"/>
      <c r="I88" s="408"/>
      <c r="J88" s="301"/>
      <c r="L88" s="291" t="s">
        <v>130</v>
      </c>
      <c r="M88" s="291" t="s">
        <v>140</v>
      </c>
      <c r="N88" s="291" t="s">
        <v>130</v>
      </c>
    </row>
    <row r="89" spans="1:14">
      <c r="A89" s="301"/>
      <c r="B89" s="363" t="s">
        <v>141</v>
      </c>
      <c r="C89" s="375"/>
      <c r="D89" s="375"/>
      <c r="E89" s="375"/>
      <c r="F89" s="375"/>
      <c r="G89" s="375"/>
      <c r="H89" s="375"/>
      <c r="I89" s="358"/>
      <c r="J89" s="301"/>
      <c r="L89" s="291" t="s">
        <v>131</v>
      </c>
      <c r="M89" s="291" t="s">
        <v>142</v>
      </c>
      <c r="N89" s="291" t="s">
        <v>131</v>
      </c>
    </row>
    <row r="90" spans="1:14">
      <c r="A90" s="301"/>
      <c r="B90" s="375"/>
      <c r="C90" s="374"/>
      <c r="D90" s="375"/>
      <c r="E90" s="467"/>
      <c r="F90" s="468"/>
      <c r="G90" s="468"/>
      <c r="H90" s="468"/>
      <c r="I90" s="468"/>
      <c r="J90" s="301"/>
      <c r="L90" s="409" t="s">
        <v>132</v>
      </c>
      <c r="M90" s="409" t="s">
        <v>143</v>
      </c>
      <c r="N90" s="409" t="s">
        <v>144</v>
      </c>
    </row>
    <row r="91" spans="1:14" ht="17.5">
      <c r="A91" s="301"/>
      <c r="B91" s="359" t="s">
        <v>145</v>
      </c>
      <c r="C91" s="360"/>
      <c r="D91" s="361"/>
      <c r="E91" s="381"/>
      <c r="F91" s="380"/>
      <c r="G91" s="380"/>
      <c r="H91" s="380"/>
      <c r="I91" s="380"/>
      <c r="J91" s="301"/>
      <c r="L91" s="409" t="s">
        <v>133</v>
      </c>
      <c r="M91" s="291" t="s">
        <v>146</v>
      </c>
      <c r="N91" s="409" t="s">
        <v>147</v>
      </c>
    </row>
    <row r="92" spans="1:14">
      <c r="A92" s="301"/>
      <c r="B92" s="469" t="s">
        <v>148</v>
      </c>
      <c r="C92" s="469"/>
      <c r="D92" s="469"/>
      <c r="E92" s="467"/>
      <c r="F92" s="468"/>
      <c r="G92" s="468"/>
      <c r="H92" s="468"/>
      <c r="I92" s="468"/>
      <c r="J92" s="301"/>
      <c r="L92" s="409" t="s">
        <v>134</v>
      </c>
      <c r="M92" s="291" t="s">
        <v>149</v>
      </c>
      <c r="N92" s="409" t="s">
        <v>150</v>
      </c>
    </row>
    <row r="93" spans="1:14">
      <c r="A93" s="301"/>
      <c r="B93" s="373"/>
      <c r="C93" s="373"/>
      <c r="D93" s="373"/>
      <c r="E93" s="379"/>
      <c r="F93" s="380"/>
      <c r="G93" s="380"/>
      <c r="H93" s="380"/>
      <c r="I93" s="380"/>
      <c r="J93" s="301"/>
      <c r="L93" s="409" t="s">
        <v>135</v>
      </c>
      <c r="M93" s="291" t="s">
        <v>151</v>
      </c>
      <c r="N93" s="409" t="s">
        <v>152</v>
      </c>
    </row>
    <row r="94" spans="1:14">
      <c r="A94" s="301"/>
      <c r="B94" s="382" t="s">
        <v>153</v>
      </c>
      <c r="C94" s="383"/>
      <c r="D94" s="384"/>
      <c r="E94" s="379"/>
      <c r="F94" s="380"/>
      <c r="G94" s="380"/>
      <c r="H94" s="380"/>
      <c r="I94" s="380"/>
      <c r="J94" s="301"/>
      <c r="L94" s="409" t="s">
        <v>136</v>
      </c>
      <c r="M94" s="409" t="s">
        <v>154</v>
      </c>
      <c r="N94" s="409" t="s">
        <v>155</v>
      </c>
    </row>
    <row r="95" spans="1:14">
      <c r="A95" s="301"/>
      <c r="B95" s="385"/>
      <c r="C95" s="384"/>
      <c r="D95" s="384"/>
      <c r="E95" s="379"/>
      <c r="F95" s="380"/>
      <c r="G95" s="380"/>
      <c r="H95" s="380"/>
      <c r="I95" s="380"/>
      <c r="J95" s="301"/>
      <c r="N95" s="409"/>
    </row>
    <row r="96" spans="1:14" ht="26.45" customHeight="1" outlineLevel="1">
      <c r="A96" s="301"/>
      <c r="B96" s="386" t="s">
        <v>156</v>
      </c>
      <c r="C96" s="387" t="s">
        <v>157</v>
      </c>
      <c r="D96" s="387" t="s">
        <v>158</v>
      </c>
      <c r="E96" s="387" t="s">
        <v>159</v>
      </c>
      <c r="F96" s="388"/>
      <c r="G96" s="346"/>
      <c r="H96" s="389"/>
      <c r="I96" s="389"/>
      <c r="J96" s="301"/>
    </row>
    <row r="97" spans="1:12" ht="14.25" outlineLevel="1">
      <c r="A97" s="301"/>
      <c r="B97" s="390" t="s">
        <v>160</v>
      </c>
      <c r="C97" s="391">
        <f>(COUNTA(#REF!))/(COUNTA(#REF!))</f>
        <v>1</v>
      </c>
      <c r="D97" s="391" t="e">
        <f>(COUNTA(#REF!)-COUNTIF(#REF!,"TBA"))/(COUNTA(#REF!))</f>
        <v>#REF!</v>
      </c>
      <c r="E97" s="391" t="e">
        <f t="shared" ref="E97:E102" si="0">AVERAGE(C97:D97)</f>
        <v>#REF!</v>
      </c>
      <c r="F97" s="388"/>
      <c r="G97" s="346"/>
      <c r="H97" s="392"/>
      <c r="I97" s="392"/>
      <c r="J97" s="301"/>
      <c r="L97" s="409" t="s">
        <v>161</v>
      </c>
    </row>
    <row r="98" spans="1:12" ht="13.75" outlineLevel="2">
      <c r="A98" s="301"/>
      <c r="B98" s="393" t="s">
        <v>162</v>
      </c>
      <c r="C98" s="394">
        <f ca="1">IF(B167&gt;=B88,IF(B167&lt;=C88,C141+(B167-B88)*SLOPE(C141:C142,B88:C88),C142),C141)</f>
        <v>1</v>
      </c>
      <c r="D98" s="394">
        <f ca="1">IF(B167&gt;=B88,IF(B167&lt;=C88,C141+(B167-B88)*SLOPE(C141:C142,B88:C88),C142),C141)</f>
        <v>1</v>
      </c>
      <c r="E98" s="394">
        <f t="shared" ca="1" si="0"/>
        <v>1</v>
      </c>
      <c r="F98" s="388"/>
      <c r="G98" s="346"/>
      <c r="H98" s="392"/>
      <c r="I98" s="392"/>
      <c r="J98" s="301"/>
    </row>
    <row r="99" spans="1:12" ht="14.25" outlineLevel="1">
      <c r="A99" s="301"/>
      <c r="B99" s="390" t="s">
        <v>163</v>
      </c>
      <c r="C99" s="391">
        <f>(COUNTA('ISO 26262-2018 Checklist'!C4:C59))/(COUNTA('ISO 26262-2018 Checklist'!B4:B59))</f>
        <v>1</v>
      </c>
      <c r="D99" s="391">
        <f>(COUNTA('ISO 26262-2018 Checklist'!K4:K59)-COUNTIF('ISO 26262-2018 Checklist'!K4:K59,"TBA"))/(COUNTA('ISO 26262-2018 Checklist'!B4:B59))</f>
        <v>0</v>
      </c>
      <c r="E99" s="391">
        <f t="shared" si="0"/>
        <v>0.5</v>
      </c>
      <c r="F99" s="388"/>
      <c r="G99" s="346"/>
      <c r="H99" s="392"/>
      <c r="I99" s="392"/>
      <c r="J99" s="301"/>
    </row>
    <row r="100" spans="1:12" ht="13.75" outlineLevel="2">
      <c r="A100" s="301"/>
      <c r="B100" s="393" t="s">
        <v>162</v>
      </c>
      <c r="C100" s="394">
        <f ca="1">IF(B167&gt;=B88,IF(B167&lt;=C88,C141+(B167-B88)*SLOPE(C141:C142,B88:C88),C142),C141)</f>
        <v>1</v>
      </c>
      <c r="D100" s="394">
        <f ca="1">IF(B167&gt;=B88,IF(B167&lt;=C88,C141+(B167-B88)*SLOPE(C141:C142,B88:C88),C142),C141)</f>
        <v>1</v>
      </c>
      <c r="E100" s="394">
        <f t="shared" ca="1" si="0"/>
        <v>1</v>
      </c>
      <c r="F100" s="388"/>
      <c r="G100" s="346"/>
      <c r="H100" s="392"/>
      <c r="I100" s="392"/>
      <c r="J100" s="301"/>
    </row>
    <row r="101" spans="1:12" ht="14.25" outlineLevel="1">
      <c r="A101" s="301"/>
      <c r="B101" s="390" t="s">
        <v>164</v>
      </c>
      <c r="C101" s="391">
        <f>(COUNTA('Answer to security rules'!C4:C12))/(COUNTA('Answer to security rules'!B4:B12))</f>
        <v>1</v>
      </c>
      <c r="D101" s="391">
        <f>(COUNTA('Answer to security rules'!K4:K12)-COUNTIF('Answer to security rules'!K4:K12,"TBA"))/(COUNTA('Answer to security rules'!B4:B12))</f>
        <v>0</v>
      </c>
      <c r="E101" s="391">
        <f t="shared" si="0"/>
        <v>0.5</v>
      </c>
      <c r="F101" s="388"/>
      <c r="G101" s="346"/>
      <c r="H101" s="392"/>
      <c r="I101" s="392"/>
      <c r="J101" s="301"/>
    </row>
    <row r="102" spans="1:12" ht="13.75" outlineLevel="2">
      <c r="A102" s="301"/>
      <c r="B102" s="393" t="s">
        <v>162</v>
      </c>
      <c r="C102" s="394">
        <f ca="1">IF(B167&gt;=B88,IF(B167&lt;=C88,C141+(B167-B88)*SLOPE(C141:C142,B88:C88),C142),C141)</f>
        <v>1</v>
      </c>
      <c r="D102" s="394">
        <f ca="1">IF(B167&gt;=B88,IF(B167&lt;=C88,C141+(B167-B88)*SLOPE(C141:C142,B88:C88),C142),C141)</f>
        <v>1</v>
      </c>
      <c r="E102" s="394">
        <f t="shared" ca="1" si="0"/>
        <v>1</v>
      </c>
      <c r="F102" s="395"/>
      <c r="G102" s="388"/>
      <c r="H102" s="392"/>
      <c r="I102" s="392"/>
      <c r="J102" s="301"/>
    </row>
    <row r="103" spans="1:12" ht="13.15" customHeight="1" outlineLevel="1">
      <c r="A103" s="301"/>
      <c r="B103" s="470" t="s">
        <v>165</v>
      </c>
      <c r="C103" s="470"/>
      <c r="D103" s="470"/>
      <c r="E103" s="470"/>
      <c r="F103" s="470"/>
      <c r="G103" s="470"/>
      <c r="H103" s="470"/>
      <c r="I103" s="470"/>
      <c r="J103" s="346"/>
    </row>
    <row r="104" spans="1:12" outlineLevel="1">
      <c r="A104" s="301"/>
      <c r="B104" s="385"/>
      <c r="C104" s="384"/>
      <c r="D104" s="384"/>
      <c r="E104" s="379"/>
      <c r="F104" s="380"/>
      <c r="G104" s="380"/>
      <c r="H104" s="380"/>
      <c r="I104" s="380"/>
      <c r="J104" s="301"/>
    </row>
    <row r="105" spans="1:12" ht="26.45" customHeight="1" outlineLevel="1">
      <c r="A105" s="301"/>
      <c r="B105" s="386" t="s">
        <v>166</v>
      </c>
      <c r="C105" s="387" t="s">
        <v>167</v>
      </c>
      <c r="D105" s="397" t="s">
        <v>168</v>
      </c>
      <c r="E105" s="398"/>
      <c r="F105" s="389"/>
      <c r="G105" s="389"/>
      <c r="H105" s="389"/>
      <c r="I105" s="389"/>
      <c r="J105" s="301"/>
    </row>
    <row r="106" spans="1:12" ht="14" outlineLevel="1">
      <c r="A106" s="301"/>
      <c r="B106" s="390" t="s">
        <v>160</v>
      </c>
      <c r="C106" s="391" t="e">
        <f>(COUNTIF(#REF!,"OK")+COUNTIF(#REF!,"NA"))/(COUNTA(#REF!))</f>
        <v>#REF!</v>
      </c>
      <c r="D106" s="391" t="e">
        <f>(COUNTIFS(#REF!,"OK",#REF!,"X")+COUNTIFS(#REF!,"NA",#REF!,"X"))/(COUNTA(#REF!))</f>
        <v>#REF!</v>
      </c>
      <c r="E106" s="389"/>
      <c r="F106" s="389"/>
      <c r="G106" s="389"/>
      <c r="H106" s="389"/>
      <c r="I106" s="389"/>
      <c r="J106" s="301"/>
    </row>
    <row r="107" spans="1:12" ht="14" outlineLevel="2">
      <c r="A107" s="301"/>
      <c r="B107" s="393" t="s">
        <v>162</v>
      </c>
      <c r="C107" s="394">
        <f ca="1">IF(B167&gt;=B88,IF(B167&lt;C88,C151+(B167-B88)*SLOPE(C151:C152,B88:C88),C152),C151)</f>
        <v>0.8</v>
      </c>
      <c r="D107" s="394">
        <f ca="1">IF(B167&gt;=B88,IF(B167&lt;=C88,D151+(B167-B88)*SLOPE(D151:D152,B88:C88),D152),D151)</f>
        <v>1</v>
      </c>
      <c r="E107" s="389"/>
      <c r="F107" s="389"/>
      <c r="G107" s="389"/>
      <c r="H107" s="389"/>
      <c r="I107" s="389"/>
      <c r="J107" s="301"/>
    </row>
    <row r="108" spans="1:12" ht="14" outlineLevel="1">
      <c r="A108" s="301"/>
      <c r="B108" s="390" t="s">
        <v>163</v>
      </c>
      <c r="C108" s="391">
        <f>(COUNTIF('ISO 26262-2018 Checklist'!K4:K59,"OK")+COUNTIF('ISO 26262-2018 Checklist'!K4:K59,"NA"))/(COUNTA('ISO 26262-2018 Checklist'!B4:B59))</f>
        <v>0</v>
      </c>
      <c r="D108" s="391">
        <f>(COUNTIFS('ISO 26262-2018 Checklist'!K2:K67,"OK",'ISO 26262-2018 Checklist'!R2:R67,"X")+COUNTIFS('ISO 26262-2018 Checklist'!K2:K67,"NA",'ISO 26262-2018 Checklist'!R2:R67,"X"))/(COUNTA('ISO 26262-2018 Checklist'!R4:R59))</f>
        <v>0</v>
      </c>
      <c r="E108" s="389"/>
      <c r="F108" s="389"/>
      <c r="G108" s="389"/>
      <c r="H108" s="389"/>
      <c r="I108" s="389"/>
      <c r="J108" s="301"/>
    </row>
    <row r="109" spans="1:12" ht="14.45" customHeight="1" outlineLevel="2">
      <c r="A109" s="301"/>
      <c r="B109" s="393" t="s">
        <v>162</v>
      </c>
      <c r="C109" s="394">
        <f ca="1">C107</f>
        <v>0.8</v>
      </c>
      <c r="D109" s="394">
        <f ca="1">IF(B167&gt;=B88,IF(B167&lt;=C88,D151+(B167-B88)*SLOPE(D151:D152,B88:C88),D152),D151)</f>
        <v>1</v>
      </c>
      <c r="E109" s="392"/>
      <c r="F109" s="392"/>
      <c r="G109" s="392"/>
      <c r="H109" s="392"/>
      <c r="I109" s="392"/>
      <c r="J109" s="301"/>
    </row>
    <row r="110" spans="1:12" ht="14.25" outlineLevel="1">
      <c r="A110" s="301"/>
      <c r="B110" s="390" t="s">
        <v>164</v>
      </c>
      <c r="C110" s="391">
        <f>(COUNTIF('Answer to security rules'!K4:K12,"OK")+COUNTIF('Answer to security rules'!K4:K12,"NA"))/(COUNTA('Answer to security rules'!B4:B12))</f>
        <v>0</v>
      </c>
      <c r="D110" s="399"/>
      <c r="E110" s="392"/>
      <c r="F110" s="392"/>
      <c r="G110" s="392"/>
      <c r="H110" s="392"/>
      <c r="I110" s="392"/>
      <c r="J110" s="301"/>
    </row>
    <row r="111" spans="1:12" ht="13.75" outlineLevel="2">
      <c r="A111" s="301"/>
      <c r="B111" s="393" t="s">
        <v>162</v>
      </c>
      <c r="C111" s="394">
        <f ca="1">C107</f>
        <v>0.8</v>
      </c>
      <c r="D111" s="394">
        <f ca="1">IF(B167&gt;=B88,IF(B167&lt;=C88,D151+(B167-B88)*SLOPE(D151:D152,B88:C88),D152),D151)</f>
        <v>1</v>
      </c>
      <c r="E111" s="400"/>
      <c r="F111" s="392"/>
      <c r="G111" s="392"/>
      <c r="H111" s="392"/>
      <c r="I111" s="392"/>
      <c r="J111" s="301"/>
    </row>
    <row r="112" spans="1:12" ht="13.15" customHeight="1" outlineLevel="1">
      <c r="A112" s="301"/>
      <c r="B112" s="470" t="s">
        <v>165</v>
      </c>
      <c r="C112" s="470"/>
      <c r="D112" s="470"/>
      <c r="E112" s="470"/>
      <c r="F112" s="470"/>
      <c r="G112" s="470"/>
      <c r="H112" s="470"/>
      <c r="I112" s="470"/>
      <c r="J112" s="346"/>
    </row>
    <row r="113" spans="1:10" outlineLevel="1">
      <c r="A113" s="301"/>
      <c r="B113" s="385"/>
      <c r="C113" s="396"/>
      <c r="D113" s="396"/>
      <c r="E113" s="396"/>
      <c r="F113" s="396"/>
      <c r="G113" s="396"/>
      <c r="H113" s="396"/>
      <c r="I113" s="396"/>
      <c r="J113" s="346"/>
    </row>
    <row r="114" spans="1:10" ht="23.5" outlineLevel="1">
      <c r="A114" s="301"/>
      <c r="B114" s="401" t="s">
        <v>169</v>
      </c>
      <c r="C114" s="402" t="s">
        <v>159</v>
      </c>
      <c r="D114" s="402" t="s">
        <v>167</v>
      </c>
      <c r="E114" s="402" t="s">
        <v>168</v>
      </c>
      <c r="F114" s="301"/>
      <c r="G114" s="396"/>
      <c r="H114" s="396"/>
      <c r="I114" s="396"/>
      <c r="J114" s="346"/>
    </row>
    <row r="115" spans="1:10" outlineLevel="1">
      <c r="A115" s="301"/>
      <c r="B115" s="403" t="s">
        <v>170</v>
      </c>
      <c r="C115" s="404">
        <v>1</v>
      </c>
      <c r="D115" s="405">
        <v>0.8</v>
      </c>
      <c r="E115" s="404">
        <v>1</v>
      </c>
      <c r="F115" s="301"/>
      <c r="G115" s="396"/>
      <c r="H115" s="396"/>
      <c r="I115" s="396"/>
      <c r="J115" s="346"/>
    </row>
    <row r="116" spans="1:10" outlineLevel="1">
      <c r="A116" s="301"/>
      <c r="B116" s="385"/>
      <c r="C116" s="471"/>
      <c r="D116" s="471"/>
      <c r="E116" s="471"/>
      <c r="F116" s="470"/>
      <c r="G116" s="470"/>
      <c r="H116" s="470"/>
      <c r="I116" s="470"/>
      <c r="J116" s="346"/>
    </row>
    <row r="117" spans="1:10">
      <c r="A117" s="301"/>
      <c r="B117" s="385"/>
      <c r="C117" s="385"/>
      <c r="D117" s="385"/>
      <c r="E117" s="385"/>
      <c r="F117" s="385"/>
      <c r="G117" s="385"/>
      <c r="H117" s="380"/>
      <c r="I117" s="380"/>
      <c r="J117" s="301"/>
    </row>
    <row r="118" spans="1:10">
      <c r="A118" s="301"/>
      <c r="B118" s="384"/>
      <c r="C118" s="384"/>
      <c r="D118" s="384"/>
      <c r="E118" s="379"/>
      <c r="F118" s="379"/>
      <c r="G118" s="379"/>
      <c r="H118" s="379"/>
      <c r="I118" s="379"/>
      <c r="J118" s="301"/>
    </row>
    <row r="119" spans="1:10">
      <c r="A119" s="301"/>
      <c r="B119" s="382" t="s">
        <v>171</v>
      </c>
      <c r="C119" s="383"/>
      <c r="D119" s="384"/>
      <c r="E119" s="379"/>
      <c r="F119" s="380"/>
      <c r="G119" s="380"/>
      <c r="H119" s="380"/>
      <c r="I119" s="380"/>
      <c r="J119" s="301"/>
    </row>
    <row r="120" spans="1:10" outlineLevel="1">
      <c r="A120" s="301"/>
      <c r="B120" s="385"/>
      <c r="C120" s="384"/>
      <c r="D120" s="384"/>
      <c r="E120" s="379"/>
      <c r="F120" s="380"/>
      <c r="G120" s="380"/>
      <c r="H120" s="380"/>
      <c r="I120" s="380"/>
      <c r="J120" s="301"/>
    </row>
    <row r="121" spans="1:10" ht="28.9" customHeight="1" outlineLevel="1">
      <c r="A121" s="301"/>
      <c r="B121" s="385"/>
      <c r="C121" s="472" t="s">
        <v>172</v>
      </c>
      <c r="D121" s="473"/>
      <c r="E121" s="474"/>
      <c r="F121" s="472" t="s">
        <v>173</v>
      </c>
      <c r="G121" s="473"/>
      <c r="H121" s="474"/>
      <c r="I121" s="482" t="s">
        <v>159</v>
      </c>
      <c r="J121" s="301"/>
    </row>
    <row r="122" spans="1:10" ht="27.75" outlineLevel="1">
      <c r="A122" s="301"/>
      <c r="B122" s="386" t="s">
        <v>156</v>
      </c>
      <c r="C122" s="387" t="s">
        <v>174</v>
      </c>
      <c r="D122" s="387" t="s">
        <v>175</v>
      </c>
      <c r="E122" s="387" t="s">
        <v>176</v>
      </c>
      <c r="F122" s="387" t="s">
        <v>174</v>
      </c>
      <c r="G122" s="387" t="s">
        <v>175</v>
      </c>
      <c r="H122" s="387" t="s">
        <v>176</v>
      </c>
      <c r="I122" s="483"/>
      <c r="J122" s="301"/>
    </row>
    <row r="123" spans="1:10" ht="14" outlineLevel="1">
      <c r="A123" s="301"/>
      <c r="B123" s="390" t="s">
        <v>160</v>
      </c>
      <c r="C123" s="391">
        <f t="shared" ref="C123:C128" si="1">C97</f>
        <v>1</v>
      </c>
      <c r="D123" s="391">
        <f>(COUNTA(#REF!))/(COUNTA(#REF!))</f>
        <v>1</v>
      </c>
      <c r="E123" s="391">
        <f>(COUNTA(#REF!))/(COUNTA(#REF!))</f>
        <v>1</v>
      </c>
      <c r="F123" s="391" t="e">
        <f t="shared" ref="F123:F128" si="2">D97</f>
        <v>#REF!</v>
      </c>
      <c r="G123" s="391" t="e">
        <f>(COUNTA(#REF!)-COUNTIF(#REF!,"TBA"))/(COUNTA(#REF!))</f>
        <v>#REF!</v>
      </c>
      <c r="H123" s="391" t="e">
        <f>(COUNTA(#REF!)-COUNTIF(#REF!,"TBA"))/(COUNTA(#REF!))</f>
        <v>#REF!</v>
      </c>
      <c r="I123" s="391" t="e">
        <f t="shared" ref="I123:I128" si="3">AVERAGE(C123:H123)</f>
        <v>#REF!</v>
      </c>
      <c r="J123" s="301"/>
    </row>
    <row r="124" spans="1:10" outlineLevel="2">
      <c r="A124" s="301"/>
      <c r="B124" s="393" t="s">
        <v>162</v>
      </c>
      <c r="C124" s="406">
        <f t="shared" ca="1" si="1"/>
        <v>1</v>
      </c>
      <c r="D124" s="406">
        <f ca="1">IF(B167&gt;=C88,IF(B167&lt;=D88,E142+(B167-C88)*SLOPE(E142:E143,C88:D88),E143),E142)</f>
        <v>1</v>
      </c>
      <c r="E124" s="406">
        <f ca="1">IF(B167&gt;=C88,IF(B167&lt;=D88,G142+(B167-C88)*SLOPE(G142:G143,C88:D88),IF(B167&lt;=E88,G143+(B167-D88)*SLOPE(G143:G144,D88:E88),G144)),G142)</f>
        <v>1</v>
      </c>
      <c r="F124" s="406">
        <f t="shared" ca="1" si="2"/>
        <v>1</v>
      </c>
      <c r="G124" s="406">
        <f ca="1">IF(B167&gt;=C88,IF(B167&lt;=D88,E142+(B167-C88)*SLOPE(E142:E143,C88:D88),E143),E142)</f>
        <v>1</v>
      </c>
      <c r="H124" s="406">
        <f ca="1">IF(B167&gt;=C88,IF(B167&lt;=D88,G142+(B167-C88)*SLOPE(G142:G143,C88:D88),IF(B167&lt;=E88,G143+(B167-D88)*SLOPE(G143:G144,D88:E88),G144)),G142)</f>
        <v>1</v>
      </c>
      <c r="I124" s="406">
        <f t="shared" ca="1" si="3"/>
        <v>1</v>
      </c>
      <c r="J124" s="301"/>
    </row>
    <row r="125" spans="1:10" ht="14" outlineLevel="1">
      <c r="A125" s="301"/>
      <c r="B125" s="390" t="s">
        <v>163</v>
      </c>
      <c r="C125" s="391">
        <f t="shared" si="1"/>
        <v>1</v>
      </c>
      <c r="D125" s="391">
        <f>(COUNTA('ISO 26262-2018 Checklist'!D4:D59))/(COUNTA('ISO 26262-2018 Checklist'!B4:B59))</f>
        <v>0</v>
      </c>
      <c r="E125" s="391">
        <f>(COUNTA('ISO 26262-2018 Checklist'!G4:G59))/(COUNTA('ISO 26262-2018 Checklist'!B4:B59))</f>
        <v>0</v>
      </c>
      <c r="F125" s="391">
        <f t="shared" si="2"/>
        <v>0</v>
      </c>
      <c r="G125" s="391">
        <f>(COUNTA('ISO 26262-2018 Checklist'!L4:L59)-COUNTIF('ISO 26262-2018 Checklist'!L4:L59,"TBA"))/(COUNTA('ISO 26262-2018 Checklist'!B4:B59))</f>
        <v>0.155555555555556</v>
      </c>
      <c r="H125" s="391">
        <f>(COUNTA('ISO 26262-2018 Checklist'!M4:M59)-COUNTIF('ISO 26262-2018 Checklist'!M4:M59,"TBA"))/(COUNTA('ISO 26262-2018 Checklist'!B4:B59))</f>
        <v>0.155555555555556</v>
      </c>
      <c r="I125" s="391">
        <f t="shared" si="3"/>
        <v>0.218518518518518</v>
      </c>
      <c r="J125" s="301"/>
    </row>
    <row r="126" spans="1:10" outlineLevel="2">
      <c r="A126" s="301"/>
      <c r="B126" s="393" t="s">
        <v>162</v>
      </c>
      <c r="C126" s="406">
        <f t="shared" ca="1" si="1"/>
        <v>1</v>
      </c>
      <c r="D126" s="406">
        <f ca="1">IF(B167&gt;=C88,IF(B167&lt;=D88,E142+(B167-C88)*SLOPE(E142:E143,C88:D88),E143),E142)</f>
        <v>1</v>
      </c>
      <c r="E126" s="406">
        <f ca="1">IF(B167&gt;=C88,IF(B167&lt;=D88,G142+(B167-C88)*SLOPE(G142:G143,C88:D88),IF(B167&lt;=E88,G143+(B167-D88)*SLOPE(G143:G144,D88:E88),G144)),G142)</f>
        <v>1</v>
      </c>
      <c r="F126" s="406">
        <f t="shared" ca="1" si="2"/>
        <v>1</v>
      </c>
      <c r="G126" s="406">
        <f ca="1">IF(B167&gt;=C88,IF(B167&lt;=D88,E142+(B167-C88)*SLOPE(E142:E143,C88:D88),E143),E142)</f>
        <v>1</v>
      </c>
      <c r="H126" s="406">
        <f ca="1">IF(B167&gt;=C88,IF(B167&lt;=D88,G142+(B167-C88)*SLOPE(G142:G143,C88:D88),IF(B167&lt;=E88,G143+(B167-D88)*SLOPE(G143:G144,D88:E88),G144)),G142)</f>
        <v>1</v>
      </c>
      <c r="I126" s="406">
        <f t="shared" ca="1" si="3"/>
        <v>1</v>
      </c>
      <c r="J126" s="301"/>
    </row>
    <row r="127" spans="1:10" ht="14" outlineLevel="1">
      <c r="A127" s="301"/>
      <c r="B127" s="390" t="s">
        <v>164</v>
      </c>
      <c r="C127" s="391">
        <f t="shared" si="1"/>
        <v>1</v>
      </c>
      <c r="D127" s="391">
        <f>(COUNTA('Answer to security rules'!D4:D12))/(COUNTA('Answer to security rules'!B4:B12))</f>
        <v>0</v>
      </c>
      <c r="E127" s="391">
        <f>(COUNTA('Answer to security rules'!G4:G12))/(COUNTA('Answer to security rules'!B4:B12))</f>
        <v>0</v>
      </c>
      <c r="F127" s="391">
        <f t="shared" si="2"/>
        <v>0</v>
      </c>
      <c r="G127" s="391">
        <f>(COUNTA('Answer to security rules'!L4:L12)-COUNTIF('Answer to security rules'!L4:L12,"TBA"))/(COUNTA('Answer to security rules'!B4:B12))</f>
        <v>0</v>
      </c>
      <c r="H127" s="391">
        <f>(COUNTA('Answer to security rules'!M4:M12)-COUNTIF('Answer to security rules'!M4:M12,"TBA"))/(COUNTA('Answer to security rules'!B4:B12))</f>
        <v>0</v>
      </c>
      <c r="I127" s="391">
        <f t="shared" si="3"/>
        <v>0.16666666666666666</v>
      </c>
      <c r="J127" s="301"/>
    </row>
    <row r="128" spans="1:10" outlineLevel="2">
      <c r="A128" s="301"/>
      <c r="B128" s="393" t="s">
        <v>162</v>
      </c>
      <c r="C128" s="406">
        <f t="shared" ca="1" si="1"/>
        <v>1</v>
      </c>
      <c r="D128" s="406">
        <f ca="1">IF(B167&gt;=C88,IF(B167&lt;=D88,E142+(B167-C88)*SLOPE(E142:E143,C88:D88),E143),E142)</f>
        <v>1</v>
      </c>
      <c r="E128" s="406">
        <f ca="1">IF(B167&gt;=C88,IF(B167&lt;=D88,G142+(B167-C88)*SLOPE(G142:G143,C88:D88),IF(B167&lt;=E88,G143+(B167-D88)*SLOPE(G143:G144,D88:E88),G144)),G142)</f>
        <v>1</v>
      </c>
      <c r="F128" s="406">
        <f t="shared" ca="1" si="2"/>
        <v>1</v>
      </c>
      <c r="G128" s="406">
        <f ca="1">IF(B167&gt;=C88,IF(B167&lt;=D88,E142+(B167-C88)*SLOPE(E142:E143,C88:D88),E143),E142)</f>
        <v>1</v>
      </c>
      <c r="H128" s="406">
        <f ca="1">IF(B167&gt;=C88,IF(B167&lt;=D88,G142+(B167-C88)*SLOPE(G142:G143,C88:D88),IF(B167&lt;=E88,G143+(B167-D88)*SLOPE(G143:G144,D88:E88),G144)),G142)</f>
        <v>1</v>
      </c>
      <c r="I128" s="406">
        <f t="shared" ca="1" si="3"/>
        <v>1</v>
      </c>
      <c r="J128" s="301"/>
    </row>
    <row r="129" spans="1:10" ht="14" outlineLevel="1">
      <c r="A129" s="301"/>
      <c r="B129" s="390" t="s">
        <v>177</v>
      </c>
      <c r="C129" s="391">
        <f>COUNTA('WP Mapping'!C6:D47)/(2*COUNTA('WP Mapping'!A6:A46))</f>
        <v>0.32926829268292701</v>
      </c>
      <c r="D129" s="410"/>
      <c r="E129" s="410"/>
      <c r="F129" s="411"/>
      <c r="G129" s="412"/>
      <c r="H129" s="413"/>
      <c r="I129" s="391">
        <f>C129</f>
        <v>0.32926829268292701</v>
      </c>
      <c r="J129" s="301"/>
    </row>
    <row r="130" spans="1:10" outlineLevel="1">
      <c r="A130" s="301"/>
      <c r="B130" s="385"/>
      <c r="C130" s="471"/>
      <c r="D130" s="471"/>
      <c r="E130" s="471"/>
      <c r="F130" s="471"/>
      <c r="G130" s="471"/>
      <c r="H130" s="471"/>
      <c r="I130" s="470"/>
      <c r="J130" s="301"/>
    </row>
    <row r="131" spans="1:10" ht="28.9" customHeight="1" outlineLevel="1">
      <c r="A131" s="301"/>
      <c r="B131" s="385"/>
      <c r="C131" s="472" t="s">
        <v>172</v>
      </c>
      <c r="D131" s="473"/>
      <c r="E131" s="474"/>
      <c r="F131" s="472" t="s">
        <v>173</v>
      </c>
      <c r="G131" s="473"/>
      <c r="H131" s="474"/>
      <c r="I131" s="482" t="s">
        <v>178</v>
      </c>
      <c r="J131" s="301"/>
    </row>
    <row r="132" spans="1:10" ht="27.75" outlineLevel="1">
      <c r="A132" s="301"/>
      <c r="B132" s="386" t="s">
        <v>166</v>
      </c>
      <c r="C132" s="387" t="s">
        <v>179</v>
      </c>
      <c r="D132" s="387" t="s">
        <v>180</v>
      </c>
      <c r="E132" s="387" t="s">
        <v>181</v>
      </c>
      <c r="F132" s="387" t="s">
        <v>182</v>
      </c>
      <c r="G132" s="387" t="s">
        <v>180</v>
      </c>
      <c r="H132" s="387" t="s">
        <v>181</v>
      </c>
      <c r="I132" s="483"/>
      <c r="J132" s="301"/>
    </row>
    <row r="133" spans="1:10" ht="14" outlineLevel="1">
      <c r="A133" s="301"/>
      <c r="B133" s="390" t="s">
        <v>160</v>
      </c>
      <c r="C133" s="391" t="e">
        <f>(COUNTIF(#REF!,"FC")+COUNTIF(#REF!,"NA"))/(COUNTA(#REF!))</f>
        <v>#REF!</v>
      </c>
      <c r="D133" s="391" t="e">
        <f>(COUNTIF(#REF!,"OK")+COUNTIF(#REF!,"NA"))/(COUNTA(#REF!))</f>
        <v>#REF!</v>
      </c>
      <c r="E133" s="391" t="e">
        <f>(COUNTIF(#REF!,"OK")+COUNTIF(#REF!,"NA"))/(COUNTA(#REF!))</f>
        <v>#REF!</v>
      </c>
      <c r="F133" s="391" t="e">
        <f>C106</f>
        <v>#REF!</v>
      </c>
      <c r="G133" s="391" t="e">
        <f>(COUNTIF(#REF!,"OK")+COUNTIF(#REF!,"NA"))/(COUNTA(#REF!))</f>
        <v>#REF!</v>
      </c>
      <c r="H133" s="391" t="e">
        <f>(COUNTIF(#REF!,"OK")+COUNTIF(#REF!,"NA"))/(COUNTA(#REF!))</f>
        <v>#REF!</v>
      </c>
      <c r="I133" s="391" t="e">
        <f t="shared" ref="I133:I138" si="4">AVERAGE(C133:H133)</f>
        <v>#REF!</v>
      </c>
      <c r="J133" s="301"/>
    </row>
    <row r="134" spans="1:10" outlineLevel="2">
      <c r="A134" s="301"/>
      <c r="B134" s="393" t="s">
        <v>162</v>
      </c>
      <c r="C134" s="414">
        <f ca="1">IF(B167&gt;=B88,IF(B167&lt;=C88,C151+(B167-B88)*SLOPE(C151:C152,B88:C88),IF(B167&lt;=D88,C152+(B167-C88)*SLOPE(C152:C153,C88:D88),C153)),C151)</f>
        <v>1</v>
      </c>
      <c r="D134" s="414">
        <f ca="1">IF(B167&gt;=C88,IF(B167&lt;=D88,E152+(B167-C88)*SLOPE(E152:E153,C88:D88),E153),E152)</f>
        <v>1</v>
      </c>
      <c r="E134" s="414">
        <f ca="1">IF(B167&gt;=C88,IF(B167&lt;=D88,G152+(B167-C88)*SLOPE(G152:G153,C88:D88),IF(B167&lt;=E88,G153+(B167-D88)*SLOPE(G153:G154,D88:E88),G154)),G152)</f>
        <v>1</v>
      </c>
      <c r="F134" s="414">
        <f ca="1">C134</f>
        <v>1</v>
      </c>
      <c r="G134" s="414">
        <f ca="1">IF(B167&gt;=C88,IF(B167&lt;=D88,E152+(B167-C88)*SLOPE(E152:E153,C88:D88),E153),E152)</f>
        <v>1</v>
      </c>
      <c r="H134" s="414">
        <f ca="1">IF(B167&gt;=C88,IF(B167&lt;=D88,G152+(B167-C88)*SLOPE(G152:G153,C88:D88),IF(B167&lt;=E88,G153+(B167-D88)*SLOPE(G153:G154,D88:E88),G154)),G152)</f>
        <v>1</v>
      </c>
      <c r="I134" s="414">
        <f t="shared" ca="1" si="4"/>
        <v>1</v>
      </c>
      <c r="J134" s="301"/>
    </row>
    <row r="135" spans="1:10" ht="14" outlineLevel="1">
      <c r="A135" s="301"/>
      <c r="B135" s="390" t="s">
        <v>163</v>
      </c>
      <c r="C135" s="391">
        <f>(COUNTIF('ISO 26262-2018 Checklist'!C4:C59,"FC")+COUNTIF('ISO 26262-2018 Checklist'!C4:C59,"NA"))/(COUNTA('ISO 26262-2018 Checklist'!B4:B59))</f>
        <v>1</v>
      </c>
      <c r="D135" s="391">
        <f>(COUNTIF('ISO 26262-2018 Checklist'!D4:D59,"OK")+COUNTIF('ISO 26262-2018 Checklist'!D4:D59,"NA"))/(COUNTA('ISO 26262-2018 Checklist'!B4:B59))</f>
        <v>0</v>
      </c>
      <c r="E135" s="391">
        <f>(COUNTIF('ISO 26262-2018 Checklist'!G4:G59,"OK")+COUNTIF('ISO 26262-2018 Checklist'!G4:G59,"NA"))/(COUNTA('ISO 26262-2018 Checklist'!B4:B59))</f>
        <v>0</v>
      </c>
      <c r="F135" s="391">
        <f>C108</f>
        <v>0</v>
      </c>
      <c r="G135" s="391">
        <f>(COUNTIF('ISO 26262-2018 Checklist'!L4:L59,"OK")+COUNTIF('ISO 26262-2018 Checklist'!L4:L59,"NA"))/(COUNTA('ISO 26262-2018 Checklist'!B4:B59))</f>
        <v>0.155555555555556</v>
      </c>
      <c r="H135" s="391">
        <f>(COUNTIF('ISO 26262-2018 Checklist'!L4:L59,"OK")+COUNTIF('ISO 26262-2018 Checklist'!L4:L59,"NA"))/(COUNTA('ISO 26262-2018 Checklist'!B4:B59))</f>
        <v>0.155555555555556</v>
      </c>
      <c r="I135" s="391">
        <f t="shared" si="4"/>
        <v>0.218518518518518</v>
      </c>
      <c r="J135" s="301"/>
    </row>
    <row r="136" spans="1:10" outlineLevel="2">
      <c r="A136" s="301"/>
      <c r="B136" s="393" t="s">
        <v>162</v>
      </c>
      <c r="C136" s="414">
        <f ca="1">C134</f>
        <v>1</v>
      </c>
      <c r="D136" s="414">
        <f ca="1">IF(B167&gt;=C88,IF(B167&lt;=D88,E152+(B167-C88)*SLOPE(E152:E153,C88:D88),E153),E152)</f>
        <v>1</v>
      </c>
      <c r="E136" s="414">
        <f ca="1">IF(B167&gt;=C88,IF(B167&lt;=D88,G152+(B167-C88)*SLOPE(G152:G153,C88:D88),IF(B167&lt;=E88,G153+(B167-D88)*SLOPE(G153:G154,D88:E88),G154)),G152)</f>
        <v>1</v>
      </c>
      <c r="F136" s="414">
        <f ca="1">C136</f>
        <v>1</v>
      </c>
      <c r="G136" s="414">
        <f ca="1">IF(B167&gt;=C88,IF(B167&lt;=D88,E152+(B167-C88)*SLOPE(E152:E153,C88:D88),E153),E152)</f>
        <v>1</v>
      </c>
      <c r="H136" s="414">
        <f ca="1">IF(B167&gt;=C88,IF(B167&lt;=D88,G152+(B167-C88)*SLOPE(G152:G153,C88:D88),IF(B167&lt;=E88,G153+(B167-D88)*SLOPE(G153:G154,D88:E88),G154)),G152)</f>
        <v>1</v>
      </c>
      <c r="I136" s="414">
        <f t="shared" ca="1" si="4"/>
        <v>1</v>
      </c>
      <c r="J136" s="301"/>
    </row>
    <row r="137" spans="1:10" ht="14" outlineLevel="1">
      <c r="A137" s="301"/>
      <c r="B137" s="390" t="s">
        <v>164</v>
      </c>
      <c r="C137" s="391">
        <f>(COUNTIF('Answer to security rules'!C4:C12,"FC")+COUNTIF('Answer to security rules'!C4:C12,"NA"))/(COUNTA('Answer to security rules'!B4:B12))</f>
        <v>1</v>
      </c>
      <c r="D137" s="391">
        <f>(COUNTIF('Answer to security rules'!D4:D12,"OK")+COUNTIF('Answer to security rules'!D4:D12,"NA"))/(COUNTA('Answer to security rules'!B4:B12))</f>
        <v>0</v>
      </c>
      <c r="E137" s="391">
        <f>(COUNTIF('Answer to security rules'!G4:G12,"OK")+COUNTIF('Answer to security rules'!G4:G12,"NA"))/(COUNTA('Answer to security rules'!B4:B12))</f>
        <v>0</v>
      </c>
      <c r="F137" s="391">
        <f>C110</f>
        <v>0</v>
      </c>
      <c r="G137" s="391">
        <f>(COUNTIF('Answer to security rules'!L4:L12,"OK")+COUNTIF('Answer to security rules'!L4:L12,"NA"))/(COUNTA('Answer to security rules'!B4:B12))</f>
        <v>0</v>
      </c>
      <c r="H137" s="391">
        <f>(COUNTIF('Answer to security rules'!L4:L12,"OK")+COUNTIF('Answer to security rules'!L4:L12,"NA"))/(COUNTA('Answer to security rules'!B4:B12))</f>
        <v>0</v>
      </c>
      <c r="I137" s="391">
        <f t="shared" si="4"/>
        <v>0.16666666666666666</v>
      </c>
      <c r="J137" s="301"/>
    </row>
    <row r="138" spans="1:10" outlineLevel="2">
      <c r="A138" s="301"/>
      <c r="B138" s="393" t="s">
        <v>162</v>
      </c>
      <c r="C138" s="415">
        <f ca="1">C134</f>
        <v>1</v>
      </c>
      <c r="D138" s="415">
        <f ca="1">IF(B167&gt;=C88,IF(B167&lt;=D88,E152+(B167-C88)*SLOPE(E152:E153,C88:D88),E153),E152)</f>
        <v>1</v>
      </c>
      <c r="E138" s="415">
        <f ca="1">IF(B167&gt;=C88,IF(B167&lt;=D88,G152+(B167-C88)*SLOPE(G152:G153,C88:D88),IF(B167&lt;=E88,G153+(B167-D88)*SLOPE(G153:G154,D88:E88),G154)),G152)</f>
        <v>1</v>
      </c>
      <c r="F138" s="415">
        <f ca="1">C138</f>
        <v>1</v>
      </c>
      <c r="G138" s="415">
        <f ca="1">IF(B167&gt;=C88,IF(B167&lt;=D88,E152+(B167-C88)*SLOPE(E152:E153,C88:D88),E153),E152)</f>
        <v>1</v>
      </c>
      <c r="H138" s="415">
        <f ca="1">IF(B167&gt;=C88,IF(B167&lt;=D88,G152+(B167-C88)*SLOPE(G152:G153,C88:D88),IF(B167&lt;=E88,G153+(B167-D88)*SLOPE(G153:G154,D88:E88),G154)),G152)</f>
        <v>1</v>
      </c>
      <c r="I138" s="414">
        <f t="shared" ca="1" si="4"/>
        <v>1</v>
      </c>
      <c r="J138" s="301"/>
    </row>
    <row r="139" spans="1:10" outlineLevel="1">
      <c r="A139" s="301"/>
      <c r="B139" s="385"/>
      <c r="C139" s="384"/>
      <c r="D139" s="384"/>
      <c r="E139" s="379"/>
      <c r="F139" s="380"/>
      <c r="G139" s="380"/>
      <c r="H139" s="380"/>
      <c r="I139" s="380"/>
      <c r="J139" s="301"/>
    </row>
    <row r="140" spans="1:10" ht="23.5" outlineLevel="1">
      <c r="A140" s="301"/>
      <c r="B140" s="401" t="s">
        <v>183</v>
      </c>
      <c r="C140" s="402" t="s">
        <v>184</v>
      </c>
      <c r="D140" s="402" t="s">
        <v>185</v>
      </c>
      <c r="E140" s="402" t="s">
        <v>186</v>
      </c>
      <c r="F140" s="402" t="s">
        <v>187</v>
      </c>
      <c r="G140" s="402" t="s">
        <v>188</v>
      </c>
      <c r="H140" s="402" t="s">
        <v>189</v>
      </c>
      <c r="I140" s="402" t="s">
        <v>190</v>
      </c>
      <c r="J140" s="301"/>
    </row>
    <row r="141" spans="1:10" outlineLevel="2">
      <c r="A141" s="301"/>
      <c r="B141" s="416" t="str">
        <f>B87</f>
        <v>RFQ Start</v>
      </c>
      <c r="C141" s="404">
        <v>0</v>
      </c>
      <c r="D141" s="404">
        <v>0</v>
      </c>
      <c r="E141" s="404">
        <v>0</v>
      </c>
      <c r="F141" s="404">
        <v>0</v>
      </c>
      <c r="G141" s="404">
        <v>0</v>
      </c>
      <c r="H141" s="404">
        <v>0</v>
      </c>
      <c r="I141" s="429" t="s">
        <v>191</v>
      </c>
      <c r="J141" s="301"/>
    </row>
    <row r="142" spans="1:10" outlineLevel="2">
      <c r="A142" s="301"/>
      <c r="B142" s="416" t="str">
        <f>C87</f>
        <v>RFQ End</v>
      </c>
      <c r="C142" s="404">
        <f>C115</f>
        <v>1</v>
      </c>
      <c r="D142" s="404">
        <f>E115</f>
        <v>1</v>
      </c>
      <c r="E142" s="404">
        <v>0</v>
      </c>
      <c r="F142" s="404">
        <v>0</v>
      </c>
      <c r="G142" s="404">
        <v>0</v>
      </c>
      <c r="H142" s="404">
        <v>0</v>
      </c>
      <c r="I142" s="429" t="s">
        <v>192</v>
      </c>
      <c r="J142" s="301"/>
    </row>
    <row r="143" spans="1:10" outlineLevel="2">
      <c r="A143" s="301"/>
      <c r="B143" s="417" t="str">
        <f>D87</f>
        <v>V1</v>
      </c>
      <c r="C143" s="404">
        <v>1</v>
      </c>
      <c r="D143" s="418">
        <v>1</v>
      </c>
      <c r="E143" s="418">
        <v>1</v>
      </c>
      <c r="F143" s="404">
        <v>1</v>
      </c>
      <c r="G143" s="405">
        <v>0.8</v>
      </c>
      <c r="H143" s="404">
        <v>1</v>
      </c>
      <c r="I143" s="429" t="s">
        <v>192</v>
      </c>
      <c r="J143" s="301"/>
    </row>
    <row r="144" spans="1:10" outlineLevel="2">
      <c r="A144" s="301"/>
      <c r="B144" s="419" t="str">
        <f>E87</f>
        <v>V2</v>
      </c>
      <c r="C144" s="404">
        <v>1</v>
      </c>
      <c r="D144" s="405">
        <v>1</v>
      </c>
      <c r="E144" s="405">
        <v>1</v>
      </c>
      <c r="F144" s="404">
        <v>1</v>
      </c>
      <c r="G144" s="418">
        <v>1</v>
      </c>
      <c r="H144" s="404">
        <v>1</v>
      </c>
      <c r="I144" s="429" t="s">
        <v>192</v>
      </c>
      <c r="J144" s="301"/>
    </row>
    <row r="145" spans="1:10" outlineLevel="2">
      <c r="A145" s="301"/>
      <c r="B145" s="419" t="str">
        <f>F87</f>
        <v>V3</v>
      </c>
      <c r="C145" s="404">
        <v>1</v>
      </c>
      <c r="D145" s="405">
        <v>1</v>
      </c>
      <c r="E145" s="405">
        <v>1</v>
      </c>
      <c r="F145" s="404">
        <v>1</v>
      </c>
      <c r="G145" s="405">
        <v>1</v>
      </c>
      <c r="H145" s="404">
        <v>1</v>
      </c>
      <c r="I145" s="430" t="s">
        <v>193</v>
      </c>
      <c r="J145" s="301"/>
    </row>
    <row r="146" spans="1:10" outlineLevel="2">
      <c r="A146" s="301"/>
      <c r="B146" s="419" t="str">
        <f>G87</f>
        <v>V4</v>
      </c>
      <c r="C146" s="404">
        <v>1</v>
      </c>
      <c r="D146" s="405">
        <v>1</v>
      </c>
      <c r="E146" s="405">
        <v>1</v>
      </c>
      <c r="F146" s="404">
        <v>1</v>
      </c>
      <c r="G146" s="405">
        <v>1</v>
      </c>
      <c r="H146" s="404">
        <v>1</v>
      </c>
      <c r="I146" s="431" t="s">
        <v>194</v>
      </c>
      <c r="J146" s="301"/>
    </row>
    <row r="147" spans="1:10" outlineLevel="2">
      <c r="A147" s="301"/>
      <c r="B147" s="419" t="str">
        <f>H87</f>
        <v>V5</v>
      </c>
      <c r="C147" s="404">
        <v>1</v>
      </c>
      <c r="D147" s="405">
        <v>1</v>
      </c>
      <c r="E147" s="405">
        <v>1</v>
      </c>
      <c r="F147" s="404">
        <v>1</v>
      </c>
      <c r="G147" s="405">
        <v>1</v>
      </c>
      <c r="H147" s="404">
        <v>1</v>
      </c>
      <c r="I147" s="429" t="s">
        <v>195</v>
      </c>
      <c r="J147" s="301"/>
    </row>
    <row r="148" spans="1:10" ht="12.75" customHeight="1" outlineLevel="2">
      <c r="A148" s="301"/>
      <c r="B148" s="470" t="s">
        <v>196</v>
      </c>
      <c r="C148" s="470"/>
      <c r="D148" s="470"/>
      <c r="E148" s="470"/>
      <c r="F148" s="470"/>
      <c r="G148" s="470"/>
      <c r="H148" s="470"/>
      <c r="I148" s="470"/>
      <c r="J148" s="301"/>
    </row>
    <row r="149" spans="1:10" outlineLevel="1">
      <c r="A149" s="301"/>
      <c r="B149" s="384"/>
      <c r="C149" s="384"/>
      <c r="D149" s="384"/>
      <c r="E149" s="379"/>
      <c r="F149" s="380"/>
      <c r="G149" s="380"/>
      <c r="H149" s="380"/>
      <c r="I149" s="380"/>
      <c r="J149" s="301"/>
    </row>
    <row r="150" spans="1:10" ht="23.5" outlineLevel="1">
      <c r="A150" s="301"/>
      <c r="B150" s="401" t="s">
        <v>197</v>
      </c>
      <c r="C150" s="402" t="s">
        <v>167</v>
      </c>
      <c r="D150" s="402" t="s">
        <v>168</v>
      </c>
      <c r="E150" s="402" t="s">
        <v>198</v>
      </c>
      <c r="F150" s="402" t="s">
        <v>199</v>
      </c>
      <c r="G150" s="402" t="s">
        <v>200</v>
      </c>
      <c r="H150" s="402" t="s">
        <v>201</v>
      </c>
      <c r="I150" s="402" t="s">
        <v>190</v>
      </c>
      <c r="J150" s="301"/>
    </row>
    <row r="151" spans="1:10" outlineLevel="2">
      <c r="A151" s="301"/>
      <c r="B151" s="416" t="str">
        <f>B87</f>
        <v>RFQ Start</v>
      </c>
      <c r="C151" s="404">
        <v>0</v>
      </c>
      <c r="D151" s="404">
        <v>0</v>
      </c>
      <c r="E151" s="404">
        <v>0</v>
      </c>
      <c r="F151" s="404">
        <v>0</v>
      </c>
      <c r="G151" s="404">
        <v>0</v>
      </c>
      <c r="H151" s="404">
        <v>0</v>
      </c>
      <c r="I151" s="429" t="s">
        <v>191</v>
      </c>
      <c r="J151" s="301"/>
    </row>
    <row r="152" spans="1:10" outlineLevel="2">
      <c r="A152" s="301"/>
      <c r="B152" s="416" t="str">
        <f>C87</f>
        <v>RFQ End</v>
      </c>
      <c r="C152" s="404">
        <v>0.8</v>
      </c>
      <c r="D152" s="404">
        <v>1</v>
      </c>
      <c r="E152" s="404">
        <v>0</v>
      </c>
      <c r="F152" s="404">
        <v>0</v>
      </c>
      <c r="G152" s="404">
        <v>0</v>
      </c>
      <c r="H152" s="404">
        <v>0</v>
      </c>
      <c r="I152" s="429" t="s">
        <v>191</v>
      </c>
      <c r="J152" s="301"/>
    </row>
    <row r="153" spans="1:10" outlineLevel="2">
      <c r="A153" s="301"/>
      <c r="B153" s="419" t="str">
        <f>D87</f>
        <v>V1</v>
      </c>
      <c r="C153" s="404">
        <v>1</v>
      </c>
      <c r="D153" s="418">
        <v>1</v>
      </c>
      <c r="E153" s="418">
        <v>1</v>
      </c>
      <c r="F153" s="404">
        <v>1</v>
      </c>
      <c r="G153" s="405">
        <v>0.8</v>
      </c>
      <c r="H153" s="404">
        <v>1</v>
      </c>
      <c r="I153" s="429" t="s">
        <v>202</v>
      </c>
      <c r="J153" s="301"/>
    </row>
    <row r="154" spans="1:10" outlineLevel="2">
      <c r="A154" s="301"/>
      <c r="B154" s="419" t="str">
        <f>E87</f>
        <v>V2</v>
      </c>
      <c r="C154" s="404">
        <v>1</v>
      </c>
      <c r="D154" s="405">
        <v>1</v>
      </c>
      <c r="E154" s="405">
        <v>1</v>
      </c>
      <c r="F154" s="404">
        <v>1</v>
      </c>
      <c r="G154" s="418">
        <v>1</v>
      </c>
      <c r="H154" s="404">
        <v>1</v>
      </c>
      <c r="I154" s="429" t="s">
        <v>202</v>
      </c>
      <c r="J154" s="301"/>
    </row>
    <row r="155" spans="1:10" outlineLevel="2">
      <c r="A155" s="301"/>
      <c r="B155" s="419" t="str">
        <f>F87</f>
        <v>V3</v>
      </c>
      <c r="C155" s="404">
        <v>1</v>
      </c>
      <c r="D155" s="405">
        <v>1</v>
      </c>
      <c r="E155" s="405">
        <v>1</v>
      </c>
      <c r="F155" s="404">
        <v>1</v>
      </c>
      <c r="G155" s="405">
        <v>1</v>
      </c>
      <c r="H155" s="404">
        <v>1</v>
      </c>
      <c r="I155" s="430" t="s">
        <v>193</v>
      </c>
      <c r="J155" s="301"/>
    </row>
    <row r="156" spans="1:10" outlineLevel="2">
      <c r="A156" s="301"/>
      <c r="B156" s="419" t="str">
        <f>G87</f>
        <v>V4</v>
      </c>
      <c r="C156" s="404">
        <v>1</v>
      </c>
      <c r="D156" s="405">
        <v>1</v>
      </c>
      <c r="E156" s="405">
        <v>1</v>
      </c>
      <c r="F156" s="404">
        <v>1</v>
      </c>
      <c r="G156" s="405">
        <v>1</v>
      </c>
      <c r="H156" s="404">
        <v>1</v>
      </c>
      <c r="I156" s="431" t="s">
        <v>194</v>
      </c>
      <c r="J156" s="301"/>
    </row>
    <row r="157" spans="1:10" outlineLevel="2">
      <c r="A157" s="301"/>
      <c r="B157" s="419" t="str">
        <f>H87</f>
        <v>V5</v>
      </c>
      <c r="C157" s="404">
        <v>1</v>
      </c>
      <c r="D157" s="405">
        <v>1</v>
      </c>
      <c r="E157" s="405">
        <v>1</v>
      </c>
      <c r="F157" s="404">
        <v>1</v>
      </c>
      <c r="G157" s="405">
        <v>1</v>
      </c>
      <c r="H157" s="404">
        <v>1</v>
      </c>
      <c r="I157" s="429" t="s">
        <v>195</v>
      </c>
      <c r="J157" s="301"/>
    </row>
    <row r="158" spans="1:10" ht="12.75" customHeight="1" outlineLevel="2">
      <c r="A158" s="301"/>
      <c r="B158" s="470" t="s">
        <v>196</v>
      </c>
      <c r="C158" s="470"/>
      <c r="D158" s="470"/>
      <c r="E158" s="470"/>
      <c r="F158" s="470"/>
      <c r="G158" s="470"/>
      <c r="H158" s="470"/>
      <c r="I158" s="470"/>
      <c r="J158" s="301"/>
    </row>
    <row r="159" spans="1:10" outlineLevel="1">
      <c r="A159" s="301"/>
      <c r="B159" s="384"/>
      <c r="C159" s="384"/>
      <c r="D159" s="384"/>
      <c r="E159" s="379"/>
      <c r="F159" s="380"/>
      <c r="G159" s="380"/>
      <c r="H159" s="380"/>
      <c r="I159" s="380"/>
      <c r="J159" s="301"/>
    </row>
    <row r="160" spans="1:10">
      <c r="A160" s="301"/>
      <c r="B160" s="420"/>
      <c r="C160" s="421"/>
      <c r="D160" s="420"/>
      <c r="E160" s="475"/>
      <c r="F160" s="476"/>
      <c r="G160" s="476"/>
      <c r="H160" s="476"/>
      <c r="I160" s="476"/>
      <c r="J160" s="301"/>
    </row>
    <row r="161" spans="1:10" ht="17.5">
      <c r="A161" s="301"/>
      <c r="B161" s="359" t="s">
        <v>203</v>
      </c>
      <c r="C161" s="360"/>
      <c r="D161" s="361"/>
      <c r="E161" s="424"/>
      <c r="F161" s="423"/>
      <c r="G161" s="423"/>
      <c r="H161" s="423"/>
      <c r="I161" s="423"/>
      <c r="J161" s="301"/>
    </row>
    <row r="162" spans="1:10" ht="18" customHeight="1">
      <c r="A162" s="301"/>
      <c r="B162" s="477" t="s">
        <v>204</v>
      </c>
      <c r="C162" s="477"/>
      <c r="D162" s="477"/>
      <c r="E162" s="475"/>
      <c r="F162" s="476"/>
      <c r="G162" s="476"/>
      <c r="H162" s="476"/>
      <c r="I162" s="476"/>
      <c r="J162" s="301"/>
    </row>
    <row r="163" spans="1:10">
      <c r="A163" s="301"/>
      <c r="B163" s="425"/>
      <c r="C163" s="384"/>
      <c r="D163" s="384"/>
      <c r="E163" s="422"/>
      <c r="F163" s="423"/>
      <c r="G163" s="423"/>
      <c r="H163" s="423"/>
      <c r="I163" s="423"/>
      <c r="J163" s="301"/>
    </row>
    <row r="164" spans="1:10">
      <c r="A164" s="301"/>
      <c r="B164" s="376" t="str">
        <f t="shared" ref="B164:H165" si="5">B87</f>
        <v>RFQ Start</v>
      </c>
      <c r="C164" s="376" t="str">
        <f t="shared" si="5"/>
        <v>RFQ End</v>
      </c>
      <c r="D164" s="376" t="str">
        <f t="shared" si="5"/>
        <v>V1</v>
      </c>
      <c r="E164" s="376" t="str">
        <f t="shared" si="5"/>
        <v>V2</v>
      </c>
      <c r="F164" s="376" t="str">
        <f t="shared" si="5"/>
        <v>V3</v>
      </c>
      <c r="G164" s="376" t="str">
        <f t="shared" si="5"/>
        <v>V4</v>
      </c>
      <c r="H164" s="376" t="str">
        <f t="shared" si="5"/>
        <v>V5</v>
      </c>
      <c r="I164" s="377"/>
      <c r="J164" s="301"/>
    </row>
    <row r="165" spans="1:10">
      <c r="A165" s="301"/>
      <c r="B165" s="426">
        <f t="shared" si="5"/>
        <v>0</v>
      </c>
      <c r="C165" s="426">
        <f t="shared" si="5"/>
        <v>0</v>
      </c>
      <c r="D165" s="426">
        <f t="shared" si="5"/>
        <v>0</v>
      </c>
      <c r="E165" s="426">
        <f t="shared" si="5"/>
        <v>0</v>
      </c>
      <c r="F165" s="426">
        <f t="shared" si="5"/>
        <v>0</v>
      </c>
      <c r="G165" s="426">
        <f t="shared" si="5"/>
        <v>0</v>
      </c>
      <c r="H165" s="426">
        <f t="shared" si="5"/>
        <v>0</v>
      </c>
      <c r="I165" s="432"/>
      <c r="J165" s="301"/>
    </row>
    <row r="166" spans="1:10">
      <c r="A166" s="301"/>
      <c r="B166" s="427" t="s">
        <v>205</v>
      </c>
      <c r="C166" s="423"/>
      <c r="D166" s="423"/>
      <c r="E166" s="423"/>
      <c r="F166" s="423"/>
      <c r="G166" s="423"/>
      <c r="H166" s="423"/>
      <c r="I166" s="423"/>
      <c r="J166" s="301"/>
    </row>
    <row r="167" spans="1:10">
      <c r="A167" s="354"/>
      <c r="B167" s="428">
        <f ca="1">TODAY()</f>
        <v>46129</v>
      </c>
      <c r="C167" s="384"/>
      <c r="D167" s="384"/>
      <c r="E167" s="422"/>
      <c r="F167" s="423"/>
      <c r="G167" s="423"/>
      <c r="H167" s="423"/>
      <c r="I167" s="423"/>
      <c r="J167" s="301"/>
    </row>
    <row r="168" spans="1:10" ht="39.65" customHeight="1">
      <c r="A168" s="301"/>
      <c r="B168" s="384"/>
      <c r="C168" s="384"/>
      <c r="D168" s="384"/>
      <c r="E168" s="422"/>
      <c r="F168" s="423"/>
      <c r="G168" s="478"/>
      <c r="H168" s="478"/>
      <c r="I168" s="478"/>
      <c r="J168" s="301"/>
    </row>
    <row r="169" spans="1:10">
      <c r="A169" s="301"/>
      <c r="B169" s="384"/>
      <c r="C169" s="384"/>
      <c r="D169" s="384"/>
      <c r="E169" s="422"/>
      <c r="F169" s="423"/>
      <c r="G169" s="423"/>
      <c r="H169" s="423"/>
      <c r="I169" s="423"/>
      <c r="J169" s="301"/>
    </row>
    <row r="170" spans="1:10">
      <c r="A170" s="301"/>
      <c r="B170" s="384"/>
      <c r="C170" s="384"/>
      <c r="D170" s="384"/>
      <c r="E170" s="422"/>
      <c r="F170" s="423"/>
      <c r="G170" s="423"/>
      <c r="H170" s="423"/>
      <c r="I170" s="423"/>
      <c r="J170" s="301"/>
    </row>
    <row r="171" spans="1:10">
      <c r="A171" s="301"/>
      <c r="B171" s="384"/>
      <c r="C171" s="384"/>
      <c r="D171" s="384"/>
      <c r="E171" s="422"/>
      <c r="F171" s="423"/>
      <c r="G171" s="423"/>
      <c r="H171" s="423"/>
      <c r="I171" s="423"/>
      <c r="J171" s="301"/>
    </row>
    <row r="172" spans="1:10">
      <c r="A172" s="301"/>
      <c r="B172" s="384"/>
      <c r="C172" s="384"/>
      <c r="D172" s="384"/>
      <c r="E172" s="422"/>
      <c r="F172" s="423"/>
      <c r="G172" s="423"/>
      <c r="H172" s="423"/>
      <c r="I172" s="423"/>
      <c r="J172" s="301"/>
    </row>
    <row r="173" spans="1:10">
      <c r="A173" s="301"/>
      <c r="B173" s="384"/>
      <c r="C173" s="384"/>
      <c r="D173" s="384"/>
      <c r="E173" s="422"/>
      <c r="F173" s="423"/>
      <c r="G173" s="423"/>
      <c r="H173" s="423"/>
      <c r="I173" s="423"/>
      <c r="J173" s="301"/>
    </row>
    <row r="174" spans="1:10">
      <c r="A174" s="301"/>
      <c r="B174" s="384"/>
      <c r="C174" s="384"/>
      <c r="D174" s="384"/>
      <c r="E174" s="422"/>
      <c r="F174" s="423"/>
      <c r="G174" s="423"/>
      <c r="H174" s="423"/>
      <c r="I174" s="423"/>
      <c r="J174" s="301"/>
    </row>
    <row r="175" spans="1:10">
      <c r="A175" s="301"/>
      <c r="B175" s="384"/>
      <c r="C175" s="384"/>
      <c r="D175" s="384"/>
      <c r="E175" s="422"/>
      <c r="F175" s="423"/>
      <c r="G175" s="423"/>
      <c r="H175" s="423"/>
      <c r="I175" s="423"/>
      <c r="J175" s="301"/>
    </row>
    <row r="176" spans="1:10">
      <c r="A176" s="301"/>
      <c r="B176" s="384"/>
      <c r="C176" s="384"/>
      <c r="D176" s="384"/>
      <c r="E176" s="422"/>
      <c r="F176" s="423"/>
      <c r="G176" s="423"/>
      <c r="H176" s="423"/>
      <c r="I176" s="423"/>
      <c r="J176" s="301"/>
    </row>
    <row r="177" spans="1:10">
      <c r="A177" s="301"/>
      <c r="B177" s="384"/>
      <c r="C177" s="384"/>
      <c r="D177" s="384"/>
      <c r="E177" s="422"/>
      <c r="F177" s="423"/>
      <c r="G177" s="423"/>
      <c r="H177" s="423"/>
      <c r="I177" s="423"/>
      <c r="J177" s="301"/>
    </row>
    <row r="178" spans="1:10">
      <c r="A178" s="301"/>
      <c r="B178" s="384"/>
      <c r="C178" s="384"/>
      <c r="D178" s="384"/>
      <c r="E178" s="422"/>
      <c r="F178" s="423"/>
      <c r="G178" s="423"/>
      <c r="H178" s="423"/>
      <c r="I178" s="423"/>
      <c r="J178" s="301"/>
    </row>
    <row r="179" spans="1:10">
      <c r="A179" s="301"/>
      <c r="B179" s="384"/>
      <c r="C179" s="384"/>
      <c r="D179" s="384"/>
      <c r="E179" s="422"/>
      <c r="F179" s="423"/>
      <c r="G179" s="423"/>
      <c r="H179" s="423"/>
      <c r="I179" s="423"/>
      <c r="J179" s="301"/>
    </row>
    <row r="180" spans="1:10">
      <c r="A180" s="301"/>
      <c r="B180" s="384"/>
      <c r="C180" s="384"/>
      <c r="D180" s="384"/>
      <c r="E180" s="422"/>
      <c r="F180" s="423"/>
      <c r="G180" s="423"/>
      <c r="H180" s="423"/>
      <c r="I180" s="423"/>
      <c r="J180" s="301"/>
    </row>
    <row r="181" spans="1:10">
      <c r="A181" s="301"/>
      <c r="B181" s="384"/>
      <c r="C181" s="384"/>
      <c r="D181" s="384"/>
      <c r="E181" s="422"/>
      <c r="F181" s="423"/>
      <c r="G181" s="423"/>
      <c r="H181" s="423"/>
      <c r="I181" s="423"/>
      <c r="J181" s="301"/>
    </row>
    <row r="182" spans="1:10">
      <c r="A182" s="301"/>
      <c r="B182" s="384"/>
      <c r="C182" s="384"/>
      <c r="D182" s="384"/>
      <c r="E182" s="422"/>
      <c r="F182" s="423"/>
      <c r="G182" s="423"/>
      <c r="H182" s="423"/>
      <c r="I182" s="423"/>
      <c r="J182" s="301"/>
    </row>
    <row r="183" spans="1:10">
      <c r="A183" s="301"/>
      <c r="B183" s="384"/>
      <c r="C183" s="384"/>
      <c r="D183" s="384"/>
      <c r="E183" s="422"/>
      <c r="F183" s="423"/>
      <c r="G183" s="423"/>
      <c r="H183" s="423"/>
      <c r="I183" s="423"/>
      <c r="J183" s="301"/>
    </row>
    <row r="184" spans="1:10">
      <c r="A184" s="301"/>
      <c r="B184" s="384"/>
      <c r="C184" s="384"/>
      <c r="D184" s="384"/>
      <c r="E184" s="422"/>
      <c r="F184" s="423"/>
      <c r="G184" s="423"/>
      <c r="H184" s="423"/>
      <c r="I184" s="423"/>
      <c r="J184" s="301"/>
    </row>
    <row r="185" spans="1:10">
      <c r="A185" s="301"/>
      <c r="B185" s="384"/>
      <c r="C185" s="384"/>
      <c r="D185" s="384"/>
      <c r="E185" s="422"/>
      <c r="F185" s="423"/>
      <c r="G185" s="423"/>
      <c r="H185" s="423"/>
      <c r="I185" s="423"/>
      <c r="J185" s="301"/>
    </row>
    <row r="186" spans="1:10">
      <c r="A186" s="301"/>
      <c r="B186" s="384"/>
      <c r="C186" s="384"/>
      <c r="D186" s="384"/>
      <c r="E186" s="422"/>
      <c r="F186" s="423"/>
      <c r="G186" s="423"/>
      <c r="H186" s="423"/>
      <c r="I186" s="423"/>
      <c r="J186" s="301"/>
    </row>
    <row r="187" spans="1:10">
      <c r="A187" s="301"/>
      <c r="B187" s="384"/>
      <c r="C187" s="384"/>
      <c r="D187" s="384"/>
      <c r="E187" s="422"/>
      <c r="F187" s="423"/>
      <c r="G187" s="423"/>
      <c r="H187" s="423"/>
      <c r="I187" s="423"/>
      <c r="J187" s="301"/>
    </row>
    <row r="188" spans="1:10">
      <c r="A188" s="301"/>
      <c r="B188" s="384"/>
      <c r="C188" s="384"/>
      <c r="D188" s="384"/>
      <c r="E188" s="422"/>
      <c r="F188" s="423"/>
      <c r="G188" s="423"/>
      <c r="H188" s="423"/>
      <c r="I188" s="423"/>
      <c r="J188" s="301"/>
    </row>
    <row r="189" spans="1:10">
      <c r="A189" s="301"/>
      <c r="B189" s="384"/>
      <c r="C189" s="384"/>
      <c r="D189" s="384"/>
      <c r="E189" s="422"/>
      <c r="F189" s="423"/>
      <c r="G189" s="423"/>
      <c r="H189" s="423"/>
      <c r="I189" s="423"/>
      <c r="J189" s="301"/>
    </row>
    <row r="190" spans="1:10">
      <c r="A190" s="301"/>
      <c r="B190" s="384"/>
      <c r="C190" s="384"/>
      <c r="D190" s="384"/>
      <c r="E190" s="422"/>
      <c r="F190" s="423"/>
      <c r="G190" s="423"/>
      <c r="H190" s="423"/>
      <c r="I190" s="423"/>
      <c r="J190" s="301"/>
    </row>
    <row r="191" spans="1:10">
      <c r="A191" s="301"/>
      <c r="B191" s="384"/>
      <c r="C191" s="384"/>
      <c r="D191" s="384"/>
      <c r="E191" s="422"/>
      <c r="F191" s="423"/>
      <c r="G191" s="423"/>
      <c r="H191" s="423"/>
      <c r="I191" s="423"/>
      <c r="J191" s="301"/>
    </row>
    <row r="192" spans="1:10">
      <c r="A192" s="301"/>
      <c r="B192" s="384"/>
      <c r="C192" s="384"/>
      <c r="D192" s="384"/>
      <c r="E192" s="422"/>
      <c r="F192" s="423"/>
      <c r="G192" s="423"/>
      <c r="H192" s="423"/>
      <c r="I192" s="423"/>
      <c r="J192" s="301"/>
    </row>
    <row r="193" spans="1:10">
      <c r="A193" s="301"/>
      <c r="B193" s="384"/>
      <c r="C193" s="384"/>
      <c r="D193" s="384"/>
      <c r="E193" s="422"/>
      <c r="F193" s="423"/>
      <c r="G193" s="423"/>
      <c r="H193" s="423"/>
      <c r="I193" s="423"/>
      <c r="J193" s="301"/>
    </row>
    <row r="194" spans="1:10">
      <c r="A194" s="301"/>
      <c r="B194" s="384"/>
      <c r="C194" s="384"/>
      <c r="D194" s="384"/>
      <c r="E194" s="422"/>
      <c r="F194" s="423"/>
      <c r="G194" s="423"/>
      <c r="H194" s="423"/>
      <c r="I194" s="423"/>
      <c r="J194" s="301"/>
    </row>
    <row r="195" spans="1:10">
      <c r="A195" s="301"/>
      <c r="B195" s="384"/>
      <c r="C195" s="384"/>
      <c r="D195" s="384"/>
      <c r="E195" s="422"/>
      <c r="F195" s="423"/>
      <c r="G195" s="423"/>
      <c r="H195" s="423"/>
      <c r="I195" s="423"/>
      <c r="J195" s="301"/>
    </row>
    <row r="196" spans="1:10">
      <c r="A196" s="301"/>
      <c r="B196" s="384"/>
      <c r="C196" s="384"/>
      <c r="D196" s="384"/>
      <c r="E196" s="422"/>
      <c r="F196" s="423"/>
      <c r="G196" s="423"/>
      <c r="H196" s="423"/>
      <c r="I196" s="423"/>
      <c r="J196" s="301"/>
    </row>
    <row r="197" spans="1:10">
      <c r="A197" s="301"/>
      <c r="B197" s="384"/>
      <c r="C197" s="384"/>
      <c r="D197" s="384"/>
      <c r="E197" s="422"/>
      <c r="F197" s="423"/>
      <c r="G197" s="423"/>
      <c r="H197" s="423"/>
      <c r="I197" s="423"/>
      <c r="J197" s="301"/>
    </row>
    <row r="198" spans="1:10">
      <c r="A198" s="301"/>
      <c r="B198" s="384"/>
      <c r="C198" s="384"/>
      <c r="D198" s="384"/>
      <c r="E198" s="422"/>
      <c r="F198" s="423"/>
      <c r="G198" s="423"/>
      <c r="H198" s="423"/>
      <c r="I198" s="423"/>
      <c r="J198" s="301"/>
    </row>
    <row r="199" spans="1:10">
      <c r="A199" s="301"/>
      <c r="B199" s="384"/>
      <c r="C199" s="384"/>
      <c r="D199" s="384"/>
      <c r="E199" s="422"/>
      <c r="F199" s="423"/>
      <c r="G199" s="423"/>
      <c r="H199" s="423"/>
      <c r="I199" s="423"/>
      <c r="J199" s="301"/>
    </row>
    <row r="200" spans="1:10">
      <c r="A200" s="301"/>
      <c r="B200" s="384"/>
      <c r="C200" s="384"/>
      <c r="D200" s="384"/>
      <c r="E200" s="422"/>
      <c r="F200" s="423"/>
      <c r="G200" s="423"/>
      <c r="H200" s="423"/>
      <c r="I200" s="423"/>
      <c r="J200" s="301"/>
    </row>
    <row r="201" spans="1:10">
      <c r="A201" s="301"/>
      <c r="B201" s="384"/>
      <c r="C201" s="384"/>
      <c r="D201" s="384"/>
      <c r="E201" s="422"/>
      <c r="F201" s="423"/>
      <c r="G201" s="423"/>
      <c r="H201" s="423"/>
      <c r="I201" s="423"/>
      <c r="J201" s="301"/>
    </row>
    <row r="202" spans="1:10">
      <c r="A202" s="301"/>
      <c r="B202" s="384"/>
      <c r="C202" s="384"/>
      <c r="D202" s="384"/>
      <c r="E202" s="422"/>
      <c r="F202" s="423"/>
      <c r="G202" s="423"/>
      <c r="H202" s="423"/>
      <c r="I202" s="423"/>
      <c r="J202" s="301"/>
    </row>
    <row r="203" spans="1:10" ht="15" customHeight="1">
      <c r="A203" s="301"/>
      <c r="B203" s="384"/>
      <c r="C203" s="384"/>
      <c r="D203" s="384"/>
      <c r="E203" s="479" t="s">
        <v>206</v>
      </c>
      <c r="F203" s="480"/>
      <c r="G203" s="480"/>
      <c r="H203" s="423"/>
      <c r="I203" s="423"/>
      <c r="J203" s="301"/>
    </row>
    <row r="204" spans="1:10">
      <c r="A204" s="301"/>
      <c r="B204" s="384"/>
      <c r="C204" s="384"/>
      <c r="D204" s="384"/>
      <c r="E204" s="422"/>
      <c r="F204" s="423"/>
      <c r="G204" s="481" t="s">
        <v>207</v>
      </c>
      <c r="H204" s="481"/>
      <c r="I204" s="481"/>
      <c r="J204" s="301"/>
    </row>
    <row r="205" spans="1:10">
      <c r="A205" s="301"/>
      <c r="B205" s="384"/>
      <c r="C205" s="384"/>
      <c r="D205" s="384"/>
      <c r="E205" s="422"/>
      <c r="F205" s="423"/>
      <c r="G205" s="423"/>
      <c r="H205" s="423"/>
      <c r="I205" s="423"/>
      <c r="J205" s="301"/>
    </row>
    <row r="206" spans="1:10">
      <c r="A206" s="301"/>
      <c r="B206" s="384"/>
      <c r="C206" s="384"/>
      <c r="D206" s="384"/>
      <c r="E206" s="422"/>
      <c r="F206" s="423"/>
      <c r="G206" s="423"/>
      <c r="H206" s="423"/>
      <c r="I206" s="423"/>
      <c r="J206" s="301"/>
    </row>
    <row r="207" spans="1:10">
      <c r="A207" s="301"/>
      <c r="B207" s="384"/>
      <c r="C207" s="384"/>
      <c r="D207" s="384"/>
      <c r="E207" s="422"/>
      <c r="F207" s="423"/>
      <c r="G207" s="423"/>
      <c r="H207" s="423"/>
      <c r="I207" s="423"/>
      <c r="J207" s="301"/>
    </row>
    <row r="208" spans="1:10">
      <c r="A208" s="301"/>
      <c r="B208" s="420"/>
      <c r="C208" s="421"/>
      <c r="D208" s="420"/>
      <c r="E208" s="475"/>
      <c r="F208" s="476"/>
      <c r="G208" s="476"/>
      <c r="H208" s="476"/>
      <c r="I208" s="476"/>
      <c r="J208" s="301"/>
    </row>
  </sheetData>
  <sheetProtection formatCells="0" formatColumns="0" formatRows="0" insertRows="0" insertHyperlinks="0" autoFilter="0"/>
  <mergeCells count="65">
    <mergeCell ref="G204:I204"/>
    <mergeCell ref="E208:I208"/>
    <mergeCell ref="I121:I122"/>
    <mergeCell ref="I131:I132"/>
    <mergeCell ref="C10:H11"/>
    <mergeCell ref="E160:I160"/>
    <mergeCell ref="B162:D162"/>
    <mergeCell ref="E162:I162"/>
    <mergeCell ref="G168:I168"/>
    <mergeCell ref="E203:G203"/>
    <mergeCell ref="C130:I130"/>
    <mergeCell ref="C131:E131"/>
    <mergeCell ref="F131:H131"/>
    <mergeCell ref="B148:I148"/>
    <mergeCell ref="B158:I158"/>
    <mergeCell ref="B103:I103"/>
    <mergeCell ref="B112:I112"/>
    <mergeCell ref="C116:I116"/>
    <mergeCell ref="C121:E121"/>
    <mergeCell ref="F121:H121"/>
    <mergeCell ref="C77:I77"/>
    <mergeCell ref="B80:F80"/>
    <mergeCell ref="E90:I90"/>
    <mergeCell ref="B92:D92"/>
    <mergeCell ref="E92:I92"/>
    <mergeCell ref="E50:I50"/>
    <mergeCell ref="E51:I51"/>
    <mergeCell ref="E52:I52"/>
    <mergeCell ref="E53:I53"/>
    <mergeCell ref="C76:I76"/>
    <mergeCell ref="E42:I42"/>
    <mergeCell ref="E43:I43"/>
    <mergeCell ref="B44:I44"/>
    <mergeCell ref="B45:I45"/>
    <mergeCell ref="E49:I49"/>
    <mergeCell ref="E37:I37"/>
    <mergeCell ref="E38:I38"/>
    <mergeCell ref="E39:I39"/>
    <mergeCell ref="E40:I40"/>
    <mergeCell ref="E41:I41"/>
    <mergeCell ref="E32:I32"/>
    <mergeCell ref="E33:I33"/>
    <mergeCell ref="E34:I34"/>
    <mergeCell ref="E35:I35"/>
    <mergeCell ref="E36:I36"/>
    <mergeCell ref="E27:I27"/>
    <mergeCell ref="E28:I28"/>
    <mergeCell ref="E29:I29"/>
    <mergeCell ref="E30:I30"/>
    <mergeCell ref="E31:I31"/>
    <mergeCell ref="E22:I22"/>
    <mergeCell ref="E23:I23"/>
    <mergeCell ref="E24:I24"/>
    <mergeCell ref="E25:I25"/>
    <mergeCell ref="E26:I26"/>
    <mergeCell ref="E17:I17"/>
    <mergeCell ref="E18:I18"/>
    <mergeCell ref="E19:I19"/>
    <mergeCell ref="E20:I20"/>
    <mergeCell ref="E21:I21"/>
    <mergeCell ref="A1:J1"/>
    <mergeCell ref="E13:I13"/>
    <mergeCell ref="E14:I14"/>
    <mergeCell ref="E15:I15"/>
    <mergeCell ref="E16:I16"/>
  </mergeCells>
  <phoneticPr fontId="55" type="noConversion"/>
  <conditionalFormatting sqref="F3">
    <cfRule type="cellIs" dxfId="1666" priority="69" operator="equal">
      <formula>"(G)"</formula>
    </cfRule>
    <cfRule type="cellIs" dxfId="1665" priority="70" operator="equal">
      <formula>"(R)"</formula>
    </cfRule>
    <cfRule type="cellIs" dxfId="1664" priority="71" operator="equal">
      <formula>"(O)"</formula>
    </cfRule>
  </conditionalFormatting>
  <conditionalFormatting sqref="C73">
    <cfRule type="cellIs" dxfId="1663" priority="1" operator="equal">
      <formula>"in progress"</formula>
    </cfRule>
    <cfRule type="cellIs" dxfId="1662" priority="2" operator="equal">
      <formula>"initialized"</formula>
    </cfRule>
    <cfRule type="cellIs" dxfId="1661" priority="3" operator="equal">
      <formula>"Finished"</formula>
    </cfRule>
    <cfRule type="cellIs" dxfId="1660" priority="4" operator="equal">
      <formula>"Not Started"</formula>
    </cfRule>
  </conditionalFormatting>
  <conditionalFormatting sqref="B77">
    <cfRule type="cellIs" dxfId="1659" priority="5" operator="equal">
      <formula>"(R)"</formula>
    </cfRule>
    <cfRule type="cellIs" dxfId="1658" priority="6" operator="equal">
      <formula>"(O)"</formula>
    </cfRule>
    <cfRule type="cellIs" dxfId="1657" priority="7" operator="equal">
      <formula>"(G)"</formula>
    </cfRule>
    <cfRule type="cellIs" dxfId="1656" priority="8" operator="equal">
      <formula>"NA"</formula>
    </cfRule>
  </conditionalFormatting>
  <conditionalFormatting sqref="C97:E97">
    <cfRule type="cellIs" dxfId="1654" priority="27" stopIfTrue="1" operator="lessThan">
      <formula>C98*0.8</formula>
    </cfRule>
    <cfRule type="cellIs" dxfId="1653" priority="28" operator="lessThan">
      <formula>C98</formula>
    </cfRule>
  </conditionalFormatting>
  <conditionalFormatting sqref="C99:E99">
    <cfRule type="cellIs" dxfId="1652" priority="25" stopIfTrue="1" operator="lessThan">
      <formula>C100*0.8</formula>
    </cfRule>
    <cfRule type="cellIs" dxfId="1651" priority="26" operator="lessThan">
      <formula>C100</formula>
    </cfRule>
  </conditionalFormatting>
  <conditionalFormatting sqref="C101:E101">
    <cfRule type="cellIs" dxfId="1650" priority="23" stopIfTrue="1" operator="lessThan">
      <formula>C102*0.8</formula>
    </cfRule>
    <cfRule type="cellIs" dxfId="1649" priority="24" operator="lessThan">
      <formula>C102</formula>
    </cfRule>
  </conditionalFormatting>
  <conditionalFormatting sqref="C106:D106">
    <cfRule type="cellIs" dxfId="1648" priority="22" operator="lessThan">
      <formula>C107</formula>
    </cfRule>
    <cfRule type="cellIs" dxfId="1647" priority="21" stopIfTrue="1" operator="lessThan">
      <formula>C107*0.8</formula>
    </cfRule>
  </conditionalFormatting>
  <conditionalFormatting sqref="C108:D108">
    <cfRule type="cellIs" dxfId="1646" priority="19" stopIfTrue="1" operator="lessThan">
      <formula>C109*0.8</formula>
    </cfRule>
    <cfRule type="cellIs" dxfId="1645" priority="20" operator="lessThan">
      <formula>C109</formula>
    </cfRule>
  </conditionalFormatting>
  <conditionalFormatting sqref="C110">
    <cfRule type="cellIs" dxfId="1644" priority="17" stopIfTrue="1" operator="lessThan">
      <formula>C111*0.8</formula>
    </cfRule>
    <cfRule type="cellIs" dxfId="1643" priority="18" operator="lessThan">
      <formula>C111</formula>
    </cfRule>
  </conditionalFormatting>
  <conditionalFormatting sqref="C123:I123">
    <cfRule type="cellIs" dxfId="1642" priority="33" stopIfTrue="1" operator="lessThan">
      <formula>C124*0.8</formula>
    </cfRule>
    <cfRule type="cellIs" dxfId="1641" priority="34" operator="lessThan">
      <formula>C124</formula>
    </cfRule>
  </conditionalFormatting>
  <conditionalFormatting sqref="C125:I125">
    <cfRule type="cellIs" dxfId="1640" priority="31" stopIfTrue="1" operator="lessThan">
      <formula>C126*0.8</formula>
    </cfRule>
    <cfRule type="cellIs" dxfId="1639" priority="32" operator="lessThan">
      <formula>C126</formula>
    </cfRule>
  </conditionalFormatting>
  <conditionalFormatting sqref="C127:I127">
    <cfRule type="cellIs" dxfId="1638" priority="29" stopIfTrue="1" operator="lessThan">
      <formula>C128*0.8</formula>
    </cfRule>
    <cfRule type="cellIs" dxfId="1637" priority="30" operator="lessThan">
      <formula>C128</formula>
    </cfRule>
  </conditionalFormatting>
  <conditionalFormatting sqref="C133:I133">
    <cfRule type="cellIs" dxfId="1636" priority="16" operator="lessThan">
      <formula>C134</formula>
    </cfRule>
    <cfRule type="cellIs" dxfId="1635" priority="15" stopIfTrue="1" operator="lessThan">
      <formula>C134*0.8</formula>
    </cfRule>
  </conditionalFormatting>
  <conditionalFormatting sqref="C135:I135">
    <cfRule type="cellIs" dxfId="1634" priority="13" stopIfTrue="1" operator="lessThan">
      <formula>C136*0.8</formula>
    </cfRule>
    <cfRule type="cellIs" dxfId="1633" priority="14" operator="lessThan">
      <formula>C136</formula>
    </cfRule>
  </conditionalFormatting>
  <conditionalFormatting sqref="C137:I137">
    <cfRule type="cellIs" dxfId="1632" priority="11" stopIfTrue="1" operator="lessThan">
      <formula>C138*0.8</formula>
    </cfRule>
    <cfRule type="cellIs" dxfId="1631" priority="12" operator="lessThan">
      <formula>C138</formula>
    </cfRule>
  </conditionalFormatting>
  <dataValidations count="2">
    <dataValidation type="list" allowBlank="1" showInputMessage="1" showErrorMessage="1" sqref="C73">
      <formula1>"Not Started,Initialized,In progress,Finished"</formula1>
    </dataValidation>
    <dataValidation type="list" allowBlank="1" showInputMessage="1" showErrorMessage="1" sqref="B77">
      <formula1>"NA,(G),(O),(R)"</formula1>
    </dataValidation>
  </dataValidations>
  <hyperlinks>
    <hyperlink ref="F3" location="'Evaluation Status'!B6" display="=B77"/>
    <hyperlink ref="B165:H165" location="'Cover - History - Status'!A64" display="=B88"/>
  </hyperlinks>
  <pageMargins left="0.7" right="0.7" top="0.75" bottom="0.75" header="0.3" footer="0.3"/>
  <pageSetup paperSize="9" orientation="portrait"/>
  <ignoredErrors>
    <ignoredError sqref="B164:H164 B151:B157 B142:B147" unlockedFormula="1"/>
  </ignoredErrors>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9" id="{3BA7697D-2E9D-49BE-8907-A41A6F849BD0}">
            <xm:f>AND($B$167&gt;$G$165,SUM(COUNTIF(#REF!,"ongoing"),COUNTIF('ISO 26262-2018 Checklist'!P4:P59,"ongoing"),COUNTIF('Answer to security rules'!P4:P12,"ongoing")))</xm:f>
            <x14:dxf>
              <font>
                <color rgb="FF9C0006"/>
              </font>
              <fill>
                <patternFill patternType="solid">
                  <bgColor rgb="FFFFC7CE"/>
                </patternFill>
              </fill>
            </x14:dxf>
          </x14:cfRule>
          <xm:sqref>B80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tabColor rgb="FFC00000"/>
  </sheetPr>
  <dimension ref="A1:H569"/>
  <sheetViews>
    <sheetView zoomScale="130" zoomScaleNormal="130" workbookViewId="0">
      <selection sqref="A1:H1"/>
    </sheetView>
  </sheetViews>
  <sheetFormatPr defaultColWidth="9.1328125" defaultRowHeight="12.5"/>
  <cols>
    <col min="1" max="1" width="20.54296875" style="291" customWidth="1"/>
    <col min="2" max="2" width="16.6796875" style="291" customWidth="1"/>
    <col min="3" max="3" width="25.26953125" style="291" customWidth="1"/>
    <col min="4" max="4" width="15.6796875" style="291" customWidth="1"/>
    <col min="5" max="5" width="9.1328125" style="291" customWidth="1"/>
    <col min="6" max="6" width="12.6796875" style="291" customWidth="1"/>
    <col min="7" max="7" width="11.86328125" style="291" customWidth="1"/>
    <col min="8" max="8" width="10.40625" style="291" customWidth="1"/>
    <col min="9" max="16384" width="9.1328125" style="291"/>
  </cols>
  <sheetData>
    <row r="1" spans="1:8" ht="30" customHeight="1">
      <c r="A1" s="436" t="s">
        <v>0</v>
      </c>
      <c r="B1" s="436"/>
      <c r="C1" s="436"/>
      <c r="D1" s="436"/>
      <c r="E1" s="436"/>
      <c r="F1" s="436"/>
      <c r="G1" s="436"/>
      <c r="H1" s="436"/>
    </row>
    <row r="2" spans="1:8" s="290" customFormat="1" ht="132.75" customHeight="1">
      <c r="A2" s="485" t="s">
        <v>208</v>
      </c>
      <c r="B2" s="486"/>
      <c r="C2" s="486"/>
      <c r="D2" s="486"/>
      <c r="E2" s="486"/>
      <c r="F2" s="486"/>
      <c r="G2" s="486"/>
      <c r="H2" s="486"/>
    </row>
    <row r="3" spans="1:8" s="290" customFormat="1" ht="279.75" customHeight="1">
      <c r="A3" s="485" t="s">
        <v>209</v>
      </c>
      <c r="B3" s="486"/>
      <c r="C3" s="486"/>
      <c r="D3" s="486"/>
      <c r="E3" s="486"/>
      <c r="F3" s="486"/>
      <c r="G3" s="486"/>
      <c r="H3" s="486"/>
    </row>
    <row r="4" spans="1:8" ht="13.5" customHeight="1">
      <c r="A4" s="485" t="s">
        <v>210</v>
      </c>
      <c r="B4" s="486"/>
      <c r="C4" s="486"/>
      <c r="D4" s="486"/>
      <c r="E4" s="486"/>
      <c r="F4" s="486"/>
      <c r="G4" s="486"/>
      <c r="H4" s="486"/>
    </row>
    <row r="5" spans="1:8">
      <c r="A5" s="485" t="s">
        <v>211</v>
      </c>
      <c r="B5" s="486"/>
      <c r="C5" s="486"/>
      <c r="D5" s="486"/>
      <c r="E5" s="486"/>
      <c r="F5" s="486"/>
      <c r="G5" s="486"/>
      <c r="H5" s="486"/>
    </row>
    <row r="6" spans="1:8" ht="13.5" customHeight="1">
      <c r="A6" s="485" t="s">
        <v>212</v>
      </c>
      <c r="B6" s="486"/>
      <c r="C6" s="486"/>
      <c r="D6" s="486"/>
      <c r="E6" s="486"/>
      <c r="F6" s="486"/>
      <c r="G6" s="486"/>
      <c r="H6" s="486"/>
    </row>
    <row r="7" spans="1:8">
      <c r="A7" s="485"/>
      <c r="B7" s="486"/>
      <c r="C7" s="486"/>
      <c r="D7" s="486"/>
      <c r="E7" s="486"/>
      <c r="F7" s="486"/>
      <c r="G7" s="486"/>
      <c r="H7" s="486"/>
    </row>
    <row r="8" spans="1:8" ht="28.5" customHeight="1">
      <c r="A8" s="485" t="s">
        <v>213</v>
      </c>
      <c r="B8" s="486"/>
      <c r="C8" s="486"/>
      <c r="D8" s="486"/>
      <c r="E8" s="486"/>
      <c r="F8" s="486"/>
      <c r="G8" s="486"/>
      <c r="H8" s="486"/>
    </row>
    <row r="9" spans="1:8">
      <c r="A9" s="292"/>
      <c r="B9" s="487" t="s">
        <v>214</v>
      </c>
      <c r="C9" s="487"/>
      <c r="D9" s="487"/>
      <c r="E9" s="487"/>
      <c r="F9" s="487"/>
      <c r="G9" s="487"/>
      <c r="H9" s="293"/>
    </row>
    <row r="10" spans="1:8">
      <c r="A10" s="292"/>
      <c r="B10" s="487"/>
      <c r="C10" s="487"/>
      <c r="D10" s="487"/>
      <c r="E10" s="487"/>
      <c r="F10" s="487"/>
      <c r="G10" s="487"/>
      <c r="H10" s="293"/>
    </row>
    <row r="11" spans="1:8">
      <c r="A11" s="485" t="s">
        <v>215</v>
      </c>
      <c r="B11" s="486"/>
      <c r="C11" s="486"/>
      <c r="D11" s="486"/>
      <c r="E11" s="486"/>
      <c r="F11" s="486"/>
      <c r="G11" s="486"/>
      <c r="H11" s="486"/>
    </row>
    <row r="12" spans="1:8">
      <c r="A12" s="294"/>
      <c r="B12" s="293"/>
      <c r="C12" s="293"/>
      <c r="D12" s="293"/>
      <c r="E12" s="293"/>
      <c r="F12" s="293"/>
      <c r="G12" s="293"/>
      <c r="H12" s="293"/>
    </row>
    <row r="13" spans="1:8">
      <c r="A13" s="295" t="s">
        <v>216</v>
      </c>
      <c r="B13" s="296"/>
      <c r="C13" s="296"/>
      <c r="D13" s="296"/>
      <c r="E13" s="296"/>
      <c r="F13" s="296"/>
      <c r="G13" s="296"/>
      <c r="H13" s="296"/>
    </row>
    <row r="14" spans="1:8">
      <c r="A14" s="295" t="s">
        <v>217</v>
      </c>
      <c r="B14" s="296"/>
      <c r="C14" s="296"/>
      <c r="D14" s="296"/>
      <c r="E14" s="296"/>
      <c r="F14" s="296"/>
      <c r="G14" s="296"/>
      <c r="H14" s="296"/>
    </row>
    <row r="15" spans="1:8" ht="20">
      <c r="A15" s="297"/>
      <c r="B15" s="296"/>
      <c r="C15" s="296"/>
      <c r="D15" s="296"/>
      <c r="E15" s="296"/>
      <c r="F15" s="296"/>
      <c r="G15" s="296"/>
      <c r="H15" s="296"/>
    </row>
    <row r="16" spans="1:8" ht="20">
      <c r="A16" s="297"/>
      <c r="B16" s="296"/>
      <c r="C16" s="296"/>
      <c r="D16" s="296"/>
      <c r="E16" s="296"/>
      <c r="F16" s="296"/>
      <c r="G16" s="296"/>
      <c r="H16" s="296"/>
    </row>
    <row r="17" spans="1:8" ht="20">
      <c r="A17" s="297"/>
      <c r="B17" s="296"/>
      <c r="C17" s="296"/>
      <c r="D17" s="296"/>
      <c r="E17" s="296"/>
      <c r="F17" s="296"/>
      <c r="G17" s="296"/>
      <c r="H17" s="296"/>
    </row>
    <row r="18" spans="1:8" ht="20">
      <c r="A18" s="297"/>
      <c r="B18" s="296"/>
      <c r="C18" s="296"/>
      <c r="D18" s="296"/>
      <c r="E18" s="296"/>
      <c r="F18" s="296"/>
      <c r="G18" s="296"/>
      <c r="H18" s="296"/>
    </row>
    <row r="19" spans="1:8" ht="20">
      <c r="A19" s="297"/>
      <c r="B19" s="296"/>
      <c r="C19" s="296"/>
      <c r="D19" s="296"/>
      <c r="E19" s="296"/>
      <c r="F19" s="296"/>
      <c r="G19" s="296"/>
      <c r="H19" s="296"/>
    </row>
    <row r="20" spans="1:8" ht="20">
      <c r="A20" s="297"/>
      <c r="B20" s="296"/>
      <c r="C20" s="296"/>
      <c r="D20" s="296"/>
      <c r="E20" s="296"/>
      <c r="F20" s="296"/>
      <c r="G20" s="296"/>
      <c r="H20" s="296"/>
    </row>
    <row r="21" spans="1:8" ht="20">
      <c r="A21" s="297"/>
      <c r="B21" s="296"/>
      <c r="C21" s="296"/>
      <c r="D21" s="296"/>
      <c r="E21" s="296"/>
      <c r="F21" s="296"/>
      <c r="G21" s="296"/>
      <c r="H21" s="296"/>
    </row>
    <row r="22" spans="1:8">
      <c r="A22" s="295" t="s">
        <v>218</v>
      </c>
      <c r="B22" s="296"/>
      <c r="C22" s="296"/>
      <c r="D22" s="296"/>
      <c r="E22" s="296"/>
      <c r="F22" s="296"/>
      <c r="G22" s="296"/>
      <c r="H22" s="296"/>
    </row>
    <row r="23" spans="1:8">
      <c r="A23" s="295" t="s">
        <v>219</v>
      </c>
      <c r="B23" s="296"/>
      <c r="C23" s="296"/>
      <c r="D23" s="296"/>
      <c r="E23" s="296"/>
      <c r="F23" s="296"/>
      <c r="G23" s="296"/>
      <c r="H23" s="296"/>
    </row>
    <row r="24" spans="1:8">
      <c r="A24" s="295" t="s">
        <v>220</v>
      </c>
      <c r="B24" s="296"/>
      <c r="C24" s="296"/>
      <c r="D24" s="296"/>
      <c r="E24" s="296"/>
      <c r="F24" s="296"/>
      <c r="G24" s="296"/>
      <c r="H24" s="296"/>
    </row>
    <row r="25" spans="1:8">
      <c r="A25" s="295"/>
      <c r="B25" s="296"/>
      <c r="C25" s="296"/>
      <c r="D25" s="296"/>
      <c r="E25" s="296"/>
      <c r="F25" s="296"/>
      <c r="G25" s="296"/>
      <c r="H25" s="296"/>
    </row>
    <row r="26" spans="1:8">
      <c r="A26" s="295"/>
      <c r="B26" s="296"/>
      <c r="C26" s="296"/>
      <c r="D26" s="296"/>
      <c r="E26" s="296"/>
      <c r="F26" s="296"/>
      <c r="G26" s="296"/>
      <c r="H26" s="296"/>
    </row>
    <row r="27" spans="1:8">
      <c r="A27" s="295"/>
      <c r="B27" s="296"/>
      <c r="C27" s="296"/>
      <c r="D27" s="296"/>
      <c r="E27" s="296"/>
      <c r="F27" s="296"/>
      <c r="G27" s="296"/>
      <c r="H27" s="296"/>
    </row>
    <row r="28" spans="1:8">
      <c r="A28" s="295"/>
      <c r="B28" s="296"/>
      <c r="C28" s="296"/>
      <c r="D28" s="296"/>
      <c r="E28" s="296"/>
      <c r="F28" s="296"/>
      <c r="G28" s="296"/>
      <c r="H28" s="296"/>
    </row>
    <row r="29" spans="1:8">
      <c r="A29" s="295"/>
      <c r="B29" s="296"/>
      <c r="C29" s="296"/>
      <c r="D29" s="296"/>
      <c r="E29" s="296"/>
      <c r="F29" s="296"/>
      <c r="G29" s="296"/>
      <c r="H29" s="296"/>
    </row>
    <row r="30" spans="1:8">
      <c r="A30" s="295"/>
      <c r="B30" s="296"/>
      <c r="C30" s="296"/>
      <c r="D30" s="296"/>
      <c r="E30" s="296"/>
      <c r="F30" s="296"/>
      <c r="G30" s="296"/>
      <c r="H30" s="296"/>
    </row>
    <row r="31" spans="1:8">
      <c r="A31" s="295"/>
      <c r="B31" s="296"/>
      <c r="C31" s="296"/>
      <c r="D31" s="296"/>
      <c r="E31" s="296"/>
      <c r="F31" s="296"/>
      <c r="G31" s="296"/>
      <c r="H31" s="296"/>
    </row>
    <row r="32" spans="1:8" ht="20">
      <c r="A32" s="297"/>
      <c r="B32" s="296"/>
      <c r="C32" s="296"/>
      <c r="D32" s="296"/>
      <c r="E32" s="296"/>
      <c r="F32" s="296"/>
      <c r="G32" s="296"/>
      <c r="H32" s="296"/>
    </row>
    <row r="33" spans="1:8" ht="20">
      <c r="A33" s="297"/>
      <c r="B33" s="296"/>
      <c r="C33" s="296"/>
      <c r="D33" s="296"/>
      <c r="E33" s="296"/>
      <c r="F33" s="296"/>
      <c r="G33" s="296"/>
      <c r="H33" s="296"/>
    </row>
    <row r="34" spans="1:8" ht="20">
      <c r="A34" s="297"/>
      <c r="B34" s="296"/>
      <c r="C34" s="296"/>
      <c r="D34" s="296"/>
      <c r="E34" s="296"/>
      <c r="F34" s="296"/>
      <c r="G34" s="296"/>
      <c r="H34" s="296"/>
    </row>
    <row r="35" spans="1:8" ht="20">
      <c r="A35" s="297"/>
      <c r="B35" s="296"/>
      <c r="C35" s="296"/>
      <c r="D35" s="296"/>
      <c r="E35" s="296"/>
      <c r="F35" s="296"/>
      <c r="G35" s="296"/>
      <c r="H35" s="296"/>
    </row>
    <row r="36" spans="1:8" ht="20">
      <c r="A36" s="297"/>
      <c r="B36" s="296"/>
      <c r="C36" s="296"/>
      <c r="D36" s="296"/>
      <c r="E36" s="296"/>
      <c r="F36" s="296"/>
      <c r="G36" s="296"/>
      <c r="H36" s="296"/>
    </row>
    <row r="37" spans="1:8">
      <c r="A37" s="295" t="s">
        <v>221</v>
      </c>
      <c r="B37" s="296"/>
      <c r="C37" s="296"/>
      <c r="D37" s="296"/>
      <c r="E37" s="296"/>
      <c r="F37" s="296"/>
      <c r="G37" s="296"/>
      <c r="H37" s="296"/>
    </row>
    <row r="38" spans="1:8">
      <c r="A38" s="295"/>
      <c r="B38" s="296"/>
      <c r="C38" s="296"/>
      <c r="D38" s="296"/>
      <c r="E38" s="296"/>
      <c r="F38" s="296"/>
      <c r="G38" s="296"/>
      <c r="H38" s="296"/>
    </row>
    <row r="39" spans="1:8" ht="20">
      <c r="A39" s="297"/>
      <c r="B39" s="296"/>
      <c r="C39" s="296"/>
      <c r="D39" s="296"/>
      <c r="E39" s="296"/>
      <c r="F39" s="296"/>
      <c r="G39" s="296"/>
      <c r="H39" s="296"/>
    </row>
    <row r="40" spans="1:8" ht="20">
      <c r="A40" s="297"/>
      <c r="B40" s="296"/>
      <c r="C40" s="296"/>
      <c r="D40" s="296"/>
      <c r="E40" s="296"/>
      <c r="F40" s="296"/>
      <c r="G40" s="296"/>
      <c r="H40" s="296"/>
    </row>
    <row r="41" spans="1:8" ht="20">
      <c r="A41" s="297"/>
      <c r="B41" s="296"/>
      <c r="C41" s="296"/>
      <c r="D41" s="296"/>
      <c r="E41" s="296"/>
      <c r="F41" s="296"/>
      <c r="G41" s="296"/>
      <c r="H41" s="296"/>
    </row>
    <row r="42" spans="1:8" ht="20">
      <c r="A42" s="297"/>
      <c r="B42" s="296"/>
      <c r="C42" s="296"/>
      <c r="D42" s="296"/>
      <c r="E42" s="296"/>
      <c r="F42" s="296"/>
      <c r="G42" s="296"/>
      <c r="H42" s="296"/>
    </row>
    <row r="43" spans="1:8" ht="20">
      <c r="A43" s="297"/>
      <c r="B43" s="296"/>
      <c r="C43" s="296"/>
      <c r="D43" s="296"/>
      <c r="E43" s="296"/>
      <c r="F43" s="296"/>
      <c r="G43" s="296"/>
      <c r="H43" s="296"/>
    </row>
    <row r="44" spans="1:8" ht="20">
      <c r="A44" s="297"/>
      <c r="B44" s="296"/>
      <c r="C44" s="296"/>
      <c r="D44" s="296"/>
      <c r="E44" s="296"/>
      <c r="F44" s="296"/>
      <c r="G44" s="296"/>
      <c r="H44" s="296"/>
    </row>
    <row r="45" spans="1:8">
      <c r="A45" s="295" t="s">
        <v>222</v>
      </c>
      <c r="B45" s="296"/>
      <c r="C45" s="296"/>
      <c r="D45" s="296"/>
      <c r="E45" s="296"/>
      <c r="F45" s="296"/>
      <c r="G45" s="296"/>
      <c r="H45" s="296"/>
    </row>
    <row r="46" spans="1:8">
      <c r="A46" s="295" t="s">
        <v>223</v>
      </c>
      <c r="B46" s="296"/>
      <c r="C46" s="296"/>
      <c r="D46" s="296"/>
      <c r="E46" s="296"/>
      <c r="F46" s="296"/>
      <c r="G46" s="296"/>
      <c r="H46" s="296"/>
    </row>
    <row r="47" spans="1:8">
      <c r="A47" s="295" t="s">
        <v>224</v>
      </c>
      <c r="B47" s="296"/>
      <c r="C47" s="296"/>
      <c r="D47" s="296"/>
      <c r="E47" s="296"/>
      <c r="F47" s="296"/>
      <c r="G47" s="296"/>
      <c r="H47" s="296"/>
    </row>
    <row r="48" spans="1:8" ht="20">
      <c r="A48" s="297"/>
      <c r="B48" s="296"/>
      <c r="C48" s="296"/>
      <c r="D48" s="296"/>
      <c r="E48" s="296"/>
      <c r="F48" s="296"/>
      <c r="G48" s="296"/>
      <c r="H48" s="296"/>
    </row>
    <row r="49" spans="1:8" ht="20">
      <c r="A49" s="297"/>
      <c r="B49" s="296"/>
      <c r="C49" s="296"/>
      <c r="D49" s="296"/>
      <c r="E49" s="296"/>
      <c r="F49" s="296"/>
      <c r="G49" s="296"/>
      <c r="H49" s="296"/>
    </row>
    <row r="50" spans="1:8">
      <c r="A50" s="295"/>
      <c r="B50" s="296"/>
      <c r="C50" s="296"/>
      <c r="D50" s="296"/>
      <c r="E50" s="296"/>
      <c r="F50" s="296"/>
      <c r="G50" s="296"/>
      <c r="H50" s="296"/>
    </row>
    <row r="51" spans="1:8">
      <c r="A51" s="295" t="s">
        <v>225</v>
      </c>
      <c r="B51" s="296"/>
      <c r="C51" s="296"/>
      <c r="D51" s="296"/>
      <c r="E51" s="296"/>
      <c r="F51" s="296"/>
      <c r="G51" s="296"/>
      <c r="H51" s="296"/>
    </row>
    <row r="52" spans="1:8">
      <c r="A52" s="295" t="s">
        <v>226</v>
      </c>
      <c r="B52" s="296"/>
      <c r="C52" s="296"/>
      <c r="D52" s="296"/>
      <c r="E52" s="296"/>
      <c r="F52" s="296"/>
      <c r="G52" s="296"/>
      <c r="H52" s="296"/>
    </row>
    <row r="53" spans="1:8" ht="20">
      <c r="A53" s="297"/>
      <c r="B53" s="296"/>
      <c r="C53" s="296"/>
      <c r="D53" s="296"/>
      <c r="E53" s="296"/>
      <c r="F53" s="296"/>
      <c r="G53" s="296"/>
      <c r="H53" s="296"/>
    </row>
    <row r="54" spans="1:8" ht="20">
      <c r="A54" s="297"/>
      <c r="B54" s="296"/>
      <c r="C54" s="296"/>
      <c r="D54" s="296"/>
      <c r="E54" s="296"/>
      <c r="F54" s="296"/>
      <c r="G54" s="296"/>
      <c r="H54" s="296"/>
    </row>
    <row r="55" spans="1:8" ht="20">
      <c r="A55" s="297"/>
      <c r="B55" s="296"/>
      <c r="C55" s="296"/>
      <c r="D55" s="296"/>
      <c r="E55" s="296"/>
      <c r="F55" s="296"/>
      <c r="G55" s="296"/>
      <c r="H55" s="296"/>
    </row>
    <row r="56" spans="1:8" ht="20">
      <c r="A56" s="297"/>
      <c r="B56" s="296"/>
      <c r="C56" s="296"/>
      <c r="D56" s="296"/>
      <c r="E56" s="296"/>
      <c r="F56" s="296"/>
      <c r="G56" s="296"/>
      <c r="H56" s="296"/>
    </row>
    <row r="57" spans="1:8" ht="20">
      <c r="A57" s="297"/>
      <c r="B57" s="296"/>
      <c r="C57" s="296"/>
      <c r="D57" s="296"/>
      <c r="E57" s="296"/>
      <c r="F57" s="296"/>
      <c r="G57" s="296"/>
      <c r="H57" s="296"/>
    </row>
    <row r="58" spans="1:8" ht="20">
      <c r="A58" s="297"/>
      <c r="B58" s="296"/>
      <c r="C58" s="296"/>
      <c r="D58" s="296"/>
      <c r="E58" s="296"/>
      <c r="F58" s="296"/>
      <c r="G58" s="296"/>
      <c r="H58" s="296"/>
    </row>
    <row r="59" spans="1:8" ht="20">
      <c r="A59" s="297"/>
      <c r="B59" s="296"/>
      <c r="C59" s="296"/>
      <c r="D59" s="296"/>
      <c r="E59" s="296"/>
      <c r="F59" s="296"/>
      <c r="G59" s="296"/>
      <c r="H59" s="296"/>
    </row>
    <row r="60" spans="1:8" ht="20">
      <c r="A60" s="297"/>
      <c r="B60" s="296"/>
      <c r="C60" s="296"/>
      <c r="D60" s="296"/>
      <c r="E60" s="296"/>
      <c r="F60" s="296"/>
      <c r="G60" s="296"/>
      <c r="H60" s="296"/>
    </row>
    <row r="61" spans="1:8" ht="20">
      <c r="A61" s="297"/>
      <c r="B61" s="296"/>
      <c r="C61" s="296"/>
      <c r="D61" s="296"/>
      <c r="E61" s="296"/>
      <c r="F61" s="296"/>
      <c r="G61" s="296"/>
      <c r="H61" s="296"/>
    </row>
    <row r="62" spans="1:8" ht="20">
      <c r="A62" s="297"/>
      <c r="B62" s="296"/>
      <c r="C62" s="296"/>
      <c r="D62" s="296"/>
      <c r="E62" s="296"/>
      <c r="F62" s="296"/>
      <c r="G62" s="296"/>
      <c r="H62" s="296"/>
    </row>
    <row r="63" spans="1:8" ht="20">
      <c r="A63" s="297"/>
      <c r="B63" s="296"/>
      <c r="C63" s="296"/>
      <c r="D63" s="296"/>
      <c r="E63" s="296"/>
      <c r="F63" s="296"/>
      <c r="G63" s="296"/>
      <c r="H63" s="296"/>
    </row>
    <row r="64" spans="1:8" ht="20">
      <c r="A64" s="297"/>
      <c r="B64" s="296"/>
      <c r="C64" s="296"/>
      <c r="D64" s="296"/>
      <c r="E64" s="296"/>
      <c r="F64" s="296"/>
      <c r="G64" s="296"/>
      <c r="H64" s="296"/>
    </row>
    <row r="65" spans="1:8">
      <c r="A65" s="295" t="s">
        <v>227</v>
      </c>
      <c r="B65" s="296"/>
      <c r="C65" s="296"/>
      <c r="D65" s="296"/>
      <c r="E65" s="296"/>
      <c r="F65" s="296"/>
      <c r="G65" s="296"/>
      <c r="H65" s="296"/>
    </row>
    <row r="66" spans="1:8" ht="20">
      <c r="A66" s="297"/>
      <c r="B66" s="296"/>
      <c r="C66" s="296"/>
      <c r="D66" s="296"/>
      <c r="E66" s="296"/>
      <c r="F66" s="296"/>
      <c r="G66" s="296"/>
      <c r="H66" s="296"/>
    </row>
    <row r="67" spans="1:8" ht="20">
      <c r="A67" s="297"/>
      <c r="B67" s="296"/>
      <c r="C67" s="296"/>
      <c r="D67" s="296"/>
      <c r="E67" s="296"/>
      <c r="F67" s="296"/>
      <c r="G67" s="296"/>
      <c r="H67" s="296"/>
    </row>
    <row r="68" spans="1:8" ht="20">
      <c r="A68" s="297"/>
      <c r="B68" s="296"/>
      <c r="C68" s="296"/>
      <c r="D68" s="296"/>
      <c r="E68" s="296"/>
      <c r="F68" s="296"/>
      <c r="G68" s="296"/>
      <c r="H68" s="296"/>
    </row>
    <row r="69" spans="1:8" ht="20">
      <c r="A69" s="297"/>
      <c r="B69" s="296"/>
      <c r="C69" s="296"/>
      <c r="D69" s="296"/>
      <c r="E69" s="296"/>
      <c r="F69" s="296"/>
      <c r="G69" s="296"/>
      <c r="H69" s="296"/>
    </row>
    <row r="70" spans="1:8" ht="20">
      <c r="A70" s="297"/>
      <c r="B70" s="296"/>
      <c r="C70" s="296"/>
      <c r="D70" s="296"/>
      <c r="E70" s="296"/>
      <c r="F70" s="296"/>
      <c r="G70" s="296"/>
      <c r="H70" s="296"/>
    </row>
    <row r="71" spans="1:8" ht="20">
      <c r="A71" s="297"/>
      <c r="B71" s="296"/>
      <c r="C71" s="296"/>
      <c r="D71" s="296"/>
      <c r="E71" s="296"/>
      <c r="F71" s="296"/>
      <c r="G71" s="296"/>
      <c r="H71" s="296"/>
    </row>
    <row r="72" spans="1:8" ht="20">
      <c r="A72" s="297"/>
      <c r="B72" s="296"/>
      <c r="C72" s="296"/>
      <c r="D72" s="296"/>
      <c r="E72" s="296"/>
      <c r="F72" s="296"/>
      <c r="G72" s="296"/>
      <c r="H72" s="296"/>
    </row>
    <row r="73" spans="1:8" ht="20">
      <c r="A73" s="297"/>
      <c r="B73" s="296"/>
      <c r="C73" s="296"/>
      <c r="D73" s="296"/>
      <c r="E73" s="296"/>
      <c r="F73" s="296"/>
      <c r="G73" s="296"/>
      <c r="H73" s="296"/>
    </row>
    <row r="74" spans="1:8" ht="20">
      <c r="A74" s="297"/>
      <c r="B74" s="296"/>
      <c r="C74" s="296"/>
      <c r="D74" s="296"/>
      <c r="E74" s="296"/>
      <c r="F74" s="296"/>
      <c r="G74" s="296"/>
      <c r="H74" s="296"/>
    </row>
    <row r="75" spans="1:8" ht="20">
      <c r="A75" s="297"/>
      <c r="B75" s="296"/>
      <c r="C75" s="296"/>
      <c r="D75" s="296"/>
      <c r="E75" s="296"/>
      <c r="F75" s="296"/>
      <c r="G75" s="296"/>
      <c r="H75" s="296"/>
    </row>
    <row r="76" spans="1:8" ht="20">
      <c r="A76" s="297"/>
      <c r="B76" s="296"/>
      <c r="C76" s="296"/>
      <c r="D76" s="296"/>
      <c r="E76" s="296"/>
      <c r="F76" s="296"/>
      <c r="G76" s="296"/>
      <c r="H76" s="296"/>
    </row>
    <row r="77" spans="1:8" ht="20">
      <c r="A77" s="297"/>
      <c r="B77" s="296"/>
      <c r="C77" s="296"/>
      <c r="D77" s="296"/>
      <c r="E77" s="296"/>
      <c r="F77" s="296"/>
      <c r="G77" s="296"/>
      <c r="H77" s="296"/>
    </row>
    <row r="78" spans="1:8" ht="20">
      <c r="A78" s="297"/>
      <c r="B78" s="296"/>
      <c r="C78" s="296"/>
      <c r="D78" s="296"/>
      <c r="E78" s="296"/>
      <c r="F78" s="296"/>
      <c r="G78" s="296"/>
      <c r="H78" s="296"/>
    </row>
    <row r="79" spans="1:8" ht="20">
      <c r="A79" s="297"/>
      <c r="B79" s="296"/>
      <c r="C79" s="296"/>
      <c r="D79" s="296"/>
      <c r="E79" s="296"/>
      <c r="F79" s="296"/>
      <c r="G79" s="296"/>
      <c r="H79" s="296"/>
    </row>
    <row r="80" spans="1:8" ht="20">
      <c r="A80" s="297"/>
      <c r="B80" s="296"/>
      <c r="C80" s="296"/>
      <c r="D80" s="296"/>
      <c r="E80" s="296"/>
      <c r="F80" s="296"/>
      <c r="G80" s="296"/>
      <c r="H80" s="296"/>
    </row>
    <row r="81" spans="1:8" ht="20">
      <c r="A81" s="297"/>
      <c r="B81" s="296"/>
      <c r="C81" s="296"/>
      <c r="D81" s="296"/>
      <c r="E81" s="296"/>
      <c r="F81" s="296"/>
      <c r="G81" s="296"/>
      <c r="H81" s="296"/>
    </row>
    <row r="82" spans="1:8" ht="20">
      <c r="A82" s="297"/>
      <c r="B82" s="296"/>
      <c r="C82" s="296"/>
      <c r="D82" s="296"/>
      <c r="E82" s="296"/>
      <c r="F82" s="296"/>
      <c r="G82" s="296"/>
      <c r="H82" s="296"/>
    </row>
    <row r="83" spans="1:8" ht="20">
      <c r="A83" s="297"/>
      <c r="B83" s="296"/>
      <c r="C83" s="296"/>
      <c r="D83" s="296"/>
      <c r="E83" s="296"/>
      <c r="F83" s="296"/>
      <c r="G83" s="296"/>
      <c r="H83" s="296"/>
    </row>
    <row r="84" spans="1:8" ht="20">
      <c r="A84" s="297"/>
      <c r="B84" s="296"/>
      <c r="C84" s="296"/>
      <c r="D84" s="296"/>
      <c r="E84" s="296"/>
      <c r="F84" s="296"/>
      <c r="G84" s="296"/>
      <c r="H84" s="296"/>
    </row>
    <row r="85" spans="1:8" ht="20">
      <c r="A85" s="297"/>
      <c r="B85" s="296"/>
      <c r="C85" s="296"/>
      <c r="D85" s="296"/>
      <c r="E85" s="296"/>
      <c r="F85" s="296"/>
      <c r="G85" s="296"/>
      <c r="H85" s="296"/>
    </row>
    <row r="86" spans="1:8" ht="27.75" customHeight="1">
      <c r="A86" s="297"/>
      <c r="B86" s="296"/>
      <c r="C86" s="296"/>
      <c r="D86" s="296"/>
      <c r="E86" s="296"/>
      <c r="F86" s="296"/>
      <c r="G86" s="296"/>
      <c r="H86" s="296"/>
    </row>
    <row r="87" spans="1:8">
      <c r="A87" s="298" t="s">
        <v>228</v>
      </c>
      <c r="B87" s="296"/>
      <c r="C87" s="296"/>
      <c r="D87" s="296"/>
      <c r="E87" s="296"/>
      <c r="F87" s="296"/>
      <c r="G87" s="296"/>
      <c r="H87" s="296"/>
    </row>
    <row r="88" spans="1:8" ht="20">
      <c r="A88" s="297"/>
      <c r="B88" s="296"/>
      <c r="C88" s="296"/>
      <c r="D88" s="296"/>
      <c r="E88" s="296"/>
      <c r="F88" s="296"/>
      <c r="G88" s="296"/>
      <c r="H88" s="296"/>
    </row>
    <row r="89" spans="1:8">
      <c r="A89" s="295" t="s">
        <v>229</v>
      </c>
      <c r="B89" s="296"/>
      <c r="C89" s="296"/>
      <c r="D89" s="296"/>
      <c r="E89" s="296"/>
      <c r="F89" s="296"/>
      <c r="G89" s="296"/>
      <c r="H89" s="296"/>
    </row>
    <row r="90" spans="1:8" ht="20">
      <c r="A90" s="297"/>
      <c r="B90" s="296"/>
      <c r="C90" s="296"/>
      <c r="D90" s="296"/>
      <c r="E90" s="296"/>
      <c r="F90" s="296"/>
      <c r="G90" s="296"/>
      <c r="H90" s="296"/>
    </row>
    <row r="91" spans="1:8" ht="20">
      <c r="A91" s="297"/>
      <c r="B91" s="296"/>
      <c r="C91" s="296"/>
      <c r="D91" s="296"/>
      <c r="E91" s="296"/>
      <c r="F91" s="296"/>
      <c r="G91" s="296"/>
      <c r="H91" s="296"/>
    </row>
    <row r="92" spans="1:8" ht="20">
      <c r="A92" s="297"/>
      <c r="B92" s="296"/>
      <c r="C92" s="296"/>
      <c r="D92" s="296"/>
      <c r="E92" s="296"/>
      <c r="F92" s="296"/>
      <c r="G92" s="296"/>
      <c r="H92" s="296"/>
    </row>
    <row r="93" spans="1:8" ht="20">
      <c r="A93" s="297"/>
      <c r="B93" s="296"/>
      <c r="C93" s="296"/>
      <c r="D93" s="296"/>
      <c r="E93" s="296"/>
      <c r="F93" s="296"/>
      <c r="G93" s="296"/>
      <c r="H93" s="296"/>
    </row>
    <row r="94" spans="1:8" ht="20">
      <c r="A94" s="297"/>
      <c r="B94" s="296"/>
      <c r="C94" s="296"/>
      <c r="D94" s="296"/>
      <c r="E94" s="296"/>
      <c r="F94" s="296"/>
      <c r="G94" s="296"/>
      <c r="H94" s="296"/>
    </row>
    <row r="95" spans="1:8" ht="20">
      <c r="A95" s="297"/>
      <c r="B95" s="296"/>
      <c r="C95" s="296"/>
      <c r="D95" s="296"/>
      <c r="E95" s="296"/>
      <c r="F95" s="296"/>
      <c r="G95" s="296"/>
      <c r="H95" s="296"/>
    </row>
    <row r="96" spans="1:8" ht="20">
      <c r="A96" s="297"/>
      <c r="B96" s="296"/>
      <c r="C96" s="296"/>
      <c r="D96" s="296"/>
      <c r="E96" s="296"/>
      <c r="F96" s="296"/>
      <c r="G96" s="296"/>
      <c r="H96" s="296"/>
    </row>
    <row r="97" spans="1:8" ht="20">
      <c r="A97" s="297"/>
      <c r="B97" s="296"/>
      <c r="C97" s="296"/>
      <c r="D97" s="296"/>
      <c r="E97" s="296"/>
      <c r="F97" s="296"/>
      <c r="G97" s="296"/>
      <c r="H97" s="296"/>
    </row>
    <row r="98" spans="1:8" ht="20">
      <c r="A98" s="297"/>
      <c r="B98" s="296"/>
      <c r="C98" s="296"/>
      <c r="D98" s="296"/>
      <c r="E98" s="296"/>
      <c r="F98" s="296"/>
      <c r="G98" s="296"/>
      <c r="H98" s="296"/>
    </row>
    <row r="99" spans="1:8" ht="20">
      <c r="A99" s="297"/>
      <c r="B99" s="296"/>
      <c r="C99" s="296"/>
      <c r="D99" s="296"/>
      <c r="E99" s="296"/>
      <c r="F99" s="296"/>
      <c r="G99" s="296"/>
      <c r="H99" s="296"/>
    </row>
    <row r="100" spans="1:8" ht="20">
      <c r="A100" s="297"/>
      <c r="B100" s="296"/>
      <c r="C100" s="296"/>
      <c r="D100" s="296"/>
      <c r="E100" s="296"/>
      <c r="F100" s="296"/>
      <c r="G100" s="296"/>
      <c r="H100" s="296"/>
    </row>
    <row r="101" spans="1:8" ht="20">
      <c r="A101" s="297"/>
      <c r="B101" s="296"/>
      <c r="C101" s="296"/>
      <c r="D101" s="296"/>
      <c r="E101" s="296"/>
      <c r="F101" s="296"/>
      <c r="G101" s="296"/>
      <c r="H101" s="296"/>
    </row>
    <row r="102" spans="1:8" ht="20">
      <c r="A102" s="297"/>
      <c r="B102" s="296"/>
      <c r="C102" s="296"/>
      <c r="D102" s="296"/>
      <c r="E102" s="296"/>
      <c r="F102" s="296"/>
      <c r="G102" s="296"/>
      <c r="H102" s="296"/>
    </row>
    <row r="103" spans="1:8" ht="20">
      <c r="A103" s="297"/>
      <c r="B103" s="296"/>
      <c r="C103" s="296"/>
      <c r="D103" s="296"/>
      <c r="E103" s="296"/>
      <c r="F103" s="296"/>
      <c r="G103" s="296"/>
      <c r="H103" s="296"/>
    </row>
    <row r="104" spans="1:8" ht="20">
      <c r="A104" s="297"/>
      <c r="B104" s="296"/>
      <c r="C104" s="296"/>
      <c r="D104" s="296"/>
      <c r="E104" s="296"/>
      <c r="F104" s="296"/>
      <c r="G104" s="296"/>
      <c r="H104" s="296"/>
    </row>
    <row r="105" spans="1:8" ht="20">
      <c r="A105" s="297"/>
      <c r="B105" s="296"/>
      <c r="C105" s="296"/>
      <c r="D105" s="296"/>
      <c r="E105" s="296"/>
      <c r="F105" s="296"/>
      <c r="G105" s="296"/>
      <c r="H105" s="296"/>
    </row>
    <row r="106" spans="1:8" ht="20">
      <c r="A106" s="297"/>
      <c r="B106" s="296"/>
      <c r="C106" s="296"/>
      <c r="D106" s="296"/>
      <c r="E106" s="296"/>
      <c r="F106" s="296"/>
      <c r="G106" s="296"/>
      <c r="H106" s="296"/>
    </row>
    <row r="107" spans="1:8" ht="20">
      <c r="A107" s="297"/>
      <c r="B107" s="296"/>
      <c r="C107" s="296"/>
      <c r="D107" s="296"/>
      <c r="E107" s="296"/>
      <c r="F107" s="296"/>
      <c r="G107" s="296"/>
      <c r="H107" s="296"/>
    </row>
    <row r="108" spans="1:8" ht="20">
      <c r="A108" s="297"/>
      <c r="B108" s="296"/>
      <c r="C108" s="296"/>
      <c r="D108" s="296"/>
      <c r="E108" s="296"/>
      <c r="F108" s="296"/>
      <c r="G108" s="296"/>
      <c r="H108" s="296"/>
    </row>
    <row r="109" spans="1:8" ht="20">
      <c r="A109" s="297"/>
      <c r="B109" s="296"/>
      <c r="C109" s="296"/>
      <c r="D109" s="296"/>
      <c r="E109" s="296"/>
      <c r="F109" s="296"/>
      <c r="G109" s="296"/>
      <c r="H109" s="296"/>
    </row>
    <row r="110" spans="1:8" ht="20">
      <c r="A110" s="297"/>
      <c r="B110" s="296"/>
      <c r="C110" s="296"/>
      <c r="D110" s="296"/>
      <c r="E110" s="296"/>
      <c r="F110" s="296"/>
      <c r="G110" s="296"/>
      <c r="H110" s="296"/>
    </row>
    <row r="111" spans="1:8" ht="20">
      <c r="A111" s="297"/>
      <c r="B111" s="296"/>
      <c r="C111" s="296"/>
      <c r="D111" s="296"/>
      <c r="E111" s="296"/>
      <c r="F111" s="296"/>
      <c r="G111" s="296"/>
      <c r="H111" s="296"/>
    </row>
    <row r="112" spans="1:8" ht="20">
      <c r="A112" s="297"/>
      <c r="B112" s="296"/>
      <c r="C112" s="296"/>
      <c r="D112" s="296"/>
      <c r="E112" s="296"/>
      <c r="F112" s="296"/>
      <c r="G112" s="296"/>
      <c r="H112" s="296"/>
    </row>
    <row r="113" spans="1:8" ht="20">
      <c r="A113" s="297"/>
      <c r="B113" s="296"/>
      <c r="C113" s="296"/>
      <c r="D113" s="296"/>
      <c r="E113" s="296"/>
      <c r="F113" s="296"/>
      <c r="G113" s="296"/>
      <c r="H113" s="296"/>
    </row>
    <row r="114" spans="1:8" ht="20">
      <c r="A114" s="297"/>
      <c r="B114" s="296"/>
      <c r="C114" s="296"/>
      <c r="D114" s="296"/>
      <c r="E114" s="296"/>
      <c r="F114" s="296"/>
      <c r="G114" s="296"/>
      <c r="H114" s="296"/>
    </row>
    <row r="115" spans="1:8" ht="20">
      <c r="A115" s="297"/>
      <c r="B115" s="296"/>
      <c r="C115" s="296"/>
      <c r="D115" s="296"/>
      <c r="E115" s="296"/>
      <c r="F115" s="296"/>
      <c r="G115" s="296"/>
      <c r="H115" s="296"/>
    </row>
    <row r="116" spans="1:8" ht="20">
      <c r="A116" s="297"/>
      <c r="B116" s="296"/>
      <c r="C116" s="296"/>
      <c r="D116" s="296"/>
      <c r="E116" s="296"/>
      <c r="F116" s="296"/>
      <c r="G116" s="296"/>
      <c r="H116" s="296"/>
    </row>
    <row r="117" spans="1:8" ht="20">
      <c r="A117" s="297"/>
      <c r="B117" s="296"/>
      <c r="C117" s="296"/>
      <c r="D117" s="296"/>
      <c r="E117" s="296"/>
      <c r="F117" s="296"/>
      <c r="G117" s="296"/>
      <c r="H117" s="296"/>
    </row>
    <row r="118" spans="1:8" ht="20">
      <c r="A118" s="297"/>
      <c r="B118" s="296"/>
      <c r="C118" s="296"/>
      <c r="D118" s="296"/>
      <c r="E118" s="296"/>
      <c r="F118" s="296"/>
      <c r="G118" s="296"/>
      <c r="H118" s="296"/>
    </row>
    <row r="119" spans="1:8" ht="20">
      <c r="A119" s="297"/>
      <c r="B119" s="296"/>
      <c r="C119" s="296"/>
      <c r="D119" s="296"/>
      <c r="E119" s="296"/>
      <c r="F119" s="296"/>
      <c r="G119" s="296"/>
      <c r="H119" s="296"/>
    </row>
    <row r="120" spans="1:8" ht="20">
      <c r="A120" s="297"/>
      <c r="B120" s="296"/>
      <c r="C120" s="296"/>
      <c r="D120" s="296"/>
      <c r="E120" s="296"/>
      <c r="F120" s="296"/>
      <c r="G120" s="296"/>
      <c r="H120" s="296"/>
    </row>
    <row r="121" spans="1:8" ht="20">
      <c r="A121" s="297"/>
      <c r="B121" s="296"/>
      <c r="C121" s="296"/>
      <c r="D121" s="296"/>
      <c r="E121" s="296"/>
      <c r="F121" s="296"/>
      <c r="G121" s="296"/>
      <c r="H121" s="296"/>
    </row>
    <row r="122" spans="1:8" ht="20">
      <c r="A122" s="297"/>
      <c r="B122" s="296"/>
      <c r="C122" s="296"/>
      <c r="D122" s="296"/>
      <c r="E122" s="296"/>
      <c r="F122" s="296"/>
      <c r="G122" s="296"/>
      <c r="H122" s="296"/>
    </row>
    <row r="123" spans="1:8" ht="20">
      <c r="A123" s="297"/>
      <c r="B123" s="296"/>
      <c r="C123" s="296"/>
      <c r="D123" s="296"/>
      <c r="E123" s="296"/>
      <c r="F123" s="296"/>
      <c r="G123" s="296"/>
      <c r="H123" s="296"/>
    </row>
    <row r="124" spans="1:8" ht="20">
      <c r="A124" s="297"/>
      <c r="B124" s="296"/>
      <c r="C124" s="296"/>
      <c r="D124" s="296"/>
      <c r="E124" s="296"/>
      <c r="F124" s="296"/>
      <c r="G124" s="296"/>
      <c r="H124" s="296"/>
    </row>
    <row r="125" spans="1:8" ht="20">
      <c r="A125" s="297"/>
      <c r="B125" s="296"/>
      <c r="C125" s="296"/>
      <c r="D125" s="296"/>
      <c r="E125" s="296"/>
      <c r="F125" s="296"/>
      <c r="G125" s="296"/>
      <c r="H125" s="296"/>
    </row>
    <row r="126" spans="1:8" ht="20">
      <c r="A126" s="297"/>
      <c r="B126" s="296"/>
      <c r="C126" s="296"/>
      <c r="D126" s="296"/>
      <c r="E126" s="296"/>
      <c r="F126" s="296"/>
      <c r="G126" s="296"/>
      <c r="H126" s="296"/>
    </row>
    <row r="127" spans="1:8" ht="20">
      <c r="A127" s="297"/>
      <c r="B127" s="296"/>
      <c r="C127" s="296"/>
      <c r="D127" s="296"/>
      <c r="E127" s="296"/>
      <c r="F127" s="296"/>
      <c r="G127" s="296"/>
      <c r="H127" s="296"/>
    </row>
    <row r="128" spans="1:8" ht="20">
      <c r="A128" s="297"/>
      <c r="B128" s="296"/>
      <c r="C128" s="296"/>
      <c r="D128" s="296"/>
      <c r="E128" s="296"/>
      <c r="F128" s="296"/>
      <c r="G128" s="296"/>
      <c r="H128" s="296"/>
    </row>
    <row r="129" spans="1:8" ht="20">
      <c r="A129" s="297"/>
      <c r="B129" s="296"/>
      <c r="C129" s="296"/>
      <c r="D129" s="296"/>
      <c r="E129" s="296"/>
      <c r="F129" s="296"/>
      <c r="G129" s="296"/>
      <c r="H129" s="296"/>
    </row>
    <row r="130" spans="1:8" ht="20">
      <c r="A130" s="297"/>
      <c r="B130" s="296"/>
      <c r="C130" s="296"/>
      <c r="D130" s="296"/>
      <c r="E130" s="296"/>
      <c r="F130" s="296"/>
      <c r="G130" s="296"/>
      <c r="H130" s="296"/>
    </row>
    <row r="131" spans="1:8" ht="20">
      <c r="A131" s="297"/>
      <c r="B131" s="296"/>
      <c r="C131" s="296"/>
      <c r="D131" s="296"/>
      <c r="E131" s="296"/>
      <c r="F131" s="296"/>
      <c r="G131" s="296"/>
      <c r="H131" s="296"/>
    </row>
    <row r="132" spans="1:8" ht="20">
      <c r="A132" s="297"/>
      <c r="B132" s="296"/>
      <c r="C132" s="296"/>
      <c r="D132" s="296"/>
      <c r="E132" s="296"/>
      <c r="F132" s="296"/>
      <c r="G132" s="296"/>
      <c r="H132" s="296"/>
    </row>
    <row r="133" spans="1:8" ht="20">
      <c r="A133" s="297"/>
      <c r="B133" s="296"/>
      <c r="C133" s="296"/>
      <c r="D133" s="296"/>
      <c r="E133" s="296"/>
      <c r="F133" s="296"/>
      <c r="G133" s="296"/>
      <c r="H133" s="296"/>
    </row>
    <row r="134" spans="1:8" ht="20">
      <c r="A134" s="297"/>
      <c r="B134" s="296"/>
      <c r="C134" s="296"/>
      <c r="D134" s="296"/>
      <c r="E134" s="296"/>
      <c r="F134" s="296"/>
      <c r="G134" s="296"/>
      <c r="H134" s="296"/>
    </row>
    <row r="135" spans="1:8" ht="20">
      <c r="A135" s="297"/>
      <c r="B135" s="296"/>
      <c r="C135" s="296"/>
      <c r="D135" s="296"/>
      <c r="E135" s="296"/>
      <c r="F135" s="296"/>
      <c r="G135" s="296"/>
      <c r="H135" s="296"/>
    </row>
    <row r="136" spans="1:8" ht="20">
      <c r="A136" s="297"/>
      <c r="B136" s="296"/>
      <c r="C136" s="296"/>
      <c r="D136" s="296"/>
      <c r="E136" s="296"/>
      <c r="F136" s="296"/>
      <c r="G136" s="296"/>
      <c r="H136" s="296"/>
    </row>
    <row r="137" spans="1:8" ht="20">
      <c r="A137" s="297"/>
      <c r="B137" s="296"/>
      <c r="C137" s="296"/>
      <c r="D137" s="296"/>
      <c r="E137" s="296"/>
      <c r="F137" s="296"/>
      <c r="G137" s="296"/>
      <c r="H137" s="296"/>
    </row>
    <row r="138" spans="1:8" ht="20">
      <c r="A138" s="297"/>
      <c r="B138" s="296"/>
      <c r="C138" s="296"/>
      <c r="D138" s="296"/>
      <c r="E138" s="296"/>
      <c r="F138" s="296"/>
      <c r="G138" s="296"/>
      <c r="H138" s="296"/>
    </row>
    <row r="139" spans="1:8" ht="20">
      <c r="A139" s="297"/>
      <c r="B139" s="296"/>
      <c r="C139" s="296"/>
      <c r="D139" s="296"/>
      <c r="E139" s="296"/>
      <c r="F139" s="296"/>
      <c r="G139" s="296"/>
      <c r="H139" s="296"/>
    </row>
    <row r="140" spans="1:8" ht="20">
      <c r="A140" s="297"/>
      <c r="B140" s="296"/>
      <c r="C140" s="296"/>
      <c r="D140" s="296"/>
      <c r="E140" s="296"/>
      <c r="F140" s="296"/>
      <c r="G140" s="296"/>
      <c r="H140" s="296"/>
    </row>
    <row r="141" spans="1:8" ht="20">
      <c r="A141" s="297"/>
      <c r="B141" s="296"/>
      <c r="C141" s="296"/>
      <c r="D141" s="296"/>
      <c r="E141" s="296"/>
      <c r="F141" s="296"/>
      <c r="G141" s="296"/>
      <c r="H141" s="296"/>
    </row>
    <row r="142" spans="1:8" ht="20">
      <c r="A142" s="297"/>
      <c r="B142" s="296"/>
      <c r="C142" s="296"/>
      <c r="D142" s="296"/>
      <c r="E142" s="296"/>
      <c r="F142" s="296"/>
      <c r="G142" s="296"/>
      <c r="H142" s="296"/>
    </row>
    <row r="143" spans="1:8" ht="20">
      <c r="A143" s="297"/>
      <c r="B143" s="296"/>
      <c r="C143" s="296"/>
      <c r="D143" s="296"/>
      <c r="E143" s="296"/>
      <c r="F143" s="296"/>
      <c r="G143" s="296"/>
      <c r="H143" s="296"/>
    </row>
    <row r="144" spans="1:8" ht="20">
      <c r="A144" s="297"/>
      <c r="B144" s="296"/>
      <c r="C144" s="296"/>
      <c r="D144" s="296"/>
      <c r="E144" s="296"/>
      <c r="F144" s="296"/>
      <c r="G144" s="296"/>
      <c r="H144" s="296"/>
    </row>
    <row r="145" spans="1:8" ht="20">
      <c r="A145" s="297"/>
      <c r="B145" s="296"/>
      <c r="C145" s="296"/>
      <c r="D145" s="296"/>
      <c r="E145" s="296"/>
      <c r="F145" s="296"/>
      <c r="G145" s="296"/>
      <c r="H145" s="296"/>
    </row>
    <row r="146" spans="1:8" ht="20">
      <c r="A146" s="297"/>
      <c r="B146" s="296"/>
      <c r="C146" s="296"/>
      <c r="D146" s="296"/>
      <c r="E146" s="296"/>
      <c r="F146" s="296"/>
      <c r="G146" s="296"/>
      <c r="H146" s="296"/>
    </row>
    <row r="147" spans="1:8" ht="20">
      <c r="A147" s="297"/>
      <c r="B147" s="296"/>
      <c r="C147" s="296"/>
      <c r="D147" s="296"/>
      <c r="E147" s="296"/>
      <c r="F147" s="296"/>
      <c r="G147" s="296"/>
      <c r="H147" s="296"/>
    </row>
    <row r="148" spans="1:8" ht="20">
      <c r="A148" s="297"/>
      <c r="B148" s="296"/>
      <c r="C148" s="296"/>
      <c r="D148" s="296"/>
      <c r="E148" s="296"/>
      <c r="F148" s="296"/>
      <c r="G148" s="296"/>
      <c r="H148" s="296"/>
    </row>
    <row r="149" spans="1:8" ht="20">
      <c r="A149" s="297"/>
      <c r="B149" s="296"/>
      <c r="C149" s="296"/>
      <c r="D149" s="296"/>
      <c r="E149" s="296"/>
      <c r="F149" s="296"/>
      <c r="G149" s="296"/>
      <c r="H149" s="296"/>
    </row>
    <row r="150" spans="1:8" ht="20">
      <c r="A150" s="297"/>
      <c r="B150" s="296"/>
      <c r="C150" s="296"/>
      <c r="D150" s="296"/>
      <c r="E150" s="296"/>
      <c r="F150" s="296"/>
      <c r="G150" s="296"/>
      <c r="H150" s="296"/>
    </row>
    <row r="151" spans="1:8" ht="20">
      <c r="A151" s="297"/>
      <c r="B151" s="296"/>
      <c r="C151" s="296"/>
      <c r="D151" s="296"/>
      <c r="E151" s="296"/>
      <c r="F151" s="296"/>
      <c r="G151" s="296"/>
      <c r="H151" s="296"/>
    </row>
    <row r="152" spans="1:8" ht="20">
      <c r="A152" s="297"/>
      <c r="B152" s="296"/>
      <c r="C152" s="296"/>
      <c r="D152" s="296"/>
      <c r="E152" s="296"/>
      <c r="F152" s="296"/>
      <c r="G152" s="296"/>
      <c r="H152" s="296"/>
    </row>
    <row r="153" spans="1:8" ht="20">
      <c r="A153" s="297"/>
      <c r="B153" s="296"/>
      <c r="C153" s="296"/>
      <c r="D153" s="296"/>
      <c r="E153" s="296"/>
      <c r="F153" s="296"/>
      <c r="G153" s="296"/>
      <c r="H153" s="296"/>
    </row>
    <row r="154" spans="1:8" ht="20">
      <c r="A154" s="297"/>
      <c r="B154" s="296"/>
      <c r="C154" s="296"/>
      <c r="D154" s="296"/>
      <c r="E154" s="296"/>
      <c r="F154" s="296"/>
      <c r="G154" s="296"/>
      <c r="H154" s="296"/>
    </row>
    <row r="155" spans="1:8" ht="20">
      <c r="A155" s="297"/>
      <c r="B155" s="296"/>
      <c r="C155" s="296"/>
      <c r="D155" s="296"/>
      <c r="E155" s="296"/>
      <c r="F155" s="296"/>
      <c r="G155" s="296"/>
      <c r="H155" s="296"/>
    </row>
    <row r="156" spans="1:8" ht="20">
      <c r="A156" s="297"/>
      <c r="B156" s="296"/>
      <c r="C156" s="296"/>
      <c r="D156" s="296"/>
      <c r="E156" s="296"/>
      <c r="F156" s="296"/>
      <c r="G156" s="296"/>
      <c r="H156" s="296"/>
    </row>
    <row r="157" spans="1:8" ht="20">
      <c r="A157" s="297"/>
      <c r="B157" s="296"/>
      <c r="C157" s="296"/>
      <c r="D157" s="296"/>
      <c r="E157" s="296"/>
      <c r="F157" s="296"/>
      <c r="G157" s="296"/>
      <c r="H157" s="296"/>
    </row>
    <row r="158" spans="1:8" ht="20">
      <c r="A158" s="297"/>
      <c r="B158" s="296"/>
      <c r="C158" s="296"/>
      <c r="D158" s="296"/>
      <c r="E158" s="296"/>
      <c r="F158" s="296"/>
      <c r="G158" s="296"/>
      <c r="H158" s="296"/>
    </row>
    <row r="159" spans="1:8" ht="20">
      <c r="A159" s="297"/>
      <c r="B159" s="296"/>
      <c r="C159" s="296"/>
      <c r="D159" s="296"/>
      <c r="E159" s="296"/>
      <c r="F159" s="296"/>
      <c r="G159" s="296"/>
      <c r="H159" s="296"/>
    </row>
    <row r="160" spans="1:8" ht="20">
      <c r="A160" s="297"/>
      <c r="B160" s="296"/>
      <c r="C160" s="296"/>
      <c r="D160" s="296"/>
      <c r="E160" s="296"/>
      <c r="F160" s="296"/>
      <c r="G160" s="296"/>
      <c r="H160" s="296"/>
    </row>
    <row r="161" spans="1:8" ht="20">
      <c r="A161" s="297"/>
      <c r="B161" s="296"/>
      <c r="C161" s="296"/>
      <c r="D161" s="296"/>
      <c r="E161" s="296"/>
      <c r="F161" s="296"/>
      <c r="G161" s="296"/>
      <c r="H161" s="296"/>
    </row>
    <row r="162" spans="1:8" ht="20">
      <c r="A162" s="297"/>
      <c r="B162" s="296"/>
      <c r="C162" s="296"/>
      <c r="D162" s="296"/>
      <c r="E162" s="296"/>
      <c r="F162" s="296"/>
      <c r="G162" s="296"/>
      <c r="H162" s="296"/>
    </row>
    <row r="163" spans="1:8" ht="20">
      <c r="A163" s="297"/>
      <c r="B163" s="296"/>
      <c r="C163" s="296"/>
      <c r="D163" s="296"/>
      <c r="E163" s="296"/>
      <c r="F163" s="296"/>
      <c r="G163" s="296"/>
      <c r="H163" s="296"/>
    </row>
    <row r="164" spans="1:8" ht="20">
      <c r="A164" s="297"/>
      <c r="B164" s="296"/>
      <c r="C164" s="296"/>
      <c r="D164" s="296"/>
      <c r="E164" s="296"/>
      <c r="F164" s="296"/>
      <c r="G164" s="296"/>
      <c r="H164" s="296"/>
    </row>
    <row r="165" spans="1:8" ht="20">
      <c r="A165" s="297"/>
      <c r="B165" s="296"/>
      <c r="C165" s="296"/>
      <c r="D165" s="296"/>
      <c r="E165" s="296"/>
      <c r="F165" s="296"/>
      <c r="G165" s="296"/>
      <c r="H165" s="296"/>
    </row>
    <row r="166" spans="1:8" ht="20">
      <c r="A166" s="297"/>
      <c r="B166" s="296"/>
      <c r="C166" s="296"/>
      <c r="D166" s="296"/>
      <c r="E166" s="296"/>
      <c r="F166" s="296"/>
      <c r="G166" s="296"/>
      <c r="H166" s="296"/>
    </row>
    <row r="167" spans="1:8" ht="20">
      <c r="A167" s="297"/>
      <c r="B167" s="296"/>
      <c r="C167" s="296"/>
      <c r="D167" s="296"/>
      <c r="E167" s="296"/>
      <c r="F167" s="296"/>
      <c r="G167" s="296"/>
      <c r="H167" s="296"/>
    </row>
    <row r="168" spans="1:8" ht="20">
      <c r="A168" s="297"/>
      <c r="B168" s="296"/>
      <c r="C168" s="296"/>
      <c r="D168" s="296"/>
      <c r="E168" s="296"/>
      <c r="F168" s="296"/>
      <c r="G168" s="296"/>
      <c r="H168" s="296"/>
    </row>
    <row r="169" spans="1:8" ht="20">
      <c r="A169" s="297"/>
      <c r="B169" s="296"/>
      <c r="C169" s="296"/>
      <c r="D169" s="296"/>
      <c r="E169" s="296"/>
      <c r="F169" s="296"/>
      <c r="G169" s="296"/>
      <c r="H169" s="296"/>
    </row>
    <row r="170" spans="1:8" ht="20">
      <c r="A170" s="297"/>
      <c r="B170" s="296"/>
      <c r="C170" s="296"/>
      <c r="D170" s="296"/>
      <c r="E170" s="296"/>
      <c r="F170" s="296"/>
      <c r="G170" s="296"/>
      <c r="H170" s="296"/>
    </row>
    <row r="171" spans="1:8" ht="20">
      <c r="A171" s="297"/>
      <c r="B171" s="296"/>
      <c r="C171" s="296"/>
      <c r="D171" s="296"/>
      <c r="E171" s="296"/>
      <c r="F171" s="296"/>
      <c r="G171" s="296"/>
      <c r="H171" s="296"/>
    </row>
    <row r="172" spans="1:8" ht="20">
      <c r="A172" s="297"/>
      <c r="B172" s="296"/>
      <c r="C172" s="296"/>
      <c r="D172" s="296"/>
      <c r="E172" s="296"/>
      <c r="F172" s="296"/>
      <c r="G172" s="296"/>
      <c r="H172" s="296"/>
    </row>
    <row r="173" spans="1:8" ht="20">
      <c r="A173" s="297"/>
      <c r="B173" s="296"/>
      <c r="C173" s="296"/>
      <c r="D173" s="296"/>
      <c r="E173" s="296"/>
      <c r="F173" s="296"/>
      <c r="G173" s="296"/>
      <c r="H173" s="296"/>
    </row>
    <row r="174" spans="1:8" ht="20">
      <c r="A174" s="297"/>
      <c r="B174" s="296"/>
      <c r="C174" s="296"/>
      <c r="D174" s="296"/>
      <c r="E174" s="296"/>
      <c r="F174" s="296"/>
      <c r="G174" s="296"/>
      <c r="H174" s="296"/>
    </row>
    <row r="175" spans="1:8" ht="20">
      <c r="A175" s="297"/>
      <c r="B175" s="296"/>
      <c r="C175" s="296"/>
      <c r="D175" s="296"/>
      <c r="E175" s="296"/>
      <c r="F175" s="296"/>
      <c r="G175" s="296"/>
      <c r="H175" s="296"/>
    </row>
    <row r="176" spans="1:8" ht="20">
      <c r="A176" s="297"/>
      <c r="B176" s="296"/>
      <c r="C176" s="296"/>
      <c r="D176" s="296"/>
      <c r="E176" s="296"/>
      <c r="F176" s="296"/>
      <c r="G176" s="296"/>
      <c r="H176" s="296"/>
    </row>
    <row r="177" spans="1:8" ht="20">
      <c r="A177" s="297"/>
      <c r="B177" s="296"/>
      <c r="C177" s="296"/>
      <c r="D177" s="296"/>
      <c r="E177" s="296"/>
      <c r="F177" s="296"/>
      <c r="G177" s="296"/>
      <c r="H177" s="296"/>
    </row>
    <row r="178" spans="1:8" ht="20">
      <c r="A178" s="297"/>
      <c r="B178" s="296"/>
      <c r="C178" s="296"/>
      <c r="D178" s="296"/>
      <c r="E178" s="296"/>
      <c r="F178" s="296"/>
      <c r="G178" s="296"/>
      <c r="H178" s="296"/>
    </row>
    <row r="179" spans="1:8" ht="20">
      <c r="A179" s="297"/>
      <c r="B179" s="296"/>
      <c r="C179" s="296"/>
      <c r="D179" s="296"/>
      <c r="E179" s="296"/>
      <c r="F179" s="296"/>
      <c r="G179" s="296"/>
      <c r="H179" s="296"/>
    </row>
    <row r="180" spans="1:8" ht="20">
      <c r="A180" s="297"/>
      <c r="B180" s="296"/>
      <c r="C180" s="296"/>
      <c r="D180" s="296"/>
      <c r="E180" s="296"/>
      <c r="F180" s="296"/>
      <c r="G180" s="296"/>
      <c r="H180" s="296"/>
    </row>
    <row r="181" spans="1:8" ht="20">
      <c r="A181" s="297"/>
      <c r="B181" s="296"/>
      <c r="C181" s="296"/>
      <c r="D181" s="296"/>
      <c r="E181" s="296"/>
      <c r="F181" s="296"/>
      <c r="G181" s="296"/>
      <c r="H181" s="296"/>
    </row>
    <row r="182" spans="1:8" ht="20">
      <c r="A182" s="297"/>
      <c r="B182" s="296"/>
      <c r="C182" s="296"/>
      <c r="D182" s="296"/>
      <c r="E182" s="296"/>
      <c r="F182" s="296"/>
      <c r="G182" s="296"/>
      <c r="H182" s="296"/>
    </row>
    <row r="183" spans="1:8" ht="20">
      <c r="A183" s="297"/>
      <c r="B183" s="296"/>
      <c r="C183" s="296"/>
      <c r="D183" s="296"/>
      <c r="E183" s="296"/>
      <c r="F183" s="296"/>
      <c r="G183" s="296"/>
      <c r="H183" s="296"/>
    </row>
    <row r="184" spans="1:8" ht="20">
      <c r="A184" s="297"/>
      <c r="B184" s="296"/>
      <c r="C184" s="296"/>
      <c r="D184" s="296"/>
      <c r="E184" s="296"/>
      <c r="F184" s="296"/>
      <c r="G184" s="296"/>
      <c r="H184" s="296"/>
    </row>
    <row r="185" spans="1:8" ht="20">
      <c r="A185" s="297"/>
      <c r="B185" s="296"/>
      <c r="C185" s="296"/>
      <c r="D185" s="296"/>
      <c r="E185" s="296"/>
      <c r="F185" s="296"/>
      <c r="G185" s="296"/>
      <c r="H185" s="296"/>
    </row>
    <row r="186" spans="1:8" ht="20">
      <c r="A186" s="297"/>
      <c r="B186" s="296"/>
      <c r="C186" s="296"/>
      <c r="D186" s="296"/>
      <c r="E186" s="296"/>
      <c r="F186" s="296"/>
      <c r="G186" s="296"/>
      <c r="H186" s="296"/>
    </row>
    <row r="187" spans="1:8" ht="20">
      <c r="A187" s="297"/>
      <c r="B187" s="296"/>
      <c r="C187" s="296"/>
      <c r="D187" s="296"/>
      <c r="E187" s="296"/>
      <c r="F187" s="296"/>
      <c r="G187" s="296"/>
      <c r="H187" s="296"/>
    </row>
    <row r="188" spans="1:8" ht="20">
      <c r="A188" s="297"/>
      <c r="B188" s="296"/>
      <c r="C188" s="296"/>
      <c r="D188" s="296"/>
      <c r="E188" s="296"/>
      <c r="F188" s="296"/>
      <c r="G188" s="296"/>
      <c r="H188" s="296"/>
    </row>
    <row r="189" spans="1:8" ht="20">
      <c r="A189" s="297"/>
      <c r="B189" s="296"/>
      <c r="C189" s="296"/>
      <c r="D189" s="296"/>
      <c r="E189" s="296"/>
      <c r="F189" s="296"/>
      <c r="G189" s="296"/>
      <c r="H189" s="296"/>
    </row>
    <row r="190" spans="1:8" ht="20">
      <c r="A190" s="297"/>
      <c r="B190" s="296"/>
      <c r="C190" s="296"/>
      <c r="D190" s="296"/>
      <c r="E190" s="296"/>
      <c r="F190" s="296"/>
      <c r="G190" s="296"/>
      <c r="H190" s="296"/>
    </row>
    <row r="191" spans="1:8" ht="20">
      <c r="A191" s="297"/>
      <c r="B191" s="296"/>
      <c r="C191" s="296"/>
      <c r="D191" s="296"/>
      <c r="E191" s="296"/>
      <c r="F191" s="296"/>
      <c r="G191" s="296"/>
      <c r="H191" s="296"/>
    </row>
    <row r="192" spans="1:8" ht="20">
      <c r="A192" s="297"/>
      <c r="B192" s="296"/>
      <c r="C192" s="296"/>
      <c r="D192" s="296"/>
      <c r="E192" s="296"/>
      <c r="F192" s="296"/>
      <c r="G192" s="296"/>
      <c r="H192" s="296"/>
    </row>
    <row r="193" spans="1:8" ht="20">
      <c r="A193" s="297"/>
      <c r="B193" s="296"/>
      <c r="C193" s="296"/>
      <c r="D193" s="296"/>
      <c r="E193" s="296"/>
      <c r="F193" s="296"/>
      <c r="G193" s="296"/>
      <c r="H193" s="296"/>
    </row>
    <row r="194" spans="1:8" ht="20">
      <c r="A194" s="297"/>
      <c r="B194" s="296"/>
      <c r="C194" s="296"/>
      <c r="D194" s="296"/>
      <c r="E194" s="296"/>
      <c r="F194" s="296"/>
      <c r="G194" s="296"/>
      <c r="H194" s="296"/>
    </row>
    <row r="195" spans="1:8" ht="20">
      <c r="A195" s="297"/>
      <c r="B195" s="296"/>
      <c r="C195" s="296"/>
      <c r="D195" s="296"/>
      <c r="E195" s="296"/>
      <c r="F195" s="296"/>
      <c r="G195" s="296"/>
      <c r="H195" s="296"/>
    </row>
    <row r="196" spans="1:8" ht="20">
      <c r="A196" s="297"/>
      <c r="B196" s="296"/>
      <c r="C196" s="296"/>
      <c r="D196" s="296"/>
      <c r="E196" s="296"/>
      <c r="F196" s="296"/>
      <c r="G196" s="296"/>
      <c r="H196" s="296"/>
    </row>
    <row r="197" spans="1:8" ht="20">
      <c r="A197" s="297"/>
      <c r="B197" s="296"/>
      <c r="C197" s="296"/>
      <c r="D197" s="296"/>
      <c r="E197" s="296"/>
      <c r="F197" s="296"/>
      <c r="G197" s="296"/>
      <c r="H197" s="296"/>
    </row>
    <row r="198" spans="1:8" ht="20">
      <c r="A198" s="297"/>
      <c r="B198" s="296"/>
      <c r="C198" s="296"/>
      <c r="D198" s="296"/>
      <c r="E198" s="296"/>
      <c r="F198" s="296"/>
      <c r="G198" s="296"/>
      <c r="H198" s="296"/>
    </row>
    <row r="199" spans="1:8" ht="20">
      <c r="A199" s="297"/>
      <c r="B199" s="296"/>
      <c r="C199" s="296"/>
      <c r="D199" s="296"/>
      <c r="E199" s="296"/>
      <c r="F199" s="296"/>
      <c r="G199" s="296"/>
      <c r="H199" s="296"/>
    </row>
    <row r="200" spans="1:8" ht="20">
      <c r="A200" s="297"/>
      <c r="B200" s="296"/>
      <c r="C200" s="296"/>
      <c r="D200" s="296"/>
      <c r="E200" s="296"/>
      <c r="F200" s="296"/>
      <c r="G200" s="296"/>
      <c r="H200" s="296"/>
    </row>
    <row r="201" spans="1:8" ht="20">
      <c r="A201" s="297"/>
      <c r="B201" s="296"/>
      <c r="C201" s="296"/>
      <c r="D201" s="296"/>
      <c r="E201" s="296"/>
      <c r="F201" s="296"/>
      <c r="G201" s="296"/>
      <c r="H201" s="296"/>
    </row>
    <row r="202" spans="1:8" ht="20">
      <c r="A202" s="297"/>
      <c r="B202" s="296"/>
      <c r="C202" s="296"/>
      <c r="D202" s="296"/>
      <c r="E202" s="296"/>
      <c r="F202" s="296"/>
      <c r="G202" s="296"/>
      <c r="H202" s="296"/>
    </row>
    <row r="203" spans="1:8" ht="20">
      <c r="A203" s="297"/>
      <c r="B203" s="296"/>
      <c r="C203" s="296"/>
      <c r="D203" s="296"/>
      <c r="E203" s="296"/>
      <c r="F203" s="296"/>
      <c r="G203" s="296"/>
      <c r="H203" s="296"/>
    </row>
    <row r="204" spans="1:8" ht="20">
      <c r="A204" s="297"/>
      <c r="B204" s="296"/>
      <c r="C204" s="296"/>
      <c r="D204" s="296"/>
      <c r="E204" s="296"/>
      <c r="F204" s="296"/>
      <c r="G204" s="296"/>
      <c r="H204" s="296"/>
    </row>
    <row r="205" spans="1:8" ht="20">
      <c r="A205" s="297"/>
      <c r="B205" s="296"/>
      <c r="C205" s="296"/>
      <c r="D205" s="296"/>
      <c r="E205" s="296"/>
      <c r="F205" s="296"/>
      <c r="G205" s="296"/>
      <c r="H205" s="296"/>
    </row>
    <row r="206" spans="1:8" ht="20">
      <c r="A206" s="297"/>
      <c r="B206" s="296"/>
      <c r="C206" s="296"/>
      <c r="D206" s="296"/>
      <c r="E206" s="296"/>
      <c r="F206" s="296"/>
      <c r="G206" s="296"/>
      <c r="H206" s="296"/>
    </row>
    <row r="207" spans="1:8" ht="20">
      <c r="A207" s="297"/>
      <c r="B207" s="296"/>
      <c r="C207" s="296"/>
      <c r="D207" s="296"/>
      <c r="E207" s="296"/>
      <c r="F207" s="296"/>
      <c r="G207" s="296"/>
      <c r="H207" s="296"/>
    </row>
    <row r="208" spans="1:8" ht="20">
      <c r="A208" s="297"/>
      <c r="B208" s="296"/>
      <c r="C208" s="296"/>
      <c r="D208" s="296"/>
      <c r="E208" s="296"/>
      <c r="F208" s="296"/>
      <c r="G208" s="296"/>
      <c r="H208" s="296"/>
    </row>
    <row r="209" spans="1:8" ht="20">
      <c r="A209" s="297"/>
      <c r="B209" s="296"/>
      <c r="C209" s="296"/>
      <c r="D209" s="296"/>
      <c r="E209" s="296"/>
      <c r="F209" s="296"/>
      <c r="G209" s="296"/>
      <c r="H209" s="296"/>
    </row>
    <row r="210" spans="1:8" ht="20">
      <c r="A210" s="297"/>
      <c r="B210" s="296"/>
      <c r="C210" s="296"/>
      <c r="D210" s="296"/>
      <c r="E210" s="296"/>
      <c r="F210" s="296"/>
      <c r="G210" s="296"/>
      <c r="H210" s="296"/>
    </row>
    <row r="211" spans="1:8" ht="20">
      <c r="A211" s="297"/>
      <c r="B211" s="296"/>
      <c r="C211" s="296"/>
      <c r="D211" s="296"/>
      <c r="E211" s="296"/>
      <c r="F211" s="296"/>
      <c r="G211" s="296"/>
      <c r="H211" s="296"/>
    </row>
    <row r="212" spans="1:8" ht="20">
      <c r="A212" s="297"/>
      <c r="B212" s="296"/>
      <c r="C212" s="296"/>
      <c r="D212" s="296"/>
      <c r="E212" s="296"/>
      <c r="F212" s="296"/>
      <c r="G212" s="296"/>
      <c r="H212" s="296"/>
    </row>
    <row r="213" spans="1:8" ht="20">
      <c r="A213" s="297"/>
      <c r="B213" s="296"/>
      <c r="C213" s="296"/>
      <c r="D213" s="296"/>
      <c r="E213" s="296"/>
      <c r="F213" s="296"/>
      <c r="G213" s="296"/>
      <c r="H213" s="296"/>
    </row>
    <row r="214" spans="1:8" ht="20">
      <c r="A214" s="297"/>
      <c r="B214" s="296"/>
      <c r="C214" s="296"/>
      <c r="D214" s="296"/>
      <c r="E214" s="296"/>
      <c r="F214" s="296"/>
      <c r="G214" s="296"/>
      <c r="H214" s="296"/>
    </row>
    <row r="215" spans="1:8" ht="20">
      <c r="A215" s="297"/>
      <c r="B215" s="296"/>
      <c r="C215" s="296"/>
      <c r="D215" s="296"/>
      <c r="E215" s="296"/>
      <c r="F215" s="296"/>
      <c r="G215" s="296"/>
      <c r="H215" s="296"/>
    </row>
    <row r="216" spans="1:8" ht="20">
      <c r="A216" s="297"/>
      <c r="B216" s="296"/>
      <c r="C216" s="296"/>
      <c r="D216" s="296"/>
      <c r="E216" s="296"/>
      <c r="F216" s="296"/>
      <c r="G216" s="296"/>
      <c r="H216" s="296"/>
    </row>
    <row r="217" spans="1:8" ht="20">
      <c r="A217" s="297"/>
      <c r="B217" s="296"/>
      <c r="C217" s="296"/>
      <c r="D217" s="296"/>
      <c r="E217" s="296"/>
      <c r="F217" s="296"/>
      <c r="G217" s="296"/>
      <c r="H217" s="296"/>
    </row>
    <row r="218" spans="1:8" ht="20">
      <c r="A218" s="297"/>
      <c r="B218" s="296"/>
      <c r="C218" s="296"/>
      <c r="D218" s="296"/>
      <c r="E218" s="296"/>
      <c r="F218" s="296"/>
      <c r="G218" s="296"/>
      <c r="H218" s="296"/>
    </row>
    <row r="219" spans="1:8" ht="20">
      <c r="A219" s="297"/>
      <c r="B219" s="296"/>
      <c r="C219" s="296"/>
      <c r="D219" s="296"/>
      <c r="E219" s="296"/>
      <c r="F219" s="296"/>
      <c r="G219" s="296"/>
      <c r="H219" s="296"/>
    </row>
    <row r="220" spans="1:8" ht="20">
      <c r="A220" s="297"/>
      <c r="B220" s="296"/>
      <c r="C220" s="296"/>
      <c r="D220" s="296"/>
      <c r="E220" s="296"/>
      <c r="F220" s="296"/>
      <c r="G220" s="296"/>
      <c r="H220" s="296"/>
    </row>
    <row r="221" spans="1:8" ht="20">
      <c r="A221" s="297"/>
      <c r="B221" s="296"/>
      <c r="C221" s="296"/>
      <c r="D221" s="296"/>
      <c r="E221" s="296"/>
      <c r="F221" s="296"/>
      <c r="G221" s="296"/>
      <c r="H221" s="296"/>
    </row>
    <row r="222" spans="1:8" ht="20">
      <c r="A222" s="297"/>
      <c r="B222" s="296"/>
      <c r="C222" s="296"/>
      <c r="D222" s="296"/>
      <c r="E222" s="296"/>
      <c r="F222" s="296"/>
      <c r="G222" s="296"/>
      <c r="H222" s="296"/>
    </row>
    <row r="223" spans="1:8" ht="20">
      <c r="A223" s="297"/>
      <c r="B223" s="296"/>
      <c r="C223" s="296"/>
      <c r="D223" s="296"/>
      <c r="E223" s="296"/>
      <c r="F223" s="296"/>
      <c r="G223" s="296"/>
      <c r="H223" s="296"/>
    </row>
    <row r="224" spans="1:8" ht="20">
      <c r="A224" s="297"/>
      <c r="B224" s="296"/>
      <c r="C224" s="296"/>
      <c r="D224" s="296"/>
      <c r="E224" s="296"/>
      <c r="F224" s="296"/>
      <c r="G224" s="296"/>
      <c r="H224" s="296"/>
    </row>
    <row r="225" spans="1:8" ht="20">
      <c r="A225" s="297"/>
      <c r="B225" s="296"/>
      <c r="C225" s="296"/>
      <c r="D225" s="296"/>
      <c r="E225" s="296"/>
      <c r="F225" s="296"/>
      <c r="G225" s="296"/>
      <c r="H225" s="296"/>
    </row>
    <row r="226" spans="1:8" ht="20">
      <c r="A226" s="297"/>
      <c r="B226" s="296"/>
      <c r="C226" s="296"/>
      <c r="D226" s="296"/>
      <c r="E226" s="296"/>
      <c r="F226" s="296"/>
      <c r="G226" s="296"/>
      <c r="H226" s="296"/>
    </row>
    <row r="227" spans="1:8" ht="20">
      <c r="A227" s="297"/>
      <c r="B227" s="296"/>
      <c r="C227" s="296"/>
      <c r="D227" s="296"/>
      <c r="E227" s="296"/>
      <c r="F227" s="296"/>
      <c r="G227" s="296"/>
      <c r="H227" s="296"/>
    </row>
    <row r="228" spans="1:8" ht="20">
      <c r="A228" s="297"/>
      <c r="B228" s="296"/>
      <c r="C228" s="296"/>
      <c r="D228" s="296"/>
      <c r="E228" s="296"/>
      <c r="F228" s="296"/>
      <c r="G228" s="296"/>
      <c r="H228" s="296"/>
    </row>
    <row r="229" spans="1:8" ht="20">
      <c r="A229" s="297"/>
      <c r="B229" s="296"/>
      <c r="C229" s="296"/>
      <c r="D229" s="296"/>
      <c r="E229" s="296"/>
      <c r="F229" s="296"/>
      <c r="G229" s="296"/>
      <c r="H229" s="296"/>
    </row>
    <row r="230" spans="1:8" ht="20">
      <c r="A230" s="297"/>
      <c r="B230" s="296"/>
      <c r="C230" s="296"/>
      <c r="D230" s="296"/>
      <c r="E230" s="296"/>
      <c r="F230" s="296"/>
      <c r="G230" s="296"/>
      <c r="H230" s="296"/>
    </row>
    <row r="231" spans="1:8" ht="20">
      <c r="A231" s="297"/>
      <c r="B231" s="296"/>
      <c r="C231" s="296"/>
      <c r="D231" s="296"/>
      <c r="E231" s="296"/>
      <c r="F231" s="296"/>
      <c r="G231" s="296"/>
      <c r="H231" s="296"/>
    </row>
    <row r="232" spans="1:8" ht="20">
      <c r="A232" s="297"/>
      <c r="B232" s="296"/>
      <c r="C232" s="296"/>
      <c r="D232" s="296"/>
      <c r="E232" s="296"/>
      <c r="F232" s="296"/>
      <c r="G232" s="296"/>
      <c r="H232" s="296"/>
    </row>
    <row r="233" spans="1:8" ht="20">
      <c r="A233" s="297"/>
      <c r="B233" s="296"/>
      <c r="C233" s="296"/>
      <c r="D233" s="296"/>
      <c r="E233" s="296"/>
      <c r="F233" s="296"/>
      <c r="G233" s="296"/>
      <c r="H233" s="296"/>
    </row>
    <row r="234" spans="1:8" ht="20">
      <c r="A234" s="297"/>
      <c r="B234" s="296"/>
      <c r="C234" s="296"/>
      <c r="D234" s="296"/>
      <c r="E234" s="296"/>
      <c r="F234" s="296"/>
      <c r="G234" s="296"/>
      <c r="H234" s="296"/>
    </row>
    <row r="235" spans="1:8" ht="20">
      <c r="A235" s="297"/>
      <c r="B235" s="296"/>
      <c r="C235" s="296"/>
      <c r="D235" s="296"/>
      <c r="E235" s="296"/>
      <c r="F235" s="296"/>
      <c r="G235" s="296"/>
      <c r="H235" s="296"/>
    </row>
    <row r="236" spans="1:8" ht="20">
      <c r="A236" s="297"/>
      <c r="B236" s="296"/>
      <c r="C236" s="296"/>
      <c r="D236" s="296"/>
      <c r="E236" s="296"/>
      <c r="F236" s="296"/>
      <c r="G236" s="296"/>
      <c r="H236" s="296"/>
    </row>
    <row r="237" spans="1:8" ht="20">
      <c r="A237" s="297"/>
      <c r="B237" s="296"/>
      <c r="C237" s="296"/>
      <c r="D237" s="296"/>
      <c r="E237" s="296"/>
      <c r="F237" s="296"/>
      <c r="G237" s="296"/>
      <c r="H237" s="296"/>
    </row>
    <row r="238" spans="1:8" ht="20">
      <c r="A238" s="297"/>
      <c r="B238" s="296"/>
      <c r="C238" s="296"/>
      <c r="D238" s="296"/>
      <c r="E238" s="296"/>
      <c r="F238" s="296"/>
      <c r="G238" s="296"/>
      <c r="H238" s="296"/>
    </row>
    <row r="239" spans="1:8" ht="20">
      <c r="A239" s="297"/>
      <c r="B239" s="296"/>
      <c r="C239" s="296"/>
      <c r="D239" s="296"/>
      <c r="E239" s="296"/>
      <c r="F239" s="296"/>
      <c r="G239" s="296"/>
      <c r="H239" s="296"/>
    </row>
    <row r="240" spans="1:8" ht="20">
      <c r="A240" s="297"/>
      <c r="B240" s="296"/>
      <c r="C240" s="296"/>
      <c r="D240" s="296"/>
      <c r="E240" s="296"/>
      <c r="F240" s="296"/>
      <c r="G240" s="296"/>
      <c r="H240" s="296"/>
    </row>
    <row r="241" spans="1:8" ht="20">
      <c r="A241" s="297"/>
      <c r="B241" s="296"/>
      <c r="C241" s="296"/>
      <c r="D241" s="296"/>
      <c r="E241" s="296"/>
      <c r="F241" s="296"/>
      <c r="G241" s="296"/>
      <c r="H241" s="296"/>
    </row>
    <row r="242" spans="1:8" ht="20">
      <c r="A242" s="297"/>
      <c r="B242" s="296"/>
      <c r="C242" s="296"/>
      <c r="D242" s="296"/>
      <c r="E242" s="296"/>
      <c r="F242" s="296"/>
      <c r="G242" s="296"/>
      <c r="H242" s="296"/>
    </row>
    <row r="243" spans="1:8" ht="20">
      <c r="A243" s="297"/>
      <c r="B243" s="296"/>
      <c r="C243" s="296"/>
      <c r="D243" s="296"/>
      <c r="E243" s="296"/>
      <c r="F243" s="296"/>
      <c r="G243" s="296"/>
      <c r="H243" s="296"/>
    </row>
    <row r="244" spans="1:8" ht="20">
      <c r="A244" s="297"/>
      <c r="B244" s="296"/>
      <c r="C244" s="296"/>
      <c r="D244" s="296"/>
      <c r="E244" s="296"/>
      <c r="F244" s="296"/>
      <c r="G244" s="296"/>
      <c r="H244" s="296"/>
    </row>
    <row r="245" spans="1:8" ht="20">
      <c r="A245" s="297"/>
      <c r="B245" s="296"/>
      <c r="C245" s="296"/>
      <c r="D245" s="296"/>
      <c r="E245" s="296"/>
      <c r="F245" s="296"/>
      <c r="G245" s="296"/>
      <c r="H245" s="296"/>
    </row>
    <row r="246" spans="1:8" ht="20">
      <c r="A246" s="297"/>
      <c r="B246" s="296"/>
      <c r="C246" s="296"/>
      <c r="D246" s="296"/>
      <c r="E246" s="296"/>
      <c r="F246" s="296"/>
      <c r="G246" s="296"/>
      <c r="H246" s="296"/>
    </row>
    <row r="247" spans="1:8" ht="20">
      <c r="A247" s="297"/>
      <c r="B247" s="296"/>
      <c r="C247" s="296"/>
      <c r="D247" s="296"/>
      <c r="E247" s="296"/>
      <c r="F247" s="296"/>
      <c r="G247" s="296"/>
      <c r="H247" s="296"/>
    </row>
    <row r="248" spans="1:8" ht="20">
      <c r="A248" s="297"/>
      <c r="B248" s="296"/>
      <c r="C248" s="296"/>
      <c r="D248" s="296"/>
      <c r="E248" s="296"/>
      <c r="F248" s="296"/>
      <c r="G248" s="296"/>
      <c r="H248" s="296"/>
    </row>
    <row r="249" spans="1:8" ht="20">
      <c r="A249" s="297"/>
      <c r="B249" s="296"/>
      <c r="C249" s="296"/>
      <c r="D249" s="296"/>
      <c r="E249" s="296"/>
      <c r="F249" s="296"/>
      <c r="G249" s="296"/>
      <c r="H249" s="296"/>
    </row>
    <row r="250" spans="1:8" ht="20">
      <c r="A250" s="297"/>
      <c r="B250" s="296"/>
      <c r="C250" s="296"/>
      <c r="D250" s="296"/>
      <c r="E250" s="296"/>
      <c r="F250" s="296"/>
      <c r="G250" s="296"/>
      <c r="H250" s="296"/>
    </row>
    <row r="251" spans="1:8" ht="20">
      <c r="A251" s="297"/>
      <c r="B251" s="296"/>
      <c r="C251" s="296"/>
      <c r="D251" s="296"/>
      <c r="E251" s="296"/>
      <c r="F251" s="296"/>
      <c r="G251" s="296"/>
      <c r="H251" s="296"/>
    </row>
    <row r="252" spans="1:8" ht="20">
      <c r="A252" s="297"/>
      <c r="B252" s="296"/>
      <c r="C252" s="296"/>
      <c r="D252" s="296"/>
      <c r="E252" s="296"/>
      <c r="F252" s="296"/>
      <c r="G252" s="296"/>
      <c r="H252" s="296"/>
    </row>
    <row r="253" spans="1:8" ht="20">
      <c r="A253" s="297"/>
      <c r="B253" s="296"/>
      <c r="C253" s="296"/>
      <c r="D253" s="296"/>
      <c r="E253" s="296"/>
      <c r="F253" s="296"/>
      <c r="G253" s="296"/>
      <c r="H253" s="296"/>
    </row>
    <row r="254" spans="1:8" ht="20">
      <c r="A254" s="297"/>
      <c r="B254" s="296"/>
      <c r="C254" s="296"/>
      <c r="D254" s="296"/>
      <c r="E254" s="296"/>
      <c r="F254" s="296"/>
      <c r="G254" s="296"/>
      <c r="H254" s="296"/>
    </row>
    <row r="255" spans="1:8" ht="20">
      <c r="A255" s="297"/>
      <c r="B255" s="296"/>
      <c r="C255" s="296"/>
      <c r="D255" s="296"/>
      <c r="E255" s="296"/>
      <c r="F255" s="296"/>
      <c r="G255" s="296"/>
      <c r="H255" s="296"/>
    </row>
    <row r="256" spans="1:8" ht="20">
      <c r="A256" s="297"/>
      <c r="B256" s="296"/>
      <c r="C256" s="296"/>
      <c r="D256" s="296"/>
      <c r="E256" s="296"/>
      <c r="F256" s="296"/>
      <c r="G256" s="296"/>
      <c r="H256" s="296"/>
    </row>
    <row r="257" spans="1:8" ht="20">
      <c r="A257" s="297"/>
      <c r="B257" s="296"/>
      <c r="C257" s="296"/>
      <c r="D257" s="296"/>
      <c r="E257" s="296"/>
      <c r="F257" s="296"/>
      <c r="G257" s="296"/>
      <c r="H257" s="296"/>
    </row>
    <row r="258" spans="1:8" ht="20">
      <c r="A258" s="297"/>
      <c r="B258" s="296"/>
      <c r="C258" s="296"/>
      <c r="D258" s="296"/>
      <c r="E258" s="296"/>
      <c r="F258" s="296"/>
      <c r="G258" s="296"/>
      <c r="H258" s="296"/>
    </row>
    <row r="259" spans="1:8" ht="20">
      <c r="A259" s="297"/>
      <c r="B259" s="296"/>
      <c r="C259" s="296"/>
      <c r="D259" s="296"/>
      <c r="E259" s="296"/>
      <c r="F259" s="296"/>
      <c r="G259" s="296"/>
      <c r="H259" s="296"/>
    </row>
    <row r="260" spans="1:8" ht="20">
      <c r="A260" s="297"/>
      <c r="B260" s="296"/>
      <c r="C260" s="296"/>
      <c r="D260" s="296"/>
      <c r="E260" s="296"/>
      <c r="F260" s="296"/>
      <c r="G260" s="296"/>
      <c r="H260" s="296"/>
    </row>
    <row r="261" spans="1:8" ht="20">
      <c r="A261" s="297"/>
      <c r="B261" s="296"/>
      <c r="C261" s="296"/>
      <c r="D261" s="296"/>
      <c r="E261" s="296"/>
      <c r="F261" s="296"/>
      <c r="G261" s="296"/>
      <c r="H261" s="296"/>
    </row>
    <row r="262" spans="1:8" ht="20">
      <c r="A262" s="297"/>
      <c r="B262" s="296"/>
      <c r="C262" s="296"/>
      <c r="D262" s="296"/>
      <c r="E262" s="296"/>
      <c r="F262" s="296"/>
      <c r="G262" s="296"/>
      <c r="H262" s="296"/>
    </row>
    <row r="263" spans="1:8" ht="20">
      <c r="A263" s="297"/>
      <c r="B263" s="296"/>
      <c r="C263" s="296"/>
      <c r="D263" s="296"/>
      <c r="E263" s="296"/>
      <c r="F263" s="296"/>
      <c r="G263" s="296"/>
      <c r="H263" s="296"/>
    </row>
    <row r="264" spans="1:8" ht="20">
      <c r="A264" s="297"/>
      <c r="B264" s="296"/>
      <c r="C264" s="296"/>
      <c r="D264" s="296"/>
      <c r="E264" s="296"/>
      <c r="F264" s="296"/>
      <c r="G264" s="296"/>
      <c r="H264" s="296"/>
    </row>
    <row r="265" spans="1:8" ht="20">
      <c r="A265" s="297"/>
      <c r="B265" s="296"/>
      <c r="C265" s="296"/>
      <c r="D265" s="296"/>
      <c r="E265" s="296"/>
      <c r="F265" s="296"/>
      <c r="G265" s="296"/>
      <c r="H265" s="296"/>
    </row>
    <row r="266" spans="1:8" ht="20">
      <c r="A266" s="297"/>
      <c r="B266" s="296"/>
      <c r="C266" s="296"/>
      <c r="D266" s="296"/>
      <c r="E266" s="296"/>
      <c r="F266" s="296"/>
      <c r="G266" s="296"/>
      <c r="H266" s="296"/>
    </row>
    <row r="267" spans="1:8" ht="20">
      <c r="A267" s="297"/>
      <c r="B267" s="296"/>
      <c r="C267" s="296"/>
      <c r="D267" s="296"/>
      <c r="E267" s="296"/>
      <c r="F267" s="296"/>
      <c r="G267" s="296"/>
      <c r="H267" s="296"/>
    </row>
    <row r="268" spans="1:8" ht="20">
      <c r="A268" s="297"/>
      <c r="B268" s="296"/>
      <c r="C268" s="296"/>
      <c r="D268" s="296"/>
      <c r="E268" s="296"/>
      <c r="F268" s="296"/>
      <c r="G268" s="296"/>
      <c r="H268" s="296"/>
    </row>
    <row r="269" spans="1:8" ht="20">
      <c r="A269" s="297"/>
      <c r="B269" s="296"/>
      <c r="C269" s="296"/>
      <c r="D269" s="296"/>
      <c r="E269" s="296"/>
      <c r="F269" s="296"/>
      <c r="G269" s="296"/>
      <c r="H269" s="296"/>
    </row>
    <row r="270" spans="1:8" ht="20">
      <c r="A270" s="297"/>
      <c r="B270" s="296"/>
      <c r="C270" s="296"/>
      <c r="D270" s="296"/>
      <c r="E270" s="296"/>
      <c r="F270" s="296"/>
      <c r="G270" s="296"/>
      <c r="H270" s="296"/>
    </row>
    <row r="271" spans="1:8" ht="20">
      <c r="A271" s="297"/>
      <c r="B271" s="296"/>
      <c r="C271" s="296"/>
      <c r="D271" s="296"/>
      <c r="E271" s="296"/>
      <c r="F271" s="296"/>
      <c r="G271" s="296"/>
      <c r="H271" s="296"/>
    </row>
    <row r="272" spans="1:8" ht="20">
      <c r="A272" s="297"/>
      <c r="B272" s="296"/>
      <c r="C272" s="296"/>
      <c r="D272" s="296"/>
      <c r="E272" s="296"/>
      <c r="F272" s="296"/>
      <c r="G272" s="296"/>
      <c r="H272" s="296"/>
    </row>
    <row r="273" spans="1:8" ht="20">
      <c r="A273" s="297"/>
      <c r="B273" s="296"/>
      <c r="C273" s="296"/>
      <c r="D273" s="296"/>
      <c r="E273" s="296"/>
      <c r="F273" s="296"/>
      <c r="G273" s="296"/>
      <c r="H273" s="296"/>
    </row>
    <row r="274" spans="1:8" ht="20">
      <c r="A274" s="297"/>
      <c r="B274" s="296"/>
      <c r="C274" s="296"/>
      <c r="D274" s="296"/>
      <c r="E274" s="296"/>
      <c r="F274" s="296"/>
      <c r="G274" s="296"/>
      <c r="H274" s="296"/>
    </row>
    <row r="275" spans="1:8" ht="20">
      <c r="A275" s="297"/>
      <c r="B275" s="296"/>
      <c r="C275" s="296"/>
      <c r="D275" s="296"/>
      <c r="E275" s="296"/>
      <c r="F275" s="296"/>
      <c r="G275" s="296"/>
      <c r="H275" s="296"/>
    </row>
    <row r="276" spans="1:8" ht="20">
      <c r="A276" s="297"/>
      <c r="B276" s="296"/>
      <c r="C276" s="296"/>
      <c r="D276" s="296"/>
      <c r="E276" s="296"/>
      <c r="F276" s="296"/>
      <c r="G276" s="296"/>
      <c r="H276" s="296"/>
    </row>
    <row r="277" spans="1:8" ht="20">
      <c r="A277" s="297"/>
      <c r="B277" s="296"/>
      <c r="C277" s="296"/>
      <c r="D277" s="296"/>
      <c r="E277" s="296"/>
      <c r="F277" s="296"/>
      <c r="G277" s="296"/>
      <c r="H277" s="296"/>
    </row>
    <row r="278" spans="1:8" ht="20">
      <c r="A278" s="297"/>
      <c r="B278" s="296"/>
      <c r="C278" s="296"/>
      <c r="D278" s="296"/>
      <c r="E278" s="296"/>
      <c r="F278" s="296"/>
      <c r="G278" s="296"/>
      <c r="H278" s="296"/>
    </row>
    <row r="279" spans="1:8" ht="20">
      <c r="A279" s="297"/>
      <c r="B279" s="296"/>
      <c r="C279" s="296"/>
      <c r="D279" s="296"/>
      <c r="E279" s="296"/>
      <c r="F279" s="296"/>
      <c r="G279" s="296"/>
      <c r="H279" s="296"/>
    </row>
    <row r="280" spans="1:8" ht="20">
      <c r="A280" s="297"/>
      <c r="B280" s="296"/>
      <c r="C280" s="296"/>
      <c r="D280" s="296"/>
      <c r="E280" s="296"/>
      <c r="F280" s="296"/>
      <c r="G280" s="296"/>
      <c r="H280" s="296"/>
    </row>
    <row r="281" spans="1:8" ht="20">
      <c r="A281" s="297"/>
      <c r="B281" s="296"/>
      <c r="C281" s="296"/>
      <c r="D281" s="296"/>
      <c r="E281" s="296"/>
      <c r="F281" s="296"/>
      <c r="G281" s="296"/>
      <c r="H281" s="296"/>
    </row>
    <row r="282" spans="1:8" ht="20">
      <c r="A282" s="297"/>
      <c r="B282" s="296"/>
      <c r="C282" s="296"/>
      <c r="D282" s="296"/>
      <c r="E282" s="296"/>
      <c r="F282" s="296"/>
      <c r="G282" s="296"/>
      <c r="H282" s="296"/>
    </row>
    <row r="283" spans="1:8" ht="20">
      <c r="A283" s="297"/>
      <c r="B283" s="296"/>
      <c r="C283" s="296"/>
      <c r="D283" s="296"/>
      <c r="E283" s="296"/>
      <c r="F283" s="296"/>
      <c r="G283" s="296"/>
      <c r="H283" s="296"/>
    </row>
    <row r="284" spans="1:8" ht="20">
      <c r="A284" s="297"/>
      <c r="B284" s="296"/>
      <c r="C284" s="296"/>
      <c r="D284" s="296"/>
      <c r="E284" s="296"/>
      <c r="F284" s="296"/>
      <c r="G284" s="296"/>
      <c r="H284" s="296"/>
    </row>
    <row r="285" spans="1:8" ht="20">
      <c r="A285" s="297"/>
      <c r="B285" s="296"/>
      <c r="C285" s="296"/>
      <c r="D285" s="296"/>
      <c r="E285" s="296"/>
      <c r="F285" s="296"/>
      <c r="G285" s="296"/>
      <c r="H285" s="296"/>
    </row>
    <row r="286" spans="1:8" ht="20">
      <c r="A286" s="297"/>
      <c r="B286" s="296"/>
      <c r="C286" s="296"/>
      <c r="D286" s="296"/>
      <c r="E286" s="296"/>
      <c r="F286" s="296"/>
      <c r="G286" s="296"/>
      <c r="H286" s="296"/>
    </row>
    <row r="287" spans="1:8" ht="20">
      <c r="A287" s="297"/>
      <c r="B287" s="296"/>
      <c r="C287" s="296"/>
      <c r="D287" s="296"/>
      <c r="E287" s="296"/>
      <c r="F287" s="296"/>
      <c r="G287" s="296"/>
      <c r="H287" s="296"/>
    </row>
    <row r="288" spans="1:8" ht="20">
      <c r="A288" s="297"/>
      <c r="B288" s="296"/>
      <c r="C288" s="296"/>
      <c r="D288" s="296"/>
      <c r="E288" s="296"/>
      <c r="F288" s="296"/>
      <c r="G288" s="296"/>
      <c r="H288" s="296"/>
    </row>
    <row r="289" spans="1:8" ht="20">
      <c r="A289" s="297"/>
      <c r="B289" s="296"/>
      <c r="C289" s="296"/>
      <c r="D289" s="296"/>
      <c r="E289" s="296"/>
      <c r="F289" s="296"/>
      <c r="G289" s="296"/>
      <c r="H289" s="296"/>
    </row>
    <row r="290" spans="1:8" ht="20">
      <c r="A290" s="297"/>
      <c r="B290" s="296"/>
      <c r="C290" s="296"/>
      <c r="D290" s="296"/>
      <c r="E290" s="296"/>
      <c r="F290" s="296"/>
      <c r="G290" s="296"/>
      <c r="H290" s="296"/>
    </row>
    <row r="291" spans="1:8" ht="20">
      <c r="A291" s="297"/>
      <c r="B291" s="296"/>
      <c r="C291" s="296"/>
      <c r="D291" s="296"/>
      <c r="E291" s="296"/>
      <c r="F291" s="296"/>
      <c r="G291" s="296"/>
      <c r="H291" s="296"/>
    </row>
    <row r="292" spans="1:8" ht="20">
      <c r="A292" s="297"/>
      <c r="B292" s="296"/>
      <c r="C292" s="296"/>
      <c r="D292" s="296"/>
      <c r="E292" s="296"/>
      <c r="F292" s="296"/>
      <c r="G292" s="296"/>
      <c r="H292" s="296"/>
    </row>
    <row r="293" spans="1:8" ht="20">
      <c r="A293" s="297"/>
      <c r="B293" s="296"/>
      <c r="C293" s="296"/>
      <c r="D293" s="296"/>
      <c r="E293" s="296"/>
      <c r="F293" s="296"/>
      <c r="G293" s="296"/>
      <c r="H293" s="296"/>
    </row>
    <row r="294" spans="1:8" ht="20">
      <c r="A294" s="297"/>
      <c r="B294" s="296"/>
      <c r="C294" s="296"/>
      <c r="D294" s="296"/>
      <c r="E294" s="296"/>
      <c r="F294" s="296"/>
      <c r="G294" s="296"/>
      <c r="H294" s="296"/>
    </row>
    <row r="295" spans="1:8" ht="20">
      <c r="A295" s="297"/>
      <c r="B295" s="296"/>
      <c r="C295" s="296"/>
      <c r="D295" s="296"/>
      <c r="E295" s="296"/>
      <c r="F295" s="296"/>
      <c r="G295" s="296"/>
      <c r="H295" s="296"/>
    </row>
    <row r="296" spans="1:8" ht="20">
      <c r="A296" s="297"/>
      <c r="B296" s="296"/>
      <c r="C296" s="296"/>
      <c r="D296" s="296"/>
      <c r="E296" s="296"/>
      <c r="F296" s="296"/>
      <c r="G296" s="296"/>
      <c r="H296" s="296"/>
    </row>
    <row r="297" spans="1:8" ht="20">
      <c r="A297" s="297"/>
      <c r="B297" s="296"/>
      <c r="C297" s="296"/>
      <c r="D297" s="296"/>
      <c r="E297" s="296"/>
      <c r="F297" s="296"/>
      <c r="G297" s="296"/>
      <c r="H297" s="296"/>
    </row>
    <row r="298" spans="1:8" ht="20">
      <c r="A298" s="297"/>
      <c r="B298" s="296"/>
      <c r="C298" s="296"/>
      <c r="D298" s="296"/>
      <c r="E298" s="296"/>
      <c r="F298" s="296"/>
      <c r="G298" s="296"/>
      <c r="H298" s="296"/>
    </row>
    <row r="299" spans="1:8" ht="20">
      <c r="A299" s="297"/>
      <c r="B299" s="296"/>
      <c r="C299" s="296"/>
      <c r="D299" s="296"/>
      <c r="E299" s="296"/>
      <c r="F299" s="296"/>
      <c r="G299" s="296"/>
      <c r="H299" s="296"/>
    </row>
    <row r="300" spans="1:8" ht="20">
      <c r="A300" s="297"/>
      <c r="B300" s="296"/>
      <c r="C300" s="296"/>
      <c r="D300" s="296"/>
      <c r="E300" s="296"/>
      <c r="F300" s="296"/>
      <c r="G300" s="296"/>
      <c r="H300" s="296"/>
    </row>
    <row r="301" spans="1:8" ht="20">
      <c r="A301" s="297"/>
      <c r="B301" s="296"/>
      <c r="C301" s="296"/>
      <c r="D301" s="296"/>
      <c r="E301" s="296"/>
      <c r="F301" s="296"/>
      <c r="G301" s="296"/>
      <c r="H301" s="296"/>
    </row>
    <row r="302" spans="1:8" ht="20">
      <c r="A302" s="297"/>
      <c r="B302" s="296"/>
      <c r="C302" s="296"/>
      <c r="D302" s="296"/>
      <c r="E302" s="296"/>
      <c r="F302" s="296"/>
      <c r="G302" s="296"/>
      <c r="H302" s="296"/>
    </row>
    <row r="303" spans="1:8" ht="20">
      <c r="A303" s="297"/>
      <c r="B303" s="296"/>
      <c r="C303" s="296"/>
      <c r="D303" s="296"/>
      <c r="E303" s="296"/>
      <c r="F303" s="296"/>
      <c r="G303" s="296"/>
      <c r="H303" s="296"/>
    </row>
    <row r="304" spans="1:8" ht="20">
      <c r="A304" s="297"/>
      <c r="B304" s="296"/>
      <c r="C304" s="296"/>
      <c r="D304" s="296"/>
      <c r="E304" s="296"/>
      <c r="F304" s="296"/>
      <c r="G304" s="296"/>
      <c r="H304" s="296"/>
    </row>
    <row r="305" spans="1:8" ht="20">
      <c r="A305" s="297"/>
      <c r="B305" s="296"/>
      <c r="C305" s="296"/>
      <c r="D305" s="296"/>
      <c r="E305" s="296"/>
      <c r="F305" s="296"/>
      <c r="G305" s="296"/>
      <c r="H305" s="296"/>
    </row>
    <row r="306" spans="1:8" ht="20">
      <c r="A306" s="297"/>
      <c r="B306" s="296"/>
      <c r="C306" s="296"/>
      <c r="D306" s="296"/>
      <c r="E306" s="296"/>
      <c r="F306" s="296"/>
      <c r="G306" s="296"/>
      <c r="H306" s="296"/>
    </row>
    <row r="307" spans="1:8" ht="20">
      <c r="A307" s="297"/>
      <c r="B307" s="296"/>
      <c r="C307" s="296"/>
      <c r="D307" s="296"/>
      <c r="E307" s="296"/>
      <c r="F307" s="296"/>
      <c r="G307" s="296"/>
      <c r="H307" s="296"/>
    </row>
    <row r="308" spans="1:8" ht="20">
      <c r="A308" s="297"/>
      <c r="B308" s="296"/>
      <c r="C308" s="296"/>
      <c r="D308" s="296"/>
      <c r="E308" s="296"/>
      <c r="F308" s="296"/>
      <c r="G308" s="296"/>
      <c r="H308" s="296"/>
    </row>
    <row r="309" spans="1:8" ht="20">
      <c r="A309" s="297"/>
      <c r="B309" s="296"/>
      <c r="C309" s="296"/>
      <c r="D309" s="296"/>
      <c r="E309" s="296"/>
      <c r="F309" s="296"/>
      <c r="G309" s="296"/>
      <c r="H309" s="296"/>
    </row>
    <row r="310" spans="1:8" ht="20">
      <c r="A310" s="297"/>
      <c r="B310" s="296"/>
      <c r="C310" s="296"/>
      <c r="D310" s="296"/>
      <c r="E310" s="296"/>
      <c r="F310" s="296"/>
      <c r="G310" s="296"/>
      <c r="H310" s="296"/>
    </row>
    <row r="311" spans="1:8" ht="20">
      <c r="A311" s="297"/>
      <c r="B311" s="296"/>
      <c r="C311" s="296"/>
      <c r="D311" s="296"/>
      <c r="E311" s="296"/>
      <c r="F311" s="296"/>
      <c r="G311" s="296"/>
      <c r="H311" s="296"/>
    </row>
    <row r="312" spans="1:8" ht="20">
      <c r="A312" s="297"/>
      <c r="B312" s="296"/>
      <c r="C312" s="296"/>
      <c r="D312" s="296"/>
      <c r="E312" s="296"/>
      <c r="F312" s="296"/>
      <c r="G312" s="296"/>
      <c r="H312" s="296"/>
    </row>
    <row r="313" spans="1:8" ht="20">
      <c r="A313" s="297"/>
      <c r="B313" s="296"/>
      <c r="C313" s="296"/>
      <c r="D313" s="296"/>
      <c r="E313" s="296"/>
      <c r="F313" s="296"/>
      <c r="G313" s="296"/>
      <c r="H313" s="296"/>
    </row>
    <row r="314" spans="1:8" ht="20">
      <c r="A314" s="297"/>
      <c r="B314" s="296"/>
      <c r="C314" s="296"/>
      <c r="D314" s="296"/>
      <c r="E314" s="296"/>
      <c r="F314" s="296"/>
      <c r="G314" s="296"/>
      <c r="H314" s="296"/>
    </row>
    <row r="315" spans="1:8" ht="20">
      <c r="A315" s="297"/>
      <c r="B315" s="296"/>
      <c r="C315" s="296"/>
      <c r="D315" s="296"/>
      <c r="E315" s="296"/>
      <c r="F315" s="296"/>
      <c r="G315" s="296"/>
      <c r="H315" s="296"/>
    </row>
    <row r="316" spans="1:8" ht="20">
      <c r="A316" s="297"/>
      <c r="B316" s="296"/>
      <c r="C316" s="296"/>
      <c r="D316" s="296"/>
      <c r="E316" s="296"/>
      <c r="F316" s="296"/>
      <c r="G316" s="296"/>
      <c r="H316" s="296"/>
    </row>
    <row r="317" spans="1:8" ht="20">
      <c r="A317" s="297"/>
      <c r="B317" s="296"/>
      <c r="C317" s="296"/>
      <c r="D317" s="296"/>
      <c r="E317" s="296"/>
      <c r="F317" s="296"/>
      <c r="G317" s="296"/>
      <c r="H317" s="296"/>
    </row>
    <row r="318" spans="1:8" ht="20">
      <c r="A318" s="297"/>
      <c r="B318" s="296"/>
      <c r="C318" s="296"/>
      <c r="D318" s="296"/>
      <c r="E318" s="296"/>
      <c r="F318" s="296"/>
      <c r="G318" s="296"/>
      <c r="H318" s="296"/>
    </row>
    <row r="319" spans="1:8" ht="20">
      <c r="A319" s="297"/>
      <c r="B319" s="296"/>
      <c r="C319" s="296"/>
      <c r="D319" s="296"/>
      <c r="E319" s="296"/>
      <c r="F319" s="296"/>
      <c r="G319" s="296"/>
      <c r="H319" s="296"/>
    </row>
    <row r="320" spans="1:8" ht="20">
      <c r="A320" s="297"/>
      <c r="B320" s="296"/>
      <c r="C320" s="296"/>
      <c r="D320" s="296"/>
      <c r="E320" s="296"/>
      <c r="F320" s="296"/>
      <c r="G320" s="296"/>
      <c r="H320" s="296"/>
    </row>
    <row r="321" spans="1:8" ht="20">
      <c r="A321" s="297"/>
      <c r="B321" s="296"/>
      <c r="C321" s="296"/>
      <c r="D321" s="296"/>
      <c r="E321" s="296"/>
      <c r="F321" s="296"/>
      <c r="G321" s="296"/>
      <c r="H321" s="296"/>
    </row>
    <row r="322" spans="1:8" ht="20">
      <c r="A322" s="297"/>
      <c r="B322" s="296"/>
      <c r="C322" s="296"/>
      <c r="D322" s="296"/>
      <c r="E322" s="296"/>
      <c r="F322" s="296"/>
      <c r="G322" s="296"/>
      <c r="H322" s="296"/>
    </row>
    <row r="323" spans="1:8" ht="20">
      <c r="A323" s="297"/>
      <c r="B323" s="296"/>
      <c r="C323" s="296"/>
      <c r="D323" s="296"/>
      <c r="E323" s="296"/>
      <c r="F323" s="296"/>
      <c r="G323" s="296"/>
      <c r="H323" s="296"/>
    </row>
    <row r="324" spans="1:8" ht="20">
      <c r="A324" s="297"/>
      <c r="B324" s="296"/>
      <c r="C324" s="296"/>
      <c r="D324" s="296"/>
      <c r="E324" s="296"/>
      <c r="F324" s="296"/>
      <c r="G324" s="296"/>
      <c r="H324" s="296"/>
    </row>
    <row r="325" spans="1:8" ht="20">
      <c r="A325" s="297"/>
      <c r="B325" s="296"/>
      <c r="C325" s="296"/>
      <c r="D325" s="296"/>
      <c r="E325" s="296"/>
      <c r="F325" s="296"/>
      <c r="G325" s="296"/>
      <c r="H325" s="296"/>
    </row>
    <row r="326" spans="1:8" ht="20">
      <c r="A326" s="297"/>
      <c r="B326" s="296"/>
      <c r="C326" s="296"/>
      <c r="D326" s="296"/>
      <c r="E326" s="296"/>
      <c r="F326" s="296"/>
      <c r="G326" s="296"/>
      <c r="H326" s="296"/>
    </row>
    <row r="327" spans="1:8" ht="20">
      <c r="A327" s="297"/>
      <c r="B327" s="296"/>
      <c r="C327" s="296"/>
      <c r="D327" s="296"/>
      <c r="E327" s="296"/>
      <c r="F327" s="296"/>
      <c r="G327" s="296"/>
      <c r="H327" s="296"/>
    </row>
    <row r="328" spans="1:8" ht="20">
      <c r="A328" s="297"/>
      <c r="B328" s="296"/>
      <c r="C328" s="296"/>
      <c r="D328" s="296"/>
      <c r="E328" s="296"/>
      <c r="F328" s="296"/>
      <c r="G328" s="296"/>
      <c r="H328" s="296"/>
    </row>
    <row r="329" spans="1:8" ht="20">
      <c r="A329" s="297"/>
      <c r="B329" s="296"/>
      <c r="C329" s="296"/>
      <c r="D329" s="296"/>
      <c r="E329" s="296"/>
      <c r="F329" s="296"/>
      <c r="G329" s="296"/>
      <c r="H329" s="296"/>
    </row>
    <row r="330" spans="1:8" ht="20">
      <c r="A330" s="297"/>
      <c r="B330" s="296"/>
      <c r="C330" s="296"/>
      <c r="D330" s="296"/>
      <c r="E330" s="296"/>
      <c r="F330" s="296"/>
      <c r="G330" s="296"/>
      <c r="H330" s="296"/>
    </row>
    <row r="331" spans="1:8" ht="20">
      <c r="A331" s="297"/>
      <c r="B331" s="296"/>
      <c r="C331" s="296"/>
      <c r="D331" s="296"/>
      <c r="E331" s="296"/>
      <c r="F331" s="296"/>
      <c r="G331" s="296"/>
      <c r="H331" s="296"/>
    </row>
    <row r="332" spans="1:8" ht="20">
      <c r="A332" s="297"/>
      <c r="B332" s="296"/>
      <c r="C332" s="296"/>
      <c r="D332" s="296"/>
      <c r="E332" s="296"/>
      <c r="F332" s="296"/>
      <c r="G332" s="296"/>
      <c r="H332" s="296"/>
    </row>
    <row r="333" spans="1:8" ht="20">
      <c r="A333" s="297"/>
      <c r="B333" s="296"/>
      <c r="C333" s="296"/>
      <c r="D333" s="296"/>
      <c r="E333" s="296"/>
      <c r="F333" s="296"/>
      <c r="G333" s="296"/>
      <c r="H333" s="296"/>
    </row>
    <row r="334" spans="1:8" ht="20">
      <c r="A334" s="297"/>
      <c r="B334" s="296"/>
      <c r="C334" s="296"/>
      <c r="D334" s="296"/>
      <c r="E334" s="296"/>
      <c r="F334" s="296"/>
      <c r="G334" s="296"/>
      <c r="H334" s="296"/>
    </row>
    <row r="335" spans="1:8" ht="20">
      <c r="A335" s="297"/>
      <c r="B335" s="296"/>
      <c r="C335" s="296"/>
      <c r="D335" s="296"/>
      <c r="E335" s="296"/>
      <c r="F335" s="296"/>
      <c r="G335" s="296"/>
      <c r="H335" s="296"/>
    </row>
    <row r="336" spans="1:8" ht="20">
      <c r="A336" s="297"/>
      <c r="B336" s="296"/>
      <c r="C336" s="296"/>
      <c r="D336" s="296"/>
      <c r="E336" s="296"/>
      <c r="F336" s="296"/>
      <c r="G336" s="296"/>
      <c r="H336" s="296"/>
    </row>
    <row r="337" spans="1:8" ht="20">
      <c r="A337" s="297"/>
      <c r="B337" s="296"/>
      <c r="C337" s="296"/>
      <c r="D337" s="296"/>
      <c r="E337" s="296"/>
      <c r="F337" s="296"/>
      <c r="G337" s="296"/>
      <c r="H337" s="296"/>
    </row>
    <row r="338" spans="1:8" ht="20">
      <c r="A338" s="297"/>
      <c r="B338" s="296"/>
      <c r="C338" s="296"/>
      <c r="D338" s="296"/>
      <c r="E338" s="296"/>
      <c r="F338" s="296"/>
      <c r="G338" s="296"/>
      <c r="H338" s="296"/>
    </row>
    <row r="339" spans="1:8" ht="20">
      <c r="A339" s="297"/>
      <c r="B339" s="296"/>
      <c r="C339" s="296"/>
      <c r="D339" s="296"/>
      <c r="E339" s="296"/>
      <c r="F339" s="296"/>
      <c r="G339" s="296"/>
      <c r="H339" s="296"/>
    </row>
    <row r="340" spans="1:8" ht="20">
      <c r="A340" s="297"/>
      <c r="B340" s="296"/>
      <c r="C340" s="296"/>
      <c r="D340" s="296"/>
      <c r="E340" s="296"/>
      <c r="F340" s="296"/>
      <c r="G340" s="296"/>
      <c r="H340" s="296"/>
    </row>
    <row r="341" spans="1:8" ht="20">
      <c r="A341" s="297"/>
      <c r="B341" s="296"/>
      <c r="C341" s="296"/>
      <c r="D341" s="296"/>
      <c r="E341" s="296"/>
      <c r="F341" s="296"/>
      <c r="G341" s="296"/>
      <c r="H341" s="296"/>
    </row>
    <row r="342" spans="1:8" ht="20">
      <c r="A342" s="297"/>
      <c r="B342" s="296"/>
      <c r="C342" s="296"/>
      <c r="D342" s="296"/>
      <c r="E342" s="296"/>
      <c r="F342" s="296"/>
      <c r="G342" s="296"/>
      <c r="H342" s="296"/>
    </row>
    <row r="343" spans="1:8" ht="20">
      <c r="A343" s="297"/>
      <c r="B343" s="296"/>
      <c r="C343" s="296"/>
      <c r="D343" s="296"/>
      <c r="E343" s="296"/>
      <c r="F343" s="296"/>
      <c r="G343" s="296"/>
      <c r="H343" s="296"/>
    </row>
    <row r="344" spans="1:8" ht="20">
      <c r="A344" s="297"/>
      <c r="B344" s="296"/>
      <c r="C344" s="296"/>
      <c r="D344" s="296"/>
      <c r="E344" s="296"/>
      <c r="F344" s="296"/>
      <c r="G344" s="296"/>
      <c r="H344" s="296"/>
    </row>
    <row r="345" spans="1:8" ht="20">
      <c r="A345" s="297"/>
      <c r="B345" s="296"/>
      <c r="C345" s="296"/>
      <c r="D345" s="296"/>
      <c r="E345" s="296"/>
      <c r="F345" s="296"/>
      <c r="G345" s="296"/>
      <c r="H345" s="296"/>
    </row>
    <row r="346" spans="1:8" ht="20">
      <c r="A346" s="297"/>
      <c r="B346" s="296"/>
      <c r="C346" s="296"/>
      <c r="D346" s="296"/>
      <c r="E346" s="296"/>
      <c r="F346" s="296"/>
      <c r="G346" s="296"/>
      <c r="H346" s="296"/>
    </row>
    <row r="347" spans="1:8" ht="20">
      <c r="A347" s="297"/>
      <c r="B347" s="296"/>
      <c r="C347" s="296"/>
      <c r="D347" s="296"/>
      <c r="E347" s="296"/>
      <c r="F347" s="296"/>
      <c r="G347" s="296"/>
      <c r="H347" s="296"/>
    </row>
    <row r="348" spans="1:8" ht="20">
      <c r="A348" s="297"/>
      <c r="B348" s="296"/>
      <c r="C348" s="296"/>
      <c r="D348" s="296"/>
      <c r="E348" s="296"/>
      <c r="F348" s="296"/>
      <c r="G348" s="296"/>
      <c r="H348" s="296"/>
    </row>
    <row r="349" spans="1:8" ht="20">
      <c r="A349" s="297"/>
      <c r="B349" s="296"/>
      <c r="C349" s="296"/>
      <c r="D349" s="296"/>
      <c r="E349" s="296"/>
      <c r="F349" s="296"/>
      <c r="G349" s="296"/>
      <c r="H349" s="296"/>
    </row>
    <row r="350" spans="1:8" ht="20">
      <c r="A350" s="297"/>
      <c r="B350" s="296"/>
      <c r="C350" s="296"/>
      <c r="D350" s="296"/>
      <c r="E350" s="296"/>
      <c r="F350" s="296"/>
      <c r="G350" s="296"/>
      <c r="H350" s="296"/>
    </row>
    <row r="351" spans="1:8" ht="20">
      <c r="A351" s="297"/>
      <c r="B351" s="296"/>
      <c r="C351" s="296"/>
      <c r="D351" s="296"/>
      <c r="E351" s="296"/>
      <c r="F351" s="296"/>
      <c r="G351" s="296"/>
      <c r="H351" s="296"/>
    </row>
    <row r="352" spans="1:8" ht="20">
      <c r="A352" s="297"/>
      <c r="B352" s="296"/>
      <c r="C352" s="296"/>
      <c r="D352" s="296"/>
      <c r="E352" s="296"/>
      <c r="F352" s="296"/>
      <c r="G352" s="296"/>
      <c r="H352" s="296"/>
    </row>
    <row r="353" spans="1:8" ht="20">
      <c r="A353" s="297"/>
      <c r="B353" s="296"/>
      <c r="C353" s="296"/>
      <c r="D353" s="296"/>
      <c r="E353" s="296"/>
      <c r="F353" s="296"/>
      <c r="G353" s="296"/>
      <c r="H353" s="296"/>
    </row>
    <row r="354" spans="1:8" ht="20">
      <c r="A354" s="297"/>
      <c r="B354" s="296"/>
      <c r="C354" s="296"/>
      <c r="D354" s="296"/>
      <c r="E354" s="296"/>
      <c r="F354" s="296"/>
      <c r="G354" s="296"/>
      <c r="H354" s="296"/>
    </row>
    <row r="355" spans="1:8" ht="20">
      <c r="A355" s="297"/>
      <c r="B355" s="296"/>
      <c r="C355" s="296"/>
      <c r="D355" s="296"/>
      <c r="E355" s="296"/>
      <c r="F355" s="296"/>
      <c r="G355" s="296"/>
      <c r="H355" s="296"/>
    </row>
    <row r="356" spans="1:8" ht="20">
      <c r="A356" s="297"/>
      <c r="B356" s="296"/>
      <c r="C356" s="296"/>
      <c r="D356" s="296"/>
      <c r="E356" s="296"/>
      <c r="F356" s="296"/>
      <c r="G356" s="296"/>
      <c r="H356" s="296"/>
    </row>
    <row r="357" spans="1:8" ht="20">
      <c r="A357" s="297"/>
      <c r="B357" s="296"/>
      <c r="C357" s="296"/>
      <c r="D357" s="296"/>
      <c r="E357" s="296"/>
      <c r="F357" s="296"/>
      <c r="G357" s="296"/>
      <c r="H357" s="296"/>
    </row>
    <row r="358" spans="1:8" ht="20">
      <c r="A358" s="297"/>
      <c r="B358" s="296"/>
      <c r="C358" s="296"/>
      <c r="D358" s="296"/>
      <c r="E358" s="296"/>
      <c r="F358" s="296"/>
      <c r="G358" s="296"/>
      <c r="H358" s="296"/>
    </row>
    <row r="359" spans="1:8" ht="20">
      <c r="A359" s="297"/>
      <c r="B359" s="296"/>
      <c r="C359" s="296"/>
      <c r="D359" s="296"/>
      <c r="E359" s="296"/>
      <c r="F359" s="296"/>
      <c r="G359" s="296"/>
      <c r="H359" s="296"/>
    </row>
    <row r="360" spans="1:8" ht="20">
      <c r="A360" s="297"/>
      <c r="B360" s="296"/>
      <c r="C360" s="296"/>
      <c r="D360" s="296"/>
      <c r="E360" s="296"/>
      <c r="F360" s="296"/>
      <c r="G360" s="296"/>
      <c r="H360" s="296"/>
    </row>
    <row r="361" spans="1:8" ht="20">
      <c r="A361" s="297"/>
      <c r="B361" s="296"/>
      <c r="C361" s="296"/>
      <c r="D361" s="296"/>
      <c r="E361" s="296"/>
      <c r="F361" s="296"/>
      <c r="G361" s="296"/>
      <c r="H361" s="296"/>
    </row>
    <row r="362" spans="1:8" ht="20">
      <c r="A362" s="297"/>
      <c r="B362" s="296"/>
      <c r="C362" s="296"/>
      <c r="D362" s="296"/>
      <c r="E362" s="296"/>
      <c r="F362" s="296"/>
      <c r="G362" s="296"/>
      <c r="H362" s="296"/>
    </row>
    <row r="363" spans="1:8" ht="20">
      <c r="A363" s="297"/>
      <c r="B363" s="296"/>
      <c r="C363" s="296"/>
      <c r="D363" s="296"/>
      <c r="E363" s="296"/>
      <c r="F363" s="296"/>
      <c r="G363" s="296"/>
      <c r="H363" s="296"/>
    </row>
    <row r="364" spans="1:8" ht="20">
      <c r="A364" s="297"/>
      <c r="B364" s="296"/>
      <c r="C364" s="296"/>
      <c r="D364" s="296"/>
      <c r="E364" s="296"/>
      <c r="F364" s="296"/>
      <c r="G364" s="296"/>
      <c r="H364" s="296"/>
    </row>
    <row r="365" spans="1:8" ht="20">
      <c r="A365" s="297"/>
      <c r="B365" s="296"/>
      <c r="C365" s="296"/>
      <c r="D365" s="296"/>
      <c r="E365" s="296"/>
      <c r="F365" s="296"/>
      <c r="G365" s="296"/>
      <c r="H365" s="296"/>
    </row>
    <row r="366" spans="1:8" ht="20">
      <c r="A366" s="297"/>
      <c r="B366" s="296"/>
      <c r="C366" s="296"/>
      <c r="D366" s="296"/>
      <c r="E366" s="296"/>
      <c r="F366" s="296"/>
      <c r="G366" s="296"/>
      <c r="H366" s="296"/>
    </row>
    <row r="367" spans="1:8" ht="20">
      <c r="A367" s="297"/>
      <c r="B367" s="296"/>
      <c r="C367" s="296"/>
      <c r="D367" s="296"/>
      <c r="E367" s="296"/>
      <c r="F367" s="296"/>
      <c r="G367" s="296"/>
      <c r="H367" s="296"/>
    </row>
    <row r="368" spans="1:8" ht="20">
      <c r="A368" s="297"/>
      <c r="B368" s="296"/>
      <c r="C368" s="296"/>
      <c r="D368" s="296"/>
      <c r="E368" s="296"/>
      <c r="F368" s="296"/>
      <c r="G368" s="296"/>
      <c r="H368" s="296"/>
    </row>
    <row r="369" spans="1:8" ht="20">
      <c r="A369" s="297"/>
      <c r="B369" s="296"/>
      <c r="C369" s="296"/>
      <c r="D369" s="296"/>
      <c r="E369" s="296"/>
      <c r="F369" s="296"/>
      <c r="G369" s="296"/>
      <c r="H369" s="296"/>
    </row>
    <row r="370" spans="1:8" ht="20">
      <c r="A370" s="297"/>
      <c r="B370" s="296"/>
      <c r="C370" s="296"/>
      <c r="D370" s="296"/>
      <c r="E370" s="296"/>
      <c r="F370" s="296"/>
      <c r="G370" s="296"/>
      <c r="H370" s="296"/>
    </row>
    <row r="371" spans="1:8" ht="20">
      <c r="A371" s="297"/>
      <c r="B371" s="296"/>
      <c r="C371" s="296"/>
      <c r="D371" s="296"/>
      <c r="E371" s="296"/>
      <c r="F371" s="296"/>
      <c r="G371" s="296"/>
      <c r="H371" s="296"/>
    </row>
    <row r="372" spans="1:8" ht="20">
      <c r="A372" s="297"/>
      <c r="B372" s="296"/>
      <c r="C372" s="296"/>
      <c r="D372" s="296"/>
      <c r="E372" s="296"/>
      <c r="F372" s="296"/>
      <c r="G372" s="296"/>
      <c r="H372" s="296"/>
    </row>
    <row r="373" spans="1:8" ht="20">
      <c r="A373" s="297"/>
      <c r="B373" s="296"/>
      <c r="C373" s="296"/>
      <c r="D373" s="296"/>
      <c r="E373" s="296"/>
      <c r="F373" s="296"/>
      <c r="G373" s="296"/>
      <c r="H373" s="296"/>
    </row>
    <row r="374" spans="1:8" ht="20">
      <c r="A374" s="297"/>
      <c r="B374" s="296"/>
      <c r="C374" s="296"/>
      <c r="D374" s="296"/>
      <c r="E374" s="296"/>
      <c r="F374" s="296"/>
      <c r="G374" s="296"/>
      <c r="H374" s="296"/>
    </row>
    <row r="375" spans="1:8" ht="20">
      <c r="A375" s="297"/>
      <c r="B375" s="296"/>
      <c r="C375" s="296"/>
      <c r="D375" s="296"/>
      <c r="E375" s="296"/>
      <c r="F375" s="296"/>
      <c r="G375" s="296"/>
      <c r="H375" s="296"/>
    </row>
    <row r="376" spans="1:8" ht="20">
      <c r="A376" s="297"/>
      <c r="B376" s="296"/>
      <c r="C376" s="296"/>
      <c r="D376" s="296"/>
      <c r="E376" s="296"/>
      <c r="F376" s="296"/>
      <c r="G376" s="296"/>
      <c r="H376" s="296"/>
    </row>
    <row r="377" spans="1:8" ht="20">
      <c r="A377" s="297"/>
      <c r="B377" s="296"/>
      <c r="C377" s="296"/>
      <c r="D377" s="296"/>
      <c r="E377" s="296"/>
      <c r="F377" s="296"/>
      <c r="G377" s="296"/>
      <c r="H377" s="296"/>
    </row>
    <row r="378" spans="1:8" ht="20">
      <c r="A378" s="297"/>
      <c r="B378" s="296"/>
      <c r="C378" s="296"/>
      <c r="D378" s="296"/>
      <c r="E378" s="296"/>
      <c r="F378" s="296"/>
      <c r="G378" s="296"/>
      <c r="H378" s="296"/>
    </row>
    <row r="379" spans="1:8" ht="20">
      <c r="A379" s="297"/>
      <c r="B379" s="296"/>
      <c r="C379" s="296"/>
      <c r="D379" s="296"/>
      <c r="E379" s="296"/>
      <c r="F379" s="296"/>
      <c r="G379" s="296"/>
      <c r="H379" s="296"/>
    </row>
    <row r="380" spans="1:8" ht="20">
      <c r="A380" s="297"/>
      <c r="B380" s="296"/>
      <c r="C380" s="296"/>
      <c r="D380" s="296"/>
      <c r="E380" s="296"/>
      <c r="F380" s="296"/>
      <c r="G380" s="296"/>
      <c r="H380" s="296"/>
    </row>
    <row r="381" spans="1:8" ht="20">
      <c r="A381" s="297"/>
      <c r="B381" s="296"/>
      <c r="C381" s="296"/>
      <c r="D381" s="296"/>
      <c r="E381" s="296"/>
      <c r="F381" s="296"/>
      <c r="G381" s="296"/>
      <c r="H381" s="296"/>
    </row>
    <row r="382" spans="1:8" ht="20">
      <c r="A382" s="297"/>
      <c r="B382" s="296"/>
      <c r="C382" s="296"/>
      <c r="D382" s="296"/>
      <c r="E382" s="296"/>
      <c r="F382" s="296"/>
      <c r="G382" s="296"/>
      <c r="H382" s="296"/>
    </row>
    <row r="383" spans="1:8" ht="20">
      <c r="A383" s="297"/>
      <c r="B383" s="296"/>
      <c r="C383" s="296"/>
      <c r="D383" s="296"/>
      <c r="E383" s="296"/>
      <c r="F383" s="296"/>
      <c r="G383" s="296"/>
      <c r="H383" s="296"/>
    </row>
    <row r="384" spans="1:8" ht="20">
      <c r="A384" s="297"/>
      <c r="B384" s="296"/>
      <c r="C384" s="296"/>
      <c r="D384" s="296"/>
      <c r="E384" s="296"/>
      <c r="F384" s="296"/>
      <c r="G384" s="296"/>
      <c r="H384" s="296"/>
    </row>
    <row r="385" spans="1:8" ht="20">
      <c r="A385" s="297"/>
      <c r="B385" s="296"/>
      <c r="C385" s="296"/>
      <c r="D385" s="296"/>
      <c r="E385" s="296"/>
      <c r="F385" s="296"/>
      <c r="G385" s="296"/>
      <c r="H385" s="296"/>
    </row>
    <row r="386" spans="1:8" ht="20">
      <c r="A386" s="297"/>
      <c r="B386" s="296"/>
      <c r="C386" s="296"/>
      <c r="D386" s="296"/>
      <c r="E386" s="296"/>
      <c r="F386" s="296"/>
      <c r="G386" s="296"/>
      <c r="H386" s="296"/>
    </row>
    <row r="387" spans="1:8" ht="20">
      <c r="A387" s="297"/>
      <c r="B387" s="296"/>
      <c r="C387" s="296"/>
      <c r="D387" s="296"/>
      <c r="E387" s="296"/>
      <c r="F387" s="296"/>
      <c r="G387" s="296"/>
      <c r="H387" s="296"/>
    </row>
    <row r="388" spans="1:8" ht="20">
      <c r="A388" s="297"/>
      <c r="B388" s="296"/>
      <c r="C388" s="296"/>
      <c r="D388" s="296"/>
      <c r="E388" s="296"/>
      <c r="F388" s="296"/>
      <c r="G388" s="296"/>
      <c r="H388" s="296"/>
    </row>
    <row r="389" spans="1:8" ht="20">
      <c r="A389" s="297"/>
      <c r="B389" s="296"/>
      <c r="C389" s="296"/>
      <c r="D389" s="296"/>
      <c r="E389" s="296"/>
      <c r="F389" s="296"/>
      <c r="G389" s="296"/>
      <c r="H389" s="296"/>
    </row>
    <row r="390" spans="1:8" ht="20">
      <c r="A390" s="297"/>
      <c r="B390" s="296"/>
      <c r="C390" s="296"/>
      <c r="D390" s="296"/>
      <c r="E390" s="296"/>
      <c r="F390" s="296"/>
      <c r="G390" s="296"/>
      <c r="H390" s="296"/>
    </row>
    <row r="391" spans="1:8" ht="20">
      <c r="A391" s="297"/>
      <c r="B391" s="296"/>
      <c r="C391" s="296"/>
      <c r="D391" s="296"/>
      <c r="E391" s="296"/>
      <c r="F391" s="296"/>
      <c r="G391" s="296"/>
      <c r="H391" s="296"/>
    </row>
    <row r="392" spans="1:8" ht="20">
      <c r="A392" s="297"/>
      <c r="B392" s="296"/>
      <c r="C392" s="296"/>
      <c r="D392" s="296"/>
      <c r="E392" s="296"/>
      <c r="F392" s="296"/>
      <c r="G392" s="296"/>
      <c r="H392" s="296"/>
    </row>
    <row r="393" spans="1:8" ht="20">
      <c r="A393" s="297"/>
      <c r="B393" s="296"/>
      <c r="C393" s="296"/>
      <c r="D393" s="296"/>
      <c r="E393" s="296"/>
      <c r="F393" s="296"/>
      <c r="G393" s="296"/>
      <c r="H393" s="296"/>
    </row>
    <row r="394" spans="1:8" ht="20">
      <c r="A394" s="297"/>
      <c r="B394" s="296"/>
      <c r="C394" s="296"/>
      <c r="D394" s="296"/>
      <c r="E394" s="296"/>
      <c r="F394" s="296"/>
      <c r="G394" s="296"/>
      <c r="H394" s="296"/>
    </row>
    <row r="395" spans="1:8" ht="20">
      <c r="A395" s="297"/>
      <c r="B395" s="296"/>
      <c r="C395" s="296"/>
      <c r="D395" s="296"/>
      <c r="E395" s="296"/>
      <c r="F395" s="296"/>
      <c r="G395" s="296"/>
      <c r="H395" s="296"/>
    </row>
    <row r="396" spans="1:8" ht="20">
      <c r="A396" s="297"/>
      <c r="B396" s="296"/>
      <c r="C396" s="296"/>
      <c r="D396" s="296"/>
      <c r="E396" s="296"/>
      <c r="F396" s="296"/>
      <c r="G396" s="296"/>
      <c r="H396" s="296"/>
    </row>
    <row r="397" spans="1:8" ht="20">
      <c r="A397" s="297"/>
      <c r="B397" s="296"/>
      <c r="C397" s="296"/>
      <c r="D397" s="296"/>
      <c r="E397" s="296"/>
      <c r="F397" s="296"/>
      <c r="G397" s="296"/>
      <c r="H397" s="296"/>
    </row>
    <row r="398" spans="1:8" ht="20">
      <c r="A398" s="297"/>
      <c r="B398" s="296"/>
      <c r="C398" s="296"/>
      <c r="D398" s="296"/>
      <c r="E398" s="296"/>
      <c r="F398" s="296"/>
      <c r="G398" s="296"/>
      <c r="H398" s="296"/>
    </row>
    <row r="399" spans="1:8" ht="20">
      <c r="A399" s="297"/>
      <c r="B399" s="296"/>
      <c r="C399" s="296"/>
      <c r="D399" s="296"/>
      <c r="E399" s="296"/>
      <c r="F399" s="296"/>
      <c r="G399" s="296"/>
      <c r="H399" s="296"/>
    </row>
    <row r="400" spans="1:8" ht="20">
      <c r="A400" s="297"/>
      <c r="B400" s="296"/>
      <c r="C400" s="296"/>
      <c r="D400" s="296"/>
      <c r="E400" s="296"/>
      <c r="F400" s="296"/>
      <c r="G400" s="296"/>
      <c r="H400" s="296"/>
    </row>
    <row r="401" spans="1:8" ht="20">
      <c r="A401" s="297"/>
      <c r="B401" s="296"/>
      <c r="C401" s="296"/>
      <c r="D401" s="296"/>
      <c r="E401" s="296"/>
      <c r="F401" s="296"/>
      <c r="G401" s="296"/>
      <c r="H401" s="296"/>
    </row>
    <row r="402" spans="1:8" ht="20">
      <c r="A402" s="297"/>
      <c r="B402" s="296"/>
      <c r="C402" s="296"/>
      <c r="D402" s="296"/>
      <c r="E402" s="296"/>
      <c r="F402" s="296"/>
      <c r="G402" s="296"/>
      <c r="H402" s="296"/>
    </row>
    <row r="403" spans="1:8" ht="20">
      <c r="A403" s="297"/>
      <c r="B403" s="296"/>
      <c r="C403" s="296"/>
      <c r="D403" s="296"/>
      <c r="E403" s="296"/>
      <c r="F403" s="296"/>
      <c r="G403" s="296"/>
      <c r="H403" s="296"/>
    </row>
    <row r="404" spans="1:8" ht="20">
      <c r="A404" s="297"/>
      <c r="B404" s="296"/>
      <c r="C404" s="296"/>
      <c r="D404" s="296"/>
      <c r="E404" s="296"/>
      <c r="F404" s="296"/>
      <c r="G404" s="296"/>
      <c r="H404" s="296"/>
    </row>
    <row r="405" spans="1:8" ht="20">
      <c r="A405" s="297"/>
      <c r="B405" s="296"/>
      <c r="C405" s="296"/>
      <c r="D405" s="296"/>
      <c r="E405" s="296"/>
      <c r="F405" s="296"/>
      <c r="G405" s="296"/>
      <c r="H405" s="296"/>
    </row>
    <row r="406" spans="1:8" ht="20">
      <c r="A406" s="297"/>
      <c r="B406" s="296"/>
      <c r="C406" s="296"/>
      <c r="D406" s="296"/>
      <c r="E406" s="296"/>
      <c r="F406" s="296"/>
      <c r="G406" s="296"/>
      <c r="H406" s="296"/>
    </row>
    <row r="407" spans="1:8" ht="20">
      <c r="A407" s="297"/>
      <c r="B407" s="296"/>
      <c r="C407" s="296"/>
      <c r="D407" s="296"/>
      <c r="E407" s="296"/>
      <c r="F407" s="296"/>
      <c r="G407" s="296"/>
      <c r="H407" s="296"/>
    </row>
    <row r="408" spans="1:8" ht="20">
      <c r="A408" s="297"/>
      <c r="B408" s="296"/>
      <c r="C408" s="296"/>
      <c r="D408" s="296"/>
      <c r="E408" s="296"/>
      <c r="F408" s="296"/>
      <c r="G408" s="296"/>
      <c r="H408" s="296"/>
    </row>
    <row r="409" spans="1:8" ht="20">
      <c r="A409" s="297"/>
      <c r="B409" s="296"/>
      <c r="C409" s="296"/>
      <c r="D409" s="296"/>
      <c r="E409" s="296"/>
      <c r="F409" s="296"/>
      <c r="G409" s="296"/>
      <c r="H409" s="296"/>
    </row>
    <row r="410" spans="1:8" ht="20">
      <c r="A410" s="297"/>
      <c r="B410" s="296"/>
      <c r="C410" s="296"/>
      <c r="D410" s="296"/>
      <c r="E410" s="296"/>
      <c r="F410" s="296"/>
      <c r="G410" s="296"/>
      <c r="H410" s="296"/>
    </row>
    <row r="411" spans="1:8" ht="20">
      <c r="A411" s="297"/>
      <c r="B411" s="296"/>
      <c r="C411" s="296"/>
      <c r="D411" s="296"/>
      <c r="E411" s="296"/>
      <c r="F411" s="296"/>
      <c r="G411" s="296"/>
      <c r="H411" s="296"/>
    </row>
    <row r="412" spans="1:8" ht="20">
      <c r="A412" s="297"/>
      <c r="B412" s="296"/>
      <c r="C412" s="296"/>
      <c r="D412" s="296"/>
      <c r="E412" s="296"/>
      <c r="F412" s="296"/>
      <c r="G412" s="296"/>
      <c r="H412" s="296"/>
    </row>
    <row r="413" spans="1:8" ht="20">
      <c r="A413" s="297"/>
      <c r="B413" s="296"/>
      <c r="C413" s="296"/>
      <c r="D413" s="296"/>
      <c r="E413" s="296"/>
      <c r="F413" s="296"/>
      <c r="G413" s="296"/>
      <c r="H413" s="296"/>
    </row>
    <row r="414" spans="1:8" ht="20">
      <c r="A414" s="297"/>
      <c r="B414" s="296"/>
      <c r="C414" s="296"/>
      <c r="D414" s="296"/>
      <c r="E414" s="296"/>
      <c r="F414" s="296"/>
      <c r="G414" s="296"/>
      <c r="H414" s="296"/>
    </row>
    <row r="415" spans="1:8" ht="20">
      <c r="A415" s="297"/>
      <c r="B415" s="296"/>
      <c r="C415" s="296"/>
      <c r="D415" s="296"/>
      <c r="E415" s="296"/>
      <c r="F415" s="296"/>
      <c r="G415" s="296"/>
      <c r="H415" s="296"/>
    </row>
    <row r="416" spans="1:8" ht="20">
      <c r="A416" s="297"/>
      <c r="B416" s="296"/>
      <c r="C416" s="296"/>
      <c r="D416" s="296"/>
      <c r="E416" s="296"/>
      <c r="F416" s="296"/>
      <c r="G416" s="296"/>
      <c r="H416" s="296"/>
    </row>
    <row r="417" spans="1:8" ht="20">
      <c r="A417" s="297"/>
      <c r="B417" s="296"/>
      <c r="C417" s="296"/>
      <c r="D417" s="296"/>
      <c r="E417" s="296"/>
      <c r="F417" s="296"/>
      <c r="G417" s="296"/>
      <c r="H417" s="296"/>
    </row>
    <row r="418" spans="1:8" ht="20">
      <c r="A418" s="297"/>
      <c r="B418" s="296"/>
      <c r="C418" s="296"/>
      <c r="D418" s="296"/>
      <c r="E418" s="296"/>
      <c r="F418" s="296"/>
      <c r="G418" s="296"/>
      <c r="H418" s="296"/>
    </row>
    <row r="419" spans="1:8" ht="20">
      <c r="A419" s="297"/>
      <c r="B419" s="296"/>
      <c r="C419" s="296"/>
      <c r="D419" s="296"/>
      <c r="E419" s="296"/>
      <c r="F419" s="296"/>
      <c r="G419" s="296"/>
      <c r="H419" s="296"/>
    </row>
    <row r="420" spans="1:8" ht="20">
      <c r="A420" s="297"/>
      <c r="B420" s="296"/>
      <c r="C420" s="296"/>
      <c r="D420" s="296"/>
      <c r="E420" s="296"/>
      <c r="F420" s="296"/>
      <c r="G420" s="296"/>
      <c r="H420" s="296"/>
    </row>
    <row r="421" spans="1:8" ht="20">
      <c r="A421" s="297"/>
      <c r="B421" s="296"/>
      <c r="C421" s="296"/>
      <c r="D421" s="296"/>
      <c r="E421" s="296"/>
      <c r="F421" s="296"/>
      <c r="G421" s="296"/>
      <c r="H421" s="296"/>
    </row>
    <row r="422" spans="1:8" ht="20">
      <c r="A422" s="297"/>
      <c r="B422" s="296"/>
      <c r="C422" s="296"/>
      <c r="D422" s="296"/>
      <c r="E422" s="296"/>
      <c r="F422" s="296"/>
      <c r="G422" s="296"/>
      <c r="H422" s="296"/>
    </row>
    <row r="423" spans="1:8" ht="20">
      <c r="A423" s="297"/>
      <c r="B423" s="296"/>
      <c r="C423" s="296"/>
      <c r="D423" s="296"/>
      <c r="E423" s="296"/>
      <c r="F423" s="296"/>
      <c r="G423" s="296"/>
      <c r="H423" s="296"/>
    </row>
    <row r="424" spans="1:8" ht="20">
      <c r="A424" s="297"/>
      <c r="B424" s="296"/>
      <c r="C424" s="296"/>
      <c r="D424" s="296"/>
      <c r="E424" s="296"/>
      <c r="F424" s="296"/>
      <c r="G424" s="296"/>
      <c r="H424" s="296"/>
    </row>
    <row r="425" spans="1:8" ht="20">
      <c r="A425" s="297"/>
      <c r="B425" s="296"/>
      <c r="C425" s="296"/>
      <c r="D425" s="296"/>
      <c r="E425" s="296"/>
      <c r="F425" s="296"/>
      <c r="G425" s="296"/>
      <c r="H425" s="296"/>
    </row>
    <row r="426" spans="1:8" ht="20">
      <c r="A426" s="297"/>
      <c r="B426" s="296"/>
      <c r="C426" s="296"/>
      <c r="D426" s="296"/>
      <c r="E426" s="296"/>
      <c r="F426" s="296"/>
      <c r="G426" s="296"/>
      <c r="H426" s="296"/>
    </row>
    <row r="427" spans="1:8" ht="20">
      <c r="A427" s="297"/>
      <c r="B427" s="296"/>
      <c r="C427" s="296"/>
      <c r="D427" s="296"/>
      <c r="E427" s="296"/>
      <c r="F427" s="296"/>
      <c r="G427" s="296"/>
      <c r="H427" s="296"/>
    </row>
    <row r="428" spans="1:8" ht="20">
      <c r="A428" s="297"/>
      <c r="B428" s="296"/>
      <c r="C428" s="296"/>
      <c r="D428" s="296"/>
      <c r="E428" s="296"/>
      <c r="F428" s="296"/>
      <c r="G428" s="296"/>
      <c r="H428" s="296"/>
    </row>
    <row r="429" spans="1:8" ht="20">
      <c r="A429" s="297"/>
      <c r="B429" s="296"/>
      <c r="C429" s="296"/>
      <c r="D429" s="296"/>
      <c r="E429" s="296"/>
      <c r="F429" s="296"/>
      <c r="G429" s="296"/>
      <c r="H429" s="296"/>
    </row>
    <row r="430" spans="1:8" ht="20">
      <c r="A430" s="297"/>
      <c r="B430" s="296"/>
      <c r="C430" s="296"/>
      <c r="D430" s="296"/>
      <c r="E430" s="296"/>
      <c r="F430" s="296"/>
      <c r="G430" s="296"/>
      <c r="H430" s="296"/>
    </row>
    <row r="431" spans="1:8" ht="20">
      <c r="A431" s="297"/>
      <c r="B431" s="296"/>
      <c r="C431" s="296"/>
      <c r="D431" s="296"/>
      <c r="E431" s="296"/>
      <c r="F431" s="296"/>
      <c r="G431" s="296"/>
      <c r="H431" s="296"/>
    </row>
    <row r="432" spans="1:8" ht="20">
      <c r="A432" s="297"/>
      <c r="B432" s="296"/>
      <c r="C432" s="296"/>
      <c r="D432" s="296"/>
      <c r="E432" s="296"/>
      <c r="F432" s="296"/>
      <c r="G432" s="296"/>
      <c r="H432" s="296"/>
    </row>
    <row r="433" spans="1:8" ht="20">
      <c r="A433" s="297"/>
      <c r="B433" s="296"/>
      <c r="C433" s="296"/>
      <c r="D433" s="296"/>
      <c r="E433" s="296"/>
      <c r="F433" s="296"/>
      <c r="G433" s="296"/>
      <c r="H433" s="296"/>
    </row>
    <row r="434" spans="1:8" ht="20">
      <c r="A434" s="297"/>
      <c r="B434" s="296"/>
      <c r="C434" s="296"/>
      <c r="D434" s="296"/>
      <c r="E434" s="296"/>
      <c r="F434" s="296"/>
      <c r="G434" s="296"/>
      <c r="H434" s="296"/>
    </row>
    <row r="435" spans="1:8" ht="20">
      <c r="A435" s="297"/>
      <c r="B435" s="296"/>
      <c r="C435" s="296"/>
      <c r="D435" s="296"/>
      <c r="E435" s="296"/>
      <c r="F435" s="296"/>
      <c r="G435" s="296"/>
      <c r="H435" s="296"/>
    </row>
    <row r="436" spans="1:8" ht="20">
      <c r="A436" s="297"/>
      <c r="B436" s="296"/>
      <c r="C436" s="296"/>
      <c r="D436" s="296"/>
      <c r="E436" s="296"/>
      <c r="F436" s="296"/>
      <c r="G436" s="296"/>
      <c r="H436" s="296"/>
    </row>
    <row r="437" spans="1:8" ht="20">
      <c r="A437" s="297"/>
      <c r="B437" s="296"/>
      <c r="C437" s="296"/>
      <c r="D437" s="296"/>
      <c r="E437" s="296"/>
      <c r="F437" s="296"/>
      <c r="G437" s="296"/>
      <c r="H437" s="296"/>
    </row>
    <row r="438" spans="1:8" ht="20">
      <c r="A438" s="297"/>
      <c r="B438" s="296"/>
      <c r="C438" s="296"/>
      <c r="D438" s="296"/>
      <c r="E438" s="296"/>
      <c r="F438" s="296"/>
      <c r="G438" s="296"/>
      <c r="H438" s="296"/>
    </row>
    <row r="439" spans="1:8" ht="20">
      <c r="A439" s="297"/>
      <c r="B439" s="296"/>
      <c r="C439" s="296"/>
      <c r="D439" s="296"/>
      <c r="E439" s="296"/>
      <c r="F439" s="296"/>
      <c r="G439" s="296"/>
      <c r="H439" s="296"/>
    </row>
    <row r="440" spans="1:8" ht="20">
      <c r="A440" s="297"/>
      <c r="B440" s="296"/>
      <c r="C440" s="296"/>
      <c r="D440" s="296"/>
      <c r="E440" s="296"/>
      <c r="F440" s="296"/>
      <c r="G440" s="296"/>
      <c r="H440" s="296"/>
    </row>
    <row r="441" spans="1:8" ht="20">
      <c r="A441" s="297"/>
      <c r="B441" s="296"/>
      <c r="C441" s="296"/>
      <c r="D441" s="296"/>
      <c r="E441" s="296"/>
      <c r="F441" s="296"/>
      <c r="G441" s="296"/>
      <c r="H441" s="296"/>
    </row>
    <row r="442" spans="1:8" ht="20">
      <c r="A442" s="297"/>
      <c r="B442" s="296"/>
      <c r="C442" s="296"/>
      <c r="D442" s="296"/>
      <c r="E442" s="296"/>
      <c r="F442" s="296"/>
      <c r="G442" s="296"/>
      <c r="H442" s="296"/>
    </row>
    <row r="443" spans="1:8" ht="20">
      <c r="A443" s="297"/>
      <c r="B443" s="296"/>
      <c r="C443" s="296"/>
      <c r="D443" s="296"/>
      <c r="E443" s="296"/>
      <c r="F443" s="296"/>
      <c r="G443" s="296"/>
      <c r="H443" s="296"/>
    </row>
    <row r="444" spans="1:8" ht="20">
      <c r="A444" s="297"/>
      <c r="B444" s="296"/>
      <c r="C444" s="296"/>
      <c r="D444" s="296"/>
      <c r="E444" s="296"/>
      <c r="F444" s="296"/>
      <c r="G444" s="296"/>
      <c r="H444" s="296"/>
    </row>
    <row r="445" spans="1:8" ht="20">
      <c r="A445" s="297"/>
      <c r="B445" s="296"/>
      <c r="C445" s="296"/>
      <c r="D445" s="296"/>
      <c r="E445" s="296"/>
      <c r="F445" s="296"/>
      <c r="G445" s="296"/>
      <c r="H445" s="296"/>
    </row>
    <row r="446" spans="1:8" ht="20">
      <c r="A446" s="297"/>
      <c r="B446" s="296"/>
      <c r="C446" s="296"/>
      <c r="D446" s="296"/>
      <c r="E446" s="296"/>
      <c r="F446" s="296"/>
      <c r="G446" s="296"/>
      <c r="H446" s="296"/>
    </row>
    <row r="447" spans="1:8" ht="20">
      <c r="A447" s="297"/>
      <c r="B447" s="296"/>
      <c r="C447" s="296"/>
      <c r="D447" s="296"/>
      <c r="E447" s="296"/>
      <c r="F447" s="296"/>
      <c r="G447" s="296"/>
      <c r="H447" s="296"/>
    </row>
    <row r="448" spans="1:8" ht="20">
      <c r="A448" s="297"/>
      <c r="B448" s="296"/>
      <c r="C448" s="296"/>
      <c r="D448" s="296"/>
      <c r="E448" s="296"/>
      <c r="F448" s="296"/>
      <c r="G448" s="296"/>
      <c r="H448" s="296"/>
    </row>
    <row r="449" spans="1:8" ht="20">
      <c r="A449" s="297"/>
      <c r="B449" s="296"/>
      <c r="C449" s="296"/>
      <c r="D449" s="296"/>
      <c r="E449" s="296"/>
      <c r="F449" s="296"/>
      <c r="G449" s="296"/>
      <c r="H449" s="296"/>
    </row>
    <row r="450" spans="1:8" ht="20">
      <c r="A450" s="297"/>
      <c r="B450" s="296"/>
      <c r="C450" s="296"/>
      <c r="D450" s="296"/>
      <c r="E450" s="296"/>
      <c r="F450" s="296"/>
      <c r="G450" s="296"/>
      <c r="H450" s="296"/>
    </row>
    <row r="451" spans="1:8" ht="20">
      <c r="A451" s="297"/>
      <c r="B451" s="296"/>
      <c r="C451" s="296"/>
      <c r="D451" s="296"/>
      <c r="E451" s="296"/>
      <c r="F451" s="296"/>
      <c r="G451" s="296"/>
      <c r="H451" s="296"/>
    </row>
    <row r="452" spans="1:8" ht="20">
      <c r="A452" s="297"/>
      <c r="B452" s="296"/>
      <c r="C452" s="296"/>
      <c r="D452" s="296"/>
      <c r="E452" s="296"/>
      <c r="F452" s="296"/>
      <c r="G452" s="296"/>
      <c r="H452" s="296"/>
    </row>
    <row r="453" spans="1:8" ht="20">
      <c r="A453" s="297"/>
      <c r="B453" s="296"/>
      <c r="C453" s="296"/>
      <c r="D453" s="296"/>
      <c r="E453" s="296"/>
      <c r="F453" s="296"/>
      <c r="G453" s="296"/>
      <c r="H453" s="296"/>
    </row>
    <row r="454" spans="1:8" ht="20">
      <c r="A454" s="297"/>
      <c r="B454" s="296"/>
      <c r="C454" s="296"/>
      <c r="D454" s="296"/>
      <c r="E454" s="296"/>
      <c r="F454" s="296"/>
      <c r="G454" s="296"/>
      <c r="H454" s="296"/>
    </row>
    <row r="455" spans="1:8" ht="20">
      <c r="A455" s="297"/>
      <c r="B455" s="296"/>
      <c r="C455" s="296"/>
      <c r="D455" s="296"/>
      <c r="E455" s="296"/>
      <c r="F455" s="296"/>
      <c r="G455" s="296"/>
      <c r="H455" s="296"/>
    </row>
    <row r="456" spans="1:8" ht="20">
      <c r="A456" s="297"/>
      <c r="B456" s="296"/>
      <c r="C456" s="296"/>
      <c r="D456" s="296"/>
      <c r="E456" s="296"/>
      <c r="F456" s="296"/>
      <c r="G456" s="296"/>
      <c r="H456" s="296"/>
    </row>
    <row r="457" spans="1:8" ht="20">
      <c r="A457" s="297"/>
      <c r="B457" s="296"/>
      <c r="C457" s="296"/>
      <c r="D457" s="296"/>
      <c r="E457" s="296"/>
      <c r="F457" s="296"/>
      <c r="G457" s="296"/>
      <c r="H457" s="296"/>
    </row>
    <row r="458" spans="1:8" ht="20">
      <c r="A458" s="297"/>
      <c r="B458" s="296"/>
      <c r="C458" s="296"/>
      <c r="D458" s="296"/>
      <c r="E458" s="296"/>
      <c r="F458" s="296"/>
      <c r="G458" s="296"/>
      <c r="H458" s="296"/>
    </row>
    <row r="459" spans="1:8" ht="20">
      <c r="A459" s="297"/>
      <c r="B459" s="296"/>
      <c r="C459" s="296"/>
      <c r="D459" s="296"/>
      <c r="E459" s="296"/>
      <c r="F459" s="296"/>
      <c r="G459" s="296"/>
      <c r="H459" s="296"/>
    </row>
    <row r="460" spans="1:8" ht="20">
      <c r="A460" s="297"/>
      <c r="B460" s="296"/>
      <c r="C460" s="296"/>
      <c r="D460" s="296"/>
      <c r="E460" s="296"/>
      <c r="F460" s="296"/>
      <c r="G460" s="296"/>
      <c r="H460" s="296"/>
    </row>
    <row r="461" spans="1:8" ht="20">
      <c r="A461" s="297"/>
      <c r="B461" s="296"/>
      <c r="C461" s="296"/>
      <c r="D461" s="296"/>
      <c r="E461" s="296"/>
      <c r="F461" s="296"/>
      <c r="G461" s="296"/>
      <c r="H461" s="296"/>
    </row>
    <row r="462" spans="1:8" ht="20">
      <c r="A462" s="297"/>
      <c r="B462" s="296"/>
      <c r="C462" s="296"/>
      <c r="D462" s="296"/>
      <c r="E462" s="296"/>
      <c r="F462" s="296"/>
      <c r="G462" s="296"/>
      <c r="H462" s="296"/>
    </row>
    <row r="463" spans="1:8" ht="20">
      <c r="A463" s="297"/>
      <c r="B463" s="296"/>
      <c r="C463" s="296"/>
      <c r="D463" s="296"/>
      <c r="E463" s="296"/>
      <c r="F463" s="296"/>
      <c r="G463" s="296"/>
      <c r="H463" s="296"/>
    </row>
    <row r="464" spans="1:8" ht="20">
      <c r="A464" s="297"/>
      <c r="B464" s="296"/>
      <c r="C464" s="296"/>
      <c r="D464" s="296"/>
      <c r="E464" s="296"/>
      <c r="F464" s="296"/>
      <c r="G464" s="296"/>
      <c r="H464" s="296"/>
    </row>
    <row r="465" spans="1:8" ht="20">
      <c r="A465" s="297"/>
      <c r="B465" s="296"/>
      <c r="C465" s="296"/>
      <c r="D465" s="296"/>
      <c r="E465" s="296"/>
      <c r="F465" s="296"/>
      <c r="G465" s="296"/>
      <c r="H465" s="296"/>
    </row>
    <row r="466" spans="1:8" ht="20">
      <c r="A466" s="297"/>
      <c r="B466" s="296"/>
      <c r="C466" s="296"/>
      <c r="D466" s="296"/>
      <c r="E466" s="296"/>
      <c r="F466" s="296"/>
      <c r="G466" s="296"/>
      <c r="H466" s="296"/>
    </row>
    <row r="467" spans="1:8" ht="20">
      <c r="A467" s="297"/>
      <c r="B467" s="296"/>
      <c r="C467" s="296"/>
      <c r="D467" s="296"/>
      <c r="E467" s="296"/>
      <c r="F467" s="296"/>
      <c r="G467" s="296"/>
      <c r="H467" s="296"/>
    </row>
    <row r="468" spans="1:8" ht="20">
      <c r="A468" s="297"/>
      <c r="B468" s="296"/>
      <c r="C468" s="296"/>
      <c r="D468" s="296"/>
      <c r="E468" s="296"/>
      <c r="F468" s="296"/>
      <c r="G468" s="296"/>
      <c r="H468" s="296"/>
    </row>
    <row r="469" spans="1:8" ht="20">
      <c r="A469" s="297"/>
      <c r="B469" s="296"/>
      <c r="C469" s="296"/>
      <c r="D469" s="296"/>
      <c r="E469" s="296"/>
      <c r="F469" s="296"/>
      <c r="G469" s="296"/>
      <c r="H469" s="296"/>
    </row>
    <row r="470" spans="1:8" ht="20">
      <c r="A470" s="297"/>
      <c r="B470" s="296"/>
      <c r="C470" s="296"/>
      <c r="D470" s="296"/>
      <c r="E470" s="296"/>
      <c r="F470" s="296"/>
      <c r="G470" s="296"/>
      <c r="H470" s="296"/>
    </row>
    <row r="471" spans="1:8" ht="20">
      <c r="A471" s="297"/>
      <c r="B471" s="296"/>
      <c r="C471" s="296"/>
      <c r="D471" s="296"/>
      <c r="E471" s="296"/>
      <c r="F471" s="296"/>
      <c r="G471" s="296"/>
      <c r="H471" s="296"/>
    </row>
    <row r="472" spans="1:8" ht="20">
      <c r="A472" s="297"/>
      <c r="B472" s="296"/>
      <c r="C472" s="296"/>
      <c r="D472" s="296"/>
      <c r="E472" s="296"/>
      <c r="F472" s="296"/>
      <c r="G472" s="296"/>
      <c r="H472" s="296"/>
    </row>
    <row r="473" spans="1:8" ht="20">
      <c r="A473" s="297"/>
      <c r="B473" s="296"/>
      <c r="C473" s="296"/>
      <c r="D473" s="296"/>
      <c r="E473" s="296"/>
      <c r="F473" s="296"/>
      <c r="G473" s="296"/>
      <c r="H473" s="296"/>
    </row>
    <row r="474" spans="1:8" ht="20">
      <c r="A474" s="297"/>
      <c r="B474" s="296"/>
      <c r="C474" s="296"/>
      <c r="D474" s="296"/>
      <c r="E474" s="296"/>
      <c r="F474" s="296"/>
      <c r="G474" s="296"/>
      <c r="H474" s="296"/>
    </row>
    <row r="475" spans="1:8" ht="20">
      <c r="A475" s="297"/>
      <c r="B475" s="296"/>
      <c r="C475" s="296"/>
      <c r="D475" s="296"/>
      <c r="E475" s="296"/>
      <c r="F475" s="296"/>
      <c r="G475" s="296"/>
      <c r="H475" s="296"/>
    </row>
    <row r="476" spans="1:8" ht="20">
      <c r="A476" s="297"/>
      <c r="B476" s="296"/>
      <c r="C476" s="296"/>
      <c r="D476" s="296"/>
      <c r="E476" s="296"/>
      <c r="F476" s="296"/>
      <c r="G476" s="296"/>
      <c r="H476" s="296"/>
    </row>
    <row r="477" spans="1:8" ht="20">
      <c r="A477" s="297"/>
      <c r="B477" s="296"/>
      <c r="C477" s="296"/>
      <c r="D477" s="296"/>
      <c r="E477" s="296"/>
      <c r="F477" s="296"/>
      <c r="G477" s="296"/>
      <c r="H477" s="296"/>
    </row>
    <row r="478" spans="1:8" ht="20">
      <c r="A478" s="297"/>
      <c r="B478" s="296"/>
      <c r="C478" s="296"/>
      <c r="D478" s="296"/>
      <c r="E478" s="296"/>
      <c r="F478" s="296"/>
      <c r="G478" s="296"/>
      <c r="H478" s="296"/>
    </row>
    <row r="479" spans="1:8" ht="20">
      <c r="A479" s="297"/>
      <c r="B479" s="296"/>
      <c r="C479" s="296"/>
      <c r="D479" s="296"/>
      <c r="E479" s="296"/>
      <c r="F479" s="296"/>
      <c r="G479" s="296"/>
      <c r="H479" s="296"/>
    </row>
    <row r="480" spans="1:8" ht="20">
      <c r="A480" s="297"/>
      <c r="B480" s="296"/>
      <c r="C480" s="296"/>
      <c r="D480" s="296"/>
      <c r="E480" s="296"/>
      <c r="F480" s="296"/>
      <c r="G480" s="296"/>
      <c r="H480" s="296"/>
    </row>
    <row r="481" spans="1:8" ht="20">
      <c r="A481" s="297"/>
      <c r="B481" s="296"/>
      <c r="C481" s="296"/>
      <c r="D481" s="296"/>
      <c r="E481" s="296"/>
      <c r="F481" s="296"/>
      <c r="G481" s="296"/>
      <c r="H481" s="296"/>
    </row>
    <row r="482" spans="1:8" ht="20">
      <c r="A482" s="297"/>
      <c r="B482" s="296"/>
      <c r="C482" s="296"/>
      <c r="D482" s="296"/>
      <c r="E482" s="296"/>
      <c r="F482" s="296"/>
      <c r="G482" s="296"/>
      <c r="H482" s="296"/>
    </row>
    <row r="483" spans="1:8" ht="20">
      <c r="A483" s="297"/>
      <c r="B483" s="296"/>
      <c r="C483" s="296"/>
      <c r="D483" s="296"/>
      <c r="E483" s="296"/>
      <c r="F483" s="296"/>
      <c r="G483" s="296"/>
      <c r="H483" s="296"/>
    </row>
    <row r="484" spans="1:8" ht="20">
      <c r="A484" s="297"/>
      <c r="B484" s="296"/>
      <c r="C484" s="296"/>
      <c r="D484" s="296"/>
      <c r="E484" s="296"/>
      <c r="F484" s="296"/>
      <c r="G484" s="296"/>
      <c r="H484" s="296"/>
    </row>
    <row r="485" spans="1:8" ht="20">
      <c r="A485" s="297"/>
      <c r="B485" s="296"/>
      <c r="C485" s="296"/>
      <c r="D485" s="296"/>
      <c r="E485" s="296"/>
      <c r="F485" s="296"/>
      <c r="G485" s="296"/>
      <c r="H485" s="296"/>
    </row>
    <row r="486" spans="1:8" ht="20">
      <c r="A486" s="297"/>
      <c r="B486" s="296"/>
      <c r="C486" s="296"/>
      <c r="D486" s="296"/>
      <c r="E486" s="296"/>
      <c r="F486" s="296"/>
      <c r="G486" s="296"/>
      <c r="H486" s="296"/>
    </row>
    <row r="487" spans="1:8" ht="20">
      <c r="A487" s="297"/>
      <c r="B487" s="296"/>
      <c r="C487" s="296"/>
      <c r="D487" s="296"/>
      <c r="E487" s="296"/>
      <c r="F487" s="296"/>
      <c r="G487" s="296"/>
      <c r="H487" s="296"/>
    </row>
    <row r="488" spans="1:8" ht="20">
      <c r="A488" s="297"/>
      <c r="B488" s="296"/>
      <c r="C488" s="296"/>
      <c r="D488" s="296"/>
      <c r="E488" s="296"/>
      <c r="F488" s="296"/>
      <c r="G488" s="296"/>
      <c r="H488" s="296"/>
    </row>
    <row r="489" spans="1:8" ht="20">
      <c r="A489" s="297"/>
      <c r="B489" s="296"/>
      <c r="C489" s="296"/>
      <c r="D489" s="296"/>
      <c r="E489" s="296"/>
      <c r="F489" s="296"/>
      <c r="G489" s="296"/>
      <c r="H489" s="296"/>
    </row>
    <row r="490" spans="1:8" ht="20">
      <c r="A490" s="297"/>
      <c r="B490" s="296"/>
      <c r="C490" s="296"/>
      <c r="D490" s="296"/>
      <c r="E490" s="296"/>
      <c r="F490" s="296"/>
      <c r="G490" s="296"/>
      <c r="H490" s="296"/>
    </row>
    <row r="491" spans="1:8" ht="20">
      <c r="A491" s="297"/>
      <c r="B491" s="296"/>
      <c r="C491" s="296"/>
      <c r="D491" s="296"/>
      <c r="E491" s="296"/>
      <c r="F491" s="296"/>
      <c r="G491" s="296"/>
      <c r="H491" s="296"/>
    </row>
    <row r="492" spans="1:8" ht="20">
      <c r="A492" s="297"/>
      <c r="B492" s="296"/>
      <c r="C492" s="296"/>
      <c r="D492" s="296"/>
      <c r="E492" s="296"/>
      <c r="F492" s="296"/>
      <c r="G492" s="296"/>
      <c r="H492" s="296"/>
    </row>
    <row r="493" spans="1:8" ht="20">
      <c r="A493" s="297"/>
      <c r="B493" s="296"/>
      <c r="C493" s="296"/>
      <c r="D493" s="296"/>
      <c r="E493" s="296"/>
      <c r="F493" s="296"/>
      <c r="G493" s="296"/>
      <c r="H493" s="296"/>
    </row>
    <row r="494" spans="1:8" ht="20">
      <c r="A494" s="297"/>
      <c r="B494" s="296"/>
      <c r="C494" s="296"/>
      <c r="D494" s="296"/>
      <c r="E494" s="296"/>
      <c r="F494" s="296"/>
      <c r="G494" s="296"/>
      <c r="H494" s="296"/>
    </row>
    <row r="495" spans="1:8" ht="20">
      <c r="A495" s="297"/>
      <c r="B495" s="296"/>
      <c r="C495" s="296"/>
      <c r="D495" s="296"/>
      <c r="E495" s="296"/>
      <c r="F495" s="296"/>
      <c r="G495" s="296"/>
      <c r="H495" s="296"/>
    </row>
    <row r="496" spans="1:8" ht="20">
      <c r="A496" s="297"/>
      <c r="B496" s="296"/>
      <c r="C496" s="296"/>
      <c r="D496" s="296"/>
      <c r="E496" s="296"/>
      <c r="F496" s="296"/>
      <c r="G496" s="296"/>
      <c r="H496" s="296"/>
    </row>
    <row r="497" spans="1:8" ht="20">
      <c r="A497" s="297"/>
      <c r="B497" s="296"/>
      <c r="C497" s="296"/>
      <c r="D497" s="296"/>
      <c r="E497" s="296"/>
      <c r="F497" s="296"/>
      <c r="G497" s="296"/>
      <c r="H497" s="296"/>
    </row>
    <row r="498" spans="1:8" ht="20">
      <c r="A498" s="297"/>
      <c r="B498" s="296"/>
      <c r="C498" s="296"/>
      <c r="D498" s="296"/>
      <c r="E498" s="296"/>
      <c r="F498" s="296"/>
      <c r="G498" s="296"/>
      <c r="H498" s="296"/>
    </row>
    <row r="499" spans="1:8" ht="20">
      <c r="A499" s="297"/>
      <c r="B499" s="296"/>
      <c r="C499" s="296"/>
      <c r="D499" s="296"/>
      <c r="E499" s="296"/>
      <c r="F499" s="296"/>
      <c r="G499" s="296"/>
      <c r="H499" s="296"/>
    </row>
    <row r="500" spans="1:8" ht="20">
      <c r="A500" s="297"/>
      <c r="B500" s="296"/>
      <c r="C500" s="296"/>
      <c r="D500" s="296"/>
      <c r="E500" s="296"/>
      <c r="F500" s="296"/>
      <c r="G500" s="296"/>
      <c r="H500" s="296"/>
    </row>
    <row r="501" spans="1:8" ht="20">
      <c r="A501" s="297"/>
      <c r="B501" s="296"/>
      <c r="C501" s="296"/>
      <c r="D501" s="296"/>
      <c r="E501" s="296"/>
      <c r="F501" s="296"/>
      <c r="G501" s="296"/>
      <c r="H501" s="296"/>
    </row>
    <row r="502" spans="1:8" ht="20">
      <c r="A502" s="297"/>
      <c r="B502" s="296"/>
      <c r="C502" s="296"/>
      <c r="D502" s="296"/>
      <c r="E502" s="296"/>
      <c r="F502" s="296"/>
      <c r="G502" s="296"/>
      <c r="H502" s="296"/>
    </row>
    <row r="503" spans="1:8" ht="20">
      <c r="A503" s="297"/>
      <c r="B503" s="296"/>
      <c r="C503" s="296"/>
      <c r="D503" s="296"/>
      <c r="E503" s="296"/>
      <c r="F503" s="296"/>
      <c r="G503" s="296"/>
      <c r="H503" s="296"/>
    </row>
    <row r="504" spans="1:8" ht="20">
      <c r="A504" s="297"/>
      <c r="B504" s="296"/>
      <c r="C504" s="296"/>
      <c r="D504" s="296"/>
      <c r="E504" s="296"/>
      <c r="F504" s="296"/>
      <c r="G504" s="296"/>
      <c r="H504" s="296"/>
    </row>
    <row r="505" spans="1:8" ht="20">
      <c r="A505" s="297"/>
      <c r="B505" s="296"/>
      <c r="C505" s="296"/>
      <c r="D505" s="296"/>
      <c r="E505" s="296"/>
      <c r="F505" s="296"/>
      <c r="G505" s="296"/>
      <c r="H505" s="296"/>
    </row>
    <row r="506" spans="1:8" ht="20">
      <c r="A506" s="297"/>
      <c r="B506" s="296"/>
      <c r="C506" s="296"/>
      <c r="D506" s="296"/>
      <c r="E506" s="296"/>
      <c r="F506" s="296"/>
      <c r="G506" s="296"/>
      <c r="H506" s="296"/>
    </row>
    <row r="507" spans="1:8" ht="20">
      <c r="A507" s="297"/>
      <c r="B507" s="296"/>
      <c r="C507" s="296"/>
      <c r="D507" s="296"/>
      <c r="E507" s="296"/>
      <c r="F507" s="296"/>
      <c r="G507" s="296"/>
      <c r="H507" s="296"/>
    </row>
    <row r="508" spans="1:8" ht="20">
      <c r="A508" s="297"/>
      <c r="B508" s="296"/>
      <c r="C508" s="296"/>
      <c r="D508" s="296"/>
      <c r="E508" s="296"/>
      <c r="F508" s="296"/>
      <c r="G508" s="296"/>
      <c r="H508" s="296"/>
    </row>
    <row r="509" spans="1:8" ht="20">
      <c r="A509" s="297"/>
      <c r="B509" s="296"/>
      <c r="C509" s="296"/>
      <c r="D509" s="296"/>
      <c r="E509" s="296"/>
      <c r="F509" s="296"/>
      <c r="G509" s="296"/>
      <c r="H509" s="296"/>
    </row>
    <row r="510" spans="1:8" ht="20">
      <c r="A510" s="297"/>
      <c r="B510" s="296"/>
      <c r="C510" s="296"/>
      <c r="D510" s="296"/>
      <c r="E510" s="296"/>
      <c r="F510" s="296"/>
      <c r="G510" s="296"/>
      <c r="H510" s="296"/>
    </row>
    <row r="511" spans="1:8" ht="20">
      <c r="A511" s="297"/>
      <c r="B511" s="296"/>
      <c r="C511" s="296"/>
      <c r="D511" s="296"/>
      <c r="E511" s="296"/>
      <c r="F511" s="296"/>
      <c r="G511" s="296"/>
      <c r="H511" s="296"/>
    </row>
    <row r="512" spans="1:8" ht="20">
      <c r="A512" s="297"/>
      <c r="B512" s="296"/>
      <c r="C512" s="296"/>
      <c r="D512" s="296"/>
      <c r="E512" s="296"/>
      <c r="F512" s="296"/>
      <c r="G512" s="296"/>
      <c r="H512" s="296"/>
    </row>
    <row r="513" spans="1:8" ht="20">
      <c r="A513" s="297"/>
      <c r="B513" s="296"/>
      <c r="C513" s="296"/>
      <c r="D513" s="296"/>
      <c r="E513" s="296"/>
      <c r="F513" s="296"/>
      <c r="G513" s="296"/>
      <c r="H513" s="296"/>
    </row>
    <row r="514" spans="1:8" ht="20">
      <c r="A514" s="297"/>
      <c r="B514" s="296"/>
      <c r="C514" s="296"/>
      <c r="D514" s="296"/>
      <c r="E514" s="296"/>
      <c r="F514" s="296"/>
      <c r="G514" s="296"/>
      <c r="H514" s="296"/>
    </row>
    <row r="515" spans="1:8" ht="20">
      <c r="A515" s="297"/>
      <c r="B515" s="296"/>
      <c r="C515" s="296"/>
      <c r="D515" s="296"/>
      <c r="E515" s="296"/>
      <c r="F515" s="296"/>
      <c r="G515" s="296"/>
      <c r="H515" s="296"/>
    </row>
    <row r="516" spans="1:8" ht="20">
      <c r="A516" s="297"/>
      <c r="B516" s="296"/>
      <c r="C516" s="296"/>
      <c r="D516" s="296"/>
      <c r="E516" s="296"/>
      <c r="F516" s="296"/>
      <c r="G516" s="296"/>
      <c r="H516" s="296"/>
    </row>
    <row r="517" spans="1:8" ht="20">
      <c r="A517" s="297"/>
      <c r="B517" s="296"/>
      <c r="C517" s="296"/>
      <c r="D517" s="296"/>
      <c r="E517" s="296"/>
      <c r="F517" s="296"/>
      <c r="G517" s="296"/>
      <c r="H517" s="296"/>
    </row>
    <row r="518" spans="1:8" ht="20">
      <c r="A518" s="297"/>
      <c r="B518" s="296"/>
      <c r="C518" s="296"/>
      <c r="D518" s="296"/>
      <c r="E518" s="296"/>
      <c r="F518" s="296"/>
      <c r="G518" s="296"/>
      <c r="H518" s="296"/>
    </row>
    <row r="519" spans="1:8" ht="20">
      <c r="A519" s="297"/>
      <c r="B519" s="296"/>
      <c r="C519" s="296"/>
      <c r="D519" s="296"/>
      <c r="E519" s="296"/>
      <c r="F519" s="296"/>
      <c r="G519" s="296"/>
      <c r="H519" s="296"/>
    </row>
    <row r="520" spans="1:8" ht="20">
      <c r="A520" s="297"/>
      <c r="B520" s="296"/>
      <c r="C520" s="296"/>
      <c r="D520" s="296"/>
      <c r="E520" s="296"/>
      <c r="F520" s="296"/>
      <c r="G520" s="296"/>
      <c r="H520" s="296"/>
    </row>
    <row r="521" spans="1:8" ht="20">
      <c r="A521" s="297"/>
      <c r="B521" s="296"/>
      <c r="C521" s="296"/>
      <c r="D521" s="296"/>
      <c r="E521" s="296"/>
      <c r="F521" s="296"/>
      <c r="G521" s="296"/>
      <c r="H521" s="296"/>
    </row>
    <row r="522" spans="1:8" ht="20">
      <c r="A522" s="297"/>
      <c r="B522" s="296"/>
      <c r="C522" s="296"/>
      <c r="D522" s="296"/>
      <c r="E522" s="296"/>
      <c r="F522" s="296"/>
      <c r="G522" s="296"/>
      <c r="H522" s="296"/>
    </row>
    <row r="523" spans="1:8" ht="20">
      <c r="A523" s="297"/>
      <c r="B523" s="296"/>
      <c r="C523" s="296"/>
      <c r="D523" s="296"/>
      <c r="E523" s="296"/>
      <c r="F523" s="296"/>
      <c r="G523" s="296"/>
      <c r="H523" s="296"/>
    </row>
    <row r="524" spans="1:8" ht="20">
      <c r="A524" s="297"/>
      <c r="B524" s="296"/>
      <c r="C524" s="296"/>
      <c r="D524" s="296"/>
      <c r="E524" s="296"/>
      <c r="F524" s="296"/>
      <c r="G524" s="296"/>
      <c r="H524" s="296"/>
    </row>
    <row r="525" spans="1:8" ht="20">
      <c r="A525" s="297"/>
      <c r="B525" s="296"/>
      <c r="C525" s="296"/>
      <c r="D525" s="296"/>
      <c r="E525" s="296"/>
      <c r="F525" s="296"/>
      <c r="G525" s="296"/>
      <c r="H525" s="296"/>
    </row>
    <row r="526" spans="1:8" ht="20">
      <c r="A526" s="297"/>
      <c r="B526" s="296"/>
      <c r="C526" s="296"/>
      <c r="D526" s="296"/>
      <c r="E526" s="296"/>
      <c r="F526" s="296"/>
      <c r="G526" s="296"/>
      <c r="H526" s="296"/>
    </row>
    <row r="527" spans="1:8" ht="20">
      <c r="A527" s="297"/>
      <c r="B527" s="296"/>
      <c r="C527" s="296"/>
      <c r="D527" s="296"/>
      <c r="E527" s="296"/>
      <c r="F527" s="296"/>
      <c r="G527" s="296"/>
      <c r="H527" s="296"/>
    </row>
    <row r="528" spans="1:8" ht="20">
      <c r="A528" s="297"/>
      <c r="B528" s="296"/>
      <c r="C528" s="296"/>
      <c r="D528" s="296"/>
      <c r="E528" s="296"/>
      <c r="F528" s="296"/>
      <c r="G528" s="296"/>
      <c r="H528" s="296"/>
    </row>
    <row r="529" spans="1:8" ht="20">
      <c r="A529" s="297"/>
      <c r="B529" s="296"/>
      <c r="C529" s="296"/>
      <c r="D529" s="296"/>
      <c r="E529" s="296"/>
      <c r="F529" s="296"/>
      <c r="G529" s="296"/>
      <c r="H529" s="296"/>
    </row>
    <row r="530" spans="1:8" ht="20">
      <c r="A530" s="297"/>
      <c r="B530" s="296"/>
      <c r="C530" s="296"/>
      <c r="D530" s="296"/>
      <c r="E530" s="296"/>
      <c r="F530" s="296"/>
      <c r="G530" s="296"/>
      <c r="H530" s="296"/>
    </row>
    <row r="531" spans="1:8" ht="20">
      <c r="A531" s="297"/>
      <c r="B531" s="296"/>
      <c r="C531" s="296"/>
      <c r="D531" s="296"/>
      <c r="E531" s="296"/>
      <c r="F531" s="296"/>
      <c r="G531" s="296"/>
      <c r="H531" s="296"/>
    </row>
    <row r="532" spans="1:8" ht="20">
      <c r="A532" s="297"/>
      <c r="B532" s="296"/>
      <c r="C532" s="296"/>
      <c r="D532" s="296"/>
      <c r="E532" s="296"/>
      <c r="F532" s="296"/>
      <c r="G532" s="296"/>
      <c r="H532" s="296"/>
    </row>
    <row r="533" spans="1:8" ht="20">
      <c r="A533" s="297"/>
      <c r="B533" s="296"/>
      <c r="C533" s="296"/>
      <c r="D533" s="296"/>
      <c r="E533" s="296"/>
      <c r="F533" s="296"/>
      <c r="G533" s="296"/>
      <c r="H533" s="296"/>
    </row>
    <row r="534" spans="1:8" ht="20">
      <c r="A534" s="297"/>
      <c r="B534" s="296"/>
      <c r="C534" s="296"/>
      <c r="D534" s="296"/>
      <c r="E534" s="296"/>
      <c r="F534" s="296"/>
      <c r="G534" s="296"/>
      <c r="H534" s="296"/>
    </row>
    <row r="535" spans="1:8" ht="20">
      <c r="A535" s="297"/>
      <c r="B535" s="296"/>
      <c r="C535" s="296"/>
      <c r="D535" s="296"/>
      <c r="E535" s="296"/>
      <c r="F535" s="296"/>
      <c r="G535" s="296"/>
      <c r="H535" s="296"/>
    </row>
    <row r="536" spans="1:8" ht="20">
      <c r="A536" s="297"/>
      <c r="B536" s="296"/>
      <c r="C536" s="296"/>
      <c r="D536" s="296"/>
      <c r="E536" s="296"/>
      <c r="F536" s="296"/>
      <c r="G536" s="296"/>
      <c r="H536" s="296"/>
    </row>
    <row r="537" spans="1:8" ht="20">
      <c r="A537" s="297"/>
      <c r="B537" s="296"/>
      <c r="C537" s="296"/>
      <c r="D537" s="296"/>
      <c r="E537" s="296"/>
      <c r="F537" s="296"/>
      <c r="G537" s="296"/>
      <c r="H537" s="296"/>
    </row>
    <row r="538" spans="1:8" ht="20">
      <c r="A538" s="297"/>
      <c r="B538" s="296"/>
      <c r="C538" s="296"/>
      <c r="D538" s="296"/>
      <c r="E538" s="296"/>
      <c r="F538" s="296"/>
      <c r="G538" s="296"/>
      <c r="H538" s="296"/>
    </row>
    <row r="539" spans="1:8" ht="20">
      <c r="A539" s="297"/>
      <c r="B539" s="296"/>
      <c r="C539" s="296"/>
      <c r="D539" s="296"/>
      <c r="E539" s="296"/>
      <c r="F539" s="296"/>
      <c r="G539" s="296"/>
      <c r="H539" s="296"/>
    </row>
    <row r="540" spans="1:8" ht="20">
      <c r="A540" s="297"/>
      <c r="B540" s="296"/>
      <c r="C540" s="296"/>
      <c r="D540" s="296"/>
      <c r="E540" s="296"/>
      <c r="F540" s="296"/>
      <c r="G540" s="296"/>
      <c r="H540" s="296"/>
    </row>
    <row r="541" spans="1:8" ht="20">
      <c r="A541" s="297"/>
      <c r="B541" s="296"/>
      <c r="C541" s="296"/>
      <c r="D541" s="296"/>
      <c r="E541" s="296"/>
      <c r="F541" s="296"/>
      <c r="G541" s="296"/>
      <c r="H541" s="296"/>
    </row>
    <row r="542" spans="1:8" ht="20">
      <c r="A542" s="297"/>
      <c r="B542" s="296"/>
      <c r="C542" s="296"/>
      <c r="D542" s="296"/>
      <c r="E542" s="296"/>
      <c r="F542" s="296"/>
      <c r="G542" s="296"/>
      <c r="H542" s="296"/>
    </row>
    <row r="543" spans="1:8" ht="20">
      <c r="A543" s="297"/>
      <c r="B543" s="296"/>
      <c r="C543" s="296"/>
      <c r="D543" s="296"/>
      <c r="E543" s="296"/>
      <c r="F543" s="296"/>
      <c r="G543" s="296"/>
      <c r="H543" s="296"/>
    </row>
    <row r="544" spans="1:8" ht="20">
      <c r="A544" s="297"/>
      <c r="B544" s="296"/>
      <c r="C544" s="296"/>
      <c r="D544" s="296"/>
      <c r="E544" s="296"/>
      <c r="F544" s="296"/>
      <c r="G544" s="296"/>
      <c r="H544" s="296"/>
    </row>
    <row r="545" spans="1:8" ht="20">
      <c r="A545" s="297"/>
      <c r="B545" s="296"/>
      <c r="C545" s="296"/>
      <c r="D545" s="296"/>
      <c r="E545" s="296"/>
      <c r="F545" s="296"/>
      <c r="G545" s="296"/>
      <c r="H545" s="296"/>
    </row>
    <row r="546" spans="1:8" ht="20">
      <c r="A546" s="297"/>
      <c r="B546" s="296"/>
      <c r="C546" s="296"/>
      <c r="D546" s="296"/>
      <c r="E546" s="296"/>
      <c r="F546" s="296"/>
      <c r="G546" s="296"/>
      <c r="H546" s="296"/>
    </row>
    <row r="547" spans="1:8" ht="20">
      <c r="A547" s="297"/>
      <c r="B547" s="296"/>
      <c r="C547" s="296"/>
      <c r="D547" s="296"/>
      <c r="E547" s="296"/>
      <c r="F547" s="296"/>
      <c r="G547" s="296"/>
      <c r="H547" s="296"/>
    </row>
    <row r="548" spans="1:8" ht="20">
      <c r="A548" s="297"/>
      <c r="B548" s="296"/>
      <c r="C548" s="296"/>
      <c r="D548" s="296"/>
      <c r="E548" s="296"/>
      <c r="F548" s="296"/>
      <c r="G548" s="296"/>
      <c r="H548" s="296"/>
    </row>
    <row r="549" spans="1:8" ht="20">
      <c r="A549" s="297"/>
      <c r="B549" s="296"/>
      <c r="C549" s="296"/>
      <c r="D549" s="296"/>
      <c r="E549" s="296"/>
      <c r="F549" s="296"/>
      <c r="G549" s="296"/>
      <c r="H549" s="296"/>
    </row>
    <row r="550" spans="1:8" ht="20">
      <c r="A550" s="297"/>
      <c r="B550" s="296"/>
      <c r="C550" s="296"/>
      <c r="D550" s="296"/>
      <c r="E550" s="296"/>
      <c r="F550" s="296"/>
      <c r="G550" s="296"/>
      <c r="H550" s="296"/>
    </row>
    <row r="551" spans="1:8" ht="20">
      <c r="A551" s="297"/>
      <c r="B551" s="296"/>
      <c r="C551" s="296"/>
      <c r="D551" s="296"/>
      <c r="E551" s="296"/>
      <c r="F551" s="296"/>
      <c r="G551" s="296"/>
      <c r="H551" s="296"/>
    </row>
    <row r="552" spans="1:8" ht="20">
      <c r="A552" s="297"/>
      <c r="B552" s="296"/>
      <c r="C552" s="296"/>
      <c r="D552" s="296"/>
      <c r="E552" s="296"/>
      <c r="F552" s="296"/>
      <c r="G552" s="296"/>
      <c r="H552" s="296"/>
    </row>
    <row r="553" spans="1:8" ht="20">
      <c r="A553" s="297"/>
      <c r="B553" s="296"/>
      <c r="C553" s="296"/>
      <c r="D553" s="296"/>
      <c r="E553" s="296"/>
      <c r="F553" s="296"/>
      <c r="G553" s="296"/>
      <c r="H553" s="296"/>
    </row>
    <row r="554" spans="1:8" ht="20">
      <c r="A554" s="297"/>
      <c r="B554" s="296"/>
      <c r="C554" s="296"/>
      <c r="D554" s="296"/>
      <c r="E554" s="296"/>
      <c r="F554" s="296"/>
      <c r="G554" s="296"/>
      <c r="H554" s="296"/>
    </row>
    <row r="555" spans="1:8" ht="20">
      <c r="A555" s="297"/>
      <c r="B555" s="296"/>
      <c r="C555" s="296"/>
      <c r="D555" s="296"/>
      <c r="E555" s="296"/>
      <c r="F555" s="296"/>
      <c r="G555" s="296"/>
      <c r="H555" s="296"/>
    </row>
    <row r="556" spans="1:8" ht="20">
      <c r="A556" s="297"/>
      <c r="B556" s="296"/>
      <c r="C556" s="296"/>
      <c r="D556" s="296"/>
      <c r="E556" s="296"/>
      <c r="F556" s="296"/>
      <c r="G556" s="296"/>
      <c r="H556" s="296"/>
    </row>
    <row r="557" spans="1:8" ht="20">
      <c r="A557" s="297"/>
      <c r="B557" s="296"/>
      <c r="C557" s="296"/>
      <c r="D557" s="296"/>
      <c r="E557" s="296"/>
      <c r="F557" s="296"/>
      <c r="G557" s="296"/>
      <c r="H557" s="296"/>
    </row>
    <row r="558" spans="1:8" ht="20">
      <c r="A558" s="297"/>
      <c r="B558" s="296"/>
      <c r="C558" s="296"/>
      <c r="D558" s="296"/>
      <c r="E558" s="296"/>
      <c r="F558" s="296"/>
      <c r="G558" s="296"/>
      <c r="H558" s="296"/>
    </row>
    <row r="559" spans="1:8" ht="20">
      <c r="A559" s="297"/>
      <c r="B559" s="296"/>
      <c r="C559" s="296"/>
      <c r="D559" s="296"/>
      <c r="E559" s="296"/>
      <c r="F559" s="296"/>
      <c r="G559" s="296"/>
      <c r="H559" s="296"/>
    </row>
    <row r="560" spans="1:8" ht="20">
      <c r="A560" s="297"/>
      <c r="B560" s="296"/>
      <c r="C560" s="296"/>
      <c r="D560" s="296"/>
      <c r="E560" s="296"/>
      <c r="F560" s="296"/>
      <c r="G560" s="296"/>
      <c r="H560" s="296"/>
    </row>
    <row r="561" spans="1:8" ht="20">
      <c r="A561" s="297"/>
      <c r="B561" s="296"/>
      <c r="C561" s="296"/>
      <c r="D561" s="296"/>
      <c r="E561" s="296"/>
      <c r="F561" s="296"/>
      <c r="G561" s="296"/>
      <c r="H561" s="296"/>
    </row>
    <row r="562" spans="1:8" ht="20">
      <c r="A562" s="297"/>
      <c r="B562" s="296"/>
      <c r="C562" s="296"/>
      <c r="D562" s="296"/>
      <c r="E562" s="296"/>
      <c r="F562" s="296"/>
      <c r="G562" s="296"/>
      <c r="H562" s="296"/>
    </row>
    <row r="563" spans="1:8" ht="20">
      <c r="A563" s="297"/>
      <c r="B563" s="296"/>
      <c r="C563" s="296"/>
      <c r="D563" s="296"/>
      <c r="E563" s="296"/>
      <c r="F563" s="296"/>
      <c r="G563" s="296"/>
      <c r="H563" s="296"/>
    </row>
    <row r="564" spans="1:8" ht="20">
      <c r="A564" s="297"/>
      <c r="B564" s="296"/>
      <c r="C564" s="296"/>
      <c r="D564" s="296"/>
      <c r="E564" s="296"/>
      <c r="F564" s="296"/>
      <c r="G564" s="296"/>
      <c r="H564" s="296"/>
    </row>
    <row r="565" spans="1:8" ht="20">
      <c r="A565" s="297"/>
      <c r="B565" s="296"/>
      <c r="C565" s="296"/>
      <c r="D565" s="296"/>
      <c r="E565" s="296"/>
      <c r="F565" s="296"/>
      <c r="G565" s="296"/>
      <c r="H565" s="296"/>
    </row>
    <row r="566" spans="1:8" ht="20">
      <c r="A566" s="297"/>
      <c r="B566" s="296"/>
      <c r="C566" s="296"/>
      <c r="D566" s="296"/>
      <c r="E566" s="296"/>
      <c r="F566" s="296"/>
      <c r="G566" s="296"/>
      <c r="H566" s="296"/>
    </row>
    <row r="567" spans="1:8" ht="20">
      <c r="A567" s="297"/>
      <c r="B567" s="296"/>
      <c r="C567" s="296"/>
      <c r="D567" s="296"/>
      <c r="E567" s="296"/>
      <c r="F567" s="296"/>
      <c r="G567" s="296"/>
      <c r="H567" s="296"/>
    </row>
    <row r="568" spans="1:8" ht="20">
      <c r="A568" s="297"/>
      <c r="B568" s="296"/>
      <c r="C568" s="296"/>
      <c r="D568" s="296"/>
      <c r="E568" s="296"/>
      <c r="F568" s="296"/>
      <c r="G568" s="296"/>
      <c r="H568" s="296"/>
    </row>
    <row r="569" spans="1:8" ht="20">
      <c r="A569" s="297"/>
      <c r="B569" s="296"/>
      <c r="C569" s="296"/>
      <c r="D569" s="296"/>
      <c r="E569" s="296"/>
      <c r="F569" s="296"/>
      <c r="G569" s="296"/>
      <c r="H569" s="296"/>
    </row>
  </sheetData>
  <mergeCells count="10">
    <mergeCell ref="A6:H6"/>
    <mergeCell ref="A7:H7"/>
    <mergeCell ref="A8:H8"/>
    <mergeCell ref="A11:H11"/>
    <mergeCell ref="B9:G10"/>
    <mergeCell ref="A1:H1"/>
    <mergeCell ref="A2:H2"/>
    <mergeCell ref="A3:H3"/>
    <mergeCell ref="A4:H4"/>
    <mergeCell ref="A5:H5"/>
  </mergeCells>
  <phoneticPr fontId="55"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outlinePr summaryBelow="0" summaryRight="0"/>
    <pageSetUpPr fitToPage="1"/>
  </sheetPr>
  <dimension ref="A1:AI138"/>
  <sheetViews>
    <sheetView tabSelected="1" zoomScale="40" zoomScaleNormal="40" zoomScaleSheetLayoutView="75" workbookViewId="0">
      <pane ySplit="3" topLeftCell="A94" activePane="bottomLeft" state="frozen"/>
      <selection pane="bottomLeft" activeCell="J108" sqref="J108"/>
    </sheetView>
  </sheetViews>
  <sheetFormatPr defaultColWidth="9.1328125" defaultRowHeight="12.5" outlineLevelRow="1" outlineLevelCol="1"/>
  <cols>
    <col min="1" max="1" width="30.54296875" style="222" customWidth="1"/>
    <col min="2" max="2" width="89.54296875" style="223" customWidth="1"/>
    <col min="3" max="4" width="20.6796875" style="224" customWidth="1"/>
    <col min="5" max="5" width="20.6796875" style="224" customWidth="1" outlineLevel="1"/>
    <col min="6" max="6" width="28.86328125" style="224" customWidth="1" outlineLevel="1"/>
    <col min="7" max="7" width="38.86328125" style="225" customWidth="1"/>
    <col min="8" max="8" width="20.6796875" style="225" customWidth="1" outlineLevel="1"/>
    <col min="9" max="9" width="34.86328125" style="225" customWidth="1" outlineLevel="1"/>
    <col min="10" max="10" width="64.6796875" style="165" customWidth="1"/>
    <col min="11" max="13" width="20.6796875" style="226" customWidth="1"/>
    <col min="14" max="14" width="58.6796875" style="165" customWidth="1"/>
    <col min="15" max="15" width="39.54296875" style="165" customWidth="1"/>
    <col min="16" max="16" width="8.86328125" style="165" customWidth="1"/>
    <col min="17" max="17" width="27.26953125" style="165" customWidth="1" outlineLevel="1"/>
    <col min="18" max="18" width="6.26953125" style="226" customWidth="1" outlineLevel="1"/>
    <col min="19" max="19" width="219.40625" style="165" customWidth="1"/>
    <col min="20" max="20" width="38.26953125" style="165" customWidth="1"/>
    <col min="21" max="21" width="6.26953125" style="165" customWidth="1"/>
    <col min="22" max="22" width="28" style="165" customWidth="1"/>
    <col min="23" max="23" width="22.86328125" style="165" customWidth="1"/>
    <col min="24" max="30" width="9.1328125" style="165"/>
    <col min="31" max="31" width="16.6796875" style="165" customWidth="1"/>
    <col min="32" max="16384" width="9.1328125" style="165"/>
  </cols>
  <sheetData>
    <row r="1" spans="1:35" ht="28.5" customHeight="1">
      <c r="A1" s="436" t="s">
        <v>0</v>
      </c>
      <c r="B1" s="436"/>
      <c r="C1" s="436"/>
      <c r="D1" s="436"/>
      <c r="E1" s="436"/>
      <c r="F1" s="436"/>
      <c r="G1" s="436"/>
      <c r="H1" s="436"/>
      <c r="I1" s="436"/>
      <c r="J1" s="436"/>
      <c r="K1" s="436"/>
      <c r="L1" s="436"/>
      <c r="M1" s="436"/>
      <c r="N1" s="436"/>
      <c r="O1" s="436"/>
      <c r="P1" s="436"/>
      <c r="Q1" s="436"/>
      <c r="R1" s="436"/>
    </row>
    <row r="2" spans="1:35" s="216" customFormat="1" ht="15">
      <c r="A2" s="491" t="s">
        <v>230</v>
      </c>
      <c r="B2" s="491" t="s">
        <v>138</v>
      </c>
      <c r="C2" s="488" t="s">
        <v>231</v>
      </c>
      <c r="D2" s="488"/>
      <c r="E2" s="488"/>
      <c r="F2" s="488"/>
      <c r="G2" s="488"/>
      <c r="H2" s="488"/>
      <c r="I2" s="488"/>
      <c r="J2" s="488"/>
      <c r="K2" s="488" t="s">
        <v>232</v>
      </c>
      <c r="L2" s="488"/>
      <c r="M2" s="488"/>
      <c r="N2" s="488"/>
      <c r="O2" s="239"/>
      <c r="P2" s="239"/>
      <c r="Q2" s="239"/>
      <c r="R2" s="239"/>
      <c r="S2" s="244"/>
      <c r="T2" s="244"/>
      <c r="U2" s="218"/>
      <c r="V2" s="218"/>
      <c r="W2" s="218"/>
      <c r="X2" s="218"/>
      <c r="Y2" s="218"/>
      <c r="Z2" s="218"/>
      <c r="AA2" s="218"/>
      <c r="AB2" s="218"/>
      <c r="AC2" s="218"/>
      <c r="AD2" s="218"/>
      <c r="AE2" s="218"/>
      <c r="AF2" s="218"/>
      <c r="AG2" s="218"/>
      <c r="AH2" s="218"/>
      <c r="AI2" s="218"/>
    </row>
    <row r="3" spans="1:35" s="217" customFormat="1" ht="45">
      <c r="A3" s="491"/>
      <c r="B3" s="491"/>
      <c r="C3" s="227" t="s">
        <v>182</v>
      </c>
      <c r="D3" s="227" t="s">
        <v>180</v>
      </c>
      <c r="E3" s="227" t="s">
        <v>233</v>
      </c>
      <c r="F3" s="227" t="s">
        <v>234</v>
      </c>
      <c r="G3" s="227" t="s">
        <v>235</v>
      </c>
      <c r="H3" s="227" t="s">
        <v>236</v>
      </c>
      <c r="I3" s="227" t="s">
        <v>237</v>
      </c>
      <c r="J3" s="144" t="s">
        <v>238</v>
      </c>
      <c r="K3" s="227" t="s">
        <v>182</v>
      </c>
      <c r="L3" s="227" t="s">
        <v>180</v>
      </c>
      <c r="M3" s="227" t="s">
        <v>235</v>
      </c>
      <c r="N3" s="144" t="s">
        <v>239</v>
      </c>
      <c r="O3" s="227" t="s">
        <v>240</v>
      </c>
      <c r="P3" s="240" t="s">
        <v>241</v>
      </c>
      <c r="Q3" s="240" t="s">
        <v>242</v>
      </c>
      <c r="R3" s="245" t="s">
        <v>243</v>
      </c>
      <c r="S3" s="246"/>
      <c r="T3" s="247"/>
      <c r="U3" s="218"/>
      <c r="V3" s="218"/>
      <c r="W3" s="218"/>
      <c r="X3" s="218"/>
      <c r="Y3" s="218"/>
      <c r="Z3" s="218"/>
      <c r="AA3" s="218"/>
      <c r="AB3" s="218"/>
      <c r="AC3" s="218"/>
      <c r="AD3" s="218"/>
      <c r="AE3" s="218"/>
      <c r="AF3" s="218"/>
      <c r="AG3" s="218"/>
      <c r="AH3" s="218"/>
      <c r="AI3" s="218"/>
    </row>
    <row r="4" spans="1:35" s="217" customFormat="1" ht="25.5">
      <c r="A4" s="489" t="s">
        <v>244</v>
      </c>
      <c r="B4" s="489"/>
      <c r="C4" s="228"/>
      <c r="D4" s="228"/>
      <c r="E4" s="228"/>
      <c r="F4" s="228"/>
      <c r="G4" s="228"/>
      <c r="H4" s="228"/>
      <c r="I4" s="228"/>
      <c r="J4" s="228"/>
      <c r="K4" s="228"/>
      <c r="L4" s="228"/>
      <c r="M4" s="228"/>
      <c r="N4" s="228"/>
      <c r="O4" s="228"/>
      <c r="P4" s="228"/>
      <c r="Q4" s="228"/>
      <c r="R4" s="248"/>
      <c r="S4" s="249"/>
      <c r="T4" s="250"/>
      <c r="U4" s="247"/>
      <c r="V4" s="247" t="s">
        <v>245</v>
      </c>
      <c r="W4" s="217" t="s">
        <v>246</v>
      </c>
      <c r="X4" s="217">
        <f>COUNTIF(C$5:C$151,"NA")</f>
        <v>23</v>
      </c>
      <c r="AA4" s="217" t="s">
        <v>247</v>
      </c>
      <c r="AB4" s="217">
        <f>COUNTIF(K$5:K$151,"OK")</f>
        <v>0</v>
      </c>
      <c r="AD4" s="217" t="s">
        <v>247</v>
      </c>
      <c r="AE4" s="217" t="s">
        <v>247</v>
      </c>
      <c r="AF4" s="217">
        <f>COUNTIF(K$5:K$256,"OK")</f>
        <v>0</v>
      </c>
      <c r="AH4" s="216" t="s">
        <v>241</v>
      </c>
    </row>
    <row r="5" spans="1:35" s="218" customFormat="1" ht="73.75" outlineLevel="1">
      <c r="A5" s="125" t="s">
        <v>248</v>
      </c>
      <c r="B5" s="229" t="s">
        <v>249</v>
      </c>
      <c r="C5" s="101" t="s">
        <v>250</v>
      </c>
      <c r="D5" s="101"/>
      <c r="E5" s="101"/>
      <c r="F5" s="101"/>
      <c r="G5" s="101"/>
      <c r="H5" s="127"/>
      <c r="I5" s="127"/>
      <c r="J5" s="136" t="s">
        <v>251</v>
      </c>
      <c r="K5" s="101"/>
      <c r="L5" s="101"/>
      <c r="M5" s="101"/>
      <c r="N5" s="136"/>
      <c r="O5" s="136"/>
      <c r="P5" s="127" t="s">
        <v>252</v>
      </c>
      <c r="Q5" s="136" t="s">
        <v>253</v>
      </c>
      <c r="R5" s="251" t="s">
        <v>254</v>
      </c>
      <c r="S5" s="252"/>
      <c r="T5" s="253"/>
      <c r="U5" s="254"/>
      <c r="V5" s="255" t="s">
        <v>255</v>
      </c>
      <c r="W5" s="256" t="s">
        <v>256</v>
      </c>
      <c r="X5" s="257">
        <f>COUNTIF(C$5:C$151,"NC")</f>
        <v>0</v>
      </c>
      <c r="Y5" s="254"/>
      <c r="Z5" s="254"/>
      <c r="AA5" s="257" t="s">
        <v>257</v>
      </c>
      <c r="AB5" s="257">
        <f>COUNTIF(K$5:K$151,"NOK")</f>
        <v>0</v>
      </c>
      <c r="AC5" s="254"/>
      <c r="AD5" s="266" t="s">
        <v>257</v>
      </c>
      <c r="AE5" s="256" t="s">
        <v>257</v>
      </c>
      <c r="AF5" s="266">
        <f>COUNTIF(K$5:K$256,"NOK")</f>
        <v>0</v>
      </c>
      <c r="AG5" s="254"/>
      <c r="AH5" s="433" t="s">
        <v>252</v>
      </c>
      <c r="AI5" s="254"/>
    </row>
    <row r="6" spans="1:35" s="218" customFormat="1" ht="132.75" outlineLevel="1">
      <c r="A6" s="125" t="s">
        <v>258</v>
      </c>
      <c r="B6" s="229" t="s">
        <v>259</v>
      </c>
      <c r="C6" s="101" t="s">
        <v>250</v>
      </c>
      <c r="D6" s="101"/>
      <c r="E6" s="101"/>
      <c r="F6" s="101"/>
      <c r="G6" s="101"/>
      <c r="H6" s="80"/>
      <c r="I6" s="80"/>
      <c r="J6" s="136" t="s">
        <v>260</v>
      </c>
      <c r="K6" s="101"/>
      <c r="L6" s="101"/>
      <c r="M6" s="101"/>
      <c r="N6" s="136"/>
      <c r="O6" s="136"/>
      <c r="P6" s="127" t="s">
        <v>252</v>
      </c>
      <c r="Q6" s="136" t="s">
        <v>253</v>
      </c>
      <c r="R6" s="251"/>
      <c r="S6" s="252"/>
      <c r="T6" s="253"/>
      <c r="U6" s="254"/>
      <c r="V6" s="258" t="s">
        <v>261</v>
      </c>
      <c r="W6" s="256" t="s">
        <v>262</v>
      </c>
      <c r="X6" s="258">
        <f>COUNTIF(C$5:C$151,"PC")</f>
        <v>0</v>
      </c>
      <c r="Y6" s="254"/>
      <c r="Z6" s="254"/>
      <c r="AA6" s="255" t="s">
        <v>245</v>
      </c>
      <c r="AB6" s="267">
        <f>COUNTIF(K$5:K$151,"NA")</f>
        <v>0</v>
      </c>
      <c r="AC6" s="254"/>
      <c r="AD6" s="268" t="s">
        <v>263</v>
      </c>
      <c r="AE6" s="256" t="s">
        <v>264</v>
      </c>
      <c r="AF6" s="268">
        <f>COUNTIF(K$5:K$256,"TBA")</f>
        <v>0</v>
      </c>
      <c r="AG6" s="254"/>
      <c r="AH6" s="270" t="s">
        <v>265</v>
      </c>
      <c r="AI6" s="254"/>
    </row>
    <row r="7" spans="1:35" s="218" customFormat="1" ht="29.5" outlineLevel="1">
      <c r="A7" s="125" t="s">
        <v>266</v>
      </c>
      <c r="B7" s="230" t="s">
        <v>267</v>
      </c>
      <c r="C7" s="101" t="s">
        <v>250</v>
      </c>
      <c r="D7" s="101"/>
      <c r="E7" s="101"/>
      <c r="F7" s="101"/>
      <c r="G7" s="101"/>
      <c r="H7" s="80"/>
      <c r="I7" s="80"/>
      <c r="J7" s="136" t="s">
        <v>268</v>
      </c>
      <c r="K7" s="101"/>
      <c r="L7" s="101"/>
      <c r="M7" s="101"/>
      <c r="N7" s="136"/>
      <c r="O7" s="136"/>
      <c r="P7" s="127" t="s">
        <v>252</v>
      </c>
      <c r="Q7" s="136" t="s">
        <v>253</v>
      </c>
      <c r="R7" s="251"/>
      <c r="S7" s="252"/>
      <c r="T7" s="253"/>
      <c r="U7" s="254"/>
      <c r="V7" s="259" t="s">
        <v>269</v>
      </c>
      <c r="W7" s="256" t="s">
        <v>270</v>
      </c>
      <c r="X7" s="259">
        <f>COUNTIF(C$5:C$151,"LC")</f>
        <v>6</v>
      </c>
      <c r="Y7" s="254"/>
      <c r="Z7" s="254"/>
      <c r="AA7" s="254"/>
      <c r="AB7" s="254"/>
      <c r="AC7" s="254"/>
      <c r="AD7" s="269" t="s">
        <v>245</v>
      </c>
      <c r="AE7" s="256" t="s">
        <v>246</v>
      </c>
      <c r="AF7" s="269">
        <f>COUNTIF(K$5:K$256,"NA")</f>
        <v>0</v>
      </c>
      <c r="AG7" s="254"/>
      <c r="AH7" s="270" t="s">
        <v>271</v>
      </c>
      <c r="AI7" s="254"/>
    </row>
    <row r="8" spans="1:35" s="218" customFormat="1" ht="44.25" outlineLevel="1">
      <c r="A8" s="125" t="s">
        <v>272</v>
      </c>
      <c r="B8" s="230" t="s">
        <v>273</v>
      </c>
      <c r="C8" s="101" t="s">
        <v>250</v>
      </c>
      <c r="D8" s="101"/>
      <c r="E8" s="101"/>
      <c r="F8" s="101"/>
      <c r="G8" s="101"/>
      <c r="H8" s="80"/>
      <c r="I8" s="80"/>
      <c r="J8" s="136"/>
      <c r="K8" s="101"/>
      <c r="L8" s="101"/>
      <c r="M8" s="101"/>
      <c r="N8" s="136"/>
      <c r="O8" s="136"/>
      <c r="P8" s="127" t="s">
        <v>252</v>
      </c>
      <c r="Q8" s="136" t="s">
        <v>253</v>
      </c>
      <c r="R8" s="251" t="s">
        <v>254</v>
      </c>
      <c r="S8" s="252"/>
      <c r="T8" s="253"/>
      <c r="U8" s="216"/>
      <c r="V8" s="260" t="s">
        <v>250</v>
      </c>
      <c r="W8" s="256" t="s">
        <v>274</v>
      </c>
      <c r="X8" s="261">
        <f>COUNTIF(C$5:C$151,"FC")</f>
        <v>74</v>
      </c>
      <c r="Y8" s="216"/>
      <c r="Z8" s="216"/>
      <c r="AA8" s="216"/>
      <c r="AB8" s="216"/>
      <c r="AC8" s="216"/>
      <c r="AD8" s="216"/>
      <c r="AE8" s="216"/>
      <c r="AF8" s="216"/>
      <c r="AG8" s="216"/>
      <c r="AH8" s="254"/>
      <c r="AI8" s="216"/>
    </row>
    <row r="9" spans="1:35" s="217" customFormat="1" ht="25.5">
      <c r="A9" s="489" t="s">
        <v>275</v>
      </c>
      <c r="B9" s="489"/>
      <c r="C9" s="228"/>
      <c r="D9" s="228"/>
      <c r="E9" s="228"/>
      <c r="F9" s="228"/>
      <c r="G9" s="228"/>
      <c r="H9" s="228"/>
      <c r="I9" s="228"/>
      <c r="J9" s="228"/>
      <c r="K9" s="228"/>
      <c r="L9" s="228"/>
      <c r="M9" s="228"/>
      <c r="N9" s="228"/>
      <c r="O9" s="228"/>
      <c r="P9" s="228"/>
      <c r="Q9" s="228"/>
      <c r="R9" s="248"/>
      <c r="S9" s="249"/>
      <c r="T9" s="250"/>
      <c r="U9" s="247"/>
      <c r="V9" s="247"/>
      <c r="AH9" s="216"/>
    </row>
    <row r="10" spans="1:35" s="219" customFormat="1" ht="73.75" outlineLevel="1">
      <c r="A10" s="125" t="s">
        <v>276</v>
      </c>
      <c r="B10" s="126" t="s">
        <v>277</v>
      </c>
      <c r="C10" s="101" t="s">
        <v>269</v>
      </c>
      <c r="D10" s="101"/>
      <c r="E10" s="101"/>
      <c r="F10" s="101"/>
      <c r="G10" s="101"/>
      <c r="H10" s="80"/>
      <c r="I10" s="80"/>
      <c r="J10" s="136" t="s">
        <v>278</v>
      </c>
      <c r="K10" s="101"/>
      <c r="L10" s="101"/>
      <c r="M10" s="101"/>
      <c r="N10" s="136"/>
      <c r="O10" s="136"/>
      <c r="P10" s="127" t="s">
        <v>252</v>
      </c>
      <c r="Q10" s="136" t="s">
        <v>253</v>
      </c>
      <c r="R10" s="251"/>
      <c r="S10" s="252"/>
      <c r="T10" s="253"/>
      <c r="U10" s="250"/>
      <c r="V10" s="250"/>
      <c r="W10" s="217"/>
      <c r="X10" s="217"/>
      <c r="Y10" s="217"/>
      <c r="Z10" s="217"/>
      <c r="AA10" s="217"/>
      <c r="AB10" s="217"/>
      <c r="AC10" s="217"/>
      <c r="AD10" s="217"/>
      <c r="AE10" s="217"/>
      <c r="AF10" s="217"/>
      <c r="AG10" s="217"/>
      <c r="AH10" s="217"/>
      <c r="AI10" s="217"/>
    </row>
    <row r="11" spans="1:35" s="219" customFormat="1" ht="59" outlineLevel="1">
      <c r="A11" s="125" t="s">
        <v>279</v>
      </c>
      <c r="B11" s="220" t="s">
        <v>280</v>
      </c>
      <c r="C11" s="101" t="s">
        <v>250</v>
      </c>
      <c r="D11" s="101"/>
      <c r="E11" s="101"/>
      <c r="F11" s="101"/>
      <c r="G11" s="101"/>
      <c r="H11" s="80"/>
      <c r="I11" s="80"/>
      <c r="J11" s="136" t="s">
        <v>281</v>
      </c>
      <c r="K11" s="101"/>
      <c r="L11" s="101"/>
      <c r="M11" s="101"/>
      <c r="N11" s="136"/>
      <c r="O11" s="136"/>
      <c r="P11" s="127" t="s">
        <v>252</v>
      </c>
      <c r="Q11" s="136" t="s">
        <v>253</v>
      </c>
      <c r="R11" s="251" t="s">
        <v>254</v>
      </c>
      <c r="S11" s="252"/>
      <c r="T11" s="253"/>
      <c r="U11" s="253"/>
      <c r="V11" s="253"/>
      <c r="W11" s="218"/>
      <c r="X11" s="218"/>
      <c r="Y11" s="218"/>
      <c r="Z11" s="218"/>
      <c r="AA11" s="218"/>
      <c r="AB11" s="218"/>
      <c r="AC11" s="218"/>
      <c r="AD11" s="218"/>
      <c r="AE11" s="218"/>
      <c r="AF11" s="218"/>
      <c r="AG11" s="218"/>
      <c r="AH11" s="218"/>
      <c r="AI11" s="218"/>
    </row>
    <row r="12" spans="1:35" s="219" customFormat="1" ht="48.75" customHeight="1" outlineLevel="1">
      <c r="A12" s="231" t="s">
        <v>282</v>
      </c>
      <c r="B12" s="232" t="s">
        <v>283</v>
      </c>
      <c r="C12" s="101" t="s">
        <v>250</v>
      </c>
      <c r="D12" s="101"/>
      <c r="E12" s="101"/>
      <c r="F12" s="101"/>
      <c r="G12" s="101"/>
      <c r="H12" s="80"/>
      <c r="I12" s="80"/>
      <c r="J12" s="136" t="s">
        <v>284</v>
      </c>
      <c r="K12" s="101"/>
      <c r="L12" s="101"/>
      <c r="M12" s="101"/>
      <c r="N12" s="136"/>
      <c r="O12" s="136"/>
      <c r="P12" s="127"/>
      <c r="Q12" s="136"/>
      <c r="R12" s="251"/>
      <c r="S12" s="252"/>
      <c r="T12" s="253"/>
      <c r="U12" s="253"/>
      <c r="V12" s="253"/>
      <c r="W12" s="218"/>
      <c r="X12" s="218"/>
      <c r="Y12" s="218"/>
      <c r="Z12" s="218"/>
      <c r="AA12" s="218"/>
      <c r="AB12" s="218"/>
      <c r="AC12" s="218"/>
      <c r="AD12" s="218"/>
      <c r="AE12" s="218"/>
      <c r="AF12" s="218"/>
      <c r="AG12" s="218"/>
      <c r="AH12" s="218"/>
      <c r="AI12" s="218"/>
    </row>
    <row r="13" spans="1:35" s="219" customFormat="1" ht="48.75" customHeight="1" outlineLevel="1">
      <c r="A13" s="125" t="s">
        <v>285</v>
      </c>
      <c r="B13" s="220" t="s">
        <v>286</v>
      </c>
      <c r="C13" s="101" t="s">
        <v>250</v>
      </c>
      <c r="D13" s="101"/>
      <c r="E13" s="101"/>
      <c r="F13" s="101"/>
      <c r="G13" s="101"/>
      <c r="H13" s="80"/>
      <c r="I13" s="80"/>
      <c r="J13" s="136"/>
      <c r="K13" s="101"/>
      <c r="L13" s="101"/>
      <c r="M13" s="101"/>
      <c r="N13" s="136"/>
      <c r="O13" s="136"/>
      <c r="P13" s="127"/>
      <c r="Q13" s="136"/>
      <c r="R13" s="251"/>
      <c r="S13" s="252"/>
      <c r="T13" s="253"/>
      <c r="U13" s="253"/>
      <c r="V13" s="253"/>
      <c r="W13" s="218"/>
      <c r="X13" s="218"/>
      <c r="Y13" s="218"/>
      <c r="Z13" s="218"/>
      <c r="AA13" s="218"/>
      <c r="AB13" s="218"/>
      <c r="AC13" s="218"/>
      <c r="AD13" s="218"/>
      <c r="AE13" s="218"/>
      <c r="AF13" s="218"/>
      <c r="AG13" s="218"/>
      <c r="AH13" s="218"/>
      <c r="AI13" s="218"/>
    </row>
    <row r="14" spans="1:35" s="219" customFormat="1" ht="48.75" customHeight="1" outlineLevel="1">
      <c r="A14" s="125" t="s">
        <v>287</v>
      </c>
      <c r="B14" s="125" t="s">
        <v>288</v>
      </c>
      <c r="C14" s="101" t="s">
        <v>250</v>
      </c>
      <c r="D14" s="101"/>
      <c r="E14" s="101"/>
      <c r="F14" s="101"/>
      <c r="G14" s="101"/>
      <c r="H14" s="80"/>
      <c r="I14" s="80"/>
      <c r="J14" s="136" t="s">
        <v>289</v>
      </c>
      <c r="K14" s="101"/>
      <c r="L14" s="101"/>
      <c r="M14" s="101"/>
      <c r="N14" s="136"/>
      <c r="O14" s="136"/>
      <c r="P14" s="127" t="s">
        <v>252</v>
      </c>
      <c r="Q14" s="136" t="s">
        <v>253</v>
      </c>
      <c r="R14" s="251" t="s">
        <v>254</v>
      </c>
      <c r="S14" s="252"/>
      <c r="T14" s="253"/>
      <c r="U14" s="253"/>
      <c r="V14" s="253"/>
    </row>
    <row r="15" spans="1:35" s="219" customFormat="1" ht="44.25" outlineLevel="1">
      <c r="A15" s="125" t="s">
        <v>290</v>
      </c>
      <c r="B15" s="233" t="s">
        <v>291</v>
      </c>
      <c r="C15" s="101" t="s">
        <v>250</v>
      </c>
      <c r="D15" s="101"/>
      <c r="E15" s="101"/>
      <c r="F15" s="101"/>
      <c r="G15" s="101"/>
      <c r="H15" s="80"/>
      <c r="I15" s="80"/>
      <c r="J15" s="185" t="s">
        <v>292</v>
      </c>
      <c r="K15" s="101"/>
      <c r="L15" s="101"/>
      <c r="M15" s="101"/>
      <c r="N15" s="136"/>
      <c r="O15" s="136"/>
      <c r="P15" s="127" t="s">
        <v>252</v>
      </c>
      <c r="Q15" s="136" t="s">
        <v>253</v>
      </c>
      <c r="R15" s="251" t="s">
        <v>254</v>
      </c>
      <c r="S15" s="252"/>
      <c r="T15" s="253"/>
      <c r="U15" s="253"/>
      <c r="V15" s="253"/>
    </row>
    <row r="16" spans="1:35" s="219" customFormat="1" ht="45.75" customHeight="1" outlineLevel="1">
      <c r="A16" s="125" t="s">
        <v>293</v>
      </c>
      <c r="B16" s="233" t="s">
        <v>294</v>
      </c>
      <c r="C16" s="101" t="s">
        <v>250</v>
      </c>
      <c r="D16" s="101"/>
      <c r="E16" s="101"/>
      <c r="F16" s="101"/>
      <c r="G16" s="101"/>
      <c r="H16" s="80"/>
      <c r="I16" s="80"/>
      <c r="J16" s="185" t="s">
        <v>295</v>
      </c>
      <c r="K16" s="101"/>
      <c r="L16" s="101"/>
      <c r="M16" s="101"/>
      <c r="N16" s="136"/>
      <c r="O16" s="136"/>
      <c r="P16" s="127" t="s">
        <v>252</v>
      </c>
      <c r="Q16" s="136" t="s">
        <v>253</v>
      </c>
      <c r="R16" s="251" t="s">
        <v>254</v>
      </c>
      <c r="S16" s="252"/>
      <c r="T16" s="253"/>
      <c r="U16" s="253"/>
      <c r="V16" s="253"/>
    </row>
    <row r="17" spans="1:35" s="219" customFormat="1" ht="88.5" outlineLevel="1">
      <c r="A17" s="125" t="s">
        <v>296</v>
      </c>
      <c r="B17" s="233" t="s">
        <v>297</v>
      </c>
      <c r="C17" s="101" t="s">
        <v>250</v>
      </c>
      <c r="D17" s="101"/>
      <c r="E17" s="101"/>
      <c r="F17" s="101"/>
      <c r="G17" s="101"/>
      <c r="H17" s="80"/>
      <c r="I17" s="80"/>
      <c r="J17" s="185" t="s">
        <v>298</v>
      </c>
      <c r="K17" s="101"/>
      <c r="L17" s="101"/>
      <c r="M17" s="101"/>
      <c r="N17" s="136"/>
      <c r="O17" s="136"/>
      <c r="P17" s="127"/>
      <c r="Q17" s="136"/>
      <c r="R17" s="251"/>
      <c r="S17" s="252"/>
      <c r="T17" s="253"/>
      <c r="U17" s="253"/>
      <c r="V17" s="253"/>
    </row>
    <row r="18" spans="1:35" s="219" customFormat="1" ht="44.25" outlineLevel="1">
      <c r="A18" s="125" t="s">
        <v>299</v>
      </c>
      <c r="B18" s="233" t="s">
        <v>300</v>
      </c>
      <c r="C18" s="101" t="s">
        <v>245</v>
      </c>
      <c r="D18" s="101"/>
      <c r="E18" s="101"/>
      <c r="F18" s="101"/>
      <c r="G18" s="101"/>
      <c r="H18" s="80"/>
      <c r="I18" s="80"/>
      <c r="J18" s="185" t="s">
        <v>301</v>
      </c>
      <c r="K18" s="101"/>
      <c r="L18" s="101"/>
      <c r="M18" s="101"/>
      <c r="N18" s="136"/>
      <c r="O18" s="136"/>
      <c r="P18" s="127"/>
      <c r="Q18" s="136"/>
      <c r="R18" s="251"/>
      <c r="S18" s="252"/>
      <c r="T18" s="253"/>
      <c r="U18" s="253"/>
      <c r="V18" s="253"/>
    </row>
    <row r="19" spans="1:35" s="217" customFormat="1" ht="25.5">
      <c r="A19" s="490" t="s">
        <v>302</v>
      </c>
      <c r="B19" s="490"/>
      <c r="C19" s="490"/>
      <c r="D19" s="235"/>
      <c r="E19" s="235"/>
      <c r="F19" s="236"/>
      <c r="G19" s="236"/>
      <c r="H19" s="236"/>
      <c r="I19" s="236"/>
      <c r="J19" s="236"/>
      <c r="K19" s="236"/>
      <c r="L19" s="236"/>
      <c r="M19" s="236"/>
      <c r="N19" s="236"/>
      <c r="O19" s="236"/>
      <c r="P19" s="236"/>
      <c r="Q19" s="236"/>
      <c r="R19" s="262"/>
      <c r="S19" s="249"/>
      <c r="T19" s="250"/>
      <c r="U19" s="247"/>
      <c r="V19" s="247"/>
      <c r="AH19" s="216"/>
    </row>
    <row r="20" spans="1:35" s="219" customFormat="1" ht="88.5" outlineLevel="1">
      <c r="A20" s="125" t="s">
        <v>303</v>
      </c>
      <c r="B20" s="126" t="s">
        <v>304</v>
      </c>
      <c r="C20" s="101" t="s">
        <v>269</v>
      </c>
      <c r="D20" s="101"/>
      <c r="E20" s="101"/>
      <c r="F20" s="101"/>
      <c r="G20" s="101"/>
      <c r="H20" s="80"/>
      <c r="I20" s="80"/>
      <c r="J20" s="241" t="s">
        <v>305</v>
      </c>
      <c r="K20" s="101"/>
      <c r="L20" s="101"/>
      <c r="M20" s="101"/>
      <c r="N20" s="136"/>
      <c r="O20" s="136"/>
      <c r="P20" s="127" t="s">
        <v>252</v>
      </c>
      <c r="Q20" s="136" t="s">
        <v>253</v>
      </c>
      <c r="R20" s="251"/>
      <c r="S20" s="252"/>
      <c r="T20" s="253"/>
      <c r="U20" s="253"/>
      <c r="V20" s="253"/>
      <c r="W20" s="218"/>
      <c r="X20" s="218"/>
      <c r="Y20" s="218"/>
      <c r="Z20" s="218"/>
      <c r="AA20" s="218"/>
      <c r="AB20" s="218"/>
      <c r="AC20" s="218"/>
      <c r="AD20" s="218"/>
      <c r="AE20" s="218"/>
      <c r="AF20" s="218"/>
      <c r="AG20" s="218"/>
      <c r="AH20" s="217"/>
      <c r="AI20" s="218"/>
    </row>
    <row r="21" spans="1:35" s="219" customFormat="1" ht="29.5" outlineLevel="1">
      <c r="A21" s="125" t="s">
        <v>306</v>
      </c>
      <c r="B21" s="220" t="s">
        <v>307</v>
      </c>
      <c r="C21" s="101" t="s">
        <v>250</v>
      </c>
      <c r="D21" s="101"/>
      <c r="E21" s="101"/>
      <c r="F21" s="101"/>
      <c r="G21" s="101"/>
      <c r="H21" s="80"/>
      <c r="I21" s="80"/>
      <c r="J21" s="136" t="s">
        <v>308</v>
      </c>
      <c r="K21" s="101"/>
      <c r="L21" s="101"/>
      <c r="M21" s="101"/>
      <c r="N21" s="136"/>
      <c r="O21" s="136"/>
      <c r="P21" s="127" t="s">
        <v>252</v>
      </c>
      <c r="Q21" s="136" t="s">
        <v>253</v>
      </c>
      <c r="R21" s="251" t="s">
        <v>254</v>
      </c>
      <c r="S21" s="252"/>
      <c r="T21" s="253"/>
      <c r="U21" s="253"/>
      <c r="V21" s="253"/>
      <c r="W21" s="218"/>
      <c r="X21" s="218"/>
      <c r="Y21" s="218"/>
      <c r="Z21" s="218"/>
      <c r="AA21" s="218"/>
      <c r="AB21" s="218"/>
      <c r="AC21" s="218"/>
      <c r="AD21" s="218"/>
      <c r="AE21" s="218"/>
      <c r="AF21" s="218"/>
      <c r="AG21" s="218"/>
      <c r="AH21" s="218"/>
      <c r="AI21" s="218"/>
    </row>
    <row r="22" spans="1:35" s="219" customFormat="1" ht="29.5" outlineLevel="1">
      <c r="A22" s="231" t="s">
        <v>309</v>
      </c>
      <c r="B22" s="231" t="s">
        <v>310</v>
      </c>
      <c r="C22" s="101" t="s">
        <v>269</v>
      </c>
      <c r="D22" s="101"/>
      <c r="E22" s="101"/>
      <c r="F22" s="101"/>
      <c r="G22" s="101"/>
      <c r="H22" s="80"/>
      <c r="I22" s="80"/>
      <c r="J22" s="136" t="s">
        <v>311</v>
      </c>
      <c r="K22" s="101"/>
      <c r="L22" s="101"/>
      <c r="M22" s="101"/>
      <c r="N22" s="136"/>
      <c r="O22" s="136"/>
      <c r="P22" s="127"/>
      <c r="Q22" s="136"/>
      <c r="R22" s="251"/>
      <c r="S22" s="252"/>
      <c r="T22" s="253"/>
      <c r="U22" s="253"/>
      <c r="V22" s="253"/>
      <c r="W22" s="218"/>
      <c r="X22" s="218"/>
      <c r="Y22" s="218"/>
      <c r="Z22" s="218"/>
      <c r="AA22" s="218"/>
      <c r="AB22" s="218"/>
      <c r="AC22" s="218"/>
      <c r="AD22" s="218"/>
      <c r="AE22" s="218"/>
      <c r="AF22" s="218"/>
      <c r="AG22" s="218"/>
      <c r="AH22" s="218"/>
      <c r="AI22" s="218"/>
    </row>
    <row r="23" spans="1:35" s="219" customFormat="1" ht="132.75" customHeight="1" outlineLevel="1">
      <c r="A23" s="125" t="s">
        <v>312</v>
      </c>
      <c r="B23" s="220" t="s">
        <v>313</v>
      </c>
      <c r="C23" s="101" t="s">
        <v>250</v>
      </c>
      <c r="D23" s="101"/>
      <c r="E23" s="101"/>
      <c r="F23" s="101"/>
      <c r="G23" s="101"/>
      <c r="H23" s="80"/>
      <c r="I23" s="80"/>
      <c r="J23" s="136" t="s">
        <v>314</v>
      </c>
      <c r="K23" s="101"/>
      <c r="L23" s="101"/>
      <c r="M23" s="101"/>
      <c r="N23" s="136"/>
      <c r="O23" s="136"/>
      <c r="P23" s="127" t="s">
        <v>252</v>
      </c>
      <c r="Q23" s="136" t="s">
        <v>253</v>
      </c>
      <c r="R23" s="251" t="s">
        <v>254</v>
      </c>
      <c r="S23" s="252"/>
      <c r="T23" s="253"/>
      <c r="U23" s="250"/>
      <c r="V23" s="250"/>
      <c r="W23" s="217"/>
      <c r="X23" s="217"/>
      <c r="Y23" s="217"/>
      <c r="Z23" s="217"/>
      <c r="AA23" s="217"/>
      <c r="AB23" s="217"/>
      <c r="AC23" s="217"/>
      <c r="AD23" s="217"/>
      <c r="AE23" s="217"/>
      <c r="AF23" s="217"/>
      <c r="AG23" s="217"/>
      <c r="AH23" s="218"/>
      <c r="AI23" s="217"/>
    </row>
    <row r="24" spans="1:35" s="219" customFormat="1" ht="206.5" outlineLevel="1">
      <c r="A24" s="125" t="s">
        <v>315</v>
      </c>
      <c r="B24" s="125" t="s">
        <v>316</v>
      </c>
      <c r="C24" s="101" t="s">
        <v>250</v>
      </c>
      <c r="D24" s="101"/>
      <c r="E24" s="101"/>
      <c r="F24" s="101"/>
      <c r="G24" s="101"/>
      <c r="H24" s="80"/>
      <c r="I24" s="80"/>
      <c r="J24" s="241" t="s">
        <v>317</v>
      </c>
      <c r="K24" s="101"/>
      <c r="L24" s="101"/>
      <c r="M24" s="101"/>
      <c r="N24" s="136"/>
      <c r="O24" s="136"/>
      <c r="P24" s="127"/>
      <c r="Q24" s="136"/>
      <c r="R24" s="251"/>
      <c r="S24" s="252"/>
      <c r="T24" s="253"/>
      <c r="U24" s="253"/>
      <c r="V24" s="253"/>
    </row>
    <row r="25" spans="1:35" s="219" customFormat="1" ht="88.5" outlineLevel="1">
      <c r="A25" s="125" t="s">
        <v>318</v>
      </c>
      <c r="B25" s="220" t="s">
        <v>319</v>
      </c>
      <c r="C25" s="101" t="s">
        <v>250</v>
      </c>
      <c r="D25" s="101"/>
      <c r="E25" s="101"/>
      <c r="F25" s="101"/>
      <c r="G25" s="101"/>
      <c r="H25" s="80"/>
      <c r="I25" s="80"/>
      <c r="J25" s="136" t="s">
        <v>320</v>
      </c>
      <c r="K25" s="101"/>
      <c r="L25" s="101"/>
      <c r="M25" s="101"/>
      <c r="N25" s="136"/>
      <c r="O25" s="136"/>
      <c r="P25" s="127" t="s">
        <v>252</v>
      </c>
      <c r="Q25" s="136" t="s">
        <v>253</v>
      </c>
      <c r="R25" s="251" t="s">
        <v>254</v>
      </c>
      <c r="S25" s="252"/>
      <c r="T25" s="253"/>
      <c r="U25" s="253"/>
      <c r="V25" s="253"/>
      <c r="AH25" s="217"/>
    </row>
    <row r="26" spans="1:35" s="219" customFormat="1" ht="44.25" outlineLevel="1">
      <c r="A26" s="125" t="s">
        <v>321</v>
      </c>
      <c r="B26" s="125" t="s">
        <v>322</v>
      </c>
      <c r="C26" s="101" t="s">
        <v>250</v>
      </c>
      <c r="D26" s="101"/>
      <c r="E26" s="101"/>
      <c r="F26" s="101"/>
      <c r="G26" s="101"/>
      <c r="H26" s="80"/>
      <c r="I26" s="80"/>
      <c r="J26" s="136" t="s">
        <v>323</v>
      </c>
      <c r="K26" s="101"/>
      <c r="L26" s="101"/>
      <c r="M26" s="101"/>
      <c r="N26" s="136"/>
      <c r="O26" s="136"/>
      <c r="P26" s="127" t="s">
        <v>252</v>
      </c>
      <c r="Q26" s="136" t="s">
        <v>253</v>
      </c>
      <c r="R26" s="251" t="s">
        <v>254</v>
      </c>
      <c r="S26" s="252"/>
      <c r="T26" s="253"/>
      <c r="U26" s="253"/>
      <c r="V26" s="253"/>
    </row>
    <row r="27" spans="1:35" s="217" customFormat="1" ht="25.5">
      <c r="A27" s="490" t="s">
        <v>324</v>
      </c>
      <c r="B27" s="490"/>
      <c r="C27" s="236"/>
      <c r="D27" s="236"/>
      <c r="E27" s="236"/>
      <c r="F27" s="236"/>
      <c r="G27" s="236"/>
      <c r="H27" s="236"/>
      <c r="I27" s="236"/>
      <c r="J27" s="236"/>
      <c r="K27" s="236"/>
      <c r="L27" s="236"/>
      <c r="M27" s="236"/>
      <c r="N27" s="236"/>
      <c r="O27" s="236"/>
      <c r="P27" s="236"/>
      <c r="Q27" s="236"/>
      <c r="R27" s="262"/>
      <c r="S27" s="249"/>
      <c r="T27" s="250"/>
      <c r="U27" s="247"/>
      <c r="V27" s="247"/>
      <c r="AH27" s="216"/>
    </row>
    <row r="28" spans="1:35" s="219" customFormat="1" ht="44.25" outlineLevel="1">
      <c r="A28" s="125" t="s">
        <v>325</v>
      </c>
      <c r="B28" s="220" t="s">
        <v>326</v>
      </c>
      <c r="C28" s="101" t="s">
        <v>245</v>
      </c>
      <c r="D28" s="101"/>
      <c r="E28" s="101"/>
      <c r="F28" s="101"/>
      <c r="G28" s="101"/>
      <c r="H28" s="80"/>
      <c r="I28" s="80"/>
      <c r="J28" s="176" t="s">
        <v>327</v>
      </c>
      <c r="K28" s="101"/>
      <c r="L28" s="101"/>
      <c r="M28" s="101"/>
      <c r="N28" s="136"/>
      <c r="O28" s="136"/>
      <c r="P28" s="127"/>
      <c r="Q28" s="136"/>
      <c r="R28" s="251"/>
      <c r="S28" s="252"/>
      <c r="T28" s="253"/>
      <c r="U28" s="253"/>
      <c r="V28" s="253"/>
    </row>
    <row r="29" spans="1:35" s="219" customFormat="1" ht="29.5" outlineLevel="1">
      <c r="A29" s="125" t="s">
        <v>328</v>
      </c>
      <c r="B29" s="220" t="s">
        <v>329</v>
      </c>
      <c r="C29" s="101" t="s">
        <v>245</v>
      </c>
      <c r="D29" s="101"/>
      <c r="E29" s="101"/>
      <c r="F29" s="101"/>
      <c r="G29" s="101"/>
      <c r="H29" s="80"/>
      <c r="I29" s="80"/>
      <c r="J29" s="176" t="s">
        <v>327</v>
      </c>
      <c r="K29" s="101"/>
      <c r="L29" s="101"/>
      <c r="M29" s="101"/>
      <c r="N29" s="136"/>
      <c r="O29" s="136"/>
      <c r="P29" s="127"/>
      <c r="Q29" s="136"/>
      <c r="R29" s="251"/>
      <c r="S29" s="252"/>
      <c r="T29" s="253"/>
      <c r="U29" s="253"/>
      <c r="V29" s="253"/>
    </row>
    <row r="30" spans="1:35" s="219" customFormat="1" ht="59" outlineLevel="1">
      <c r="A30" s="125" t="s">
        <v>330</v>
      </c>
      <c r="B30" s="220" t="s">
        <v>331</v>
      </c>
      <c r="C30" s="101" t="s">
        <v>245</v>
      </c>
      <c r="D30" s="101"/>
      <c r="E30" s="101"/>
      <c r="F30" s="101"/>
      <c r="G30" s="101"/>
      <c r="H30" s="80"/>
      <c r="I30" s="80"/>
      <c r="J30" s="176" t="s">
        <v>327</v>
      </c>
      <c r="K30" s="101"/>
      <c r="L30" s="101"/>
      <c r="M30" s="101"/>
      <c r="N30" s="136"/>
      <c r="O30" s="136"/>
      <c r="P30" s="127"/>
      <c r="Q30" s="136"/>
      <c r="R30" s="251"/>
      <c r="S30" s="252"/>
      <c r="T30" s="253"/>
      <c r="U30" s="253"/>
      <c r="V30" s="253"/>
    </row>
    <row r="31" spans="1:35" s="219" customFormat="1" ht="38.25" customHeight="1" outlineLevel="1">
      <c r="A31" s="125" t="s">
        <v>332</v>
      </c>
      <c r="B31" s="220" t="s">
        <v>333</v>
      </c>
      <c r="C31" s="101" t="s">
        <v>245</v>
      </c>
      <c r="D31" s="101"/>
      <c r="E31" s="101"/>
      <c r="F31" s="101"/>
      <c r="G31" s="101"/>
      <c r="H31" s="80"/>
      <c r="I31" s="80"/>
      <c r="J31" s="176" t="s">
        <v>334</v>
      </c>
      <c r="K31" s="101"/>
      <c r="L31" s="101"/>
      <c r="M31" s="101"/>
      <c r="N31" s="136"/>
      <c r="O31" s="136"/>
      <c r="P31" s="127"/>
      <c r="Q31" s="136"/>
      <c r="R31" s="251"/>
      <c r="S31" s="252"/>
      <c r="T31" s="253"/>
      <c r="U31" s="253"/>
      <c r="V31" s="253"/>
    </row>
    <row r="32" spans="1:35" s="217" customFormat="1" ht="25.5">
      <c r="A32" s="490" t="s">
        <v>335</v>
      </c>
      <c r="B32" s="490"/>
      <c r="C32" s="236"/>
      <c r="D32" s="236"/>
      <c r="E32" s="236"/>
      <c r="F32" s="236"/>
      <c r="G32" s="236"/>
      <c r="H32" s="236"/>
      <c r="I32" s="236"/>
      <c r="J32" s="236"/>
      <c r="K32" s="236"/>
      <c r="L32" s="236"/>
      <c r="M32" s="236"/>
      <c r="N32" s="236"/>
      <c r="O32" s="236"/>
      <c r="P32" s="236"/>
      <c r="Q32" s="236"/>
      <c r="R32" s="262"/>
      <c r="S32" s="249"/>
      <c r="T32" s="250"/>
      <c r="U32" s="247"/>
      <c r="V32" s="247"/>
      <c r="AH32" s="216"/>
    </row>
    <row r="33" spans="1:35" s="219" customFormat="1" ht="44.25" outlineLevel="1">
      <c r="A33" s="125" t="s">
        <v>336</v>
      </c>
      <c r="B33" s="220" t="s">
        <v>337</v>
      </c>
      <c r="C33" s="101" t="s">
        <v>245</v>
      </c>
      <c r="D33" s="101"/>
      <c r="E33" s="101"/>
      <c r="F33" s="101"/>
      <c r="G33" s="101"/>
      <c r="H33" s="80"/>
      <c r="I33" s="80"/>
      <c r="J33" s="176" t="s">
        <v>338</v>
      </c>
      <c r="K33" s="101"/>
      <c r="L33" s="101"/>
      <c r="M33" s="101"/>
      <c r="N33" s="136"/>
      <c r="O33" s="136"/>
      <c r="P33" s="127"/>
      <c r="Q33" s="136"/>
      <c r="R33" s="251"/>
      <c r="S33" s="252"/>
      <c r="T33" s="253"/>
      <c r="U33" s="253"/>
      <c r="V33" s="253"/>
    </row>
    <row r="34" spans="1:35" s="217" customFormat="1" ht="25.5">
      <c r="A34" s="489" t="s">
        <v>339</v>
      </c>
      <c r="B34" s="489"/>
      <c r="C34" s="228"/>
      <c r="D34" s="228"/>
      <c r="E34" s="228"/>
      <c r="F34" s="228"/>
      <c r="G34" s="228"/>
      <c r="H34" s="228"/>
      <c r="I34" s="228"/>
      <c r="J34" s="228"/>
      <c r="K34" s="228"/>
      <c r="L34" s="228"/>
      <c r="M34" s="228"/>
      <c r="N34" s="228"/>
      <c r="O34" s="228"/>
      <c r="P34" s="228"/>
      <c r="Q34" s="228"/>
      <c r="R34" s="248"/>
      <c r="S34" s="249"/>
      <c r="T34" s="250"/>
      <c r="U34" s="247"/>
      <c r="V34" s="247"/>
      <c r="AH34" s="216"/>
    </row>
    <row r="35" spans="1:35" s="219" customFormat="1" ht="59" outlineLevel="1">
      <c r="A35" s="125" t="s">
        <v>340</v>
      </c>
      <c r="B35" s="220" t="s">
        <v>341</v>
      </c>
      <c r="C35" s="101" t="s">
        <v>250</v>
      </c>
      <c r="D35" s="101"/>
      <c r="E35" s="101"/>
      <c r="F35" s="101"/>
      <c r="G35" s="101"/>
      <c r="H35" s="80"/>
      <c r="I35" s="80"/>
      <c r="J35" s="136" t="s">
        <v>342</v>
      </c>
      <c r="K35" s="101"/>
      <c r="L35" s="101"/>
      <c r="M35" s="101"/>
      <c r="N35" s="136"/>
      <c r="O35" s="136"/>
      <c r="P35" s="127" t="s">
        <v>252</v>
      </c>
      <c r="Q35" s="136" t="s">
        <v>253</v>
      </c>
      <c r="R35" s="263" t="s">
        <v>254</v>
      </c>
      <c r="S35" s="252"/>
      <c r="T35" s="253"/>
      <c r="U35" s="253"/>
      <c r="V35" s="253"/>
    </row>
    <row r="36" spans="1:35" s="219" customFormat="1" ht="59" outlineLevel="1">
      <c r="A36" s="125" t="s">
        <v>343</v>
      </c>
      <c r="B36" s="125" t="s">
        <v>344</v>
      </c>
      <c r="C36" s="101" t="s">
        <v>250</v>
      </c>
      <c r="D36" s="101"/>
      <c r="E36" s="101"/>
      <c r="F36" s="101"/>
      <c r="G36" s="101"/>
      <c r="H36" s="80"/>
      <c r="I36" s="80"/>
      <c r="J36" s="136" t="s">
        <v>345</v>
      </c>
      <c r="K36" s="101"/>
      <c r="L36" s="101"/>
      <c r="M36" s="101"/>
      <c r="N36" s="136"/>
      <c r="O36" s="136"/>
      <c r="P36" s="127" t="s">
        <v>252</v>
      </c>
      <c r="Q36" s="136" t="s">
        <v>253</v>
      </c>
      <c r="R36" s="263" t="s">
        <v>254</v>
      </c>
      <c r="S36" s="252"/>
      <c r="T36" s="253"/>
      <c r="U36" s="253"/>
      <c r="V36" s="253"/>
    </row>
    <row r="37" spans="1:35" s="219" customFormat="1" ht="44.25" outlineLevel="1">
      <c r="A37" s="125" t="s">
        <v>346</v>
      </c>
      <c r="B37" s="220" t="s">
        <v>347</v>
      </c>
      <c r="C37" s="101" t="s">
        <v>250</v>
      </c>
      <c r="D37" s="101"/>
      <c r="E37" s="101"/>
      <c r="F37" s="101"/>
      <c r="G37" s="101"/>
      <c r="H37" s="80"/>
      <c r="I37" s="80"/>
      <c r="J37" s="136" t="s">
        <v>348</v>
      </c>
      <c r="K37" s="101"/>
      <c r="L37" s="101"/>
      <c r="M37" s="101"/>
      <c r="N37" s="125"/>
      <c r="O37" s="125"/>
      <c r="P37" s="242" t="s">
        <v>252</v>
      </c>
      <c r="Q37" s="136" t="s">
        <v>253</v>
      </c>
      <c r="R37" s="263"/>
      <c r="S37" s="252"/>
      <c r="T37" s="253"/>
      <c r="U37" s="253"/>
      <c r="V37" s="253"/>
    </row>
    <row r="38" spans="1:35" s="219" customFormat="1" ht="44.25" outlineLevel="1">
      <c r="A38" s="125" t="s">
        <v>349</v>
      </c>
      <c r="B38" s="237" t="s">
        <v>350</v>
      </c>
      <c r="C38" s="101" t="s">
        <v>250</v>
      </c>
      <c r="D38" s="101"/>
      <c r="E38" s="101"/>
      <c r="F38" s="101"/>
      <c r="G38" s="101"/>
      <c r="H38" s="80"/>
      <c r="I38" s="80"/>
      <c r="J38" s="136"/>
      <c r="K38" s="101"/>
      <c r="L38" s="101"/>
      <c r="M38" s="101"/>
      <c r="N38" s="125"/>
      <c r="O38" s="125"/>
      <c r="P38" s="242" t="s">
        <v>252</v>
      </c>
      <c r="Q38" s="136" t="s">
        <v>253</v>
      </c>
      <c r="R38" s="251" t="s">
        <v>254</v>
      </c>
      <c r="S38" s="252"/>
      <c r="T38" s="253"/>
      <c r="U38" s="253"/>
      <c r="V38" s="253"/>
    </row>
    <row r="39" spans="1:35" s="219" customFormat="1" ht="44.25" outlineLevel="1">
      <c r="A39" s="125" t="s">
        <v>351</v>
      </c>
      <c r="B39" s="125" t="s">
        <v>352</v>
      </c>
      <c r="C39" s="101" t="s">
        <v>250</v>
      </c>
      <c r="D39" s="101"/>
      <c r="E39" s="101"/>
      <c r="F39" s="101"/>
      <c r="G39" s="101"/>
      <c r="H39" s="80"/>
      <c r="I39" s="80"/>
      <c r="J39" s="136" t="s">
        <v>353</v>
      </c>
      <c r="K39" s="101"/>
      <c r="L39" s="101"/>
      <c r="M39" s="101"/>
      <c r="N39" s="125"/>
      <c r="O39" s="125"/>
      <c r="P39" s="242" t="s">
        <v>252</v>
      </c>
      <c r="Q39" s="136" t="s">
        <v>253</v>
      </c>
      <c r="R39" s="251" t="s">
        <v>254</v>
      </c>
      <c r="S39" s="252"/>
      <c r="T39" s="253"/>
      <c r="U39" s="253"/>
      <c r="V39" s="253"/>
    </row>
    <row r="40" spans="1:35" s="219" customFormat="1" ht="60.75" customHeight="1" outlineLevel="1">
      <c r="A40" s="125" t="s">
        <v>354</v>
      </c>
      <c r="B40" s="220" t="s">
        <v>355</v>
      </c>
      <c r="C40" s="101" t="s">
        <v>250</v>
      </c>
      <c r="D40" s="101"/>
      <c r="E40" s="101"/>
      <c r="F40" s="101"/>
      <c r="G40" s="101"/>
      <c r="H40" s="80"/>
      <c r="I40" s="80"/>
      <c r="J40" s="176" t="s">
        <v>356</v>
      </c>
      <c r="K40" s="101"/>
      <c r="L40" s="101"/>
      <c r="M40" s="101"/>
      <c r="N40" s="125"/>
      <c r="O40" s="125"/>
      <c r="P40" s="242" t="s">
        <v>252</v>
      </c>
      <c r="Q40" s="136" t="s">
        <v>253</v>
      </c>
      <c r="R40" s="251" t="s">
        <v>254</v>
      </c>
      <c r="S40" s="252"/>
      <c r="T40" s="253"/>
      <c r="U40" s="250"/>
      <c r="V40" s="250"/>
      <c r="W40" s="217"/>
      <c r="X40" s="217"/>
      <c r="Y40" s="217"/>
      <c r="Z40" s="217"/>
      <c r="AA40" s="217"/>
      <c r="AB40" s="217"/>
      <c r="AC40" s="217"/>
      <c r="AD40" s="217"/>
      <c r="AE40" s="217"/>
      <c r="AF40" s="217"/>
      <c r="AG40" s="217"/>
      <c r="AI40" s="217"/>
    </row>
    <row r="41" spans="1:35" s="219" customFormat="1" ht="29.5" outlineLevel="1">
      <c r="A41" s="125" t="s">
        <v>357</v>
      </c>
      <c r="B41" s="238" t="s">
        <v>358</v>
      </c>
      <c r="C41" s="101" t="s">
        <v>250</v>
      </c>
      <c r="D41" s="101"/>
      <c r="E41" s="101"/>
      <c r="F41" s="101"/>
      <c r="G41" s="101"/>
      <c r="H41" s="80"/>
      <c r="I41" s="80"/>
      <c r="J41" s="136"/>
      <c r="K41" s="101"/>
      <c r="L41" s="101"/>
      <c r="M41" s="101"/>
      <c r="N41" s="136"/>
      <c r="O41" s="136"/>
      <c r="P41" s="127" t="s">
        <v>252</v>
      </c>
      <c r="Q41" s="136" t="s">
        <v>253</v>
      </c>
      <c r="R41" s="263" t="s">
        <v>254</v>
      </c>
      <c r="S41" s="252"/>
      <c r="T41" s="253"/>
      <c r="U41" s="253"/>
      <c r="V41" s="253"/>
      <c r="AH41" s="217"/>
    </row>
    <row r="42" spans="1:35" s="219" customFormat="1" ht="59" outlineLevel="1">
      <c r="A42" s="125" t="s">
        <v>359</v>
      </c>
      <c r="B42" s="220" t="s">
        <v>360</v>
      </c>
      <c r="C42" s="101" t="s">
        <v>250</v>
      </c>
      <c r="D42" s="101"/>
      <c r="E42" s="101"/>
      <c r="F42" s="101"/>
      <c r="G42" s="101"/>
      <c r="H42" s="80"/>
      <c r="I42" s="80"/>
      <c r="J42" s="136" t="s">
        <v>361</v>
      </c>
      <c r="K42" s="101"/>
      <c r="L42" s="101"/>
      <c r="M42" s="101"/>
      <c r="N42" s="136"/>
      <c r="O42" s="136"/>
      <c r="P42" s="127" t="s">
        <v>252</v>
      </c>
      <c r="Q42" s="136" t="s">
        <v>253</v>
      </c>
      <c r="R42" s="263" t="s">
        <v>254</v>
      </c>
      <c r="S42" s="252"/>
      <c r="T42" s="253"/>
      <c r="U42" s="253"/>
      <c r="V42" s="253"/>
    </row>
    <row r="43" spans="1:35" s="219" customFormat="1" ht="59" outlineLevel="1">
      <c r="A43" s="231" t="s">
        <v>362</v>
      </c>
      <c r="B43" s="232" t="s">
        <v>363</v>
      </c>
      <c r="C43" s="101"/>
      <c r="D43" s="101"/>
      <c r="E43" s="101"/>
      <c r="F43" s="101"/>
      <c r="G43" s="101"/>
      <c r="H43" s="80"/>
      <c r="I43" s="80"/>
      <c r="J43" s="136" t="s">
        <v>364</v>
      </c>
      <c r="K43" s="101"/>
      <c r="L43" s="101"/>
      <c r="M43" s="101"/>
      <c r="N43" s="136"/>
      <c r="O43" s="136"/>
      <c r="P43" s="127" t="s">
        <v>252</v>
      </c>
      <c r="Q43" s="136" t="s">
        <v>253</v>
      </c>
      <c r="R43" s="263" t="s">
        <v>254</v>
      </c>
      <c r="S43" s="252"/>
      <c r="T43" s="253"/>
      <c r="U43" s="264"/>
      <c r="V43" s="253"/>
    </row>
    <row r="44" spans="1:35" s="217" customFormat="1" ht="25.5">
      <c r="A44" s="490" t="s">
        <v>335</v>
      </c>
      <c r="B44" s="490"/>
      <c r="C44" s="236"/>
      <c r="D44" s="236"/>
      <c r="E44" s="236"/>
      <c r="F44" s="236"/>
      <c r="G44" s="236"/>
      <c r="H44" s="236"/>
      <c r="I44" s="236"/>
      <c r="J44" s="236"/>
      <c r="K44" s="236"/>
      <c r="L44" s="236"/>
      <c r="M44" s="236"/>
      <c r="N44" s="236"/>
      <c r="O44" s="236"/>
      <c r="P44" s="236"/>
      <c r="Q44" s="236"/>
      <c r="R44" s="262"/>
      <c r="S44" s="249"/>
      <c r="T44" s="250"/>
      <c r="U44" s="247"/>
      <c r="V44" s="247"/>
      <c r="AH44" s="216"/>
    </row>
    <row r="45" spans="1:35" s="219" customFormat="1" ht="72" customHeight="1" outlineLevel="1">
      <c r="A45" s="125" t="s">
        <v>365</v>
      </c>
      <c r="B45" s="220" t="s">
        <v>366</v>
      </c>
      <c r="C45" s="101" t="s">
        <v>250</v>
      </c>
      <c r="D45" s="101"/>
      <c r="E45" s="101"/>
      <c r="F45" s="101"/>
      <c r="G45" s="101"/>
      <c r="H45" s="80"/>
      <c r="I45" s="80"/>
      <c r="J45" s="136" t="s">
        <v>367</v>
      </c>
      <c r="K45" s="101"/>
      <c r="L45" s="101"/>
      <c r="M45" s="101"/>
      <c r="N45" s="136"/>
      <c r="O45" s="136"/>
      <c r="P45" s="127"/>
      <c r="Q45" s="136"/>
      <c r="R45" s="263"/>
      <c r="S45" s="252"/>
      <c r="T45" s="253"/>
      <c r="U45" s="264"/>
      <c r="V45" s="253"/>
    </row>
    <row r="46" spans="1:35" s="217" customFormat="1" ht="25.5" customHeight="1">
      <c r="A46" s="489" t="s">
        <v>368</v>
      </c>
      <c r="B46" s="489"/>
      <c r="C46" s="228"/>
      <c r="D46" s="228"/>
      <c r="E46" s="228"/>
      <c r="F46" s="228"/>
      <c r="G46" s="228"/>
      <c r="H46" s="228"/>
      <c r="I46" s="228"/>
      <c r="J46" s="228"/>
      <c r="K46" s="228"/>
      <c r="L46" s="228"/>
      <c r="M46" s="228"/>
      <c r="N46" s="228"/>
      <c r="O46" s="228"/>
      <c r="P46" s="228"/>
      <c r="Q46" s="228"/>
      <c r="R46" s="248"/>
      <c r="S46" s="249"/>
      <c r="T46" s="250"/>
      <c r="U46" s="247"/>
      <c r="V46" s="247"/>
      <c r="AH46" s="216"/>
    </row>
    <row r="47" spans="1:35" s="219" customFormat="1" ht="29.5" outlineLevel="1">
      <c r="A47" s="125" t="s">
        <v>369</v>
      </c>
      <c r="B47" s="125" t="s">
        <v>370</v>
      </c>
      <c r="C47" s="101" t="s">
        <v>245</v>
      </c>
      <c r="D47" s="101"/>
      <c r="E47" s="101"/>
      <c r="F47" s="101"/>
      <c r="G47" s="101"/>
      <c r="H47" s="80"/>
      <c r="I47" s="80"/>
      <c r="J47" s="136" t="s">
        <v>371</v>
      </c>
      <c r="K47" s="101"/>
      <c r="L47" s="101"/>
      <c r="M47" s="101"/>
      <c r="N47" s="125"/>
      <c r="O47" s="125"/>
      <c r="P47" s="242" t="s">
        <v>252</v>
      </c>
      <c r="Q47" s="136" t="s">
        <v>253</v>
      </c>
      <c r="R47" s="251"/>
      <c r="S47" s="252"/>
      <c r="T47" s="253"/>
      <c r="U47" s="264"/>
      <c r="V47" s="253"/>
    </row>
    <row r="48" spans="1:35" s="219" customFormat="1" ht="59" outlineLevel="1">
      <c r="A48" s="125" t="s">
        <v>372</v>
      </c>
      <c r="B48" s="220" t="s">
        <v>373</v>
      </c>
      <c r="C48" s="101" t="s">
        <v>269</v>
      </c>
      <c r="D48" s="101"/>
      <c r="E48" s="101"/>
      <c r="F48" s="101"/>
      <c r="G48" s="101"/>
      <c r="H48" s="80"/>
      <c r="I48" s="80"/>
      <c r="J48" s="136" t="s">
        <v>374</v>
      </c>
      <c r="K48" s="101"/>
      <c r="L48" s="101"/>
      <c r="M48" s="101"/>
      <c r="N48" s="125"/>
      <c r="O48" s="125"/>
      <c r="P48" s="242" t="s">
        <v>252</v>
      </c>
      <c r="Q48" s="136" t="s">
        <v>253</v>
      </c>
      <c r="R48" s="251" t="s">
        <v>254</v>
      </c>
      <c r="S48" s="252"/>
      <c r="T48" s="253"/>
      <c r="U48" s="264"/>
      <c r="V48" s="253"/>
    </row>
    <row r="49" spans="1:35" s="219" customFormat="1" ht="59" outlineLevel="1">
      <c r="A49" s="125" t="s">
        <v>375</v>
      </c>
      <c r="B49" s="220" t="s">
        <v>376</v>
      </c>
      <c r="C49" s="101" t="s">
        <v>245</v>
      </c>
      <c r="D49" s="101"/>
      <c r="E49" s="101"/>
      <c r="F49" s="101"/>
      <c r="G49" s="101"/>
      <c r="H49" s="80"/>
      <c r="I49" s="80"/>
      <c r="J49" s="136" t="s">
        <v>377</v>
      </c>
      <c r="K49" s="101"/>
      <c r="L49" s="101"/>
      <c r="M49" s="101"/>
      <c r="N49" s="125"/>
      <c r="O49" s="125"/>
      <c r="P49" s="242" t="s">
        <v>252</v>
      </c>
      <c r="Q49" s="136" t="s">
        <v>253</v>
      </c>
      <c r="R49" s="251" t="s">
        <v>254</v>
      </c>
      <c r="S49" s="252"/>
      <c r="T49" s="253"/>
      <c r="U49" s="253"/>
      <c r="V49" s="253"/>
    </row>
    <row r="50" spans="1:35" s="219" customFormat="1" ht="44.25" outlineLevel="1">
      <c r="A50" s="125" t="s">
        <v>378</v>
      </c>
      <c r="B50" s="220" t="s">
        <v>379</v>
      </c>
      <c r="C50" s="101" t="s">
        <v>250</v>
      </c>
      <c r="D50" s="101"/>
      <c r="E50" s="101"/>
      <c r="F50" s="101"/>
      <c r="G50" s="101"/>
      <c r="H50" s="80"/>
      <c r="I50" s="80"/>
      <c r="J50" s="136" t="s">
        <v>380</v>
      </c>
      <c r="K50" s="101"/>
      <c r="L50" s="101"/>
      <c r="M50" s="101"/>
      <c r="N50" s="136"/>
      <c r="O50" s="136"/>
      <c r="P50" s="127" t="s">
        <v>252</v>
      </c>
      <c r="Q50" s="136" t="s">
        <v>253</v>
      </c>
      <c r="R50" s="263" t="s">
        <v>254</v>
      </c>
      <c r="S50" s="252"/>
      <c r="T50" s="253"/>
      <c r="U50" s="253"/>
      <c r="V50" s="253"/>
    </row>
    <row r="51" spans="1:35" s="219" customFormat="1" ht="44.25" outlineLevel="1">
      <c r="A51" s="125" t="s">
        <v>381</v>
      </c>
      <c r="B51" s="220" t="s">
        <v>382</v>
      </c>
      <c r="C51" s="101" t="s">
        <v>250</v>
      </c>
      <c r="D51" s="101"/>
      <c r="E51" s="101"/>
      <c r="F51" s="101"/>
      <c r="G51" s="101"/>
      <c r="H51" s="80"/>
      <c r="I51" s="80"/>
      <c r="J51" s="136" t="s">
        <v>383</v>
      </c>
      <c r="K51" s="101"/>
      <c r="L51" s="101"/>
      <c r="M51" s="101"/>
      <c r="N51" s="136"/>
      <c r="O51" s="136"/>
      <c r="P51" s="127" t="s">
        <v>252</v>
      </c>
      <c r="Q51" s="136" t="s">
        <v>253</v>
      </c>
      <c r="R51" s="263" t="s">
        <v>254</v>
      </c>
      <c r="S51" s="252"/>
      <c r="T51" s="253"/>
      <c r="U51" s="253"/>
      <c r="V51" s="253"/>
    </row>
    <row r="52" spans="1:35" s="219" customFormat="1" ht="44.25" outlineLevel="1">
      <c r="A52" s="125" t="s">
        <v>384</v>
      </c>
      <c r="B52" s="220" t="s">
        <v>385</v>
      </c>
      <c r="C52" s="101" t="s">
        <v>250</v>
      </c>
      <c r="D52" s="101"/>
      <c r="E52" s="101"/>
      <c r="F52" s="101"/>
      <c r="G52" s="101"/>
      <c r="H52" s="80"/>
      <c r="I52" s="80"/>
      <c r="J52" s="174" t="s">
        <v>386</v>
      </c>
      <c r="K52" s="101"/>
      <c r="L52" s="101"/>
      <c r="M52" s="101"/>
      <c r="N52" s="136"/>
      <c r="O52" s="136"/>
      <c r="P52" s="127" t="s">
        <v>252</v>
      </c>
      <c r="Q52" s="136" t="s">
        <v>253</v>
      </c>
      <c r="R52" s="263" t="s">
        <v>254</v>
      </c>
      <c r="S52" s="252"/>
      <c r="T52" s="253"/>
      <c r="U52" s="250"/>
      <c r="V52" s="250"/>
      <c r="W52" s="217"/>
      <c r="X52" s="217"/>
      <c r="Y52" s="217"/>
      <c r="Z52" s="217"/>
      <c r="AA52" s="217"/>
      <c r="AB52" s="217"/>
      <c r="AC52" s="217"/>
      <c r="AD52" s="217"/>
      <c r="AE52" s="217"/>
      <c r="AF52" s="217"/>
      <c r="AG52" s="217"/>
      <c r="AI52" s="217"/>
    </row>
    <row r="53" spans="1:35" s="219" customFormat="1" ht="147" customHeight="1" outlineLevel="1">
      <c r="A53" s="125" t="s">
        <v>387</v>
      </c>
      <c r="B53" s="220" t="s">
        <v>388</v>
      </c>
      <c r="C53" s="101" t="s">
        <v>250</v>
      </c>
      <c r="D53" s="101"/>
      <c r="E53" s="101"/>
      <c r="F53" s="101"/>
      <c r="G53" s="101"/>
      <c r="H53" s="80"/>
      <c r="I53" s="80"/>
      <c r="J53" s="136" t="s">
        <v>389</v>
      </c>
      <c r="K53" s="101"/>
      <c r="L53" s="101"/>
      <c r="M53" s="101"/>
      <c r="N53" s="136"/>
      <c r="O53" s="136"/>
      <c r="P53" s="127"/>
      <c r="Q53" s="136"/>
      <c r="R53" s="263"/>
      <c r="S53" s="252"/>
      <c r="T53" s="253"/>
      <c r="U53" s="250"/>
      <c r="V53" s="250"/>
      <c r="W53" s="217"/>
      <c r="X53" s="217"/>
      <c r="Y53" s="217"/>
      <c r="Z53" s="217"/>
      <c r="AA53" s="217"/>
      <c r="AB53" s="217"/>
      <c r="AC53" s="217"/>
      <c r="AD53" s="217"/>
      <c r="AE53" s="217"/>
      <c r="AF53" s="217"/>
      <c r="AG53" s="217"/>
      <c r="AI53" s="217"/>
    </row>
    <row r="54" spans="1:35" s="219" customFormat="1" ht="29.5" outlineLevel="1">
      <c r="A54" s="233" t="s">
        <v>390</v>
      </c>
      <c r="B54" s="237" t="s">
        <v>391</v>
      </c>
      <c r="C54" s="101" t="s">
        <v>250</v>
      </c>
      <c r="D54" s="101"/>
      <c r="E54" s="101"/>
      <c r="F54" s="101"/>
      <c r="G54" s="101"/>
      <c r="H54" s="80"/>
      <c r="I54" s="80"/>
      <c r="J54" s="136" t="s">
        <v>392</v>
      </c>
      <c r="K54" s="101"/>
      <c r="L54" s="101"/>
      <c r="M54" s="101"/>
      <c r="N54" s="136"/>
      <c r="O54" s="136"/>
      <c r="P54" s="127" t="s">
        <v>252</v>
      </c>
      <c r="Q54" s="136" t="s">
        <v>253</v>
      </c>
      <c r="R54" s="263" t="s">
        <v>254</v>
      </c>
      <c r="S54" s="252"/>
      <c r="T54" s="253"/>
      <c r="U54" s="264"/>
      <c r="V54" s="253"/>
      <c r="AH54" s="217"/>
    </row>
    <row r="55" spans="1:35" s="219" customFormat="1" ht="51.75" customHeight="1" outlineLevel="1">
      <c r="A55" s="233" t="s">
        <v>393</v>
      </c>
      <c r="B55" s="237" t="s">
        <v>394</v>
      </c>
      <c r="C55" s="101" t="s">
        <v>250</v>
      </c>
      <c r="D55" s="101"/>
      <c r="E55" s="101"/>
      <c r="F55" s="101"/>
      <c r="G55" s="101"/>
      <c r="H55" s="80"/>
      <c r="I55" s="80"/>
      <c r="J55" s="136" t="s">
        <v>389</v>
      </c>
      <c r="K55" s="101"/>
      <c r="L55" s="101"/>
      <c r="M55" s="101"/>
      <c r="N55" s="136"/>
      <c r="O55" s="136"/>
      <c r="P55" s="127"/>
      <c r="Q55" s="136"/>
      <c r="R55" s="263"/>
      <c r="S55" s="252"/>
      <c r="T55" s="253"/>
      <c r="U55" s="264"/>
      <c r="V55" s="253"/>
      <c r="AH55" s="217"/>
    </row>
    <row r="56" spans="1:35" s="217" customFormat="1" ht="25.5">
      <c r="A56" s="490" t="s">
        <v>395</v>
      </c>
      <c r="B56" s="490"/>
      <c r="C56" s="236"/>
      <c r="D56" s="236"/>
      <c r="E56" s="236"/>
      <c r="F56" s="236"/>
      <c r="G56" s="236"/>
      <c r="H56" s="236"/>
      <c r="I56" s="236"/>
      <c r="J56" s="236"/>
      <c r="K56" s="236"/>
      <c r="L56" s="236"/>
      <c r="M56" s="236"/>
      <c r="N56" s="236"/>
      <c r="O56" s="236"/>
      <c r="P56" s="236"/>
      <c r="Q56" s="236"/>
      <c r="R56" s="262"/>
      <c r="S56" s="249"/>
      <c r="T56" s="250"/>
      <c r="U56" s="247"/>
      <c r="V56" s="247"/>
      <c r="AH56" s="216"/>
    </row>
    <row r="57" spans="1:35" s="219" customFormat="1" ht="29.5" outlineLevel="1">
      <c r="A57" s="233" t="s">
        <v>396</v>
      </c>
      <c r="B57" s="220" t="s">
        <v>397</v>
      </c>
      <c r="C57" s="101" t="s">
        <v>245</v>
      </c>
      <c r="D57" s="101"/>
      <c r="E57" s="101"/>
      <c r="F57" s="101"/>
      <c r="G57" s="101"/>
      <c r="H57" s="80"/>
      <c r="I57" s="80"/>
      <c r="J57" s="136" t="s">
        <v>398</v>
      </c>
      <c r="K57" s="101"/>
      <c r="L57" s="101"/>
      <c r="M57" s="101"/>
      <c r="N57" s="136"/>
      <c r="O57" s="136"/>
      <c r="P57" s="127"/>
      <c r="Q57" s="136"/>
      <c r="R57" s="263"/>
      <c r="S57" s="252"/>
      <c r="T57" s="253"/>
      <c r="U57" s="250"/>
      <c r="V57" s="250"/>
      <c r="W57" s="217"/>
      <c r="X57" s="217"/>
      <c r="Y57" s="217"/>
      <c r="Z57" s="217"/>
      <c r="AA57" s="217"/>
      <c r="AB57" s="217"/>
      <c r="AC57" s="217"/>
      <c r="AD57" s="217"/>
      <c r="AE57" s="217"/>
      <c r="AF57" s="217"/>
      <c r="AG57" s="217"/>
      <c r="AI57" s="217"/>
    </row>
    <row r="58" spans="1:35" s="217" customFormat="1" ht="25.5">
      <c r="A58" s="489" t="s">
        <v>399</v>
      </c>
      <c r="B58" s="489"/>
      <c r="C58" s="228"/>
      <c r="D58" s="228"/>
      <c r="E58" s="228"/>
      <c r="F58" s="228"/>
      <c r="G58" s="228"/>
      <c r="H58" s="228"/>
      <c r="I58" s="228"/>
      <c r="J58" s="228"/>
      <c r="K58" s="228"/>
      <c r="L58" s="228"/>
      <c r="M58" s="228"/>
      <c r="N58" s="228"/>
      <c r="O58" s="228"/>
      <c r="P58" s="228"/>
      <c r="Q58" s="228"/>
      <c r="R58" s="248"/>
      <c r="S58" s="249"/>
      <c r="T58" s="250"/>
      <c r="U58" s="247"/>
      <c r="V58" s="247"/>
      <c r="AH58" s="216"/>
    </row>
    <row r="59" spans="1:35" s="219" customFormat="1" ht="44.25" outlineLevel="1">
      <c r="A59" s="125" t="s">
        <v>400</v>
      </c>
      <c r="B59" s="220" t="s">
        <v>401</v>
      </c>
      <c r="C59" s="101" t="s">
        <v>250</v>
      </c>
      <c r="D59" s="101"/>
      <c r="E59" s="101"/>
      <c r="F59" s="101"/>
      <c r="G59" s="101"/>
      <c r="H59" s="80"/>
      <c r="I59" s="80"/>
      <c r="J59" s="174" t="s">
        <v>402</v>
      </c>
      <c r="K59" s="101"/>
      <c r="L59" s="101"/>
      <c r="M59" s="101"/>
      <c r="N59" s="125"/>
      <c r="O59" s="125"/>
      <c r="P59" s="242" t="s">
        <v>252</v>
      </c>
      <c r="Q59" s="125" t="s">
        <v>403</v>
      </c>
      <c r="R59" s="251"/>
      <c r="S59" s="265"/>
      <c r="T59" s="264"/>
      <c r="U59" s="264"/>
      <c r="V59" s="253"/>
    </row>
    <row r="60" spans="1:35" s="219" customFormat="1" ht="29.5" outlineLevel="1">
      <c r="A60" s="125" t="s">
        <v>404</v>
      </c>
      <c r="B60" s="220" t="s">
        <v>405</v>
      </c>
      <c r="C60" s="101" t="s">
        <v>250</v>
      </c>
      <c r="D60" s="101"/>
      <c r="E60" s="101"/>
      <c r="F60" s="101"/>
      <c r="G60" s="101"/>
      <c r="H60" s="80"/>
      <c r="I60" s="80"/>
      <c r="J60" s="174" t="s">
        <v>406</v>
      </c>
      <c r="K60" s="101"/>
      <c r="L60" s="101"/>
      <c r="M60" s="101"/>
      <c r="N60" s="125"/>
      <c r="O60" s="125"/>
      <c r="P60" s="242" t="s">
        <v>252</v>
      </c>
      <c r="Q60" s="125" t="s">
        <v>403</v>
      </c>
      <c r="R60" s="263" t="s">
        <v>254</v>
      </c>
      <c r="S60" s="265"/>
      <c r="T60" s="264"/>
      <c r="U60" s="253"/>
      <c r="V60" s="253"/>
    </row>
    <row r="61" spans="1:35" s="219" customFormat="1" ht="44.25" outlineLevel="1">
      <c r="A61" s="125" t="s">
        <v>407</v>
      </c>
      <c r="B61" s="220" t="s">
        <v>408</v>
      </c>
      <c r="C61" s="101" t="s">
        <v>250</v>
      </c>
      <c r="D61" s="101"/>
      <c r="E61" s="101"/>
      <c r="F61" s="101"/>
      <c r="G61" s="101"/>
      <c r="H61" s="80"/>
      <c r="I61" s="80"/>
      <c r="J61" s="136" t="s">
        <v>409</v>
      </c>
      <c r="K61" s="101"/>
      <c r="L61" s="101"/>
      <c r="M61" s="101"/>
      <c r="N61" s="125"/>
      <c r="O61" s="125"/>
      <c r="P61" s="242" t="s">
        <v>252</v>
      </c>
      <c r="Q61" s="125" t="s">
        <v>403</v>
      </c>
      <c r="R61" s="251" t="s">
        <v>254</v>
      </c>
      <c r="S61" s="265"/>
      <c r="T61" s="264"/>
      <c r="U61" s="253"/>
      <c r="V61" s="253"/>
    </row>
    <row r="62" spans="1:35" s="217" customFormat="1" ht="25.5">
      <c r="A62" s="489" t="s">
        <v>410</v>
      </c>
      <c r="B62" s="489"/>
      <c r="C62" s="228"/>
      <c r="D62" s="228"/>
      <c r="E62" s="228"/>
      <c r="F62" s="228"/>
      <c r="G62" s="228"/>
      <c r="H62" s="228"/>
      <c r="I62" s="228"/>
      <c r="J62" s="228"/>
      <c r="K62" s="228"/>
      <c r="L62" s="228"/>
      <c r="M62" s="228"/>
      <c r="N62" s="228"/>
      <c r="O62" s="228"/>
      <c r="P62" s="228"/>
      <c r="Q62" s="228"/>
      <c r="R62" s="248"/>
      <c r="S62" s="249"/>
      <c r="T62" s="250"/>
      <c r="U62" s="247"/>
      <c r="V62" s="247"/>
      <c r="AH62" s="216"/>
    </row>
    <row r="63" spans="1:35" s="219" customFormat="1" ht="29.5" outlineLevel="1">
      <c r="A63" s="125" t="s">
        <v>411</v>
      </c>
      <c r="B63" s="220" t="s">
        <v>412</v>
      </c>
      <c r="C63" s="101" t="s">
        <v>250</v>
      </c>
      <c r="D63" s="101"/>
      <c r="E63" s="101"/>
      <c r="F63" s="101"/>
      <c r="G63" s="101"/>
      <c r="H63" s="80"/>
      <c r="I63" s="80"/>
      <c r="J63" s="136" t="s">
        <v>413</v>
      </c>
      <c r="K63" s="101"/>
      <c r="L63" s="101"/>
      <c r="M63" s="101"/>
      <c r="N63" s="125"/>
      <c r="O63" s="125"/>
      <c r="P63" s="242" t="s">
        <v>252</v>
      </c>
      <c r="Q63" s="125" t="s">
        <v>403</v>
      </c>
      <c r="R63" s="251" t="s">
        <v>254</v>
      </c>
      <c r="S63" s="265"/>
      <c r="T63" s="264"/>
      <c r="U63" s="253"/>
      <c r="V63" s="253"/>
    </row>
    <row r="64" spans="1:35" s="220" customFormat="1" ht="132.75" outlineLevel="1">
      <c r="A64" s="220" t="s">
        <v>414</v>
      </c>
      <c r="B64" s="220" t="s">
        <v>415</v>
      </c>
      <c r="C64" s="101" t="s">
        <v>250</v>
      </c>
      <c r="J64" s="243" t="s">
        <v>416</v>
      </c>
      <c r="P64" s="220" t="s">
        <v>252</v>
      </c>
      <c r="Q64" s="220" t="s">
        <v>403</v>
      </c>
      <c r="R64" s="220" t="s">
        <v>254</v>
      </c>
    </row>
    <row r="65" spans="1:35" s="220" customFormat="1" ht="73.75" outlineLevel="1">
      <c r="A65" s="220" t="s">
        <v>417</v>
      </c>
      <c r="B65" s="220" t="s">
        <v>418</v>
      </c>
      <c r="C65" s="101" t="s">
        <v>250</v>
      </c>
      <c r="J65" s="220" t="s">
        <v>419</v>
      </c>
      <c r="P65" s="220" t="s">
        <v>252</v>
      </c>
      <c r="Q65" s="220" t="s">
        <v>403</v>
      </c>
      <c r="R65" s="220" t="s">
        <v>254</v>
      </c>
    </row>
    <row r="66" spans="1:35" s="220" customFormat="1" ht="103.25" outlineLevel="1">
      <c r="A66" s="220" t="s">
        <v>420</v>
      </c>
      <c r="B66" s="220" t="s">
        <v>421</v>
      </c>
      <c r="C66" s="101" t="s">
        <v>250</v>
      </c>
      <c r="J66" s="243" t="s">
        <v>422</v>
      </c>
    </row>
    <row r="67" spans="1:35" s="220" customFormat="1" ht="45" customHeight="1" outlineLevel="1">
      <c r="A67" s="220" t="s">
        <v>423</v>
      </c>
      <c r="B67" s="220" t="s">
        <v>424</v>
      </c>
      <c r="C67" s="101" t="s">
        <v>250</v>
      </c>
      <c r="J67" s="220" t="s">
        <v>422</v>
      </c>
    </row>
    <row r="68" spans="1:35" s="220" customFormat="1" ht="29.5" outlineLevel="1">
      <c r="A68" s="220" t="s">
        <v>425</v>
      </c>
      <c r="B68" s="243" t="s">
        <v>426</v>
      </c>
      <c r="C68" s="101" t="s">
        <v>245</v>
      </c>
      <c r="J68" s="220" t="s">
        <v>427</v>
      </c>
    </row>
    <row r="69" spans="1:35" s="220" customFormat="1" ht="44.25" outlineLevel="1">
      <c r="A69" s="220" t="s">
        <v>428</v>
      </c>
      <c r="B69" s="220" t="s">
        <v>429</v>
      </c>
      <c r="C69" s="101" t="s">
        <v>250</v>
      </c>
      <c r="J69" s="220" t="s">
        <v>422</v>
      </c>
    </row>
    <row r="70" spans="1:35" s="217" customFormat="1" ht="25.5">
      <c r="A70" s="490" t="s">
        <v>395</v>
      </c>
      <c r="B70" s="490"/>
      <c r="C70" s="236"/>
      <c r="D70" s="236"/>
      <c r="E70" s="236"/>
      <c r="F70" s="236"/>
      <c r="G70" s="236"/>
      <c r="H70" s="236"/>
      <c r="I70" s="236"/>
      <c r="J70" s="236"/>
      <c r="K70" s="236"/>
      <c r="L70" s="236"/>
      <c r="M70" s="236"/>
      <c r="N70" s="236"/>
      <c r="O70" s="236"/>
      <c r="P70" s="236"/>
      <c r="Q70" s="236"/>
      <c r="R70" s="262"/>
      <c r="S70" s="249"/>
      <c r="T70" s="250"/>
      <c r="U70" s="247"/>
      <c r="V70" s="247"/>
      <c r="AH70" s="216"/>
    </row>
    <row r="71" spans="1:35" s="219" customFormat="1" ht="44.25" outlineLevel="1">
      <c r="A71" s="125" t="s">
        <v>430</v>
      </c>
      <c r="B71" s="220" t="s">
        <v>431</v>
      </c>
      <c r="C71" s="101" t="s">
        <v>245</v>
      </c>
      <c r="D71" s="101"/>
      <c r="E71" s="101"/>
      <c r="F71" s="101"/>
      <c r="G71" s="101"/>
      <c r="H71" s="80"/>
      <c r="I71" s="80"/>
      <c r="J71" s="136" t="s">
        <v>432</v>
      </c>
      <c r="K71" s="101"/>
      <c r="L71" s="101"/>
      <c r="M71" s="101"/>
      <c r="N71" s="125"/>
      <c r="O71" s="125"/>
      <c r="P71" s="242"/>
      <c r="Q71" s="125"/>
      <c r="R71" s="251"/>
      <c r="S71" s="265"/>
      <c r="T71" s="264"/>
      <c r="U71" s="253"/>
      <c r="V71" s="253"/>
    </row>
    <row r="72" spans="1:35" s="217" customFormat="1" ht="25.5">
      <c r="A72" s="489" t="s">
        <v>433</v>
      </c>
      <c r="B72" s="489"/>
      <c r="C72" s="228"/>
      <c r="D72" s="228"/>
      <c r="E72" s="228"/>
      <c r="F72" s="228"/>
      <c r="G72" s="228"/>
      <c r="H72" s="228"/>
      <c r="I72" s="228"/>
      <c r="J72" s="228"/>
      <c r="K72" s="228"/>
      <c r="L72" s="228"/>
      <c r="M72" s="228"/>
      <c r="N72" s="228"/>
      <c r="O72" s="228"/>
      <c r="P72" s="228"/>
      <c r="Q72" s="228"/>
      <c r="R72" s="248"/>
      <c r="S72" s="249"/>
      <c r="T72" s="250"/>
      <c r="U72" s="247"/>
      <c r="V72" s="247"/>
      <c r="AH72" s="216"/>
    </row>
    <row r="73" spans="1:35" s="219" customFormat="1" ht="29.5" outlineLevel="1">
      <c r="A73" s="125" t="s">
        <v>434</v>
      </c>
      <c r="B73" s="220" t="s">
        <v>435</v>
      </c>
      <c r="C73" s="101" t="s">
        <v>250</v>
      </c>
      <c r="D73" s="101"/>
      <c r="E73" s="101"/>
      <c r="F73" s="101"/>
      <c r="G73" s="101"/>
      <c r="H73" s="80"/>
      <c r="I73" s="80"/>
      <c r="J73" s="136"/>
      <c r="K73" s="101"/>
      <c r="L73" s="101"/>
      <c r="M73" s="101"/>
      <c r="N73" s="136"/>
      <c r="O73" s="136"/>
      <c r="P73" s="127" t="s">
        <v>252</v>
      </c>
      <c r="Q73" s="136" t="s">
        <v>253</v>
      </c>
      <c r="R73" s="251" t="s">
        <v>254</v>
      </c>
      <c r="S73" s="252"/>
      <c r="T73" s="253"/>
      <c r="U73" s="264"/>
      <c r="V73" s="264"/>
    </row>
    <row r="74" spans="1:35" s="219" customFormat="1" ht="59" outlineLevel="1">
      <c r="A74" s="125" t="s">
        <v>436</v>
      </c>
      <c r="B74" s="220" t="s">
        <v>437</v>
      </c>
      <c r="C74" s="101" t="s">
        <v>250</v>
      </c>
      <c r="D74" s="101"/>
      <c r="E74" s="101"/>
      <c r="F74" s="101"/>
      <c r="G74" s="101"/>
      <c r="H74" s="80"/>
      <c r="I74" s="80"/>
      <c r="J74" s="136" t="s">
        <v>438</v>
      </c>
      <c r="K74" s="101"/>
      <c r="L74" s="101"/>
      <c r="M74" s="101"/>
      <c r="N74" s="136"/>
      <c r="O74" s="136"/>
      <c r="P74" s="127" t="s">
        <v>252</v>
      </c>
      <c r="Q74" s="136" t="s">
        <v>253</v>
      </c>
      <c r="R74" s="251" t="s">
        <v>254</v>
      </c>
      <c r="S74" s="252"/>
      <c r="T74" s="253"/>
      <c r="U74" s="250"/>
      <c r="V74" s="250"/>
      <c r="W74" s="217"/>
      <c r="X74" s="217"/>
      <c r="Y74" s="217"/>
      <c r="Z74" s="217"/>
      <c r="AA74" s="217"/>
      <c r="AB74" s="217"/>
      <c r="AC74" s="217"/>
      <c r="AD74" s="217"/>
      <c r="AE74" s="217"/>
      <c r="AF74" s="217"/>
      <c r="AG74" s="217"/>
      <c r="AI74" s="217"/>
    </row>
    <row r="75" spans="1:35" s="219" customFormat="1" ht="29.5" outlineLevel="1">
      <c r="A75" s="125" t="s">
        <v>439</v>
      </c>
      <c r="B75" s="220" t="s">
        <v>440</v>
      </c>
      <c r="C75" s="101" t="s">
        <v>250</v>
      </c>
      <c r="D75" s="101"/>
      <c r="E75" s="101"/>
      <c r="F75" s="101"/>
      <c r="G75" s="101"/>
      <c r="H75" s="80"/>
      <c r="I75" s="80"/>
      <c r="J75" s="136" t="s">
        <v>441</v>
      </c>
      <c r="K75" s="101"/>
      <c r="L75" s="101"/>
      <c r="M75" s="101"/>
      <c r="N75" s="125"/>
      <c r="O75" s="125"/>
      <c r="P75" s="242" t="s">
        <v>252</v>
      </c>
      <c r="Q75" s="136" t="s">
        <v>253</v>
      </c>
      <c r="R75" s="251" t="s">
        <v>254</v>
      </c>
      <c r="S75" s="252"/>
      <c r="T75" s="253"/>
      <c r="U75" s="264"/>
      <c r="V75" s="264"/>
    </row>
    <row r="76" spans="1:35" s="219" customFormat="1" ht="29.5" outlineLevel="1">
      <c r="A76" s="125" t="s">
        <v>442</v>
      </c>
      <c r="B76" s="220" t="s">
        <v>443</v>
      </c>
      <c r="C76" s="101" t="s">
        <v>250</v>
      </c>
      <c r="D76" s="101"/>
      <c r="E76" s="101"/>
      <c r="F76" s="101"/>
      <c r="G76" s="101"/>
      <c r="H76" s="80"/>
      <c r="I76" s="80"/>
      <c r="J76" s="174" t="s">
        <v>444</v>
      </c>
      <c r="K76" s="101"/>
      <c r="L76" s="101"/>
      <c r="M76" s="101"/>
      <c r="N76" s="136"/>
      <c r="O76" s="136"/>
      <c r="P76" s="127" t="s">
        <v>252</v>
      </c>
      <c r="Q76" s="136" t="s">
        <v>253</v>
      </c>
      <c r="R76" s="251" t="s">
        <v>254</v>
      </c>
      <c r="S76" s="252"/>
      <c r="T76" s="253"/>
      <c r="U76" s="253"/>
      <c r="V76" s="264"/>
    </row>
    <row r="77" spans="1:35" s="219" customFormat="1" ht="44.25" outlineLevel="1">
      <c r="A77" s="125" t="s">
        <v>445</v>
      </c>
      <c r="B77" s="220" t="s">
        <v>446</v>
      </c>
      <c r="C77" s="101" t="s">
        <v>250</v>
      </c>
      <c r="D77" s="101"/>
      <c r="E77" s="101"/>
      <c r="F77" s="101"/>
      <c r="G77" s="101"/>
      <c r="H77" s="80"/>
      <c r="I77" s="80"/>
      <c r="J77" s="136" t="s">
        <v>447</v>
      </c>
      <c r="K77" s="101"/>
      <c r="L77" s="101"/>
      <c r="M77" s="101"/>
      <c r="N77" s="125"/>
      <c r="O77" s="125"/>
      <c r="P77" s="242" t="s">
        <v>252</v>
      </c>
      <c r="Q77" s="136" t="s">
        <v>253</v>
      </c>
      <c r="R77" s="251" t="s">
        <v>254</v>
      </c>
      <c r="S77" s="252"/>
      <c r="T77" s="253"/>
      <c r="U77" s="264"/>
      <c r="V77" s="264"/>
    </row>
    <row r="78" spans="1:35" s="219" customFormat="1" ht="89.25" customHeight="1" outlineLevel="1">
      <c r="A78" s="125" t="s">
        <v>448</v>
      </c>
      <c r="B78" s="220" t="s">
        <v>449</v>
      </c>
      <c r="C78" s="101" t="s">
        <v>250</v>
      </c>
      <c r="D78" s="101"/>
      <c r="E78" s="101"/>
      <c r="F78" s="101"/>
      <c r="G78" s="101"/>
      <c r="H78" s="80"/>
      <c r="I78" s="80"/>
      <c r="J78" s="136" t="s">
        <v>450</v>
      </c>
      <c r="K78" s="101"/>
      <c r="L78" s="101"/>
      <c r="M78" s="101"/>
      <c r="N78" s="125"/>
      <c r="O78" s="125"/>
      <c r="P78" s="242"/>
      <c r="Q78" s="136"/>
      <c r="R78" s="251"/>
      <c r="S78" s="252"/>
      <c r="T78" s="253"/>
      <c r="U78" s="264"/>
      <c r="V78" s="264"/>
    </row>
    <row r="79" spans="1:35" s="219" customFormat="1" ht="29.5" outlineLevel="1">
      <c r="A79" s="125" t="s">
        <v>451</v>
      </c>
      <c r="B79" s="220" t="s">
        <v>452</v>
      </c>
      <c r="C79" s="101" t="s">
        <v>250</v>
      </c>
      <c r="D79" s="101"/>
      <c r="E79" s="101"/>
      <c r="F79" s="101"/>
      <c r="G79" s="101"/>
      <c r="H79" s="80"/>
      <c r="I79" s="80"/>
      <c r="J79" s="136" t="s">
        <v>453</v>
      </c>
      <c r="K79" s="101"/>
      <c r="L79" s="101"/>
      <c r="M79" s="101"/>
      <c r="N79" s="125"/>
      <c r="O79" s="125"/>
      <c r="P79" s="242"/>
      <c r="Q79" s="136"/>
      <c r="R79" s="251"/>
      <c r="S79" s="252"/>
      <c r="T79" s="253"/>
      <c r="U79" s="264"/>
      <c r="V79" s="264"/>
    </row>
    <row r="80" spans="1:35" s="219" customFormat="1" ht="29.5" outlineLevel="1">
      <c r="A80" s="125" t="s">
        <v>454</v>
      </c>
      <c r="B80" s="220" t="s">
        <v>455</v>
      </c>
      <c r="C80" s="101" t="s">
        <v>250</v>
      </c>
      <c r="D80" s="101"/>
      <c r="E80" s="101"/>
      <c r="F80" s="101"/>
      <c r="G80" s="101"/>
      <c r="H80" s="80"/>
      <c r="I80" s="80"/>
      <c r="J80" s="136"/>
      <c r="K80" s="101"/>
      <c r="L80" s="101"/>
      <c r="M80" s="101"/>
      <c r="N80" s="125"/>
      <c r="O80" s="125"/>
      <c r="P80" s="242"/>
      <c r="Q80" s="136"/>
      <c r="R80" s="251"/>
      <c r="S80" s="252"/>
      <c r="T80" s="253"/>
      <c r="U80" s="264"/>
      <c r="V80" s="264"/>
    </row>
    <row r="81" spans="1:34" s="219" customFormat="1" ht="44.25" outlineLevel="1">
      <c r="A81" s="125" t="s">
        <v>456</v>
      </c>
      <c r="B81" s="220" t="s">
        <v>457</v>
      </c>
      <c r="C81" s="101" t="s">
        <v>250</v>
      </c>
      <c r="D81" s="101"/>
      <c r="E81" s="101"/>
      <c r="F81" s="101"/>
      <c r="G81" s="101"/>
      <c r="H81" s="80"/>
      <c r="I81" s="80"/>
      <c r="J81" s="136" t="s">
        <v>458</v>
      </c>
      <c r="K81" s="101"/>
      <c r="L81" s="101"/>
      <c r="M81" s="101"/>
      <c r="N81" s="125"/>
      <c r="O81" s="125"/>
      <c r="P81" s="242"/>
      <c r="Q81" s="136"/>
      <c r="R81" s="251"/>
      <c r="S81" s="252"/>
      <c r="T81" s="253"/>
      <c r="U81" s="264"/>
      <c r="V81" s="264"/>
    </row>
    <row r="82" spans="1:34" s="219" customFormat="1" ht="44.25" outlineLevel="1">
      <c r="A82" s="125" t="s">
        <v>459</v>
      </c>
      <c r="B82" s="220" t="s">
        <v>460</v>
      </c>
      <c r="C82" s="101" t="s">
        <v>269</v>
      </c>
      <c r="D82" s="101"/>
      <c r="E82" s="101"/>
      <c r="F82" s="101"/>
      <c r="G82" s="101"/>
      <c r="H82" s="80"/>
      <c r="I82" s="80"/>
      <c r="J82" s="174" t="s">
        <v>1212</v>
      </c>
      <c r="K82" s="101"/>
      <c r="L82" s="101"/>
      <c r="M82" s="101"/>
      <c r="N82" s="125"/>
      <c r="O82" s="125"/>
      <c r="P82" s="242"/>
      <c r="Q82" s="136"/>
      <c r="R82" s="251"/>
      <c r="S82" s="252"/>
      <c r="T82" s="253"/>
      <c r="U82" s="264"/>
      <c r="V82" s="264"/>
    </row>
    <row r="83" spans="1:34" s="219" customFormat="1" ht="59.25" customHeight="1" outlineLevel="1">
      <c r="A83" s="125" t="s">
        <v>461</v>
      </c>
      <c r="B83" s="220" t="s">
        <v>462</v>
      </c>
      <c r="C83" s="101" t="s">
        <v>250</v>
      </c>
      <c r="D83" s="101"/>
      <c r="E83" s="101"/>
      <c r="F83" s="101"/>
      <c r="G83" s="101"/>
      <c r="H83" s="80"/>
      <c r="I83" s="80"/>
      <c r="J83" s="136" t="s">
        <v>463</v>
      </c>
      <c r="K83" s="101"/>
      <c r="L83" s="101"/>
      <c r="M83" s="101"/>
      <c r="N83" s="125"/>
      <c r="O83" s="125"/>
      <c r="P83" s="242"/>
      <c r="Q83" s="136"/>
      <c r="R83" s="251"/>
      <c r="S83" s="252"/>
      <c r="T83" s="253"/>
      <c r="U83" s="264"/>
      <c r="V83" s="264"/>
    </row>
    <row r="84" spans="1:34" s="219" customFormat="1" ht="49.5" customHeight="1" outlineLevel="1">
      <c r="A84" s="271" t="s">
        <v>464</v>
      </c>
      <c r="B84" s="220" t="s">
        <v>465</v>
      </c>
      <c r="C84" s="101" t="s">
        <v>250</v>
      </c>
      <c r="D84" s="101"/>
      <c r="E84" s="101"/>
      <c r="F84" s="101"/>
      <c r="G84" s="101"/>
      <c r="H84" s="80"/>
      <c r="I84" s="80"/>
      <c r="J84" s="174"/>
      <c r="K84" s="101"/>
      <c r="L84" s="101"/>
      <c r="M84" s="101"/>
      <c r="N84" s="125"/>
      <c r="O84" s="125"/>
      <c r="P84" s="242"/>
      <c r="Q84" s="136"/>
      <c r="R84" s="251"/>
      <c r="S84" s="252"/>
      <c r="T84" s="253"/>
      <c r="U84" s="264"/>
      <c r="V84" s="264"/>
    </row>
    <row r="85" spans="1:34" s="219" customFormat="1" ht="49.5" customHeight="1" outlineLevel="1">
      <c r="A85" s="271" t="s">
        <v>466</v>
      </c>
      <c r="B85" s="220" t="s">
        <v>467</v>
      </c>
      <c r="C85" s="101" t="s">
        <v>250</v>
      </c>
      <c r="D85" s="101"/>
      <c r="E85" s="101"/>
      <c r="F85" s="101"/>
      <c r="G85" s="101"/>
      <c r="H85" s="80"/>
      <c r="I85" s="80"/>
      <c r="J85" s="136" t="s">
        <v>468</v>
      </c>
      <c r="K85" s="101"/>
      <c r="L85" s="101"/>
      <c r="M85" s="101"/>
      <c r="N85" s="125"/>
      <c r="O85" s="125"/>
      <c r="P85" s="242"/>
      <c r="Q85" s="136"/>
      <c r="R85" s="251"/>
      <c r="S85" s="252"/>
      <c r="T85" s="253"/>
      <c r="U85" s="264"/>
      <c r="V85" s="264"/>
    </row>
    <row r="86" spans="1:34" s="221" customFormat="1" ht="25.5">
      <c r="A86" s="490" t="s">
        <v>302</v>
      </c>
      <c r="B86" s="490"/>
      <c r="C86" s="490"/>
      <c r="D86" s="234"/>
      <c r="E86" s="234"/>
      <c r="F86" s="272"/>
      <c r="G86" s="272"/>
      <c r="H86" s="272"/>
      <c r="I86" s="272"/>
      <c r="J86" s="272"/>
      <c r="K86" s="272"/>
      <c r="L86" s="272"/>
      <c r="M86" s="272"/>
      <c r="N86" s="272"/>
      <c r="O86" s="272"/>
      <c r="P86" s="272"/>
      <c r="Q86" s="272"/>
      <c r="R86" s="279"/>
      <c r="S86" s="280"/>
      <c r="T86" s="281"/>
      <c r="U86" s="281"/>
      <c r="V86" s="281"/>
      <c r="AH86" s="282"/>
    </row>
    <row r="87" spans="1:34" s="219" customFormat="1" ht="59.25" customHeight="1" outlineLevel="1">
      <c r="A87" s="125" t="s">
        <v>469</v>
      </c>
      <c r="B87" s="220" t="s">
        <v>470</v>
      </c>
      <c r="C87" s="101" t="s">
        <v>250</v>
      </c>
      <c r="D87" s="101"/>
      <c r="E87" s="101"/>
      <c r="F87" s="101"/>
      <c r="G87" s="101"/>
      <c r="H87" s="80"/>
      <c r="I87" s="80"/>
      <c r="J87" s="136" t="s">
        <v>471</v>
      </c>
      <c r="K87" s="101"/>
      <c r="L87" s="101"/>
      <c r="M87" s="101"/>
      <c r="N87" s="125"/>
      <c r="O87" s="125"/>
      <c r="P87" s="242" t="s">
        <v>252</v>
      </c>
      <c r="Q87" s="136" t="s">
        <v>253</v>
      </c>
      <c r="R87" s="251" t="s">
        <v>254</v>
      </c>
      <c r="S87" s="252"/>
      <c r="T87" s="253"/>
      <c r="U87" s="264"/>
      <c r="V87" s="264"/>
    </row>
    <row r="88" spans="1:34" s="219" customFormat="1" ht="59.25" customHeight="1" outlineLevel="1">
      <c r="A88" s="125" t="s">
        <v>472</v>
      </c>
      <c r="B88" s="220" t="s">
        <v>473</v>
      </c>
      <c r="C88" s="101" t="s">
        <v>245</v>
      </c>
      <c r="D88" s="101"/>
      <c r="E88" s="101"/>
      <c r="F88" s="101"/>
      <c r="G88" s="101"/>
      <c r="H88" s="80"/>
      <c r="I88" s="80"/>
      <c r="J88" s="136" t="s">
        <v>474</v>
      </c>
      <c r="K88" s="101"/>
      <c r="L88" s="101"/>
      <c r="M88" s="101"/>
      <c r="N88" s="125"/>
      <c r="O88" s="125"/>
      <c r="P88" s="242"/>
      <c r="Q88" s="136"/>
      <c r="R88" s="251"/>
      <c r="S88" s="252"/>
      <c r="T88" s="253"/>
      <c r="U88" s="264"/>
      <c r="V88" s="264"/>
    </row>
    <row r="89" spans="1:34" s="219" customFormat="1" ht="59.25" customHeight="1" outlineLevel="1">
      <c r="A89" s="125" t="s">
        <v>475</v>
      </c>
      <c r="B89" s="220" t="s">
        <v>476</v>
      </c>
      <c r="C89" s="101" t="s">
        <v>245</v>
      </c>
      <c r="D89" s="101"/>
      <c r="E89" s="101"/>
      <c r="F89" s="101"/>
      <c r="G89" s="101"/>
      <c r="H89" s="80"/>
      <c r="I89" s="80"/>
      <c r="J89" s="136" t="s">
        <v>474</v>
      </c>
      <c r="K89" s="101"/>
      <c r="L89" s="101"/>
      <c r="M89" s="101"/>
      <c r="N89" s="125"/>
      <c r="O89" s="125"/>
      <c r="P89" s="242"/>
      <c r="Q89" s="136"/>
      <c r="R89" s="251"/>
      <c r="S89" s="252"/>
      <c r="T89" s="253"/>
      <c r="U89" s="264"/>
      <c r="V89" s="264"/>
    </row>
    <row r="90" spans="1:34" s="219" customFormat="1" ht="59.25" customHeight="1" outlineLevel="1">
      <c r="A90" s="125" t="s">
        <v>477</v>
      </c>
      <c r="B90" s="220" t="s">
        <v>478</v>
      </c>
      <c r="C90" s="101" t="s">
        <v>245</v>
      </c>
      <c r="D90" s="101"/>
      <c r="E90" s="101"/>
      <c r="F90" s="101"/>
      <c r="G90" s="101"/>
      <c r="H90" s="80"/>
      <c r="I90" s="80"/>
      <c r="J90" s="136" t="s">
        <v>474</v>
      </c>
      <c r="K90" s="101"/>
      <c r="L90" s="101"/>
      <c r="M90" s="101"/>
      <c r="N90" s="125"/>
      <c r="O90" s="125"/>
      <c r="P90" s="242"/>
      <c r="Q90" s="136"/>
      <c r="R90" s="251"/>
      <c r="S90" s="252"/>
      <c r="T90" s="253"/>
      <c r="U90" s="264"/>
      <c r="V90" s="264"/>
    </row>
    <row r="91" spans="1:34" s="219" customFormat="1" ht="59.25" customHeight="1" outlineLevel="1">
      <c r="A91" s="125" t="s">
        <v>479</v>
      </c>
      <c r="B91" s="220" t="s">
        <v>480</v>
      </c>
      <c r="C91" s="101" t="s">
        <v>245</v>
      </c>
      <c r="D91" s="101"/>
      <c r="E91" s="101"/>
      <c r="F91" s="101"/>
      <c r="G91" s="101"/>
      <c r="H91" s="80"/>
      <c r="I91" s="80"/>
      <c r="J91" s="136" t="s">
        <v>474</v>
      </c>
      <c r="K91" s="101"/>
      <c r="L91" s="101"/>
      <c r="M91" s="101"/>
      <c r="N91" s="125"/>
      <c r="O91" s="125"/>
      <c r="P91" s="242"/>
      <c r="Q91" s="136"/>
      <c r="R91" s="251"/>
      <c r="S91" s="252"/>
      <c r="T91" s="253"/>
      <c r="U91" s="264"/>
      <c r="V91" s="264"/>
    </row>
    <row r="92" spans="1:34" s="219" customFormat="1" ht="59.25" customHeight="1" outlineLevel="1">
      <c r="A92" s="125" t="s">
        <v>481</v>
      </c>
      <c r="B92" s="220" t="s">
        <v>482</v>
      </c>
      <c r="C92" s="101" t="s">
        <v>245</v>
      </c>
      <c r="D92" s="101"/>
      <c r="E92" s="101"/>
      <c r="F92" s="101"/>
      <c r="G92" s="101"/>
      <c r="H92" s="80"/>
      <c r="I92" s="80"/>
      <c r="J92" s="136" t="s">
        <v>474</v>
      </c>
      <c r="K92" s="101"/>
      <c r="L92" s="101"/>
      <c r="M92" s="101"/>
      <c r="N92" s="125"/>
      <c r="O92" s="125"/>
      <c r="P92" s="242"/>
      <c r="Q92" s="136"/>
      <c r="R92" s="251"/>
      <c r="S92" s="252"/>
      <c r="T92" s="253"/>
      <c r="U92" s="264"/>
      <c r="V92" s="264"/>
    </row>
    <row r="93" spans="1:34" s="217" customFormat="1" ht="25.5">
      <c r="A93" s="490" t="s">
        <v>483</v>
      </c>
      <c r="B93" s="490"/>
      <c r="C93" s="236"/>
      <c r="D93" s="236"/>
      <c r="E93" s="236"/>
      <c r="F93" s="236"/>
      <c r="G93" s="236"/>
      <c r="H93" s="236"/>
      <c r="I93" s="236"/>
      <c r="J93" s="236"/>
      <c r="K93" s="236"/>
      <c r="L93" s="236"/>
      <c r="M93" s="236"/>
      <c r="N93" s="236"/>
      <c r="O93" s="236"/>
      <c r="P93" s="236"/>
      <c r="Q93" s="236"/>
      <c r="R93" s="262"/>
      <c r="S93" s="249"/>
      <c r="T93" s="250"/>
      <c r="U93" s="247"/>
      <c r="V93" s="247"/>
      <c r="AH93" s="216"/>
    </row>
    <row r="94" spans="1:34" s="219" customFormat="1" ht="59.25" customHeight="1" outlineLevel="1">
      <c r="A94" s="125" t="s">
        <v>484</v>
      </c>
      <c r="B94" s="220" t="s">
        <v>485</v>
      </c>
      <c r="C94" s="101" t="s">
        <v>245</v>
      </c>
      <c r="D94" s="101"/>
      <c r="E94" s="101"/>
      <c r="F94" s="101"/>
      <c r="G94" s="101"/>
      <c r="H94" s="80"/>
      <c r="I94" s="80"/>
      <c r="J94" s="136" t="s">
        <v>486</v>
      </c>
      <c r="K94" s="101"/>
      <c r="L94" s="101"/>
      <c r="M94" s="101"/>
      <c r="N94" s="125"/>
      <c r="O94" s="125"/>
      <c r="P94" s="242"/>
      <c r="Q94" s="136"/>
      <c r="R94" s="251"/>
      <c r="S94" s="252"/>
      <c r="T94" s="253"/>
      <c r="U94" s="264"/>
      <c r="V94" s="264"/>
    </row>
    <row r="95" spans="1:34" s="219" customFormat="1" ht="59.25" customHeight="1" outlineLevel="1">
      <c r="A95" s="125" t="s">
        <v>487</v>
      </c>
      <c r="B95" s="220" t="s">
        <v>488</v>
      </c>
      <c r="C95" s="101" t="s">
        <v>245</v>
      </c>
      <c r="D95" s="101"/>
      <c r="E95" s="101"/>
      <c r="F95" s="101"/>
      <c r="G95" s="101"/>
      <c r="H95" s="80"/>
      <c r="I95" s="80"/>
      <c r="J95" s="136" t="s">
        <v>489</v>
      </c>
      <c r="K95" s="101"/>
      <c r="L95" s="101"/>
      <c r="M95" s="101"/>
      <c r="N95" s="125"/>
      <c r="O95" s="125"/>
      <c r="P95" s="242"/>
      <c r="Q95" s="136"/>
      <c r="R95" s="251"/>
      <c r="S95" s="252"/>
      <c r="T95" s="253"/>
      <c r="U95" s="264"/>
      <c r="V95" s="264"/>
    </row>
    <row r="96" spans="1:34" s="219" customFormat="1" ht="59.25" customHeight="1" outlineLevel="1">
      <c r="A96" s="125" t="s">
        <v>490</v>
      </c>
      <c r="B96" s="220" t="s">
        <v>491</v>
      </c>
      <c r="C96" s="101" t="s">
        <v>245</v>
      </c>
      <c r="D96" s="101"/>
      <c r="E96" s="101"/>
      <c r="F96" s="101"/>
      <c r="G96" s="101"/>
      <c r="H96" s="80"/>
      <c r="I96" s="80"/>
      <c r="J96" s="136" t="s">
        <v>492</v>
      </c>
      <c r="K96" s="101"/>
      <c r="L96" s="101"/>
      <c r="M96" s="101"/>
      <c r="N96" s="125"/>
      <c r="O96" s="125"/>
      <c r="P96" s="242"/>
      <c r="Q96" s="136"/>
      <c r="R96" s="251"/>
      <c r="S96" s="252"/>
      <c r="T96" s="253"/>
      <c r="U96" s="264"/>
      <c r="V96" s="264"/>
    </row>
    <row r="97" spans="1:35" s="217" customFormat="1" ht="25.5">
      <c r="A97" s="490" t="s">
        <v>324</v>
      </c>
      <c r="B97" s="490"/>
      <c r="C97" s="236"/>
      <c r="D97" s="236"/>
      <c r="E97" s="236"/>
      <c r="F97" s="236"/>
      <c r="G97" s="236"/>
      <c r="H97" s="236"/>
      <c r="I97" s="236"/>
      <c r="J97" s="236"/>
      <c r="K97" s="236"/>
      <c r="L97" s="236"/>
      <c r="M97" s="236"/>
      <c r="N97" s="236"/>
      <c r="O97" s="236"/>
      <c r="P97" s="236"/>
      <c r="Q97" s="236"/>
      <c r="R97" s="262"/>
      <c r="S97" s="249"/>
      <c r="T97" s="250"/>
      <c r="U97" s="247"/>
      <c r="V97" s="247"/>
      <c r="AH97" s="216"/>
    </row>
    <row r="98" spans="1:35" s="219" customFormat="1" ht="59.25" customHeight="1" outlineLevel="1">
      <c r="A98" s="125" t="s">
        <v>493</v>
      </c>
      <c r="B98" s="220" t="s">
        <v>494</v>
      </c>
      <c r="C98" s="101" t="s">
        <v>245</v>
      </c>
      <c r="D98" s="101"/>
      <c r="E98" s="101"/>
      <c r="F98" s="101"/>
      <c r="G98" s="101"/>
      <c r="H98" s="80"/>
      <c r="I98" s="80"/>
      <c r="J98" s="136" t="s">
        <v>327</v>
      </c>
      <c r="K98" s="101"/>
      <c r="L98" s="101"/>
      <c r="M98" s="101"/>
      <c r="N98" s="125"/>
      <c r="O98" s="125"/>
      <c r="P98" s="242"/>
      <c r="Q98" s="136"/>
      <c r="R98" s="251"/>
      <c r="S98" s="252"/>
      <c r="T98" s="253"/>
      <c r="U98" s="264"/>
      <c r="V98" s="264"/>
    </row>
    <row r="99" spans="1:35" s="219" customFormat="1" ht="59.25" customHeight="1" outlineLevel="1">
      <c r="A99" s="125" t="s">
        <v>495</v>
      </c>
      <c r="B99" s="220" t="s">
        <v>496</v>
      </c>
      <c r="C99" s="101" t="s">
        <v>245</v>
      </c>
      <c r="D99" s="101"/>
      <c r="E99" s="101"/>
      <c r="F99" s="101"/>
      <c r="G99" s="101"/>
      <c r="H99" s="80"/>
      <c r="I99" s="80"/>
      <c r="J99" s="136" t="s">
        <v>497</v>
      </c>
      <c r="K99" s="101"/>
      <c r="L99" s="101"/>
      <c r="M99" s="101"/>
      <c r="N99" s="125"/>
      <c r="O99" s="125"/>
      <c r="P99" s="242"/>
      <c r="Q99" s="136"/>
      <c r="R99" s="251"/>
      <c r="S99" s="252"/>
      <c r="T99" s="253"/>
      <c r="U99" s="264"/>
      <c r="V99" s="264"/>
    </row>
    <row r="100" spans="1:35" s="217" customFormat="1" ht="25.5">
      <c r="A100" s="489" t="s">
        <v>498</v>
      </c>
      <c r="B100" s="489"/>
      <c r="C100" s="228"/>
      <c r="D100" s="228"/>
      <c r="E100" s="228"/>
      <c r="F100" s="228"/>
      <c r="G100" s="228"/>
      <c r="H100" s="228"/>
      <c r="I100" s="228"/>
      <c r="J100" s="228"/>
      <c r="K100" s="228"/>
      <c r="L100" s="228"/>
      <c r="M100" s="228"/>
      <c r="N100" s="228"/>
      <c r="O100" s="228"/>
      <c r="P100" s="228"/>
      <c r="Q100" s="228"/>
      <c r="R100" s="248"/>
      <c r="S100" s="249"/>
      <c r="T100" s="250"/>
      <c r="U100" s="247"/>
      <c r="V100" s="247"/>
      <c r="AH100" s="216"/>
    </row>
    <row r="101" spans="1:35" s="218" customFormat="1" ht="162.25" outlineLevel="1">
      <c r="A101" s="233" t="s">
        <v>499</v>
      </c>
      <c r="B101" s="230" t="s">
        <v>500</v>
      </c>
      <c r="C101" s="101" t="s">
        <v>250</v>
      </c>
      <c r="D101" s="101"/>
      <c r="E101" s="101"/>
      <c r="F101" s="101"/>
      <c r="G101" s="101"/>
      <c r="H101" s="80"/>
      <c r="I101" s="80"/>
      <c r="J101" s="136" t="s">
        <v>501</v>
      </c>
      <c r="K101" s="101"/>
      <c r="L101" s="101"/>
      <c r="M101" s="101"/>
      <c r="N101" s="136"/>
      <c r="O101" s="136"/>
      <c r="P101" s="127" t="s">
        <v>252</v>
      </c>
      <c r="Q101" s="136" t="s">
        <v>253</v>
      </c>
      <c r="R101" s="251" t="s">
        <v>254</v>
      </c>
      <c r="S101" s="252"/>
      <c r="T101" s="253"/>
      <c r="U101" s="253"/>
      <c r="V101" s="253"/>
      <c r="W101" s="219"/>
      <c r="X101" s="219"/>
      <c r="Y101" s="219"/>
      <c r="Z101" s="219"/>
      <c r="AA101" s="219"/>
      <c r="AB101" s="219"/>
      <c r="AC101" s="219"/>
      <c r="AD101" s="219"/>
      <c r="AE101" s="219"/>
      <c r="AF101" s="219"/>
      <c r="AG101" s="219"/>
      <c r="AH101" s="219"/>
      <c r="AI101" s="219"/>
    </row>
    <row r="102" spans="1:35" s="218" customFormat="1" ht="168" customHeight="1" outlineLevel="1">
      <c r="A102" s="233" t="s">
        <v>502</v>
      </c>
      <c r="B102" s="230" t="s">
        <v>503</v>
      </c>
      <c r="C102" s="101" t="s">
        <v>250</v>
      </c>
      <c r="D102" s="101"/>
      <c r="E102" s="101"/>
      <c r="F102" s="101"/>
      <c r="G102" s="101"/>
      <c r="H102" s="80"/>
      <c r="I102" s="80"/>
      <c r="J102" s="136" t="s">
        <v>504</v>
      </c>
      <c r="K102" s="101"/>
      <c r="L102" s="101"/>
      <c r="M102" s="101"/>
      <c r="N102" s="136"/>
      <c r="O102" s="136"/>
      <c r="P102" s="127" t="s">
        <v>252</v>
      </c>
      <c r="Q102" s="136" t="s">
        <v>253</v>
      </c>
      <c r="R102" s="251" t="s">
        <v>254</v>
      </c>
      <c r="S102" s="252"/>
      <c r="T102" s="253"/>
      <c r="U102" s="253"/>
      <c r="V102" s="253"/>
      <c r="W102" s="219"/>
      <c r="X102" s="219"/>
      <c r="Y102" s="219"/>
      <c r="Z102" s="219"/>
      <c r="AA102" s="219"/>
      <c r="AB102" s="219"/>
      <c r="AC102" s="219"/>
      <c r="AD102" s="219"/>
      <c r="AE102" s="219"/>
      <c r="AF102" s="219"/>
      <c r="AG102" s="219"/>
      <c r="AH102" s="219"/>
      <c r="AI102" s="219"/>
    </row>
    <row r="103" spans="1:35" s="219" customFormat="1" ht="59.25" customHeight="1" outlineLevel="1">
      <c r="A103" s="125" t="s">
        <v>505</v>
      </c>
      <c r="B103" s="220" t="s">
        <v>506</v>
      </c>
      <c r="C103" s="101" t="s">
        <v>250</v>
      </c>
      <c r="D103" s="101"/>
      <c r="E103" s="101"/>
      <c r="F103" s="101"/>
      <c r="G103" s="101"/>
      <c r="H103" s="80"/>
      <c r="I103" s="80"/>
      <c r="J103" s="136" t="s">
        <v>507</v>
      </c>
      <c r="K103" s="101"/>
      <c r="L103" s="101"/>
      <c r="M103" s="101"/>
      <c r="N103" s="125"/>
      <c r="O103" s="125"/>
      <c r="P103" s="242"/>
      <c r="Q103" s="136"/>
      <c r="R103" s="251"/>
      <c r="S103" s="252"/>
      <c r="T103" s="253"/>
      <c r="U103" s="264"/>
      <c r="V103" s="264"/>
    </row>
    <row r="104" spans="1:35" s="219" customFormat="1" ht="59.25" customHeight="1" outlineLevel="1">
      <c r="A104" s="125" t="s">
        <v>508</v>
      </c>
      <c r="B104" s="220" t="s">
        <v>509</v>
      </c>
      <c r="C104" s="101" t="s">
        <v>250</v>
      </c>
      <c r="D104" s="101"/>
      <c r="E104" s="101"/>
      <c r="F104" s="101"/>
      <c r="G104" s="101"/>
      <c r="H104" s="80"/>
      <c r="I104" s="80"/>
      <c r="J104" s="136" t="s">
        <v>510</v>
      </c>
      <c r="K104" s="101"/>
      <c r="L104" s="101"/>
      <c r="M104" s="101"/>
      <c r="N104" s="125"/>
      <c r="O104" s="125"/>
      <c r="P104" s="242"/>
      <c r="Q104" s="136"/>
      <c r="R104" s="251"/>
      <c r="S104" s="252"/>
      <c r="T104" s="253"/>
      <c r="U104" s="264"/>
      <c r="V104" s="264"/>
    </row>
    <row r="105" spans="1:35" s="217" customFormat="1" ht="25.5">
      <c r="A105" s="489" t="s">
        <v>511</v>
      </c>
      <c r="B105" s="489"/>
      <c r="C105" s="228"/>
      <c r="D105" s="228"/>
      <c r="E105" s="228"/>
      <c r="F105" s="228"/>
      <c r="G105" s="228"/>
      <c r="H105" s="228"/>
      <c r="I105" s="228"/>
      <c r="J105" s="228"/>
      <c r="K105" s="228"/>
      <c r="L105" s="228"/>
      <c r="M105" s="228"/>
      <c r="N105" s="228"/>
      <c r="O105" s="228"/>
      <c r="P105" s="228"/>
      <c r="Q105" s="228"/>
      <c r="R105" s="248"/>
      <c r="S105" s="249"/>
      <c r="T105" s="250"/>
      <c r="U105" s="247"/>
      <c r="V105" s="247"/>
      <c r="AH105" s="216"/>
    </row>
    <row r="106" spans="1:35" s="219" customFormat="1" ht="59.25" customHeight="1" outlineLevel="1">
      <c r="A106" s="125" t="s">
        <v>512</v>
      </c>
      <c r="B106" s="220" t="s">
        <v>513</v>
      </c>
      <c r="C106" s="101" t="s">
        <v>245</v>
      </c>
      <c r="D106" s="101"/>
      <c r="E106" s="101"/>
      <c r="F106" s="101"/>
      <c r="G106" s="101"/>
      <c r="H106" s="80"/>
      <c r="I106" s="80"/>
      <c r="J106" s="174" t="s">
        <v>514</v>
      </c>
      <c r="K106" s="101"/>
      <c r="L106" s="101"/>
      <c r="M106" s="101"/>
      <c r="N106" s="125"/>
      <c r="O106" s="125"/>
      <c r="P106" s="242" t="s">
        <v>252</v>
      </c>
      <c r="Q106" s="136" t="s">
        <v>515</v>
      </c>
      <c r="R106" s="251" t="s">
        <v>254</v>
      </c>
      <c r="S106" s="252"/>
      <c r="T106" s="253"/>
      <c r="U106" s="264"/>
      <c r="V106" s="264"/>
    </row>
    <row r="107" spans="1:35" s="217" customFormat="1" ht="25.5">
      <c r="A107" s="490" t="s">
        <v>395</v>
      </c>
      <c r="B107" s="490"/>
      <c r="C107" s="236"/>
      <c r="D107" s="236"/>
      <c r="E107" s="236"/>
      <c r="F107" s="236"/>
      <c r="G107" s="236"/>
      <c r="H107" s="236"/>
      <c r="I107" s="236"/>
      <c r="J107" s="236"/>
      <c r="K107" s="236"/>
      <c r="L107" s="236"/>
      <c r="M107" s="236"/>
      <c r="N107" s="236"/>
      <c r="O107" s="236"/>
      <c r="P107" s="236"/>
      <c r="Q107" s="236"/>
      <c r="R107" s="262"/>
      <c r="S107" s="249"/>
      <c r="T107" s="250"/>
      <c r="U107" s="247"/>
      <c r="V107" s="247"/>
      <c r="AH107" s="216"/>
    </row>
    <row r="108" spans="1:35" s="219" customFormat="1" ht="59.25" customHeight="1" outlineLevel="1">
      <c r="A108" s="125" t="s">
        <v>516</v>
      </c>
      <c r="B108" s="220" t="s">
        <v>517</v>
      </c>
      <c r="C108" s="101" t="s">
        <v>245</v>
      </c>
      <c r="D108" s="101"/>
      <c r="E108" s="101"/>
      <c r="F108" s="101"/>
      <c r="G108" s="101"/>
      <c r="H108" s="80"/>
      <c r="I108" s="80"/>
      <c r="J108" s="136" t="s">
        <v>518</v>
      </c>
      <c r="K108" s="101"/>
      <c r="L108" s="101"/>
      <c r="M108" s="101"/>
      <c r="N108" s="125"/>
      <c r="O108" s="125"/>
      <c r="P108" s="242" t="s">
        <v>252</v>
      </c>
      <c r="Q108" s="136" t="s">
        <v>515</v>
      </c>
      <c r="R108" s="251" t="s">
        <v>254</v>
      </c>
      <c r="S108" s="252"/>
      <c r="T108" s="253"/>
      <c r="U108" s="264"/>
      <c r="V108" s="264"/>
    </row>
    <row r="109" spans="1:35" s="217" customFormat="1" ht="25.5">
      <c r="A109" s="489" t="s">
        <v>519</v>
      </c>
      <c r="B109" s="489"/>
      <c r="C109" s="228"/>
      <c r="D109" s="228"/>
      <c r="E109" s="228"/>
      <c r="F109" s="228"/>
      <c r="G109" s="228"/>
      <c r="H109" s="228"/>
      <c r="I109" s="228"/>
      <c r="J109" s="228"/>
      <c r="K109" s="228"/>
      <c r="L109" s="228"/>
      <c r="M109" s="228"/>
      <c r="N109" s="228"/>
      <c r="O109" s="228"/>
      <c r="P109" s="228"/>
      <c r="Q109" s="228"/>
      <c r="R109" s="248"/>
      <c r="S109" s="249"/>
      <c r="T109" s="250"/>
      <c r="U109" s="247"/>
      <c r="V109" s="247"/>
      <c r="AH109" s="216"/>
    </row>
    <row r="110" spans="1:35" s="219" customFormat="1" ht="29.5" outlineLevel="1">
      <c r="A110" s="125" t="s">
        <v>520</v>
      </c>
      <c r="B110" s="220" t="s">
        <v>521</v>
      </c>
      <c r="C110" s="101" t="s">
        <v>250</v>
      </c>
      <c r="D110" s="101"/>
      <c r="E110" s="273"/>
      <c r="F110" s="274"/>
      <c r="G110" s="274"/>
      <c r="H110" s="273"/>
      <c r="I110" s="80"/>
      <c r="J110" s="136" t="s">
        <v>522</v>
      </c>
      <c r="K110" s="101"/>
      <c r="L110" s="101"/>
      <c r="M110" s="101"/>
      <c r="N110" s="136"/>
      <c r="O110" s="136"/>
      <c r="P110" s="127" t="s">
        <v>252</v>
      </c>
      <c r="Q110" s="136" t="s">
        <v>515</v>
      </c>
      <c r="R110" s="251" t="s">
        <v>254</v>
      </c>
      <c r="S110" s="252"/>
      <c r="T110" s="253"/>
      <c r="U110" s="253"/>
      <c r="V110" s="253"/>
    </row>
    <row r="111" spans="1:35" s="217" customFormat="1" ht="25.5">
      <c r="A111" s="489" t="s">
        <v>523</v>
      </c>
      <c r="B111" s="489"/>
      <c r="C111" s="228"/>
      <c r="D111" s="228"/>
      <c r="E111" s="228"/>
      <c r="F111" s="228"/>
      <c r="G111" s="228"/>
      <c r="H111" s="228"/>
      <c r="I111" s="228"/>
      <c r="J111" s="228"/>
      <c r="K111" s="228"/>
      <c r="L111" s="228"/>
      <c r="M111" s="228"/>
      <c r="N111" s="228"/>
      <c r="O111" s="228"/>
      <c r="P111" s="228"/>
      <c r="Q111" s="228"/>
      <c r="R111" s="248"/>
      <c r="S111" s="249"/>
      <c r="T111" s="250"/>
      <c r="U111" s="247"/>
      <c r="V111" s="247"/>
      <c r="AH111" s="216"/>
    </row>
    <row r="112" spans="1:35" s="219" customFormat="1" ht="44.25" outlineLevel="1">
      <c r="A112" s="125" t="s">
        <v>524</v>
      </c>
      <c r="B112" s="237" t="s">
        <v>525</v>
      </c>
      <c r="C112" s="101" t="s">
        <v>269</v>
      </c>
      <c r="D112" s="101"/>
      <c r="E112" s="101"/>
      <c r="F112" s="101"/>
      <c r="G112" s="101"/>
      <c r="H112" s="80"/>
      <c r="I112" s="80"/>
      <c r="J112" s="136" t="s">
        <v>526</v>
      </c>
      <c r="K112" s="101"/>
      <c r="L112" s="101"/>
      <c r="M112" s="101"/>
      <c r="N112" s="136"/>
      <c r="O112" s="136"/>
      <c r="P112" s="127" t="s">
        <v>252</v>
      </c>
      <c r="Q112" s="136" t="s">
        <v>527</v>
      </c>
      <c r="R112" s="251"/>
      <c r="S112" s="252"/>
      <c r="T112" s="253"/>
      <c r="U112" s="250"/>
      <c r="V112" s="250"/>
      <c r="W112" s="217"/>
      <c r="X112" s="217"/>
      <c r="Y112" s="217"/>
      <c r="Z112" s="217"/>
      <c r="AA112" s="217"/>
      <c r="AB112" s="217"/>
      <c r="AC112" s="217"/>
      <c r="AD112" s="217"/>
      <c r="AE112" s="217"/>
      <c r="AF112" s="217"/>
      <c r="AG112" s="217"/>
      <c r="AI112" s="217"/>
    </row>
    <row r="113" spans="1:35" s="219" customFormat="1" ht="44.25" outlineLevel="1">
      <c r="A113" s="125" t="s">
        <v>528</v>
      </c>
      <c r="B113" s="220" t="s">
        <v>529</v>
      </c>
      <c r="C113" s="101" t="s">
        <v>250</v>
      </c>
      <c r="D113" s="101"/>
      <c r="E113" s="101"/>
      <c r="F113" s="101"/>
      <c r="G113" s="101"/>
      <c r="H113" s="80"/>
      <c r="I113" s="80"/>
      <c r="J113" s="136" t="s">
        <v>530</v>
      </c>
      <c r="K113" s="101"/>
      <c r="L113" s="101"/>
      <c r="M113" s="101"/>
      <c r="N113" s="136"/>
      <c r="O113" s="136"/>
      <c r="P113" s="127" t="s">
        <v>252</v>
      </c>
      <c r="Q113" s="136" t="s">
        <v>527</v>
      </c>
      <c r="R113" s="251" t="s">
        <v>254</v>
      </c>
      <c r="S113" s="252"/>
      <c r="T113" s="253"/>
      <c r="U113" s="253"/>
      <c r="V113" s="253"/>
      <c r="W113" s="218"/>
      <c r="X113" s="218"/>
      <c r="Y113" s="218"/>
      <c r="Z113" s="218"/>
      <c r="AA113" s="218"/>
      <c r="AB113" s="218"/>
      <c r="AC113" s="218"/>
      <c r="AD113" s="218"/>
      <c r="AE113" s="218"/>
      <c r="AF113" s="218"/>
      <c r="AG113" s="218"/>
      <c r="AH113" s="217"/>
      <c r="AI113" s="218"/>
    </row>
    <row r="114" spans="1:35" s="219" customFormat="1" ht="44.25" outlineLevel="1">
      <c r="A114" s="125" t="s">
        <v>531</v>
      </c>
      <c r="B114" s="220" t="s">
        <v>532</v>
      </c>
      <c r="C114" s="101" t="s">
        <v>250</v>
      </c>
      <c r="D114" s="101"/>
      <c r="E114" s="101"/>
      <c r="F114" s="101"/>
      <c r="G114" s="101"/>
      <c r="H114" s="80"/>
      <c r="I114" s="80"/>
      <c r="J114" s="136" t="s">
        <v>533</v>
      </c>
      <c r="K114" s="101"/>
      <c r="L114" s="101"/>
      <c r="M114" s="101"/>
      <c r="N114" s="136"/>
      <c r="O114" s="136"/>
      <c r="P114" s="127" t="s">
        <v>252</v>
      </c>
      <c r="Q114" s="136" t="s">
        <v>527</v>
      </c>
      <c r="R114" s="251" t="s">
        <v>254</v>
      </c>
      <c r="S114" s="252"/>
      <c r="T114" s="253"/>
      <c r="U114" s="253"/>
      <c r="V114" s="253"/>
      <c r="W114" s="218"/>
      <c r="X114" s="218"/>
      <c r="Y114" s="218"/>
      <c r="Z114" s="218"/>
      <c r="AA114" s="218"/>
      <c r="AB114" s="218"/>
      <c r="AC114" s="218"/>
      <c r="AD114" s="218"/>
      <c r="AE114" s="218"/>
      <c r="AF114" s="218"/>
      <c r="AG114" s="218"/>
      <c r="AH114" s="218"/>
      <c r="AI114" s="218"/>
    </row>
    <row r="115" spans="1:35" s="219" customFormat="1" ht="44.25" outlineLevel="1">
      <c r="A115" s="125" t="s">
        <v>534</v>
      </c>
      <c r="B115" s="220" t="s">
        <v>535</v>
      </c>
      <c r="C115" s="101" t="s">
        <v>250</v>
      </c>
      <c r="D115" s="101"/>
      <c r="E115" s="101"/>
      <c r="F115" s="101"/>
      <c r="G115" s="101"/>
      <c r="H115" s="80"/>
      <c r="I115" s="80"/>
      <c r="J115" s="275" t="s">
        <v>536</v>
      </c>
      <c r="K115" s="101"/>
      <c r="L115" s="101"/>
      <c r="M115" s="101"/>
      <c r="N115" s="136"/>
      <c r="O115" s="136"/>
      <c r="P115" s="127" t="s">
        <v>252</v>
      </c>
      <c r="Q115" s="136" t="s">
        <v>527</v>
      </c>
      <c r="R115" s="251" t="s">
        <v>254</v>
      </c>
      <c r="S115" s="252"/>
      <c r="T115" s="253"/>
      <c r="U115" s="250"/>
      <c r="V115" s="250"/>
      <c r="W115" s="217"/>
      <c r="X115" s="217"/>
      <c r="Y115" s="217"/>
      <c r="Z115" s="217"/>
      <c r="AA115" s="217"/>
      <c r="AB115" s="217"/>
      <c r="AC115" s="217"/>
      <c r="AD115" s="217"/>
      <c r="AE115" s="217"/>
      <c r="AF115" s="217"/>
      <c r="AG115" s="217"/>
      <c r="AH115" s="218"/>
      <c r="AI115" s="217"/>
    </row>
    <row r="116" spans="1:35" s="219" customFormat="1" ht="88.5" outlineLevel="1">
      <c r="A116" s="125" t="s">
        <v>537</v>
      </c>
      <c r="B116" s="220" t="s">
        <v>538</v>
      </c>
      <c r="C116" s="101" t="s">
        <v>250</v>
      </c>
      <c r="D116" s="101"/>
      <c r="E116" s="101"/>
      <c r="F116" s="101"/>
      <c r="G116" s="101"/>
      <c r="H116" s="80"/>
      <c r="I116" s="80"/>
      <c r="J116" s="276" t="s">
        <v>539</v>
      </c>
      <c r="K116" s="101"/>
      <c r="L116" s="101"/>
      <c r="M116" s="101"/>
      <c r="N116" s="136"/>
      <c r="O116" s="136"/>
      <c r="P116" s="127" t="s">
        <v>252</v>
      </c>
      <c r="Q116" s="136" t="s">
        <v>527</v>
      </c>
      <c r="R116" s="251" t="s">
        <v>254</v>
      </c>
      <c r="S116" s="252"/>
      <c r="T116" s="253"/>
      <c r="U116" s="253"/>
      <c r="V116" s="253"/>
      <c r="AH116" s="217"/>
    </row>
    <row r="117" spans="1:35" s="219" customFormat="1" ht="44.25" outlineLevel="1">
      <c r="A117" s="125" t="s">
        <v>540</v>
      </c>
      <c r="B117" s="220" t="s">
        <v>541</v>
      </c>
      <c r="C117" s="101" t="s">
        <v>250</v>
      </c>
      <c r="D117" s="101"/>
      <c r="E117" s="101"/>
      <c r="F117" s="101"/>
      <c r="G117" s="101"/>
      <c r="H117" s="80"/>
      <c r="I117" s="80"/>
      <c r="J117" s="276" t="s">
        <v>542</v>
      </c>
      <c r="K117" s="101"/>
      <c r="L117" s="101"/>
      <c r="M117" s="101"/>
      <c r="N117" s="136"/>
      <c r="O117" s="136"/>
      <c r="P117" s="127" t="s">
        <v>252</v>
      </c>
      <c r="Q117" s="136" t="s">
        <v>527</v>
      </c>
      <c r="R117" s="251" t="s">
        <v>254</v>
      </c>
      <c r="S117" s="252"/>
      <c r="T117" s="253"/>
      <c r="U117" s="250"/>
      <c r="V117" s="250"/>
      <c r="W117" s="217"/>
      <c r="X117" s="217"/>
      <c r="Y117" s="217"/>
      <c r="Z117" s="217"/>
      <c r="AA117" s="217"/>
      <c r="AB117" s="217"/>
      <c r="AC117" s="217"/>
      <c r="AD117" s="217"/>
      <c r="AE117" s="217"/>
      <c r="AF117" s="217"/>
      <c r="AG117" s="217"/>
      <c r="AI117" s="217"/>
    </row>
    <row r="118" spans="1:35" s="219" customFormat="1" ht="44.25" outlineLevel="1">
      <c r="A118" s="125" t="s">
        <v>543</v>
      </c>
      <c r="B118" s="220" t="s">
        <v>544</v>
      </c>
      <c r="C118" s="101" t="s">
        <v>250</v>
      </c>
      <c r="D118" s="101"/>
      <c r="E118" s="101"/>
      <c r="F118" s="101"/>
      <c r="G118" s="101"/>
      <c r="H118" s="80"/>
      <c r="I118" s="80"/>
      <c r="J118" s="276" t="s">
        <v>542</v>
      </c>
      <c r="K118" s="101"/>
      <c r="L118" s="101"/>
      <c r="M118" s="101"/>
      <c r="N118" s="136"/>
      <c r="O118" s="136"/>
      <c r="P118" s="127" t="s">
        <v>252</v>
      </c>
      <c r="Q118" s="136" t="s">
        <v>527</v>
      </c>
      <c r="R118" s="251" t="s">
        <v>254</v>
      </c>
      <c r="S118" s="252"/>
      <c r="T118" s="253"/>
      <c r="U118" s="253"/>
      <c r="V118" s="253"/>
      <c r="AH118" s="217"/>
    </row>
    <row r="119" spans="1:35" s="219" customFormat="1" ht="73.75" outlineLevel="1">
      <c r="A119" s="125" t="s">
        <v>545</v>
      </c>
      <c r="B119" s="220" t="s">
        <v>546</v>
      </c>
      <c r="C119" s="101" t="s">
        <v>250</v>
      </c>
      <c r="D119" s="101"/>
      <c r="E119" s="101"/>
      <c r="F119" s="101"/>
      <c r="G119" s="101"/>
      <c r="H119" s="80"/>
      <c r="I119" s="80"/>
      <c r="J119" s="276" t="s">
        <v>547</v>
      </c>
      <c r="K119" s="101"/>
      <c r="L119" s="101"/>
      <c r="M119" s="101"/>
      <c r="N119" s="136"/>
      <c r="O119" s="136"/>
      <c r="P119" s="127" t="s">
        <v>252</v>
      </c>
      <c r="Q119" s="136" t="s">
        <v>527</v>
      </c>
      <c r="R119" s="251" t="s">
        <v>254</v>
      </c>
      <c r="S119" s="252"/>
      <c r="T119" s="253"/>
      <c r="U119" s="253"/>
      <c r="V119" s="253"/>
    </row>
    <row r="120" spans="1:35" s="219" customFormat="1" ht="44.25" outlineLevel="1">
      <c r="A120" s="125" t="s">
        <v>548</v>
      </c>
      <c r="B120" s="220" t="s">
        <v>549</v>
      </c>
      <c r="C120" s="101" t="s">
        <v>250</v>
      </c>
      <c r="D120" s="101"/>
      <c r="E120" s="101"/>
      <c r="F120" s="101"/>
      <c r="G120" s="101"/>
      <c r="H120" s="80"/>
      <c r="I120" s="80"/>
      <c r="J120" s="276" t="s">
        <v>550</v>
      </c>
      <c r="K120" s="101"/>
      <c r="L120" s="101"/>
      <c r="M120" s="101"/>
      <c r="N120" s="136"/>
      <c r="O120" s="136"/>
      <c r="P120" s="127" t="s">
        <v>252</v>
      </c>
      <c r="Q120" s="136" t="s">
        <v>527</v>
      </c>
      <c r="R120" s="251" t="s">
        <v>254</v>
      </c>
      <c r="S120" s="252"/>
      <c r="T120" s="253"/>
      <c r="U120" s="253"/>
      <c r="V120" s="253"/>
    </row>
    <row r="121" spans="1:35" s="219" customFormat="1" ht="44.25" outlineLevel="1">
      <c r="A121" s="125" t="s">
        <v>551</v>
      </c>
      <c r="B121" s="220" t="s">
        <v>552</v>
      </c>
      <c r="C121" s="101" t="s">
        <v>250</v>
      </c>
      <c r="D121" s="101"/>
      <c r="E121" s="101"/>
      <c r="F121" s="101"/>
      <c r="G121" s="101"/>
      <c r="H121" s="80"/>
      <c r="I121" s="80"/>
      <c r="J121" s="276" t="s">
        <v>536</v>
      </c>
      <c r="K121" s="101"/>
      <c r="L121" s="101"/>
      <c r="M121" s="101"/>
      <c r="N121" s="136"/>
      <c r="O121" s="136"/>
      <c r="P121" s="127" t="s">
        <v>252</v>
      </c>
      <c r="Q121" s="136" t="s">
        <v>527</v>
      </c>
      <c r="R121" s="251" t="s">
        <v>254</v>
      </c>
      <c r="S121" s="252"/>
      <c r="T121" s="253"/>
      <c r="U121" s="253"/>
      <c r="V121" s="253"/>
    </row>
    <row r="122" spans="1:35" s="219" customFormat="1" ht="59" outlineLevel="1">
      <c r="A122" s="125" t="s">
        <v>553</v>
      </c>
      <c r="B122" s="220" t="s">
        <v>554</v>
      </c>
      <c r="C122" s="101" t="s">
        <v>250</v>
      </c>
      <c r="D122" s="101"/>
      <c r="E122" s="101"/>
      <c r="F122" s="101"/>
      <c r="G122" s="101"/>
      <c r="H122" s="80"/>
      <c r="I122" s="80"/>
      <c r="J122" s="276" t="s">
        <v>555</v>
      </c>
      <c r="K122" s="101"/>
      <c r="L122" s="101"/>
      <c r="M122" s="101"/>
      <c r="N122" s="136"/>
      <c r="O122" s="136"/>
      <c r="P122" s="127" t="s">
        <v>252</v>
      </c>
      <c r="Q122" s="136" t="s">
        <v>527</v>
      </c>
      <c r="R122" s="251" t="s">
        <v>254</v>
      </c>
      <c r="S122" s="252"/>
      <c r="T122" s="253"/>
      <c r="U122" s="253"/>
      <c r="V122" s="253"/>
    </row>
    <row r="123" spans="1:35" s="219" customFormat="1" ht="44.25" outlineLevel="1">
      <c r="A123" s="125" t="s">
        <v>556</v>
      </c>
      <c r="B123" s="220" t="s">
        <v>557</v>
      </c>
      <c r="C123" s="101" t="s">
        <v>250</v>
      </c>
      <c r="D123" s="101"/>
      <c r="E123" s="101"/>
      <c r="F123" s="101"/>
      <c r="G123" s="101"/>
      <c r="H123" s="80"/>
      <c r="I123" s="80"/>
      <c r="J123" s="276" t="s">
        <v>536</v>
      </c>
      <c r="K123" s="101"/>
      <c r="L123" s="101"/>
      <c r="M123" s="101"/>
      <c r="N123" s="136"/>
      <c r="O123" s="136"/>
      <c r="P123" s="127" t="s">
        <v>252</v>
      </c>
      <c r="Q123" s="136" t="s">
        <v>527</v>
      </c>
      <c r="R123" s="251" t="s">
        <v>254</v>
      </c>
      <c r="S123" s="252"/>
      <c r="T123" s="253"/>
      <c r="U123" s="253"/>
      <c r="V123" s="253"/>
    </row>
    <row r="124" spans="1:35" s="219" customFormat="1" ht="59" outlineLevel="1">
      <c r="A124" s="125" t="s">
        <v>558</v>
      </c>
      <c r="B124" s="220" t="s">
        <v>559</v>
      </c>
      <c r="C124" s="101" t="s">
        <v>250</v>
      </c>
      <c r="D124" s="101"/>
      <c r="E124" s="101"/>
      <c r="F124" s="101"/>
      <c r="G124" s="101"/>
      <c r="H124" s="80"/>
      <c r="I124" s="80"/>
      <c r="J124" s="276" t="s">
        <v>560</v>
      </c>
      <c r="K124" s="101"/>
      <c r="L124" s="101"/>
      <c r="M124" s="101"/>
      <c r="N124" s="136"/>
      <c r="O124" s="136"/>
      <c r="P124" s="127" t="s">
        <v>252</v>
      </c>
      <c r="Q124" s="136" t="s">
        <v>527</v>
      </c>
      <c r="R124" s="251" t="s">
        <v>254</v>
      </c>
      <c r="S124" s="252"/>
      <c r="T124" s="253"/>
      <c r="U124" s="253"/>
      <c r="V124" s="253"/>
    </row>
    <row r="125" spans="1:35" s="219" customFormat="1" ht="44.25" outlineLevel="1">
      <c r="A125" s="125" t="s">
        <v>561</v>
      </c>
      <c r="B125" s="237" t="s">
        <v>562</v>
      </c>
      <c r="C125" s="101" t="s">
        <v>250</v>
      </c>
      <c r="D125" s="101"/>
      <c r="E125" s="101"/>
      <c r="F125" s="101"/>
      <c r="G125" s="101"/>
      <c r="H125" s="80"/>
      <c r="I125" s="80"/>
      <c r="J125" s="276" t="s">
        <v>563</v>
      </c>
      <c r="K125" s="101"/>
      <c r="L125" s="101"/>
      <c r="M125" s="101"/>
      <c r="N125" s="136"/>
      <c r="O125" s="136"/>
      <c r="P125" s="127" t="s">
        <v>252</v>
      </c>
      <c r="Q125" s="136" t="s">
        <v>527</v>
      </c>
      <c r="R125" s="251" t="s">
        <v>254</v>
      </c>
      <c r="S125" s="252"/>
      <c r="T125" s="253"/>
      <c r="U125" s="253"/>
      <c r="V125" s="253"/>
    </row>
    <row r="126" spans="1:35" s="219" customFormat="1" ht="44.25" outlineLevel="1">
      <c r="A126" s="125" t="s">
        <v>564</v>
      </c>
      <c r="B126" s="237" t="s">
        <v>565</v>
      </c>
      <c r="C126" s="101" t="s">
        <v>250</v>
      </c>
      <c r="D126" s="101"/>
      <c r="E126" s="101"/>
      <c r="F126" s="101"/>
      <c r="G126" s="101"/>
      <c r="H126" s="80"/>
      <c r="I126" s="80"/>
      <c r="J126" s="277" t="s">
        <v>566</v>
      </c>
      <c r="K126" s="101"/>
      <c r="L126" s="101"/>
      <c r="M126" s="101"/>
      <c r="N126" s="136"/>
      <c r="O126" s="136"/>
      <c r="P126" s="127" t="s">
        <v>252</v>
      </c>
      <c r="Q126" s="136" t="s">
        <v>527</v>
      </c>
      <c r="R126" s="251" t="s">
        <v>254</v>
      </c>
      <c r="S126" s="252"/>
      <c r="T126" s="253"/>
      <c r="U126" s="253"/>
      <c r="V126" s="253"/>
    </row>
    <row r="127" spans="1:35" s="219" customFormat="1" ht="44.25" outlineLevel="1">
      <c r="A127" s="125" t="s">
        <v>567</v>
      </c>
      <c r="B127" s="237" t="s">
        <v>568</v>
      </c>
      <c r="C127" s="101" t="s">
        <v>250</v>
      </c>
      <c r="D127" s="101"/>
      <c r="E127" s="101"/>
      <c r="F127" s="101"/>
      <c r="G127" s="101"/>
      <c r="H127" s="80"/>
      <c r="I127" s="80"/>
      <c r="J127" s="278" t="s">
        <v>569</v>
      </c>
      <c r="K127" s="101"/>
      <c r="L127" s="101"/>
      <c r="M127" s="101"/>
      <c r="N127" s="136"/>
      <c r="O127" s="136"/>
      <c r="P127" s="127" t="s">
        <v>252</v>
      </c>
      <c r="Q127" s="136" t="s">
        <v>527</v>
      </c>
      <c r="R127" s="251" t="s">
        <v>254</v>
      </c>
      <c r="S127" s="252"/>
      <c r="T127" s="253"/>
      <c r="U127" s="253"/>
      <c r="V127" s="253"/>
    </row>
    <row r="128" spans="1:35" s="219" customFormat="1" ht="59" outlineLevel="1">
      <c r="A128" s="125" t="s">
        <v>570</v>
      </c>
      <c r="B128" s="220" t="s">
        <v>571</v>
      </c>
      <c r="C128" s="101" t="s">
        <v>250</v>
      </c>
      <c r="D128" s="101"/>
      <c r="E128" s="101"/>
      <c r="F128" s="101"/>
      <c r="G128" s="101"/>
      <c r="H128" s="80"/>
      <c r="I128" s="80"/>
      <c r="J128" s="276" t="s">
        <v>572</v>
      </c>
      <c r="K128" s="101"/>
      <c r="L128" s="101"/>
      <c r="M128" s="101"/>
      <c r="N128" s="136"/>
      <c r="O128" s="136"/>
      <c r="P128" s="127" t="s">
        <v>252</v>
      </c>
      <c r="Q128" s="136" t="s">
        <v>515</v>
      </c>
      <c r="R128" s="251" t="s">
        <v>254</v>
      </c>
      <c r="S128" s="252"/>
      <c r="T128" s="253"/>
      <c r="U128" s="253"/>
      <c r="V128" s="253"/>
    </row>
    <row r="129" spans="1:35" ht="15">
      <c r="A129" s="283" t="s">
        <v>573</v>
      </c>
      <c r="B129" s="284"/>
      <c r="C129" s="285"/>
      <c r="D129" s="284"/>
      <c r="E129" s="284"/>
      <c r="F129" s="284"/>
      <c r="G129" s="284"/>
      <c r="H129" s="284"/>
      <c r="I129" s="284"/>
      <c r="J129" s="284"/>
      <c r="K129" s="284"/>
      <c r="L129" s="284"/>
      <c r="M129" s="284"/>
      <c r="N129" s="284"/>
      <c r="O129" s="284"/>
      <c r="P129" s="284"/>
      <c r="Q129" s="284"/>
      <c r="R129" s="288"/>
      <c r="S129" s="284"/>
      <c r="T129" s="284"/>
      <c r="U129" s="284"/>
      <c r="V129" s="253"/>
      <c r="W129" s="219"/>
      <c r="X129" s="219"/>
      <c r="Y129" s="219"/>
      <c r="Z129" s="219"/>
      <c r="AA129" s="219"/>
      <c r="AB129" s="219"/>
      <c r="AC129" s="219"/>
      <c r="AD129" s="219"/>
      <c r="AE129" s="219"/>
      <c r="AF129" s="219"/>
      <c r="AG129" s="219"/>
      <c r="AH129" s="219"/>
      <c r="AI129" s="219"/>
    </row>
    <row r="130" spans="1:35" ht="15">
      <c r="C130" s="286"/>
      <c r="D130" s="286"/>
      <c r="E130" s="286"/>
      <c r="F130" s="286"/>
      <c r="G130" s="165"/>
      <c r="H130" s="165"/>
      <c r="I130" s="165"/>
      <c r="J130" s="225"/>
      <c r="S130" s="225"/>
      <c r="T130" s="225"/>
      <c r="U130" s="225"/>
      <c r="V130" s="253"/>
      <c r="W130" s="219"/>
      <c r="X130" s="219"/>
      <c r="Y130" s="219"/>
      <c r="Z130" s="219"/>
      <c r="AA130" s="219"/>
      <c r="AB130" s="219"/>
      <c r="AC130" s="219"/>
      <c r="AD130" s="219"/>
      <c r="AE130" s="219"/>
      <c r="AF130" s="219"/>
      <c r="AG130" s="219"/>
      <c r="AH130" s="219"/>
      <c r="AI130" s="219"/>
    </row>
    <row r="131" spans="1:35" ht="14.75">
      <c r="G131" s="165"/>
      <c r="H131" s="165"/>
      <c r="I131" s="165"/>
      <c r="V131" s="253"/>
      <c r="W131" s="219"/>
      <c r="X131" s="219"/>
      <c r="Y131" s="219"/>
      <c r="Z131" s="219"/>
      <c r="AA131" s="219"/>
      <c r="AB131" s="219"/>
      <c r="AC131" s="219"/>
      <c r="AD131" s="219"/>
      <c r="AE131" s="219"/>
      <c r="AF131" s="219"/>
      <c r="AG131" s="219"/>
      <c r="AH131" s="219"/>
      <c r="AI131" s="219"/>
    </row>
    <row r="132" spans="1:35" ht="14.75">
      <c r="G132" s="165"/>
      <c r="H132" s="165"/>
      <c r="I132" s="165"/>
      <c r="V132" s="253"/>
      <c r="W132" s="219"/>
      <c r="X132" s="219"/>
      <c r="Y132" s="219"/>
      <c r="Z132" s="219"/>
      <c r="AA132" s="219"/>
      <c r="AB132" s="219"/>
      <c r="AC132" s="219"/>
      <c r="AD132" s="219"/>
      <c r="AE132" s="219"/>
      <c r="AF132" s="219"/>
      <c r="AG132" s="219"/>
      <c r="AH132" s="219"/>
      <c r="AI132" s="219"/>
    </row>
    <row r="133" spans="1:35" ht="14.75">
      <c r="G133" s="165"/>
      <c r="H133" s="165"/>
      <c r="I133" s="165"/>
      <c r="V133" s="253"/>
      <c r="W133" s="219"/>
      <c r="X133" s="219"/>
      <c r="Y133" s="219"/>
      <c r="Z133" s="219"/>
      <c r="AA133" s="219"/>
      <c r="AB133" s="219"/>
      <c r="AC133" s="219"/>
      <c r="AD133" s="219"/>
      <c r="AE133" s="219"/>
      <c r="AF133" s="219"/>
      <c r="AG133" s="219"/>
      <c r="AH133" s="219"/>
      <c r="AI133" s="219"/>
    </row>
    <row r="134" spans="1:35" ht="14.75">
      <c r="G134" s="165"/>
      <c r="H134" s="165"/>
      <c r="I134" s="165"/>
      <c r="V134" s="253"/>
      <c r="W134" s="219"/>
      <c r="X134" s="219"/>
      <c r="Y134" s="219"/>
      <c r="Z134" s="219"/>
      <c r="AA134" s="219"/>
      <c r="AB134" s="219"/>
      <c r="AC134" s="219"/>
      <c r="AD134" s="219"/>
      <c r="AE134" s="219"/>
      <c r="AF134" s="219"/>
      <c r="AG134" s="219"/>
      <c r="AH134" s="219"/>
      <c r="AI134" s="219"/>
    </row>
    <row r="135" spans="1:35" ht="14.75">
      <c r="G135" s="165"/>
      <c r="H135" s="165"/>
      <c r="I135" s="165"/>
      <c r="V135" s="289"/>
      <c r="AH135" s="219"/>
    </row>
    <row r="136" spans="1:35">
      <c r="G136" s="165"/>
      <c r="H136" s="165"/>
      <c r="I136" s="165"/>
    </row>
    <row r="137" spans="1:35">
      <c r="G137" s="165"/>
      <c r="H137" s="165"/>
      <c r="I137" s="165"/>
    </row>
    <row r="138" spans="1:35" ht="15">
      <c r="G138" s="287"/>
      <c r="H138" s="287"/>
      <c r="I138" s="287"/>
    </row>
  </sheetData>
  <sheetProtection formatCells="0" formatColumns="0" formatRows="0" insertHyperlinks="0" autoFilter="0" pivotTables="0"/>
  <autoFilter ref="C3:R129"/>
  <mergeCells count="26">
    <mergeCell ref="A105:B105"/>
    <mergeCell ref="A107:B107"/>
    <mergeCell ref="A109:B109"/>
    <mergeCell ref="A111:B111"/>
    <mergeCell ref="A2:A3"/>
    <mergeCell ref="B2:B3"/>
    <mergeCell ref="A72:B72"/>
    <mergeCell ref="A86:C86"/>
    <mergeCell ref="A93:B93"/>
    <mergeCell ref="A97:B97"/>
    <mergeCell ref="A100:B100"/>
    <mergeCell ref="A46:B46"/>
    <mergeCell ref="A56:B56"/>
    <mergeCell ref="A58:B58"/>
    <mergeCell ref="A62:B62"/>
    <mergeCell ref="A70:B70"/>
    <mergeCell ref="A19:C19"/>
    <mergeCell ref="A27:B27"/>
    <mergeCell ref="A32:B32"/>
    <mergeCell ref="A34:B34"/>
    <mergeCell ref="A44:B44"/>
    <mergeCell ref="A1:R1"/>
    <mergeCell ref="C2:J2"/>
    <mergeCell ref="K2:N2"/>
    <mergeCell ref="A4:B4"/>
    <mergeCell ref="A9:B9"/>
  </mergeCells>
  <phoneticPr fontId="55" type="noConversion"/>
  <conditionalFormatting sqref="O3:T3">
    <cfRule type="cellIs" dxfId="1630" priority="916" operator="equal">
      <formula>"TBA"</formula>
    </cfRule>
  </conditionalFormatting>
  <conditionalFormatting sqref="U4:V4">
    <cfRule type="cellIs" dxfId="1629" priority="914" operator="equal">
      <formula>"TBA"</formula>
    </cfRule>
  </conditionalFormatting>
  <conditionalFormatting sqref="C5">
    <cfRule type="colorScale" priority="1669">
      <colorScale>
        <cfvo type="min"/>
        <cfvo type="percentile" val="50"/>
        <cfvo type="max"/>
        <color rgb="FF63BE7B"/>
        <color rgb="FFFFEB84"/>
        <color rgb="FFF8696B"/>
      </colorScale>
    </cfRule>
  </conditionalFormatting>
  <conditionalFormatting sqref="C6">
    <cfRule type="colorScale" priority="1437">
      <colorScale>
        <cfvo type="min"/>
        <cfvo type="percentile" val="50"/>
        <cfvo type="max"/>
        <color rgb="FF63BE7B"/>
        <color rgb="FFFFEB84"/>
        <color rgb="FFF8696B"/>
      </colorScale>
    </cfRule>
  </conditionalFormatting>
  <conditionalFormatting sqref="L6">
    <cfRule type="colorScale" priority="1546">
      <colorScale>
        <cfvo type="min"/>
        <cfvo type="percentile" val="50"/>
        <cfvo type="max"/>
        <color rgb="FF63BE7B"/>
        <color rgb="FFFFEB84"/>
        <color rgb="FFF8696B"/>
      </colorScale>
    </cfRule>
  </conditionalFormatting>
  <conditionalFormatting sqref="C7">
    <cfRule type="colorScale" priority="1105">
      <colorScale>
        <cfvo type="min"/>
        <cfvo type="percentile" val="50"/>
        <cfvo type="max"/>
        <color rgb="FF63BE7B"/>
        <color rgb="FFFFEB84"/>
        <color rgb="FFF8696B"/>
      </colorScale>
    </cfRule>
  </conditionalFormatting>
  <conditionalFormatting sqref="K7:M7">
    <cfRule type="colorScale" priority="1114">
      <colorScale>
        <cfvo type="min"/>
        <cfvo type="percentile" val="50"/>
        <cfvo type="max"/>
        <color rgb="FF63BE7B"/>
        <color rgb="FFFFEB84"/>
        <color rgb="FFF8696B"/>
      </colorScale>
    </cfRule>
  </conditionalFormatting>
  <conditionalFormatting sqref="C8">
    <cfRule type="colorScale" priority="1047">
      <colorScale>
        <cfvo type="min"/>
        <cfvo type="percentile" val="50"/>
        <cfvo type="max"/>
        <color rgb="FF63BE7B"/>
        <color rgb="FFFFEB84"/>
        <color rgb="FFF8696B"/>
      </colorScale>
    </cfRule>
  </conditionalFormatting>
  <conditionalFormatting sqref="K8:M8">
    <cfRule type="colorScale" priority="1056">
      <colorScale>
        <cfvo type="min"/>
        <cfvo type="percentile" val="50"/>
        <cfvo type="max"/>
        <color rgb="FF63BE7B"/>
        <color rgb="FFFFEB84"/>
        <color rgb="FFF8696B"/>
      </colorScale>
    </cfRule>
  </conditionalFormatting>
  <conditionalFormatting sqref="U9:V9">
    <cfRule type="cellIs" dxfId="1628" priority="921" operator="equal">
      <formula>"TBA"</formula>
    </cfRule>
  </conditionalFormatting>
  <conditionalFormatting sqref="C14:F14">
    <cfRule type="colorScale" priority="1130">
      <colorScale>
        <cfvo type="min"/>
        <cfvo type="percentile" val="50"/>
        <cfvo type="max"/>
        <color rgb="FF63BE7B"/>
        <color rgb="FFFFEB84"/>
        <color rgb="FFF8696B"/>
      </colorScale>
    </cfRule>
  </conditionalFormatting>
  <conditionalFormatting sqref="G14">
    <cfRule type="colorScale" priority="1122">
      <colorScale>
        <cfvo type="min"/>
        <cfvo type="percentile" val="50"/>
        <cfvo type="max"/>
        <color rgb="FF63BE7B"/>
        <color rgb="FFFFEB84"/>
        <color rgb="FFF8696B"/>
      </colorScale>
    </cfRule>
  </conditionalFormatting>
  <conditionalFormatting sqref="K14:M14">
    <cfRule type="colorScale" priority="1139">
      <colorScale>
        <cfvo type="min"/>
        <cfvo type="percentile" val="50"/>
        <cfvo type="max"/>
        <color rgb="FF63BE7B"/>
        <color rgb="FFFFEB84"/>
        <color rgb="FFF8696B"/>
      </colorScale>
    </cfRule>
  </conditionalFormatting>
  <conditionalFormatting sqref="C15:F15">
    <cfRule type="colorScale" priority="1088">
      <colorScale>
        <cfvo type="min"/>
        <cfvo type="percentile" val="50"/>
        <cfvo type="max"/>
        <color rgb="FF63BE7B"/>
        <color rgb="FFFFEB84"/>
        <color rgb="FFF8696B"/>
      </colorScale>
    </cfRule>
  </conditionalFormatting>
  <conditionalFormatting sqref="G15">
    <cfRule type="colorScale" priority="1080">
      <colorScale>
        <cfvo type="min"/>
        <cfvo type="percentile" val="50"/>
        <cfvo type="max"/>
        <color rgb="FF63BE7B"/>
        <color rgb="FFFFEB84"/>
        <color rgb="FFF8696B"/>
      </colorScale>
    </cfRule>
  </conditionalFormatting>
  <conditionalFormatting sqref="K15:M15">
    <cfRule type="colorScale" priority="1097">
      <colorScale>
        <cfvo type="min"/>
        <cfvo type="percentile" val="50"/>
        <cfvo type="max"/>
        <color rgb="FF63BE7B"/>
        <color rgb="FFFFEB84"/>
        <color rgb="FFF8696B"/>
      </colorScale>
    </cfRule>
  </conditionalFormatting>
  <conditionalFormatting sqref="C18:F18">
    <cfRule type="colorScale" priority="646">
      <colorScale>
        <cfvo type="min"/>
        <cfvo type="percentile" val="50"/>
        <cfvo type="max"/>
        <color rgb="FF63BE7B"/>
        <color rgb="FFFFEB84"/>
        <color rgb="FFF8696B"/>
      </colorScale>
    </cfRule>
  </conditionalFormatting>
  <conditionalFormatting sqref="G18">
    <cfRule type="colorScale" priority="638">
      <colorScale>
        <cfvo type="min"/>
        <cfvo type="percentile" val="50"/>
        <cfvo type="max"/>
        <color rgb="FF63BE7B"/>
        <color rgb="FFFFEB84"/>
        <color rgb="FFF8696B"/>
      </colorScale>
    </cfRule>
  </conditionalFormatting>
  <conditionalFormatting sqref="K18:M18">
    <cfRule type="colorScale" priority="655">
      <colorScale>
        <cfvo type="min"/>
        <cfvo type="percentile" val="50"/>
        <cfvo type="max"/>
        <color rgb="FF63BE7B"/>
        <color rgb="FFFFEB84"/>
        <color rgb="FFF8696B"/>
      </colorScale>
    </cfRule>
  </conditionalFormatting>
  <conditionalFormatting sqref="C28:F28">
    <cfRule type="colorScale" priority="619">
      <colorScale>
        <cfvo type="min"/>
        <cfvo type="percentile" val="50"/>
        <cfvo type="max"/>
        <color rgb="FF63BE7B"/>
        <color rgb="FFFFEB84"/>
        <color rgb="FFF8696B"/>
      </colorScale>
    </cfRule>
  </conditionalFormatting>
  <conditionalFormatting sqref="G28">
    <cfRule type="colorScale" priority="611">
      <colorScale>
        <cfvo type="min"/>
        <cfvo type="percentile" val="50"/>
        <cfvo type="max"/>
        <color rgb="FF63BE7B"/>
        <color rgb="FFFFEB84"/>
        <color rgb="FFF8696B"/>
      </colorScale>
    </cfRule>
  </conditionalFormatting>
  <conditionalFormatting sqref="K28:M28">
    <cfRule type="colorScale" priority="628">
      <colorScale>
        <cfvo type="min"/>
        <cfvo type="percentile" val="50"/>
        <cfvo type="max"/>
        <color rgb="FF63BE7B"/>
        <color rgb="FFFFEB84"/>
        <color rgb="FFF8696B"/>
      </colorScale>
    </cfRule>
  </conditionalFormatting>
  <conditionalFormatting sqref="C29:F29">
    <cfRule type="colorScale" priority="592">
      <colorScale>
        <cfvo type="min"/>
        <cfvo type="percentile" val="50"/>
        <cfvo type="max"/>
        <color rgb="FF63BE7B"/>
        <color rgb="FFFFEB84"/>
        <color rgb="FFF8696B"/>
      </colorScale>
    </cfRule>
  </conditionalFormatting>
  <conditionalFormatting sqref="G29">
    <cfRule type="colorScale" priority="584">
      <colorScale>
        <cfvo type="min"/>
        <cfvo type="percentile" val="50"/>
        <cfvo type="max"/>
        <color rgb="FF63BE7B"/>
        <color rgb="FFFFEB84"/>
        <color rgb="FFF8696B"/>
      </colorScale>
    </cfRule>
  </conditionalFormatting>
  <conditionalFormatting sqref="K29:M29">
    <cfRule type="colorScale" priority="601">
      <colorScale>
        <cfvo type="min"/>
        <cfvo type="percentile" val="50"/>
        <cfvo type="max"/>
        <color rgb="FF63BE7B"/>
        <color rgb="FFFFEB84"/>
        <color rgb="FFF8696B"/>
      </colorScale>
    </cfRule>
  </conditionalFormatting>
  <conditionalFormatting sqref="C30:F30">
    <cfRule type="colorScale" priority="538">
      <colorScale>
        <cfvo type="min"/>
        <cfvo type="percentile" val="50"/>
        <cfvo type="max"/>
        <color rgb="FF63BE7B"/>
        <color rgb="FFFFEB84"/>
        <color rgb="FFF8696B"/>
      </colorScale>
    </cfRule>
  </conditionalFormatting>
  <conditionalFormatting sqref="G30">
    <cfRule type="colorScale" priority="530">
      <colorScale>
        <cfvo type="min"/>
        <cfvo type="percentile" val="50"/>
        <cfvo type="max"/>
        <color rgb="FF63BE7B"/>
        <color rgb="FFFFEB84"/>
        <color rgb="FFF8696B"/>
      </colorScale>
    </cfRule>
  </conditionalFormatting>
  <conditionalFormatting sqref="K30:M30">
    <cfRule type="colorScale" priority="547">
      <colorScale>
        <cfvo type="min"/>
        <cfvo type="percentile" val="50"/>
        <cfvo type="max"/>
        <color rgb="FF63BE7B"/>
        <color rgb="FFFFEB84"/>
        <color rgb="FFF8696B"/>
      </colorScale>
    </cfRule>
  </conditionalFormatting>
  <conditionalFormatting sqref="C31:F31">
    <cfRule type="colorScale" priority="511">
      <colorScale>
        <cfvo type="min"/>
        <cfvo type="percentile" val="50"/>
        <cfvo type="max"/>
        <color rgb="FF63BE7B"/>
        <color rgb="FFFFEB84"/>
        <color rgb="FFF8696B"/>
      </colorScale>
    </cfRule>
  </conditionalFormatting>
  <conditionalFormatting sqref="C31:G31">
    <cfRule type="cellIs" dxfId="1627" priority="496" operator="equal">
      <formula>"FC"</formula>
    </cfRule>
    <cfRule type="cellIs" dxfId="1626" priority="497" operator="equal">
      <formula>"LC"</formula>
    </cfRule>
    <cfRule type="cellIs" dxfId="1625" priority="498" operator="equal">
      <formula>"PC"</formula>
    </cfRule>
    <cfRule type="cellIs" dxfId="1624" priority="499" operator="equal">
      <formula>"NC"</formula>
    </cfRule>
    <cfRule type="cellIs" dxfId="1623" priority="500" stopIfTrue="1" operator="equal">
      <formula>"NA"</formula>
    </cfRule>
    <cfRule type="cellIs" dxfId="1622" priority="501" operator="equal">
      <formula>"OK"</formula>
    </cfRule>
    <cfRule type="cellIs" dxfId="1621" priority="502" operator="equal">
      <formula>"NOK"</formula>
    </cfRule>
  </conditionalFormatting>
  <conditionalFormatting sqref="G31">
    <cfRule type="colorScale" priority="503">
      <colorScale>
        <cfvo type="min"/>
        <cfvo type="percentile" val="50"/>
        <cfvo type="max"/>
        <color rgb="FF63BE7B"/>
        <color rgb="FFFFEB84"/>
        <color rgb="FFF8696B"/>
      </colorScale>
    </cfRule>
  </conditionalFormatting>
  <conditionalFormatting sqref="K31:M31">
    <cfRule type="cellIs" dxfId="1620" priority="512" operator="equal">
      <formula>"TBA"</formula>
    </cfRule>
    <cfRule type="cellIs" dxfId="1619" priority="513" operator="equal">
      <formula>"FC"</formula>
    </cfRule>
    <cfRule type="cellIs" dxfId="1618" priority="514" operator="equal">
      <formula>"LC"</formula>
    </cfRule>
    <cfRule type="cellIs" dxfId="1617" priority="515" operator="equal">
      <formula>"PC"</formula>
    </cfRule>
    <cfRule type="cellIs" dxfId="1616" priority="516" operator="equal">
      <formula>"NC"</formula>
    </cfRule>
    <cfRule type="cellIs" dxfId="1615" priority="517" stopIfTrue="1" operator="equal">
      <formula>"NA"</formula>
    </cfRule>
    <cfRule type="cellIs" dxfId="1614" priority="518" operator="equal">
      <formula>"OK"</formula>
    </cfRule>
    <cfRule type="cellIs" dxfId="1613" priority="519" operator="equal">
      <formula>"NOK"</formula>
    </cfRule>
    <cfRule type="colorScale" priority="520">
      <colorScale>
        <cfvo type="min"/>
        <cfvo type="percentile" val="50"/>
        <cfvo type="max"/>
        <color rgb="FF63BE7B"/>
        <color rgb="FFFFEB84"/>
        <color rgb="FFF8696B"/>
      </colorScale>
    </cfRule>
  </conditionalFormatting>
  <conditionalFormatting sqref="C33:F33">
    <cfRule type="colorScale" priority="565">
      <colorScale>
        <cfvo type="min"/>
        <cfvo type="percentile" val="50"/>
        <cfvo type="max"/>
        <color rgb="FF63BE7B"/>
        <color rgb="FFFFEB84"/>
        <color rgb="FFF8696B"/>
      </colorScale>
    </cfRule>
  </conditionalFormatting>
  <conditionalFormatting sqref="C33:G33">
    <cfRule type="cellIs" dxfId="1612" priority="550" operator="equal">
      <formula>"FC"</formula>
    </cfRule>
    <cfRule type="cellIs" dxfId="1611" priority="551" operator="equal">
      <formula>"LC"</formula>
    </cfRule>
    <cfRule type="cellIs" dxfId="1610" priority="552" operator="equal">
      <formula>"PC"</formula>
    </cfRule>
    <cfRule type="cellIs" dxfId="1609" priority="553" operator="equal">
      <formula>"NC"</formula>
    </cfRule>
    <cfRule type="cellIs" dxfId="1608" priority="554" stopIfTrue="1" operator="equal">
      <formula>"NA"</formula>
    </cfRule>
    <cfRule type="cellIs" dxfId="1607" priority="555" operator="equal">
      <formula>"OK"</formula>
    </cfRule>
    <cfRule type="cellIs" dxfId="1606" priority="556" operator="equal">
      <formula>"NOK"</formula>
    </cfRule>
  </conditionalFormatting>
  <conditionalFormatting sqref="G33">
    <cfRule type="colorScale" priority="557">
      <colorScale>
        <cfvo type="min"/>
        <cfvo type="percentile" val="50"/>
        <cfvo type="max"/>
        <color rgb="FF63BE7B"/>
        <color rgb="FFFFEB84"/>
        <color rgb="FFF8696B"/>
      </colorScale>
    </cfRule>
  </conditionalFormatting>
  <conditionalFormatting sqref="K33:M33">
    <cfRule type="cellIs" dxfId="1605" priority="566" operator="equal">
      <formula>"TBA"</formula>
    </cfRule>
    <cfRule type="cellIs" dxfId="1604" priority="567" operator="equal">
      <formula>"FC"</formula>
    </cfRule>
    <cfRule type="cellIs" dxfId="1603" priority="568" operator="equal">
      <formula>"LC"</formula>
    </cfRule>
    <cfRule type="cellIs" dxfId="1602" priority="569" operator="equal">
      <formula>"PC"</formula>
    </cfRule>
    <cfRule type="cellIs" dxfId="1601" priority="570" operator="equal">
      <formula>"NC"</formula>
    </cfRule>
    <cfRule type="cellIs" dxfId="1600" priority="571" stopIfTrue="1" operator="equal">
      <formula>"NA"</formula>
    </cfRule>
    <cfRule type="cellIs" dxfId="1599" priority="572" operator="equal">
      <formula>"OK"</formula>
    </cfRule>
    <cfRule type="cellIs" dxfId="1598" priority="573" operator="equal">
      <formula>"NOK"</formula>
    </cfRule>
    <cfRule type="colorScale" priority="574">
      <colorScale>
        <cfvo type="min"/>
        <cfvo type="percentile" val="50"/>
        <cfvo type="max"/>
        <color rgb="FF63BE7B"/>
        <color rgb="FFFFEB84"/>
        <color rgb="FFF8696B"/>
      </colorScale>
    </cfRule>
  </conditionalFormatting>
  <conditionalFormatting sqref="P33">
    <cfRule type="cellIs" dxfId="1597" priority="548" operator="equal">
      <formula>"closed"</formula>
    </cfRule>
    <cfRule type="cellIs" dxfId="1596" priority="549" operator="equal">
      <formula>"ongoing"</formula>
    </cfRule>
  </conditionalFormatting>
  <conditionalFormatting sqref="U44:V44">
    <cfRule type="cellIs" dxfId="1595" priority="330" operator="equal">
      <formula>"TBA"</formula>
    </cfRule>
  </conditionalFormatting>
  <conditionalFormatting sqref="C45:F45">
    <cfRule type="colorScale" priority="673">
      <colorScale>
        <cfvo type="min"/>
        <cfvo type="percentile" val="50"/>
        <cfvo type="max"/>
        <color rgb="FF63BE7B"/>
        <color rgb="FFFFEB84"/>
        <color rgb="FFF8696B"/>
      </colorScale>
    </cfRule>
  </conditionalFormatting>
  <conditionalFormatting sqref="C45:G45">
    <cfRule type="cellIs" dxfId="1594" priority="658" operator="equal">
      <formula>"FC"</formula>
    </cfRule>
    <cfRule type="cellIs" dxfId="1593" priority="659" operator="equal">
      <formula>"LC"</formula>
    </cfRule>
    <cfRule type="cellIs" dxfId="1592" priority="660" operator="equal">
      <formula>"PC"</formula>
    </cfRule>
    <cfRule type="cellIs" dxfId="1591" priority="661" operator="equal">
      <formula>"NC"</formula>
    </cfRule>
    <cfRule type="cellIs" dxfId="1590" priority="662" stopIfTrue="1" operator="equal">
      <formula>"NA"</formula>
    </cfRule>
    <cfRule type="cellIs" dxfId="1589" priority="663" operator="equal">
      <formula>"OK"</formula>
    </cfRule>
    <cfRule type="cellIs" dxfId="1588" priority="664" operator="equal">
      <formula>"NOK"</formula>
    </cfRule>
  </conditionalFormatting>
  <conditionalFormatting sqref="G45">
    <cfRule type="colorScale" priority="665">
      <colorScale>
        <cfvo type="min"/>
        <cfvo type="percentile" val="50"/>
        <cfvo type="max"/>
        <color rgb="FF63BE7B"/>
        <color rgb="FFFFEB84"/>
        <color rgb="FFF8696B"/>
      </colorScale>
    </cfRule>
  </conditionalFormatting>
  <conditionalFormatting sqref="K45:L45">
    <cfRule type="cellIs" dxfId="1587" priority="690" operator="equal">
      <formula>"TBA"</formula>
    </cfRule>
  </conditionalFormatting>
  <conditionalFormatting sqref="K45:M45">
    <cfRule type="cellIs" dxfId="1586" priority="691" operator="equal">
      <formula>"FC"</formula>
    </cfRule>
    <cfRule type="cellIs" dxfId="1585" priority="692" operator="equal">
      <formula>"LC"</formula>
    </cfRule>
    <cfRule type="cellIs" dxfId="1584" priority="693" operator="equal">
      <formula>"PC"</formula>
    </cfRule>
    <cfRule type="cellIs" dxfId="1583" priority="694" operator="equal">
      <formula>"NC"</formula>
    </cfRule>
    <cfRule type="cellIs" dxfId="1582" priority="695" stopIfTrue="1" operator="equal">
      <formula>"NA"</formula>
    </cfRule>
    <cfRule type="cellIs" dxfId="1581" priority="696" operator="equal">
      <formula>"OK"</formula>
    </cfRule>
    <cfRule type="cellIs" dxfId="1580" priority="697" operator="equal">
      <formula>"NOK"</formula>
    </cfRule>
  </conditionalFormatting>
  <conditionalFormatting sqref="L45">
    <cfRule type="colorScale" priority="698">
      <colorScale>
        <cfvo type="min"/>
        <cfvo type="percentile" val="50"/>
        <cfvo type="max"/>
        <color rgb="FF63BE7B"/>
        <color rgb="FFFFEB84"/>
        <color rgb="FFF8696B"/>
      </colorScale>
    </cfRule>
  </conditionalFormatting>
  <conditionalFormatting sqref="M45">
    <cfRule type="cellIs" dxfId="1579" priority="674" operator="equal">
      <formula>"FC"</formula>
    </cfRule>
    <cfRule type="cellIs" dxfId="1578" priority="675" operator="equal">
      <formula>"LC"</formula>
    </cfRule>
    <cfRule type="cellIs" dxfId="1577" priority="676" operator="equal">
      <formula>"PC"</formula>
    </cfRule>
    <cfRule type="cellIs" dxfId="1576" priority="677" operator="equal">
      <formula>"NC"</formula>
    </cfRule>
    <cfRule type="cellIs" dxfId="1575" priority="678" stopIfTrue="1" operator="equal">
      <formula>"NA"</formula>
    </cfRule>
    <cfRule type="cellIs" dxfId="1574" priority="679" operator="equal">
      <formula>"OK"</formula>
    </cfRule>
    <cfRule type="cellIs" dxfId="1573" priority="680" operator="equal">
      <formula>"NOK"</formula>
    </cfRule>
    <cfRule type="colorScale" priority="681">
      <colorScale>
        <cfvo type="min"/>
        <cfvo type="percentile" val="50"/>
        <cfvo type="max"/>
        <color rgb="FF63BE7B"/>
        <color rgb="FFFFEB84"/>
        <color rgb="FFF8696B"/>
      </colorScale>
    </cfRule>
    <cfRule type="cellIs" dxfId="1572" priority="682" operator="equal">
      <formula>"FC"</formula>
    </cfRule>
    <cfRule type="cellIs" dxfId="1571" priority="683" operator="equal">
      <formula>"LC"</formula>
    </cfRule>
    <cfRule type="cellIs" dxfId="1570" priority="684" operator="equal">
      <formula>"PC"</formula>
    </cfRule>
    <cfRule type="cellIs" dxfId="1569" priority="685" operator="equal">
      <formula>"NC"</formula>
    </cfRule>
    <cfRule type="cellIs" dxfId="1568" priority="686" stopIfTrue="1" operator="equal">
      <formula>"NA"</formula>
    </cfRule>
    <cfRule type="cellIs" dxfId="1567" priority="687" operator="equal">
      <formula>"OK"</formula>
    </cfRule>
    <cfRule type="cellIs" dxfId="1566" priority="688" operator="equal">
      <formula>"NOK"</formula>
    </cfRule>
    <cfRule type="colorScale" priority="689">
      <colorScale>
        <cfvo type="min"/>
        <cfvo type="percentile" val="50"/>
        <cfvo type="max"/>
        <color rgb="FF63BE7B"/>
        <color rgb="FFFFEB84"/>
        <color rgb="FFF8696B"/>
      </colorScale>
    </cfRule>
    <cfRule type="colorScale" priority="706">
      <colorScale>
        <cfvo type="min"/>
        <cfvo type="percentile" val="50"/>
        <cfvo type="max"/>
        <color rgb="FF63BE7B"/>
        <color rgb="FFFFEB84"/>
        <color rgb="FFF8696B"/>
      </colorScale>
    </cfRule>
    <cfRule type="cellIs" dxfId="1565" priority="707" operator="equal">
      <formula>"TBA"</formula>
    </cfRule>
    <cfRule type="cellIs" dxfId="1564" priority="708" operator="equal">
      <formula>"FC"</formula>
    </cfRule>
    <cfRule type="cellIs" dxfId="1563" priority="709" operator="equal">
      <formula>"LC"</formula>
    </cfRule>
    <cfRule type="cellIs" dxfId="1562" priority="710" operator="equal">
      <formula>"PC"</formula>
    </cfRule>
    <cfRule type="cellIs" dxfId="1561" priority="711" operator="equal">
      <formula>"NC"</formula>
    </cfRule>
    <cfRule type="cellIs" dxfId="1560" priority="712" stopIfTrue="1" operator="equal">
      <formula>"NA"</formula>
    </cfRule>
    <cfRule type="cellIs" dxfId="1559" priority="713" operator="equal">
      <formula>"OK"</formula>
    </cfRule>
    <cfRule type="cellIs" dxfId="1558" priority="714" operator="equal">
      <formula>"NOK"</formula>
    </cfRule>
  </conditionalFormatting>
  <conditionalFormatting sqref="P45">
    <cfRule type="cellIs" dxfId="1557" priority="656" operator="equal">
      <formula>"closed"</formula>
    </cfRule>
    <cfRule type="cellIs" dxfId="1556" priority="657" operator="equal">
      <formula>"ongoing"</formula>
    </cfRule>
  </conditionalFormatting>
  <conditionalFormatting sqref="U46:V46">
    <cfRule type="cellIs" dxfId="1555" priority="910" operator="equal">
      <formula>"TBA"</formula>
    </cfRule>
  </conditionalFormatting>
  <conditionalFormatting sqref="M49">
    <cfRule type="colorScale" priority="1528">
      <colorScale>
        <cfvo type="min"/>
        <cfvo type="percentile" val="50"/>
        <cfvo type="max"/>
        <color rgb="FF63BE7B"/>
        <color rgb="FFFFEB84"/>
        <color rgb="FFF8696B"/>
      </colorScale>
    </cfRule>
    <cfRule type="colorScale" priority="1537">
      <colorScale>
        <cfvo type="min"/>
        <cfvo type="percentile" val="50"/>
        <cfvo type="max"/>
        <color rgb="FF63BE7B"/>
        <color rgb="FFFFEB84"/>
        <color rgb="FFF8696B"/>
      </colorScale>
    </cfRule>
  </conditionalFormatting>
  <conditionalFormatting sqref="U56:V56">
    <cfRule type="cellIs" dxfId="1554" priority="328" operator="equal">
      <formula>"TBA"</formula>
    </cfRule>
  </conditionalFormatting>
  <conditionalFormatting sqref="C57:G57">
    <cfRule type="cellIs" dxfId="1553" priority="1374" operator="equal">
      <formula>"FC"</formula>
    </cfRule>
    <cfRule type="cellIs" dxfId="1552" priority="1375" operator="equal">
      <formula>"LC"</formula>
    </cfRule>
    <cfRule type="cellIs" dxfId="1551" priority="1376" operator="equal">
      <formula>"PC"</formula>
    </cfRule>
    <cfRule type="cellIs" dxfId="1550" priority="1377" operator="equal">
      <formula>"NC"</formula>
    </cfRule>
    <cfRule type="cellIs" dxfId="1549" priority="6577" stopIfTrue="1" operator="equal">
      <formula>"NA"</formula>
    </cfRule>
    <cfRule type="cellIs" dxfId="1548" priority="6578" operator="equal">
      <formula>"OK"</formula>
    </cfRule>
    <cfRule type="cellIs" dxfId="1547" priority="6579" operator="equal">
      <formula>"NOK"</formula>
    </cfRule>
  </conditionalFormatting>
  <conditionalFormatting sqref="K57:M57">
    <cfRule type="cellIs" dxfId="1546" priority="1276" operator="equal">
      <formula>"FC"</formula>
    </cfRule>
    <cfRule type="cellIs" dxfId="1545" priority="1277" operator="equal">
      <formula>"LC"</formula>
    </cfRule>
    <cfRule type="cellIs" dxfId="1544" priority="1278" operator="equal">
      <formula>"PC"</formula>
    </cfRule>
    <cfRule type="cellIs" dxfId="1543" priority="1279" operator="equal">
      <formula>"NC"</formula>
    </cfRule>
  </conditionalFormatting>
  <conditionalFormatting sqref="U58:V58">
    <cfRule type="cellIs" dxfId="1542" priority="908" operator="equal">
      <formula>"TBA"</formula>
    </cfRule>
  </conditionalFormatting>
  <conditionalFormatting sqref="C59">
    <cfRule type="colorScale" priority="1018">
      <colorScale>
        <cfvo type="min"/>
        <cfvo type="percentile" val="50"/>
        <cfvo type="max"/>
        <color rgb="FF63BE7B"/>
        <color rgb="FFFFEB84"/>
        <color rgb="FFF8696B"/>
      </colorScale>
    </cfRule>
  </conditionalFormatting>
  <conditionalFormatting sqref="K59">
    <cfRule type="colorScale" priority="1587">
      <colorScale>
        <cfvo type="min"/>
        <cfvo type="percentile" val="50"/>
        <cfvo type="max"/>
        <color rgb="FF63BE7B"/>
        <color rgb="FFFFEB84"/>
        <color rgb="FFF8696B"/>
      </colorScale>
    </cfRule>
    <cfRule type="cellIs" dxfId="1541" priority="1638" operator="equal">
      <formula>"FC"</formula>
    </cfRule>
    <cfRule type="cellIs" dxfId="1540" priority="1639" operator="equal">
      <formula>"LC"</formula>
    </cfRule>
    <cfRule type="cellIs" dxfId="1539" priority="1640" operator="equal">
      <formula>"PC"</formula>
    </cfRule>
    <cfRule type="cellIs" dxfId="1538" priority="1641" operator="equal">
      <formula>"NC"</formula>
    </cfRule>
  </conditionalFormatting>
  <conditionalFormatting sqref="K59:M59">
    <cfRule type="cellIs" dxfId="1537" priority="1217" operator="equal">
      <formula>"FC"</formula>
    </cfRule>
    <cfRule type="cellIs" dxfId="1536" priority="1218" operator="equal">
      <formula>"LC"</formula>
    </cfRule>
    <cfRule type="cellIs" dxfId="1535" priority="1219" operator="equal">
      <formula>"PC"</formula>
    </cfRule>
    <cfRule type="cellIs" dxfId="1534" priority="1220" operator="equal">
      <formula>"NC"</formula>
    </cfRule>
    <cfRule type="cellIs" dxfId="1533" priority="1221" stopIfTrue="1" operator="equal">
      <formula>"NA"</formula>
    </cfRule>
    <cfRule type="cellIs" dxfId="1532" priority="1222" operator="equal">
      <formula>"OK"</formula>
    </cfRule>
    <cfRule type="cellIs" dxfId="1531" priority="1223" operator="equal">
      <formula>"NOK"</formula>
    </cfRule>
  </conditionalFormatting>
  <conditionalFormatting sqref="L59">
    <cfRule type="colorScale" priority="1233">
      <colorScale>
        <cfvo type="min"/>
        <cfvo type="percentile" val="50"/>
        <cfvo type="max"/>
        <color rgb="FF63BE7B"/>
        <color rgb="FFFFEB84"/>
        <color rgb="FFF8696B"/>
      </colorScale>
    </cfRule>
  </conditionalFormatting>
  <conditionalFormatting sqref="L59:M59">
    <cfRule type="cellIs" dxfId="1530" priority="1216" operator="equal">
      <formula>"TBA"</formula>
    </cfRule>
  </conditionalFormatting>
  <conditionalFormatting sqref="M59">
    <cfRule type="cellIs" dxfId="1529" priority="1208" operator="equal">
      <formula>"FC"</formula>
    </cfRule>
    <cfRule type="cellIs" dxfId="1528" priority="1209" operator="equal">
      <formula>"LC"</formula>
    </cfRule>
    <cfRule type="cellIs" dxfId="1527" priority="1210" operator="equal">
      <formula>"PC"</formula>
    </cfRule>
    <cfRule type="cellIs" dxfId="1526" priority="1211" operator="equal">
      <formula>"NC"</formula>
    </cfRule>
    <cfRule type="cellIs" dxfId="1525" priority="1212" stopIfTrue="1" operator="equal">
      <formula>"NA"</formula>
    </cfRule>
    <cfRule type="cellIs" dxfId="1524" priority="1213" operator="equal">
      <formula>"OK"</formula>
    </cfRule>
    <cfRule type="cellIs" dxfId="1523" priority="1214" operator="equal">
      <formula>"NOK"</formula>
    </cfRule>
    <cfRule type="colorScale" priority="1215">
      <colorScale>
        <cfvo type="min"/>
        <cfvo type="percentile" val="50"/>
        <cfvo type="max"/>
        <color rgb="FF63BE7B"/>
        <color rgb="FFFFEB84"/>
        <color rgb="FFF8696B"/>
      </colorScale>
    </cfRule>
    <cfRule type="colorScale" priority="1224">
      <colorScale>
        <cfvo type="min"/>
        <cfvo type="percentile" val="50"/>
        <cfvo type="max"/>
        <color rgb="FF63BE7B"/>
        <color rgb="FFFFEB84"/>
        <color rgb="FFF8696B"/>
      </colorScale>
    </cfRule>
  </conditionalFormatting>
  <conditionalFormatting sqref="C60">
    <cfRule type="colorScale" priority="1010">
      <colorScale>
        <cfvo type="min"/>
        <cfvo type="percentile" val="50"/>
        <cfvo type="max"/>
        <color rgb="FF63BE7B"/>
        <color rgb="FFFFEB84"/>
        <color rgb="FFF8696B"/>
      </colorScale>
    </cfRule>
  </conditionalFormatting>
  <conditionalFormatting sqref="K60:M60">
    <cfRule type="colorScale" priority="1199">
      <colorScale>
        <cfvo type="min"/>
        <cfvo type="percentile" val="50"/>
        <cfvo type="max"/>
        <color rgb="FF63BE7B"/>
        <color rgb="FFFFEB84"/>
        <color rgb="FFF8696B"/>
      </colorScale>
    </cfRule>
  </conditionalFormatting>
  <conditionalFormatting sqref="C61">
    <cfRule type="colorScale" priority="1002">
      <colorScale>
        <cfvo type="min"/>
        <cfvo type="percentile" val="50"/>
        <cfvo type="max"/>
        <color rgb="FF63BE7B"/>
        <color rgb="FFFFEB84"/>
        <color rgb="FFF8696B"/>
      </colorScale>
    </cfRule>
  </conditionalFormatting>
  <conditionalFormatting sqref="K61:M61">
    <cfRule type="colorScale" priority="1190">
      <colorScale>
        <cfvo type="min"/>
        <cfvo type="percentile" val="50"/>
        <cfvo type="max"/>
        <color rgb="FF63BE7B"/>
        <color rgb="FFFFEB84"/>
        <color rgb="FFF8696B"/>
      </colorScale>
    </cfRule>
  </conditionalFormatting>
  <conditionalFormatting sqref="U62:V62">
    <cfRule type="cellIs" dxfId="1522" priority="906" operator="equal">
      <formula>"TBA"</formula>
    </cfRule>
  </conditionalFormatting>
  <conditionalFormatting sqref="C63">
    <cfRule type="colorScale" priority="6864">
      <colorScale>
        <cfvo type="min"/>
        <cfvo type="percentile" val="50"/>
        <cfvo type="max"/>
        <color rgb="FF63BE7B"/>
        <color rgb="FFFFEB84"/>
        <color rgb="FFF8696B"/>
      </colorScale>
    </cfRule>
  </conditionalFormatting>
  <conditionalFormatting sqref="C63:G63">
    <cfRule type="cellIs" dxfId="1521" priority="987" operator="equal">
      <formula>"FC"</formula>
    </cfRule>
    <cfRule type="cellIs" dxfId="1520" priority="988" operator="equal">
      <formula>"LC"</formula>
    </cfRule>
    <cfRule type="cellIs" dxfId="1519" priority="989" operator="equal">
      <formula>"PC"</formula>
    </cfRule>
    <cfRule type="cellIs" dxfId="1518" priority="990" operator="equal">
      <formula>"NC"</formula>
    </cfRule>
    <cfRule type="cellIs" dxfId="1517" priority="6861" stopIfTrue="1" operator="equal">
      <formula>"NA"</formula>
    </cfRule>
    <cfRule type="cellIs" dxfId="1516" priority="6862" operator="equal">
      <formula>"OK"</formula>
    </cfRule>
    <cfRule type="cellIs" dxfId="1515" priority="6863" operator="equal">
      <formula>"NOK"</formula>
    </cfRule>
  </conditionalFormatting>
  <conditionalFormatting sqref="D63:G63">
    <cfRule type="colorScale" priority="6896">
      <colorScale>
        <cfvo type="min"/>
        <cfvo type="percentile" val="50"/>
        <cfvo type="max"/>
        <color rgb="FF63BE7B"/>
        <color rgb="FFFFEB84"/>
        <color rgb="FFF8696B"/>
      </colorScale>
    </cfRule>
  </conditionalFormatting>
  <conditionalFormatting sqref="K63">
    <cfRule type="colorScale" priority="1207">
      <colorScale>
        <cfvo type="min"/>
        <cfvo type="percentile" val="50"/>
        <cfvo type="max"/>
        <color rgb="FF63BE7B"/>
        <color rgb="FFFFEB84"/>
        <color rgb="FFF8696B"/>
      </colorScale>
    </cfRule>
    <cfRule type="cellIs" dxfId="1514" priority="1572" operator="equal">
      <formula>"FC"</formula>
    </cfRule>
    <cfRule type="cellIs" dxfId="1513" priority="1573" operator="equal">
      <formula>"LC"</formula>
    </cfRule>
    <cfRule type="cellIs" dxfId="1512" priority="1574" operator="equal">
      <formula>"PC"</formula>
    </cfRule>
    <cfRule type="cellIs" dxfId="1511" priority="1575" operator="equal">
      <formula>"NC"</formula>
    </cfRule>
    <cfRule type="cellIs" dxfId="1510" priority="6845" stopIfTrue="1" operator="equal">
      <formula>"NA"</formula>
    </cfRule>
    <cfRule type="cellIs" dxfId="1509" priority="6846" operator="equal">
      <formula>"OK"</formula>
    </cfRule>
    <cfRule type="cellIs" dxfId="1508" priority="6847" operator="equal">
      <formula>"NOK"</formula>
    </cfRule>
    <cfRule type="colorScale" priority="6848">
      <colorScale>
        <cfvo type="min"/>
        <cfvo type="percentile" val="50"/>
        <cfvo type="max"/>
        <color rgb="FF63BE7B"/>
        <color rgb="FFFFEB84"/>
        <color rgb="FFF8696B"/>
      </colorScale>
    </cfRule>
  </conditionalFormatting>
  <conditionalFormatting sqref="K63:M63">
    <cfRule type="cellIs" dxfId="1507" priority="1142" operator="equal">
      <formula>"FC"</formula>
    </cfRule>
    <cfRule type="cellIs" dxfId="1506" priority="1143" operator="equal">
      <formula>"LC"</formula>
    </cfRule>
    <cfRule type="cellIs" dxfId="1505" priority="1144" operator="equal">
      <formula>"PC"</formula>
    </cfRule>
    <cfRule type="cellIs" dxfId="1504" priority="1145" operator="equal">
      <formula>"NC"</formula>
    </cfRule>
    <cfRule type="cellIs" dxfId="1503" priority="1146" stopIfTrue="1" operator="equal">
      <formula>"NA"</formula>
    </cfRule>
    <cfRule type="cellIs" dxfId="1502" priority="1147" operator="equal">
      <formula>"OK"</formula>
    </cfRule>
    <cfRule type="cellIs" dxfId="1501" priority="1148" operator="equal">
      <formula>"NOK"</formula>
    </cfRule>
  </conditionalFormatting>
  <conditionalFormatting sqref="L63:M63">
    <cfRule type="cellIs" dxfId="1500" priority="1141" operator="equal">
      <formula>"TBA"</formula>
    </cfRule>
    <cfRule type="colorScale" priority="1149">
      <colorScale>
        <cfvo type="min"/>
        <cfvo type="percentile" val="50"/>
        <cfvo type="max"/>
        <color rgb="FF63BE7B"/>
        <color rgb="FFFFEB84"/>
        <color rgb="FFF8696B"/>
      </colorScale>
    </cfRule>
  </conditionalFormatting>
  <conditionalFormatting sqref="C64">
    <cfRule type="colorScale" priority="48">
      <colorScale>
        <cfvo type="min"/>
        <cfvo type="percentile" val="50"/>
        <cfvo type="max"/>
        <color rgb="FF63BE7B"/>
        <color rgb="FFFFEB84"/>
        <color rgb="FFF8696B"/>
      </colorScale>
    </cfRule>
    <cfRule type="cellIs" dxfId="1499" priority="41" operator="equal">
      <formula>"FC"</formula>
    </cfRule>
    <cfRule type="cellIs" dxfId="1498" priority="42" operator="equal">
      <formula>"LC"</formula>
    </cfRule>
    <cfRule type="cellIs" dxfId="1497" priority="43" operator="equal">
      <formula>"PC"</formula>
    </cfRule>
    <cfRule type="cellIs" dxfId="1496" priority="44" operator="equal">
      <formula>"NC"</formula>
    </cfRule>
    <cfRule type="cellIs" dxfId="1495" priority="45" stopIfTrue="1" operator="equal">
      <formula>"NA"</formula>
    </cfRule>
    <cfRule type="cellIs" dxfId="1494" priority="46" operator="equal">
      <formula>"OK"</formula>
    </cfRule>
    <cfRule type="cellIs" dxfId="1493" priority="47" operator="equal">
      <formula>"NOK"</formula>
    </cfRule>
  </conditionalFormatting>
  <conditionalFormatting sqref="C65">
    <cfRule type="colorScale" priority="40">
      <colorScale>
        <cfvo type="min"/>
        <cfvo type="percentile" val="50"/>
        <cfvo type="max"/>
        <color rgb="FF63BE7B"/>
        <color rgb="FFFFEB84"/>
        <color rgb="FFF8696B"/>
      </colorScale>
    </cfRule>
    <cfRule type="cellIs" dxfId="1492" priority="33" operator="equal">
      <formula>"FC"</formula>
    </cfRule>
    <cfRule type="cellIs" dxfId="1491" priority="34" operator="equal">
      <formula>"LC"</formula>
    </cfRule>
    <cfRule type="cellIs" dxfId="1490" priority="35" operator="equal">
      <formula>"PC"</formula>
    </cfRule>
    <cfRule type="cellIs" dxfId="1489" priority="36" operator="equal">
      <formula>"NC"</formula>
    </cfRule>
    <cfRule type="cellIs" dxfId="1488" priority="37" stopIfTrue="1" operator="equal">
      <formula>"NA"</formula>
    </cfRule>
    <cfRule type="cellIs" dxfId="1487" priority="38" operator="equal">
      <formula>"OK"</formula>
    </cfRule>
    <cfRule type="cellIs" dxfId="1486" priority="39" operator="equal">
      <formula>"NOK"</formula>
    </cfRule>
  </conditionalFormatting>
  <conditionalFormatting sqref="C66">
    <cfRule type="colorScale" priority="32">
      <colorScale>
        <cfvo type="min"/>
        <cfvo type="percentile" val="50"/>
        <cfvo type="max"/>
        <color rgb="FF63BE7B"/>
        <color rgb="FFFFEB84"/>
        <color rgb="FFF8696B"/>
      </colorScale>
    </cfRule>
    <cfRule type="cellIs" dxfId="1485" priority="25" operator="equal">
      <formula>"FC"</formula>
    </cfRule>
    <cfRule type="cellIs" dxfId="1484" priority="26" operator="equal">
      <formula>"LC"</formula>
    </cfRule>
    <cfRule type="cellIs" dxfId="1483" priority="27" operator="equal">
      <formula>"PC"</formula>
    </cfRule>
    <cfRule type="cellIs" dxfId="1482" priority="28" operator="equal">
      <formula>"NC"</formula>
    </cfRule>
    <cfRule type="cellIs" dxfId="1481" priority="29" stopIfTrue="1" operator="equal">
      <formula>"NA"</formula>
    </cfRule>
    <cfRule type="cellIs" dxfId="1480" priority="30" operator="equal">
      <formula>"OK"</formula>
    </cfRule>
    <cfRule type="cellIs" dxfId="1479" priority="31" operator="equal">
      <formula>"NOK"</formula>
    </cfRule>
  </conditionalFormatting>
  <conditionalFormatting sqref="C67">
    <cfRule type="colorScale" priority="24">
      <colorScale>
        <cfvo type="min"/>
        <cfvo type="percentile" val="50"/>
        <cfvo type="max"/>
        <color rgb="FF63BE7B"/>
        <color rgb="FFFFEB84"/>
        <color rgb="FFF8696B"/>
      </colorScale>
    </cfRule>
    <cfRule type="cellIs" dxfId="1478" priority="17" operator="equal">
      <formula>"FC"</formula>
    </cfRule>
    <cfRule type="cellIs" dxfId="1477" priority="18" operator="equal">
      <formula>"LC"</formula>
    </cfRule>
    <cfRule type="cellIs" dxfId="1476" priority="19" operator="equal">
      <formula>"PC"</formula>
    </cfRule>
    <cfRule type="cellIs" dxfId="1475" priority="20" operator="equal">
      <formula>"NC"</formula>
    </cfRule>
    <cfRule type="cellIs" dxfId="1474" priority="21" stopIfTrue="1" operator="equal">
      <formula>"NA"</formula>
    </cfRule>
    <cfRule type="cellIs" dxfId="1473" priority="22" operator="equal">
      <formula>"OK"</formula>
    </cfRule>
    <cfRule type="cellIs" dxfId="1472" priority="23" operator="equal">
      <formula>"NOK"</formula>
    </cfRule>
  </conditionalFormatting>
  <conditionalFormatting sqref="C68">
    <cfRule type="colorScale" priority="16">
      <colorScale>
        <cfvo type="min"/>
        <cfvo type="percentile" val="50"/>
        <cfvo type="max"/>
        <color rgb="FF63BE7B"/>
        <color rgb="FFFFEB84"/>
        <color rgb="FFF8696B"/>
      </colorScale>
    </cfRule>
    <cfRule type="cellIs" dxfId="1471" priority="9" operator="equal">
      <formula>"FC"</formula>
    </cfRule>
    <cfRule type="cellIs" dxfId="1470" priority="10" operator="equal">
      <formula>"LC"</formula>
    </cfRule>
    <cfRule type="cellIs" dxfId="1469" priority="11" operator="equal">
      <formula>"PC"</formula>
    </cfRule>
    <cfRule type="cellIs" dxfId="1468" priority="12" operator="equal">
      <formula>"NC"</formula>
    </cfRule>
    <cfRule type="cellIs" dxfId="1467" priority="13" stopIfTrue="1" operator="equal">
      <formula>"NA"</formula>
    </cfRule>
    <cfRule type="cellIs" dxfId="1466" priority="14" operator="equal">
      <formula>"OK"</formula>
    </cfRule>
    <cfRule type="cellIs" dxfId="1465" priority="15" operator="equal">
      <formula>"NOK"</formula>
    </cfRule>
  </conditionalFormatting>
  <conditionalFormatting sqref="C69">
    <cfRule type="colorScale" priority="8">
      <colorScale>
        <cfvo type="min"/>
        <cfvo type="percentile" val="50"/>
        <cfvo type="max"/>
        <color rgb="FF63BE7B"/>
        <color rgb="FFFFEB84"/>
        <color rgb="FFF8696B"/>
      </colorScale>
    </cfRule>
    <cfRule type="cellIs" dxfId="1464" priority="1" operator="equal">
      <formula>"FC"</formula>
    </cfRule>
    <cfRule type="cellIs" dxfId="1463" priority="2" operator="equal">
      <formula>"LC"</formula>
    </cfRule>
    <cfRule type="cellIs" dxfId="1462" priority="3" operator="equal">
      <formula>"PC"</formula>
    </cfRule>
    <cfRule type="cellIs" dxfId="1461" priority="4" operator="equal">
      <formula>"NC"</formula>
    </cfRule>
    <cfRule type="cellIs" dxfId="1460" priority="5" stopIfTrue="1" operator="equal">
      <formula>"NA"</formula>
    </cfRule>
    <cfRule type="cellIs" dxfId="1459" priority="6" operator="equal">
      <formula>"OK"</formula>
    </cfRule>
    <cfRule type="cellIs" dxfId="1458" priority="7" operator="equal">
      <formula>"NOK"</formula>
    </cfRule>
  </conditionalFormatting>
  <conditionalFormatting sqref="U70:V70">
    <cfRule type="cellIs" dxfId="1457" priority="326" operator="equal">
      <formula>"TBA"</formula>
    </cfRule>
  </conditionalFormatting>
  <conditionalFormatting sqref="C71">
    <cfRule type="colorScale" priority="313">
      <colorScale>
        <cfvo type="min"/>
        <cfvo type="percentile" val="50"/>
        <cfvo type="max"/>
        <color rgb="FF63BE7B"/>
        <color rgb="FFFFEB84"/>
        <color rgb="FFF8696B"/>
      </colorScale>
    </cfRule>
  </conditionalFormatting>
  <conditionalFormatting sqref="C71:G71">
    <cfRule type="cellIs" dxfId="1456" priority="268" operator="equal">
      <formula>"FC"</formula>
    </cfRule>
    <cfRule type="cellIs" dxfId="1455" priority="269" operator="equal">
      <formula>"LC"</formula>
    </cfRule>
    <cfRule type="cellIs" dxfId="1454" priority="270" operator="equal">
      <formula>"PC"</formula>
    </cfRule>
    <cfRule type="cellIs" dxfId="1453" priority="271" operator="equal">
      <formula>"NC"</formula>
    </cfRule>
    <cfRule type="cellIs" dxfId="1452" priority="310" stopIfTrue="1" operator="equal">
      <formula>"NA"</formula>
    </cfRule>
    <cfRule type="cellIs" dxfId="1451" priority="311" operator="equal">
      <formula>"OK"</formula>
    </cfRule>
    <cfRule type="cellIs" dxfId="1450" priority="312" operator="equal">
      <formula>"NOK"</formula>
    </cfRule>
  </conditionalFormatting>
  <conditionalFormatting sqref="D71:G71">
    <cfRule type="colorScale" priority="317">
      <colorScale>
        <cfvo type="min"/>
        <cfvo type="percentile" val="50"/>
        <cfvo type="max"/>
        <color rgb="FF63BE7B"/>
        <color rgb="FFFFEB84"/>
        <color rgb="FFF8696B"/>
      </colorScale>
    </cfRule>
  </conditionalFormatting>
  <conditionalFormatting sqref="K71">
    <cfRule type="colorScale" priority="288">
      <colorScale>
        <cfvo type="min"/>
        <cfvo type="percentile" val="50"/>
        <cfvo type="max"/>
        <color rgb="FF63BE7B"/>
        <color rgb="FFFFEB84"/>
        <color rgb="FFF8696B"/>
      </colorScale>
    </cfRule>
    <cfRule type="cellIs" dxfId="1449" priority="293" operator="equal">
      <formula>"FC"</formula>
    </cfRule>
    <cfRule type="cellIs" dxfId="1448" priority="294" operator="equal">
      <formula>"LC"</formula>
    </cfRule>
    <cfRule type="cellIs" dxfId="1447" priority="295" operator="equal">
      <formula>"PC"</formula>
    </cfRule>
    <cfRule type="cellIs" dxfId="1446" priority="296" operator="equal">
      <formula>"NC"</formula>
    </cfRule>
    <cfRule type="cellIs" dxfId="1445" priority="297" operator="equal">
      <formula>"TBA"</formula>
    </cfRule>
    <cfRule type="cellIs" dxfId="1444" priority="302" stopIfTrue="1" operator="equal">
      <formula>"NA"</formula>
    </cfRule>
    <cfRule type="cellIs" dxfId="1443" priority="303" operator="equal">
      <formula>"OK"</formula>
    </cfRule>
    <cfRule type="cellIs" dxfId="1442" priority="304" operator="equal">
      <formula>"NOK"</formula>
    </cfRule>
    <cfRule type="colorScale" priority="305">
      <colorScale>
        <cfvo type="min"/>
        <cfvo type="percentile" val="50"/>
        <cfvo type="max"/>
        <color rgb="FF63BE7B"/>
        <color rgb="FFFFEB84"/>
        <color rgb="FFF8696B"/>
      </colorScale>
    </cfRule>
    <cfRule type="cellIs" dxfId="1441" priority="306" stopIfTrue="1" operator="equal">
      <formula>"NA"</formula>
    </cfRule>
    <cfRule type="cellIs" dxfId="1440" priority="307" operator="equal">
      <formula>"OK"</formula>
    </cfRule>
    <cfRule type="cellIs" dxfId="1439" priority="308" operator="equal">
      <formula>"NOK"</formula>
    </cfRule>
    <cfRule type="colorScale" priority="309">
      <colorScale>
        <cfvo type="min"/>
        <cfvo type="percentile" val="50"/>
        <cfvo type="max"/>
        <color rgb="FF63BE7B"/>
        <color rgb="FFFFEB84"/>
        <color rgb="FFF8696B"/>
      </colorScale>
    </cfRule>
  </conditionalFormatting>
  <conditionalFormatting sqref="K71:M71">
    <cfRule type="cellIs" dxfId="1438" priority="273" operator="equal">
      <formula>"FC"</formula>
    </cfRule>
    <cfRule type="cellIs" dxfId="1437" priority="274" operator="equal">
      <formula>"LC"</formula>
    </cfRule>
    <cfRule type="cellIs" dxfId="1436" priority="275" operator="equal">
      <formula>"PC"</formula>
    </cfRule>
    <cfRule type="cellIs" dxfId="1435" priority="276" operator="equal">
      <formula>"NC"</formula>
    </cfRule>
    <cfRule type="cellIs" dxfId="1434" priority="277" stopIfTrue="1" operator="equal">
      <formula>"NA"</formula>
    </cfRule>
    <cfRule type="cellIs" dxfId="1433" priority="278" operator="equal">
      <formula>"OK"</formula>
    </cfRule>
    <cfRule type="cellIs" dxfId="1432" priority="279" operator="equal">
      <formula>"NOK"</formula>
    </cfRule>
  </conditionalFormatting>
  <conditionalFormatting sqref="L71:M71">
    <cfRule type="cellIs" dxfId="1431" priority="272" operator="equal">
      <formula>"TBA"</formula>
    </cfRule>
    <cfRule type="colorScale" priority="280">
      <colorScale>
        <cfvo type="min"/>
        <cfvo type="percentile" val="50"/>
        <cfvo type="max"/>
        <color rgb="FF63BE7B"/>
        <color rgb="FFFFEB84"/>
        <color rgb="FFF8696B"/>
      </colorScale>
    </cfRule>
  </conditionalFormatting>
  <conditionalFormatting sqref="P71">
    <cfRule type="cellIs" dxfId="1430" priority="266" operator="equal">
      <formula>"closed"</formula>
    </cfRule>
    <cfRule type="cellIs" dxfId="1429" priority="267" operator="equal">
      <formula>"ongoing"</formula>
    </cfRule>
  </conditionalFormatting>
  <conditionalFormatting sqref="U72:V72">
    <cfRule type="cellIs" dxfId="1428" priority="904" operator="equal">
      <formula>"TBA"</formula>
    </cfRule>
  </conditionalFormatting>
  <conditionalFormatting sqref="M73">
    <cfRule type="cellIs" dxfId="1427" priority="1686" stopIfTrue="1" operator="equal">
      <formula>"NA"</formula>
    </cfRule>
    <cfRule type="cellIs" dxfId="1426" priority="1687" operator="equal">
      <formula>"OK"</formula>
    </cfRule>
    <cfRule type="cellIs" dxfId="1425" priority="1688" operator="equal">
      <formula>"NOK"</formula>
    </cfRule>
    <cfRule type="colorScale" priority="1689">
      <colorScale>
        <cfvo type="min"/>
        <cfvo type="percentile" val="50"/>
        <cfvo type="max"/>
        <color rgb="FF63BE7B"/>
        <color rgb="FFFFEB84"/>
        <color rgb="FFF8696B"/>
      </colorScale>
    </cfRule>
  </conditionalFormatting>
  <conditionalFormatting sqref="C76">
    <cfRule type="colorScale" priority="966">
      <colorScale>
        <cfvo type="min"/>
        <cfvo type="percentile" val="50"/>
        <cfvo type="max"/>
        <color rgb="FF63BE7B"/>
        <color rgb="FFFFEB84"/>
        <color rgb="FFF8696B"/>
      </colorScale>
    </cfRule>
  </conditionalFormatting>
  <conditionalFormatting sqref="D76:G76">
    <cfRule type="colorScale" priority="970">
      <colorScale>
        <cfvo type="min"/>
        <cfvo type="percentile" val="50"/>
        <cfvo type="max"/>
        <color rgb="FF63BE7B"/>
        <color rgb="FFFFEB84"/>
        <color rgb="FFF8696B"/>
      </colorScale>
    </cfRule>
  </conditionalFormatting>
  <conditionalFormatting sqref="K76:M76">
    <cfRule type="colorScale" priority="929">
      <colorScale>
        <cfvo type="min"/>
        <cfvo type="percentile" val="50"/>
        <cfvo type="max"/>
        <color rgb="FF63BE7B"/>
        <color rgb="FFFFEB84"/>
        <color rgb="FFF8696B"/>
      </colorScale>
    </cfRule>
    <cfRule type="cellIs" dxfId="1424" priority="930" operator="equal">
      <formula>"FC"</formula>
    </cfRule>
    <cfRule type="cellIs" dxfId="1423" priority="931" operator="equal">
      <formula>"LC"</formula>
    </cfRule>
    <cfRule type="cellIs" dxfId="1422" priority="932" operator="equal">
      <formula>"PC"</formula>
    </cfRule>
    <cfRule type="cellIs" dxfId="1421" priority="933" operator="equal">
      <formula>"NC"</formula>
    </cfRule>
    <cfRule type="cellIs" dxfId="1420" priority="934" stopIfTrue="1" operator="equal">
      <formula>"NA"</formula>
    </cfRule>
    <cfRule type="cellIs" dxfId="1419" priority="935" operator="equal">
      <formula>"OK"</formula>
    </cfRule>
    <cfRule type="cellIs" dxfId="1418" priority="936" operator="equal">
      <formula>"NOK"</formula>
    </cfRule>
    <cfRule type="colorScale" priority="937">
      <colorScale>
        <cfvo type="min"/>
        <cfvo type="percentile" val="50"/>
        <cfvo type="max"/>
        <color rgb="FF63BE7B"/>
        <color rgb="FFFFEB84"/>
        <color rgb="FFF8696B"/>
      </colorScale>
    </cfRule>
    <cfRule type="cellIs" dxfId="1417" priority="959" stopIfTrue="1" operator="equal">
      <formula>"NA"</formula>
    </cfRule>
    <cfRule type="cellIs" dxfId="1416" priority="960" operator="equal">
      <formula>"OK"</formula>
    </cfRule>
    <cfRule type="cellIs" dxfId="1415" priority="961" operator="equal">
      <formula>"NOK"</formula>
    </cfRule>
    <cfRule type="colorScale" priority="962">
      <colorScale>
        <cfvo type="min"/>
        <cfvo type="percentile" val="50"/>
        <cfvo type="max"/>
        <color rgb="FF63BE7B"/>
        <color rgb="FFFFEB84"/>
        <color rgb="FFF8696B"/>
      </colorScale>
    </cfRule>
  </conditionalFormatting>
  <conditionalFormatting sqref="L76">
    <cfRule type="cellIs" dxfId="1414" priority="938" operator="equal">
      <formula>"FC"</formula>
    </cfRule>
    <cfRule type="cellIs" dxfId="1413" priority="939" operator="equal">
      <formula>"LC"</formula>
    </cfRule>
    <cfRule type="cellIs" dxfId="1412" priority="940" operator="equal">
      <formula>"PC"</formula>
    </cfRule>
    <cfRule type="cellIs" dxfId="1411" priority="941" operator="equal">
      <formula>"NC"</formula>
    </cfRule>
    <cfRule type="cellIs" dxfId="1410" priority="942" stopIfTrue="1" operator="equal">
      <formula>"NA"</formula>
    </cfRule>
    <cfRule type="cellIs" dxfId="1409" priority="943" operator="equal">
      <formula>"OK"</formula>
    </cfRule>
    <cfRule type="cellIs" dxfId="1408" priority="944" operator="equal">
      <formula>"NOK"</formula>
    </cfRule>
    <cfRule type="colorScale" priority="945">
      <colorScale>
        <cfvo type="min"/>
        <cfvo type="percentile" val="50"/>
        <cfvo type="max"/>
        <color rgb="FF63BE7B"/>
        <color rgb="FFFFEB84"/>
        <color rgb="FFF8696B"/>
      </colorScale>
    </cfRule>
    <cfRule type="cellIs" dxfId="1407" priority="946" operator="equal">
      <formula>"FC"</formula>
    </cfRule>
    <cfRule type="cellIs" dxfId="1406" priority="947" operator="equal">
      <formula>"LC"</formula>
    </cfRule>
    <cfRule type="cellIs" dxfId="1405" priority="948" operator="equal">
      <formula>"PC"</formula>
    </cfRule>
    <cfRule type="cellIs" dxfId="1404" priority="949" operator="equal">
      <formula>"NC"</formula>
    </cfRule>
    <cfRule type="cellIs" dxfId="1403" priority="950" stopIfTrue="1" operator="equal">
      <formula>"NA"</formula>
    </cfRule>
    <cfRule type="cellIs" dxfId="1402" priority="951" operator="equal">
      <formula>"OK"</formula>
    </cfRule>
    <cfRule type="cellIs" dxfId="1401" priority="952" operator="equal">
      <formula>"NOK"</formula>
    </cfRule>
    <cfRule type="colorScale" priority="953">
      <colorScale>
        <cfvo type="min"/>
        <cfvo type="percentile" val="50"/>
        <cfvo type="max"/>
        <color rgb="FF63BE7B"/>
        <color rgb="FFFFEB84"/>
        <color rgb="FFF8696B"/>
      </colorScale>
    </cfRule>
  </conditionalFormatting>
  <conditionalFormatting sqref="C77">
    <cfRule type="colorScale" priority="234">
      <colorScale>
        <cfvo type="min"/>
        <cfvo type="percentile" val="50"/>
        <cfvo type="max"/>
        <color rgb="FF63BE7B"/>
        <color rgb="FFFFEB84"/>
        <color rgb="FFF8696B"/>
      </colorScale>
    </cfRule>
  </conditionalFormatting>
  <conditionalFormatting sqref="D77:G77">
    <cfRule type="colorScale" priority="238">
      <colorScale>
        <cfvo type="min"/>
        <cfvo type="percentile" val="50"/>
        <cfvo type="max"/>
        <color rgb="FF63BE7B"/>
        <color rgb="FFFFEB84"/>
        <color rgb="FFF8696B"/>
      </colorScale>
    </cfRule>
  </conditionalFormatting>
  <conditionalFormatting sqref="K77:M77">
    <cfRule type="colorScale" priority="230">
      <colorScale>
        <cfvo type="min"/>
        <cfvo type="percentile" val="50"/>
        <cfvo type="max"/>
        <color rgb="FF63BE7B"/>
        <color rgb="FFFFEB84"/>
        <color rgb="FFF8696B"/>
      </colorScale>
    </cfRule>
  </conditionalFormatting>
  <conditionalFormatting sqref="L77">
    <cfRule type="cellIs" dxfId="1400" priority="219" stopIfTrue="1" operator="equal">
      <formula>"NA"</formula>
    </cfRule>
    <cfRule type="cellIs" dxfId="1399" priority="220" operator="equal">
      <formula>"OK"</formula>
    </cfRule>
    <cfRule type="cellIs" dxfId="1398" priority="221" operator="equal">
      <formula>"NOK"</formula>
    </cfRule>
    <cfRule type="colorScale" priority="222">
      <colorScale>
        <cfvo type="min"/>
        <cfvo type="percentile" val="50"/>
        <cfvo type="max"/>
        <color rgb="FF63BE7B"/>
        <color rgb="FFFFEB84"/>
        <color rgb="FFF8696B"/>
      </colorScale>
    </cfRule>
    <cfRule type="colorScale" priority="226">
      <colorScale>
        <cfvo type="min"/>
        <cfvo type="percentile" val="50"/>
        <cfvo type="max"/>
        <color rgb="FF63BE7B"/>
        <color rgb="FFFFEB84"/>
        <color rgb="FFF8696B"/>
      </colorScale>
    </cfRule>
  </conditionalFormatting>
  <conditionalFormatting sqref="U86:V86">
    <cfRule type="cellIs" dxfId="1397" priority="49" operator="equal">
      <formula>"TBA"</formula>
    </cfRule>
  </conditionalFormatting>
  <conditionalFormatting sqref="U93:V93">
    <cfRule type="cellIs" dxfId="1396" priority="322" operator="equal">
      <formula>"TBA"</formula>
    </cfRule>
  </conditionalFormatting>
  <conditionalFormatting sqref="U97:V97">
    <cfRule type="cellIs" dxfId="1395" priority="320" operator="equal">
      <formula>"TBA"</formula>
    </cfRule>
  </conditionalFormatting>
  <conditionalFormatting sqref="U100:V100">
    <cfRule type="cellIs" dxfId="1394" priority="902" operator="equal">
      <formula>"TBA"</formula>
    </cfRule>
  </conditionalFormatting>
  <conditionalFormatting sqref="C101">
    <cfRule type="colorScale" priority="1697">
      <colorScale>
        <cfvo type="min"/>
        <cfvo type="percentile" val="50"/>
        <cfvo type="max"/>
        <color rgb="FF63BE7B"/>
        <color rgb="FFFFEB84"/>
        <color rgb="FFF8696B"/>
      </colorScale>
    </cfRule>
  </conditionalFormatting>
  <conditionalFormatting sqref="K101:M101">
    <cfRule type="colorScale" priority="1693">
      <colorScale>
        <cfvo type="min"/>
        <cfvo type="percentile" val="50"/>
        <cfvo type="max"/>
        <color rgb="FF63BE7B"/>
        <color rgb="FFFFEB84"/>
        <color rgb="FFF8696B"/>
      </colorScale>
    </cfRule>
  </conditionalFormatting>
  <conditionalFormatting sqref="C102">
    <cfRule type="colorScale" priority="1429">
      <colorScale>
        <cfvo type="min"/>
        <cfvo type="percentile" val="50"/>
        <cfvo type="max"/>
        <color rgb="FF63BE7B"/>
        <color rgb="FFFFEB84"/>
        <color rgb="FFF8696B"/>
      </colorScale>
    </cfRule>
  </conditionalFormatting>
  <conditionalFormatting sqref="U105:V105">
    <cfRule type="cellIs" dxfId="1393" priority="900" operator="equal">
      <formula>"TBA"</formula>
    </cfRule>
  </conditionalFormatting>
  <conditionalFormatting sqref="C106">
    <cfRule type="colorScale" priority="99">
      <colorScale>
        <cfvo type="min"/>
        <cfvo type="percentile" val="50"/>
        <cfvo type="max"/>
        <color rgb="FF63BE7B"/>
        <color rgb="FFFFEB84"/>
        <color rgb="FFF8696B"/>
      </colorScale>
    </cfRule>
  </conditionalFormatting>
  <conditionalFormatting sqref="C106:G106">
    <cfRule type="cellIs" dxfId="1392" priority="96" stopIfTrue="1" operator="equal">
      <formula>"NA"</formula>
    </cfRule>
    <cfRule type="cellIs" dxfId="1391" priority="97" operator="equal">
      <formula>"OK"</formula>
    </cfRule>
    <cfRule type="cellIs" dxfId="1390" priority="98" operator="equal">
      <formula>"NOK"</formula>
    </cfRule>
  </conditionalFormatting>
  <conditionalFormatting sqref="D106:G106">
    <cfRule type="colorScale" priority="103">
      <colorScale>
        <cfvo type="min"/>
        <cfvo type="percentile" val="50"/>
        <cfvo type="max"/>
        <color rgb="FF63BE7B"/>
        <color rgb="FFFFEB84"/>
        <color rgb="FFF8696B"/>
      </colorScale>
    </cfRule>
  </conditionalFormatting>
  <conditionalFormatting sqref="K106:M106">
    <cfRule type="cellIs" dxfId="1389" priority="79" operator="equal">
      <formula>"TBA"</formula>
    </cfRule>
    <cfRule type="cellIs" dxfId="1388" priority="92" stopIfTrue="1" operator="equal">
      <formula>"NA"</formula>
    </cfRule>
    <cfRule type="cellIs" dxfId="1387" priority="93" operator="equal">
      <formula>"OK"</formula>
    </cfRule>
    <cfRule type="cellIs" dxfId="1386" priority="94" operator="equal">
      <formula>"NOK"</formula>
    </cfRule>
    <cfRule type="colorScale" priority="95">
      <colorScale>
        <cfvo type="min"/>
        <cfvo type="percentile" val="50"/>
        <cfvo type="max"/>
        <color rgb="FF63BE7B"/>
        <color rgb="FFFFEB84"/>
        <color rgb="FFF8696B"/>
      </colorScale>
    </cfRule>
  </conditionalFormatting>
  <conditionalFormatting sqref="L106">
    <cfRule type="cellIs" dxfId="1385" priority="84" stopIfTrue="1" operator="equal">
      <formula>"NA"</formula>
    </cfRule>
    <cfRule type="cellIs" dxfId="1384" priority="85" operator="equal">
      <formula>"OK"</formula>
    </cfRule>
    <cfRule type="cellIs" dxfId="1383" priority="86" operator="equal">
      <formula>"NOK"</formula>
    </cfRule>
    <cfRule type="colorScale" priority="87">
      <colorScale>
        <cfvo type="min"/>
        <cfvo type="percentile" val="50"/>
        <cfvo type="max"/>
        <color rgb="FF63BE7B"/>
        <color rgb="FFFFEB84"/>
        <color rgb="FFF8696B"/>
      </colorScale>
    </cfRule>
    <cfRule type="cellIs" dxfId="1382" priority="88" stopIfTrue="1" operator="equal">
      <formula>"NA"</formula>
    </cfRule>
    <cfRule type="cellIs" dxfId="1381" priority="89" operator="equal">
      <formula>"OK"</formula>
    </cfRule>
    <cfRule type="cellIs" dxfId="1380" priority="90" operator="equal">
      <formula>"NOK"</formula>
    </cfRule>
    <cfRule type="colorScale" priority="91">
      <colorScale>
        <cfvo type="min"/>
        <cfvo type="percentile" val="50"/>
        <cfvo type="max"/>
        <color rgb="FF63BE7B"/>
        <color rgb="FFFFEB84"/>
        <color rgb="FFF8696B"/>
      </colorScale>
    </cfRule>
  </conditionalFormatting>
  <conditionalFormatting sqref="P106">
    <cfRule type="cellIs" dxfId="1379" priority="77" operator="equal">
      <formula>"closed"</formula>
    </cfRule>
    <cfRule type="cellIs" dxfId="1378" priority="78" operator="equal">
      <formula>"ongoing"</formula>
    </cfRule>
  </conditionalFormatting>
  <conditionalFormatting sqref="U107:V107">
    <cfRule type="cellIs" dxfId="1377" priority="318" operator="equal">
      <formula>"TBA"</formula>
    </cfRule>
  </conditionalFormatting>
  <conditionalFormatting sqref="C108">
    <cfRule type="colorScale" priority="72">
      <colorScale>
        <cfvo type="min"/>
        <cfvo type="percentile" val="50"/>
        <cfvo type="max"/>
        <color rgb="FF63BE7B"/>
        <color rgb="FFFFEB84"/>
        <color rgb="FFF8696B"/>
      </colorScale>
    </cfRule>
  </conditionalFormatting>
  <conditionalFormatting sqref="C108:G108">
    <cfRule type="cellIs" dxfId="1376" priority="69" stopIfTrue="1" operator="equal">
      <formula>"NA"</formula>
    </cfRule>
    <cfRule type="cellIs" dxfId="1375" priority="70" operator="equal">
      <formula>"OK"</formula>
    </cfRule>
    <cfRule type="cellIs" dxfId="1374" priority="71" operator="equal">
      <formula>"NOK"</formula>
    </cfRule>
  </conditionalFormatting>
  <conditionalFormatting sqref="D108:G108">
    <cfRule type="colorScale" priority="76">
      <colorScale>
        <cfvo type="min"/>
        <cfvo type="percentile" val="50"/>
        <cfvo type="max"/>
        <color rgb="FF63BE7B"/>
        <color rgb="FFFFEB84"/>
        <color rgb="FFF8696B"/>
      </colorScale>
    </cfRule>
  </conditionalFormatting>
  <conditionalFormatting sqref="K108:M108">
    <cfRule type="cellIs" dxfId="1373" priority="52" operator="equal">
      <formula>"TBA"</formula>
    </cfRule>
    <cfRule type="cellIs" dxfId="1372" priority="65" stopIfTrue="1" operator="equal">
      <formula>"NA"</formula>
    </cfRule>
    <cfRule type="cellIs" dxfId="1371" priority="66" operator="equal">
      <formula>"OK"</formula>
    </cfRule>
    <cfRule type="cellIs" dxfId="1370" priority="67" operator="equal">
      <formula>"NOK"</formula>
    </cfRule>
    <cfRule type="colorScale" priority="68">
      <colorScale>
        <cfvo type="min"/>
        <cfvo type="percentile" val="50"/>
        <cfvo type="max"/>
        <color rgb="FF63BE7B"/>
        <color rgb="FFFFEB84"/>
        <color rgb="FFF8696B"/>
      </colorScale>
    </cfRule>
  </conditionalFormatting>
  <conditionalFormatting sqref="L108">
    <cfRule type="cellIs" dxfId="1369" priority="57" stopIfTrue="1" operator="equal">
      <formula>"NA"</formula>
    </cfRule>
    <cfRule type="cellIs" dxfId="1368" priority="58" operator="equal">
      <formula>"OK"</formula>
    </cfRule>
    <cfRule type="cellIs" dxfId="1367" priority="59" operator="equal">
      <formula>"NOK"</formula>
    </cfRule>
    <cfRule type="colorScale" priority="60">
      <colorScale>
        <cfvo type="min"/>
        <cfvo type="percentile" val="50"/>
        <cfvo type="max"/>
        <color rgb="FF63BE7B"/>
        <color rgb="FFFFEB84"/>
        <color rgb="FFF8696B"/>
      </colorScale>
    </cfRule>
    <cfRule type="cellIs" dxfId="1366" priority="61" stopIfTrue="1" operator="equal">
      <formula>"NA"</formula>
    </cfRule>
    <cfRule type="cellIs" dxfId="1365" priority="62" operator="equal">
      <formula>"OK"</formula>
    </cfRule>
    <cfRule type="cellIs" dxfId="1364" priority="63" operator="equal">
      <formula>"NOK"</formula>
    </cfRule>
    <cfRule type="colorScale" priority="64">
      <colorScale>
        <cfvo type="min"/>
        <cfvo type="percentile" val="50"/>
        <cfvo type="max"/>
        <color rgb="FF63BE7B"/>
        <color rgb="FFFFEB84"/>
        <color rgb="FFF8696B"/>
      </colorScale>
    </cfRule>
  </conditionalFormatting>
  <conditionalFormatting sqref="P108">
    <cfRule type="cellIs" dxfId="1363" priority="50" operator="equal">
      <formula>"closed"</formula>
    </cfRule>
    <cfRule type="cellIs" dxfId="1362" priority="51" operator="equal">
      <formula>"ongoing"</formula>
    </cfRule>
  </conditionalFormatting>
  <conditionalFormatting sqref="U109:V109">
    <cfRule type="cellIs" dxfId="1361" priority="813" operator="equal">
      <formula>"TBA"</formula>
    </cfRule>
  </conditionalFormatting>
  <conditionalFormatting sqref="C110:F110">
    <cfRule type="colorScale" priority="832">
      <colorScale>
        <cfvo type="min"/>
        <cfvo type="percentile" val="50"/>
        <cfvo type="max"/>
        <color rgb="FF63BE7B"/>
        <color rgb="FFFFEB84"/>
        <color rgb="FFF8696B"/>
      </colorScale>
    </cfRule>
  </conditionalFormatting>
  <conditionalFormatting sqref="C110:G110">
    <cfRule type="cellIs" dxfId="1360" priority="817" operator="equal">
      <formula>"FC"</formula>
    </cfRule>
    <cfRule type="cellIs" dxfId="1359" priority="818" operator="equal">
      <formula>"LC"</formula>
    </cfRule>
    <cfRule type="cellIs" dxfId="1358" priority="819" operator="equal">
      <formula>"PC"</formula>
    </cfRule>
    <cfRule type="cellIs" dxfId="1357" priority="820" operator="equal">
      <formula>"NC"</formula>
    </cfRule>
    <cfRule type="cellIs" dxfId="1356" priority="821" stopIfTrue="1" operator="equal">
      <formula>"NA"</formula>
    </cfRule>
    <cfRule type="cellIs" dxfId="1355" priority="822" operator="equal">
      <formula>"OK"</formula>
    </cfRule>
    <cfRule type="cellIs" dxfId="1354" priority="823" operator="equal">
      <formula>"NOK"</formula>
    </cfRule>
  </conditionalFormatting>
  <conditionalFormatting sqref="G110">
    <cfRule type="colorScale" priority="824">
      <colorScale>
        <cfvo type="min"/>
        <cfvo type="percentile" val="50"/>
        <cfvo type="max"/>
        <color rgb="FF63BE7B"/>
        <color rgb="FFFFEB84"/>
        <color rgb="FFF8696B"/>
      </colorScale>
    </cfRule>
  </conditionalFormatting>
  <conditionalFormatting sqref="K110:M110">
    <cfRule type="cellIs" dxfId="1353" priority="833" operator="equal">
      <formula>"TBA"</formula>
    </cfRule>
    <cfRule type="cellIs" dxfId="1352" priority="834" operator="equal">
      <formula>"FC"</formula>
    </cfRule>
    <cfRule type="cellIs" dxfId="1351" priority="835" operator="equal">
      <formula>"LC"</formula>
    </cfRule>
    <cfRule type="cellIs" dxfId="1350" priority="836" operator="equal">
      <formula>"PC"</formula>
    </cfRule>
    <cfRule type="cellIs" dxfId="1349" priority="837" operator="equal">
      <formula>"NC"</formula>
    </cfRule>
    <cfRule type="cellIs" dxfId="1348" priority="838" stopIfTrue="1" operator="equal">
      <formula>"NA"</formula>
    </cfRule>
    <cfRule type="cellIs" dxfId="1347" priority="839" operator="equal">
      <formula>"OK"</formula>
    </cfRule>
    <cfRule type="cellIs" dxfId="1346" priority="840" operator="equal">
      <formula>"NOK"</formula>
    </cfRule>
    <cfRule type="colorScale" priority="841">
      <colorScale>
        <cfvo type="min"/>
        <cfvo type="percentile" val="50"/>
        <cfvo type="max"/>
        <color rgb="FF63BE7B"/>
        <color rgb="FFFFEB84"/>
        <color rgb="FFF8696B"/>
      </colorScale>
    </cfRule>
  </conditionalFormatting>
  <conditionalFormatting sqref="P110">
    <cfRule type="cellIs" dxfId="1345" priority="815" operator="equal">
      <formula>"closed"</formula>
    </cfRule>
    <cfRule type="cellIs" dxfId="1344" priority="816" operator="equal">
      <formula>"ongoing"</formula>
    </cfRule>
  </conditionalFormatting>
  <conditionalFormatting sqref="U111:V111">
    <cfRule type="cellIs" dxfId="1343" priority="898" operator="equal">
      <formula>"TBA"</formula>
    </cfRule>
  </conditionalFormatting>
  <conditionalFormatting sqref="C112:F112">
    <cfRule type="colorScale" priority="1349">
      <colorScale>
        <cfvo type="min"/>
        <cfvo type="percentile" val="50"/>
        <cfvo type="max"/>
        <color rgb="FF63BE7B"/>
        <color rgb="FFFFEB84"/>
        <color rgb="FFF8696B"/>
      </colorScale>
    </cfRule>
  </conditionalFormatting>
  <conditionalFormatting sqref="G112">
    <cfRule type="colorScale" priority="1341">
      <colorScale>
        <cfvo type="min"/>
        <cfvo type="percentile" val="50"/>
        <cfvo type="max"/>
        <color rgb="FF63BE7B"/>
        <color rgb="FFFFEB84"/>
        <color rgb="FFF8696B"/>
      </colorScale>
    </cfRule>
  </conditionalFormatting>
  <conditionalFormatting sqref="C129">
    <cfRule type="cellIs" dxfId="1342" priority="1026" operator="equal">
      <formula>"FC"</formula>
    </cfRule>
    <cfRule type="cellIs" dxfId="1341" priority="1027" operator="equal">
      <formula>"LC"</formula>
    </cfRule>
    <cfRule type="cellIs" dxfId="1340" priority="1028" operator="equal">
      <formula>"PC"</formula>
    </cfRule>
    <cfRule type="cellIs" dxfId="1339" priority="1029" operator="equal">
      <formula>"NC"</formula>
    </cfRule>
    <cfRule type="cellIs" dxfId="1338" priority="1030" stopIfTrue="1" operator="equal">
      <formula>"NA"</formula>
    </cfRule>
  </conditionalFormatting>
  <conditionalFormatting sqref="K129:M129">
    <cfRule type="cellIs" dxfId="1337" priority="1020" stopIfTrue="1" operator="equal">
      <formula>"NA"</formula>
    </cfRule>
    <cfRule type="cellIs" dxfId="1336" priority="1021" stopIfTrue="1" operator="equal">
      <formula>"NOK"</formula>
    </cfRule>
    <cfRule type="cellIs" dxfId="1335" priority="1022" stopIfTrue="1" operator="equal">
      <formula>"OK"</formula>
    </cfRule>
  </conditionalFormatting>
  <conditionalFormatting sqref="C73:C75">
    <cfRule type="colorScale" priority="7139">
      <colorScale>
        <cfvo type="min"/>
        <cfvo type="percentile" val="50"/>
        <cfvo type="max"/>
        <color rgb="FF63BE7B"/>
        <color rgb="FFFFEB84"/>
        <color rgb="FFF8696B"/>
      </colorScale>
    </cfRule>
  </conditionalFormatting>
  <conditionalFormatting sqref="C78:C85">
    <cfRule type="colorScale" priority="261">
      <colorScale>
        <cfvo type="min"/>
        <cfvo type="percentile" val="50"/>
        <cfvo type="max"/>
        <color rgb="FF63BE7B"/>
        <color rgb="FFFFEB84"/>
        <color rgb="FFF8696B"/>
      </colorScale>
    </cfRule>
  </conditionalFormatting>
  <conditionalFormatting sqref="C87:C92">
    <cfRule type="colorScale" priority="207">
      <colorScale>
        <cfvo type="min"/>
        <cfvo type="percentile" val="50"/>
        <cfvo type="max"/>
        <color rgb="FF63BE7B"/>
        <color rgb="FFFFEB84"/>
        <color rgb="FFF8696B"/>
      </colorScale>
    </cfRule>
  </conditionalFormatting>
  <conditionalFormatting sqref="C94:C96">
    <cfRule type="colorScale" priority="180">
      <colorScale>
        <cfvo type="min"/>
        <cfvo type="percentile" val="50"/>
        <cfvo type="max"/>
        <color rgb="FF63BE7B"/>
        <color rgb="FFFFEB84"/>
        <color rgb="FFF8696B"/>
      </colorScale>
    </cfRule>
  </conditionalFormatting>
  <conditionalFormatting sqref="C98:C99">
    <cfRule type="colorScale" priority="153">
      <colorScale>
        <cfvo type="min"/>
        <cfvo type="percentile" val="50"/>
        <cfvo type="max"/>
        <color rgb="FF63BE7B"/>
        <color rgb="FFFFEB84"/>
        <color rgb="FFF8696B"/>
      </colorScale>
    </cfRule>
  </conditionalFormatting>
  <conditionalFormatting sqref="C103:C104">
    <cfRule type="colorScale" priority="126">
      <colorScale>
        <cfvo type="min"/>
        <cfvo type="percentile" val="50"/>
        <cfvo type="max"/>
        <color rgb="FF63BE7B"/>
        <color rgb="FFFFEB84"/>
        <color rgb="FFF8696B"/>
      </colorScale>
    </cfRule>
  </conditionalFormatting>
  <conditionalFormatting sqref="G5:G8">
    <cfRule type="cellIs" dxfId="1334" priority="971" operator="equal">
      <formula>"FC"</formula>
    </cfRule>
    <cfRule type="cellIs" dxfId="1333" priority="972" operator="equal">
      <formula>"LC"</formula>
    </cfRule>
    <cfRule type="cellIs" dxfId="1332" priority="973" operator="equal">
      <formula>"PC"</formula>
    </cfRule>
    <cfRule type="cellIs" dxfId="1331" priority="974" operator="equal">
      <formula>"NC"</formula>
    </cfRule>
    <cfRule type="cellIs" dxfId="1330" priority="975" stopIfTrue="1" operator="equal">
      <formula>"NA"</formula>
    </cfRule>
    <cfRule type="cellIs" dxfId="1329" priority="976" operator="equal">
      <formula>"OK"</formula>
    </cfRule>
    <cfRule type="cellIs" dxfId="1328" priority="977" operator="equal">
      <formula>"NOK"</formula>
    </cfRule>
    <cfRule type="colorScale" priority="978">
      <colorScale>
        <cfvo type="min"/>
        <cfvo type="percentile" val="50"/>
        <cfvo type="max"/>
        <color rgb="FF63BE7B"/>
        <color rgb="FFFFEB84"/>
        <color rgb="FFF8696B"/>
      </colorScale>
    </cfRule>
  </conditionalFormatting>
  <conditionalFormatting sqref="G35:G43">
    <cfRule type="colorScale" priority="7118">
      <colorScale>
        <cfvo type="min"/>
        <cfvo type="percentile" val="50"/>
        <cfvo type="max"/>
        <color rgb="FF63BE7B"/>
        <color rgb="FFFFEB84"/>
        <color rgb="FFF8696B"/>
      </colorScale>
    </cfRule>
  </conditionalFormatting>
  <conditionalFormatting sqref="G54:G55">
    <cfRule type="colorScale" priority="391">
      <colorScale>
        <cfvo type="min"/>
        <cfvo type="percentile" val="50"/>
        <cfvo type="max"/>
        <color rgb="FF63BE7B"/>
        <color rgb="FFFFEB84"/>
        <color rgb="FFF8696B"/>
      </colorScale>
    </cfRule>
  </conditionalFormatting>
  <conditionalFormatting sqref="G59:G61">
    <cfRule type="colorScale" priority="1365">
      <colorScale>
        <cfvo type="min"/>
        <cfvo type="percentile" val="50"/>
        <cfvo type="max"/>
        <color rgb="FF63BE7B"/>
        <color rgb="FFFFEB84"/>
        <color rgb="FFF8696B"/>
      </colorScale>
    </cfRule>
  </conditionalFormatting>
  <conditionalFormatting sqref="G113:G128">
    <cfRule type="colorScale" priority="7266">
      <colorScale>
        <cfvo type="min"/>
        <cfvo type="percentile" val="50"/>
        <cfvo type="max"/>
        <color rgb="FF63BE7B"/>
        <color rgb="FFFFEB84"/>
        <color rgb="FFF8696B"/>
      </colorScale>
    </cfRule>
  </conditionalFormatting>
  <conditionalFormatting sqref="L41:L43">
    <cfRule type="colorScale" priority="7106">
      <colorScale>
        <cfvo type="min"/>
        <cfvo type="percentile" val="50"/>
        <cfvo type="max"/>
        <color rgb="FF63BE7B"/>
        <color rgb="FFFFEB84"/>
        <color rgb="FFF8696B"/>
      </colorScale>
    </cfRule>
  </conditionalFormatting>
  <conditionalFormatting sqref="L50:L51">
    <cfRule type="colorScale" priority="1258">
      <colorScale>
        <cfvo type="min"/>
        <cfvo type="percentile" val="50"/>
        <cfvo type="max"/>
        <color rgb="FF63BE7B"/>
        <color rgb="FFFFEB84"/>
        <color rgb="FFF8696B"/>
      </colorScale>
    </cfRule>
  </conditionalFormatting>
  <conditionalFormatting sqref="L54:L55">
    <cfRule type="colorScale" priority="366">
      <colorScale>
        <cfvo type="min"/>
        <cfvo type="percentile" val="50"/>
        <cfvo type="max"/>
        <color rgb="FF63BE7B"/>
        <color rgb="FFFFEB84"/>
        <color rgb="FFF8696B"/>
      </colorScale>
    </cfRule>
  </conditionalFormatting>
  <conditionalFormatting sqref="L74:L75">
    <cfRule type="cellIs" dxfId="1327" priority="6680" stopIfTrue="1" operator="equal">
      <formula>"NA"</formula>
    </cfRule>
    <cfRule type="cellIs" dxfId="1326" priority="6681" operator="equal">
      <formula>"OK"</formula>
    </cfRule>
    <cfRule type="cellIs" dxfId="1325" priority="6682" operator="equal">
      <formula>"NOK"</formula>
    </cfRule>
    <cfRule type="colorScale" priority="6683">
      <colorScale>
        <cfvo type="min"/>
        <cfvo type="percentile" val="50"/>
        <cfvo type="max"/>
        <color rgb="FF63BE7B"/>
        <color rgb="FFFFEB84"/>
        <color rgb="FFF8696B"/>
      </colorScale>
    </cfRule>
    <cfRule type="cellIs" dxfId="1324" priority="7128" stopIfTrue="1" operator="equal">
      <formula>"NA"</formula>
    </cfRule>
    <cfRule type="cellIs" dxfId="1323" priority="7129" operator="equal">
      <formula>"OK"</formula>
    </cfRule>
    <cfRule type="cellIs" dxfId="1322" priority="7130" operator="equal">
      <formula>"NOK"</formula>
    </cfRule>
    <cfRule type="colorScale" priority="7131">
      <colorScale>
        <cfvo type="min"/>
        <cfvo type="percentile" val="50"/>
        <cfvo type="max"/>
        <color rgb="FF63BE7B"/>
        <color rgb="FFFFEB84"/>
        <color rgb="FFF8696B"/>
      </colorScale>
    </cfRule>
  </conditionalFormatting>
  <conditionalFormatting sqref="L77:L85">
    <cfRule type="cellIs" dxfId="1321" priority="223" stopIfTrue="1" operator="equal">
      <formula>"NA"</formula>
    </cfRule>
    <cfRule type="cellIs" dxfId="1320" priority="224" operator="equal">
      <formula>"OK"</formula>
    </cfRule>
    <cfRule type="cellIs" dxfId="1319" priority="225" operator="equal">
      <formula>"NOK"</formula>
    </cfRule>
  </conditionalFormatting>
  <conditionalFormatting sqref="L78:L85">
    <cfRule type="colorScale" priority="249">
      <colorScale>
        <cfvo type="min"/>
        <cfvo type="percentile" val="50"/>
        <cfvo type="max"/>
        <color rgb="FF63BE7B"/>
        <color rgb="FFFFEB84"/>
        <color rgb="FFF8696B"/>
      </colorScale>
    </cfRule>
    <cfRule type="cellIs" dxfId="1318" priority="250" stopIfTrue="1" operator="equal">
      <formula>"NA"</formula>
    </cfRule>
    <cfRule type="cellIs" dxfId="1317" priority="251" operator="equal">
      <formula>"OK"</formula>
    </cfRule>
    <cfRule type="cellIs" dxfId="1316" priority="252" operator="equal">
      <formula>"NOK"</formula>
    </cfRule>
    <cfRule type="colorScale" priority="253">
      <colorScale>
        <cfvo type="min"/>
        <cfvo type="percentile" val="50"/>
        <cfvo type="max"/>
        <color rgb="FF63BE7B"/>
        <color rgb="FFFFEB84"/>
        <color rgb="FFF8696B"/>
      </colorScale>
    </cfRule>
  </conditionalFormatting>
  <conditionalFormatting sqref="L87:L92">
    <cfRule type="cellIs" dxfId="1315" priority="192" stopIfTrue="1" operator="equal">
      <formula>"NA"</formula>
    </cfRule>
    <cfRule type="cellIs" dxfId="1314" priority="193" operator="equal">
      <formula>"OK"</formula>
    </cfRule>
    <cfRule type="cellIs" dxfId="1313" priority="194" operator="equal">
      <formula>"NOK"</formula>
    </cfRule>
    <cfRule type="colorScale" priority="195">
      <colorScale>
        <cfvo type="min"/>
        <cfvo type="percentile" val="50"/>
        <cfvo type="max"/>
        <color rgb="FF63BE7B"/>
        <color rgb="FFFFEB84"/>
        <color rgb="FFF8696B"/>
      </colorScale>
    </cfRule>
    <cfRule type="cellIs" dxfId="1312" priority="196" stopIfTrue="1" operator="equal">
      <formula>"NA"</formula>
    </cfRule>
    <cfRule type="cellIs" dxfId="1311" priority="197" operator="equal">
      <formula>"OK"</formula>
    </cfRule>
    <cfRule type="cellIs" dxfId="1310" priority="198" operator="equal">
      <formula>"NOK"</formula>
    </cfRule>
    <cfRule type="colorScale" priority="199">
      <colorScale>
        <cfvo type="min"/>
        <cfvo type="percentile" val="50"/>
        <cfvo type="max"/>
        <color rgb="FF63BE7B"/>
        <color rgb="FFFFEB84"/>
        <color rgb="FFF8696B"/>
      </colorScale>
    </cfRule>
  </conditionalFormatting>
  <conditionalFormatting sqref="L94:L96">
    <cfRule type="cellIs" dxfId="1309" priority="165" stopIfTrue="1" operator="equal">
      <formula>"NA"</formula>
    </cfRule>
    <cfRule type="cellIs" dxfId="1308" priority="166" operator="equal">
      <formula>"OK"</formula>
    </cfRule>
    <cfRule type="cellIs" dxfId="1307" priority="167" operator="equal">
      <formula>"NOK"</formula>
    </cfRule>
    <cfRule type="colorScale" priority="168">
      <colorScale>
        <cfvo type="min"/>
        <cfvo type="percentile" val="50"/>
        <cfvo type="max"/>
        <color rgb="FF63BE7B"/>
        <color rgb="FFFFEB84"/>
        <color rgb="FFF8696B"/>
      </colorScale>
    </cfRule>
    <cfRule type="cellIs" dxfId="1306" priority="169" stopIfTrue="1" operator="equal">
      <formula>"NA"</formula>
    </cfRule>
    <cfRule type="cellIs" dxfId="1305" priority="170" operator="equal">
      <formula>"OK"</formula>
    </cfRule>
    <cfRule type="cellIs" dxfId="1304" priority="171" operator="equal">
      <formula>"NOK"</formula>
    </cfRule>
    <cfRule type="colorScale" priority="172">
      <colorScale>
        <cfvo type="min"/>
        <cfvo type="percentile" val="50"/>
        <cfvo type="max"/>
        <color rgb="FF63BE7B"/>
        <color rgb="FFFFEB84"/>
        <color rgb="FFF8696B"/>
      </colorScale>
    </cfRule>
  </conditionalFormatting>
  <conditionalFormatting sqref="L98:L99">
    <cfRule type="cellIs" dxfId="1303" priority="138" stopIfTrue="1" operator="equal">
      <formula>"NA"</formula>
    </cfRule>
    <cfRule type="cellIs" dxfId="1302" priority="139" operator="equal">
      <formula>"OK"</formula>
    </cfRule>
    <cfRule type="cellIs" dxfId="1301" priority="140" operator="equal">
      <formula>"NOK"</formula>
    </cfRule>
    <cfRule type="colorScale" priority="141">
      <colorScale>
        <cfvo type="min"/>
        <cfvo type="percentile" val="50"/>
        <cfvo type="max"/>
        <color rgb="FF63BE7B"/>
        <color rgb="FFFFEB84"/>
        <color rgb="FFF8696B"/>
      </colorScale>
    </cfRule>
    <cfRule type="cellIs" dxfId="1300" priority="142" stopIfTrue="1" operator="equal">
      <formula>"NA"</formula>
    </cfRule>
    <cfRule type="cellIs" dxfId="1299" priority="143" operator="equal">
      <formula>"OK"</formula>
    </cfRule>
    <cfRule type="cellIs" dxfId="1298" priority="144" operator="equal">
      <formula>"NOK"</formula>
    </cfRule>
    <cfRule type="colorScale" priority="145">
      <colorScale>
        <cfvo type="min"/>
        <cfvo type="percentile" val="50"/>
        <cfvo type="max"/>
        <color rgb="FF63BE7B"/>
        <color rgb="FFFFEB84"/>
        <color rgb="FFF8696B"/>
      </colorScale>
    </cfRule>
  </conditionalFormatting>
  <conditionalFormatting sqref="L103:L104">
    <cfRule type="cellIs" dxfId="1297" priority="111" stopIfTrue="1" operator="equal">
      <formula>"NA"</formula>
    </cfRule>
    <cfRule type="cellIs" dxfId="1296" priority="112" operator="equal">
      <formula>"OK"</formula>
    </cfRule>
    <cfRule type="cellIs" dxfId="1295" priority="113" operator="equal">
      <formula>"NOK"</formula>
    </cfRule>
    <cfRule type="colorScale" priority="114">
      <colorScale>
        <cfvo type="min"/>
        <cfvo type="percentile" val="50"/>
        <cfvo type="max"/>
        <color rgb="FF63BE7B"/>
        <color rgb="FFFFEB84"/>
        <color rgb="FFF8696B"/>
      </colorScale>
    </cfRule>
    <cfRule type="cellIs" dxfId="1294" priority="115" stopIfTrue="1" operator="equal">
      <formula>"NA"</formula>
    </cfRule>
    <cfRule type="cellIs" dxfId="1293" priority="116" operator="equal">
      <formula>"OK"</formula>
    </cfRule>
    <cfRule type="cellIs" dxfId="1292" priority="117" operator="equal">
      <formula>"NOK"</formula>
    </cfRule>
    <cfRule type="colorScale" priority="118">
      <colorScale>
        <cfvo type="min"/>
        <cfvo type="percentile" val="50"/>
        <cfvo type="max"/>
        <color rgb="FF63BE7B"/>
        <color rgb="FFFFEB84"/>
        <color rgb="FFF8696B"/>
      </colorScale>
    </cfRule>
  </conditionalFormatting>
  <conditionalFormatting sqref="M5:M6">
    <cfRule type="cellIs" dxfId="1291" priority="1438" operator="equal">
      <formula>"FC"</formula>
    </cfRule>
    <cfRule type="cellIs" dxfId="1290" priority="1439" operator="equal">
      <formula>"LC"</formula>
    </cfRule>
    <cfRule type="cellIs" dxfId="1289" priority="1440" operator="equal">
      <formula>"PC"</formula>
    </cfRule>
    <cfRule type="cellIs" dxfId="1288" priority="1441" operator="equal">
      <formula>"NC"</formula>
    </cfRule>
    <cfRule type="cellIs" dxfId="1287" priority="1442" stopIfTrue="1" operator="equal">
      <formula>"NA"</formula>
    </cfRule>
    <cfRule type="cellIs" dxfId="1286" priority="1443" operator="equal">
      <formula>"OK"</formula>
    </cfRule>
    <cfRule type="cellIs" dxfId="1285" priority="1444" operator="equal">
      <formula>"NOK"</formula>
    </cfRule>
    <cfRule type="colorScale" priority="1445">
      <colorScale>
        <cfvo type="min"/>
        <cfvo type="percentile" val="50"/>
        <cfvo type="max"/>
        <color rgb="FF63BE7B"/>
        <color rgb="FFFFEB84"/>
        <color rgb="FFF8696B"/>
      </colorScale>
    </cfRule>
    <cfRule type="colorScale" priority="1454">
      <colorScale>
        <cfvo type="min"/>
        <cfvo type="percentile" val="50"/>
        <cfvo type="max"/>
        <color rgb="FF63BE7B"/>
        <color rgb="FFFFEB84"/>
        <color rgb="FFF8696B"/>
      </colorScale>
    </cfRule>
  </conditionalFormatting>
  <conditionalFormatting sqref="M11:M13">
    <cfRule type="cellIs" dxfId="1284" priority="1455" operator="equal">
      <formula>"FC"</formula>
    </cfRule>
    <cfRule type="cellIs" dxfId="1283" priority="1456" operator="equal">
      <formula>"LC"</formula>
    </cfRule>
    <cfRule type="cellIs" dxfId="1282" priority="1457" operator="equal">
      <formula>"PC"</formula>
    </cfRule>
    <cfRule type="cellIs" dxfId="1281" priority="1458" operator="equal">
      <formula>"NC"</formula>
    </cfRule>
    <cfRule type="cellIs" dxfId="1280" priority="1459" stopIfTrue="1" operator="equal">
      <formula>"NA"</formula>
    </cfRule>
    <cfRule type="cellIs" dxfId="1279" priority="1460" operator="equal">
      <formula>"OK"</formula>
    </cfRule>
    <cfRule type="cellIs" dxfId="1278" priority="1461" operator="equal">
      <formula>"NOK"</formula>
    </cfRule>
    <cfRule type="colorScale" priority="1462">
      <colorScale>
        <cfvo type="min"/>
        <cfvo type="percentile" val="50"/>
        <cfvo type="max"/>
        <color rgb="FF63BE7B"/>
        <color rgb="FFFFEB84"/>
        <color rgb="FFF8696B"/>
      </colorScale>
    </cfRule>
    <cfRule type="colorScale" priority="1471">
      <colorScale>
        <cfvo type="min"/>
        <cfvo type="percentile" val="50"/>
        <cfvo type="max"/>
        <color rgb="FF63BE7B"/>
        <color rgb="FFFFEB84"/>
        <color rgb="FFF8696B"/>
      </colorScale>
    </cfRule>
  </conditionalFormatting>
  <conditionalFormatting sqref="M38:M39">
    <cfRule type="cellIs" dxfId="1277" priority="1505" operator="equal">
      <formula>"FC"</formula>
    </cfRule>
    <cfRule type="cellIs" dxfId="1276" priority="1506" operator="equal">
      <formula>"LC"</formula>
    </cfRule>
    <cfRule type="cellIs" dxfId="1275" priority="1507" operator="equal">
      <formula>"PC"</formula>
    </cfRule>
    <cfRule type="cellIs" dxfId="1274" priority="1508" operator="equal">
      <formula>"NC"</formula>
    </cfRule>
    <cfRule type="cellIs" dxfId="1273" priority="1509" stopIfTrue="1" operator="equal">
      <formula>"NA"</formula>
    </cfRule>
    <cfRule type="cellIs" dxfId="1272" priority="1510" operator="equal">
      <formula>"OK"</formula>
    </cfRule>
    <cfRule type="cellIs" dxfId="1271" priority="1511" operator="equal">
      <formula>"NOK"</formula>
    </cfRule>
    <cfRule type="colorScale" priority="1512">
      <colorScale>
        <cfvo type="min"/>
        <cfvo type="percentile" val="50"/>
        <cfvo type="max"/>
        <color rgb="FF63BE7B"/>
        <color rgb="FFFFEB84"/>
        <color rgb="FFF8696B"/>
      </colorScale>
    </cfRule>
    <cfRule type="cellIs" dxfId="1270" priority="1513" operator="equal">
      <formula>"FC"</formula>
    </cfRule>
    <cfRule type="cellIs" dxfId="1269" priority="1514" operator="equal">
      <formula>"LC"</formula>
    </cfRule>
    <cfRule type="cellIs" dxfId="1268" priority="1515" operator="equal">
      <formula>"PC"</formula>
    </cfRule>
    <cfRule type="cellIs" dxfId="1267" priority="1516" operator="equal">
      <formula>"NC"</formula>
    </cfRule>
    <cfRule type="cellIs" dxfId="1266" priority="1517" stopIfTrue="1" operator="equal">
      <formula>"NA"</formula>
    </cfRule>
    <cfRule type="cellIs" dxfId="1265" priority="1518" operator="equal">
      <formula>"OK"</formula>
    </cfRule>
    <cfRule type="cellIs" dxfId="1264" priority="1519" operator="equal">
      <formula>"NOK"</formula>
    </cfRule>
    <cfRule type="colorScale" priority="1520">
      <colorScale>
        <cfvo type="min"/>
        <cfvo type="percentile" val="50"/>
        <cfvo type="max"/>
        <color rgb="FF63BE7B"/>
        <color rgb="FFFFEB84"/>
        <color rgb="FFF8696B"/>
      </colorScale>
    </cfRule>
  </conditionalFormatting>
  <conditionalFormatting sqref="M41:M43">
    <cfRule type="colorScale" priority="7098">
      <colorScale>
        <cfvo type="min"/>
        <cfvo type="percentile" val="50"/>
        <cfvo type="max"/>
        <color rgb="FF63BE7B"/>
        <color rgb="FFFFEB84"/>
        <color rgb="FFF8696B"/>
      </colorScale>
    </cfRule>
  </conditionalFormatting>
  <conditionalFormatting sqref="M42:M43">
    <cfRule type="cellIs" dxfId="1263" priority="1489" operator="equal">
      <formula>"FC"</formula>
    </cfRule>
    <cfRule type="cellIs" dxfId="1262" priority="1490" operator="equal">
      <formula>"LC"</formula>
    </cfRule>
    <cfRule type="cellIs" dxfId="1261" priority="1491" operator="equal">
      <formula>"PC"</formula>
    </cfRule>
    <cfRule type="cellIs" dxfId="1260" priority="1492" operator="equal">
      <formula>"NC"</formula>
    </cfRule>
    <cfRule type="cellIs" dxfId="1259" priority="1493" stopIfTrue="1" operator="equal">
      <formula>"NA"</formula>
    </cfRule>
    <cfRule type="cellIs" dxfId="1258" priority="1494" operator="equal">
      <formula>"OK"</formula>
    </cfRule>
    <cfRule type="cellIs" dxfId="1257" priority="1495" operator="equal">
      <formula>"NOK"</formula>
    </cfRule>
    <cfRule type="colorScale" priority="1496">
      <colorScale>
        <cfvo type="min"/>
        <cfvo type="percentile" val="50"/>
        <cfvo type="max"/>
        <color rgb="FF63BE7B"/>
        <color rgb="FFFFEB84"/>
        <color rgb="FFF8696B"/>
      </colorScale>
    </cfRule>
    <cfRule type="cellIs" dxfId="1256" priority="1497" operator="equal">
      <formula>"FC"</formula>
    </cfRule>
    <cfRule type="cellIs" dxfId="1255" priority="1498" operator="equal">
      <formula>"LC"</formula>
    </cfRule>
    <cfRule type="cellIs" dxfId="1254" priority="1499" operator="equal">
      <formula>"PC"</formula>
    </cfRule>
    <cfRule type="cellIs" dxfId="1253" priority="1500" operator="equal">
      <formula>"NC"</formula>
    </cfRule>
    <cfRule type="cellIs" dxfId="1252" priority="7107" stopIfTrue="1" operator="equal">
      <formula>"NA"</formula>
    </cfRule>
    <cfRule type="cellIs" dxfId="1251" priority="7108" operator="equal">
      <formula>"OK"</formula>
    </cfRule>
    <cfRule type="cellIs" dxfId="1250" priority="7109" operator="equal">
      <formula>"NOK"</formula>
    </cfRule>
    <cfRule type="colorScale" priority="7110">
      <colorScale>
        <cfvo type="min"/>
        <cfvo type="percentile" val="50"/>
        <cfvo type="max"/>
        <color rgb="FF63BE7B"/>
        <color rgb="FFFFEB84"/>
        <color rgb="FFF8696B"/>
      </colorScale>
    </cfRule>
  </conditionalFormatting>
  <conditionalFormatting sqref="M49:M51">
    <cfRule type="cellIs" dxfId="1249" priority="1268" operator="equal">
      <formula>"FC"</formula>
    </cfRule>
    <cfRule type="cellIs" dxfId="1248" priority="1269" operator="equal">
      <formula>"LC"</formula>
    </cfRule>
    <cfRule type="cellIs" dxfId="1247" priority="1270" operator="equal">
      <formula>"PC"</formula>
    </cfRule>
    <cfRule type="cellIs" dxfId="1246" priority="1271" operator="equal">
      <formula>"NC"</formula>
    </cfRule>
    <cfRule type="cellIs" dxfId="1245" priority="1272" stopIfTrue="1" operator="equal">
      <formula>"NA"</formula>
    </cfRule>
    <cfRule type="cellIs" dxfId="1244" priority="1273" operator="equal">
      <formula>"OK"</formula>
    </cfRule>
    <cfRule type="cellIs" dxfId="1243" priority="1274" operator="equal">
      <formula>"NOK"</formula>
    </cfRule>
  </conditionalFormatting>
  <conditionalFormatting sqref="M50:M51">
    <cfRule type="cellIs" dxfId="1242" priority="1234" operator="equal">
      <formula>"FC"</formula>
    </cfRule>
    <cfRule type="cellIs" dxfId="1241" priority="1235" operator="equal">
      <formula>"LC"</formula>
    </cfRule>
    <cfRule type="cellIs" dxfId="1240" priority="1236" operator="equal">
      <formula>"PC"</formula>
    </cfRule>
    <cfRule type="cellIs" dxfId="1239" priority="1237" operator="equal">
      <formula>"NC"</formula>
    </cfRule>
    <cfRule type="cellIs" dxfId="1238" priority="1238" stopIfTrue="1" operator="equal">
      <formula>"NA"</formula>
    </cfRule>
    <cfRule type="cellIs" dxfId="1237" priority="1239" operator="equal">
      <formula>"OK"</formula>
    </cfRule>
    <cfRule type="cellIs" dxfId="1236" priority="1240" operator="equal">
      <formula>"NOK"</formula>
    </cfRule>
    <cfRule type="colorScale" priority="1241">
      <colorScale>
        <cfvo type="min"/>
        <cfvo type="percentile" val="50"/>
        <cfvo type="max"/>
        <color rgb="FF63BE7B"/>
        <color rgb="FFFFEB84"/>
        <color rgb="FFF8696B"/>
      </colorScale>
    </cfRule>
    <cfRule type="cellIs" dxfId="1235" priority="1242" operator="equal">
      <formula>"FC"</formula>
    </cfRule>
    <cfRule type="cellIs" dxfId="1234" priority="1243" operator="equal">
      <formula>"LC"</formula>
    </cfRule>
    <cfRule type="cellIs" dxfId="1233" priority="1244" operator="equal">
      <formula>"PC"</formula>
    </cfRule>
    <cfRule type="cellIs" dxfId="1232" priority="1245" operator="equal">
      <formula>"NC"</formula>
    </cfRule>
    <cfRule type="cellIs" dxfId="1231" priority="1246" stopIfTrue="1" operator="equal">
      <formula>"NA"</formula>
    </cfRule>
    <cfRule type="cellIs" dxfId="1230" priority="1247" operator="equal">
      <formula>"OK"</formula>
    </cfRule>
    <cfRule type="cellIs" dxfId="1229" priority="1248" operator="equal">
      <formula>"NOK"</formula>
    </cfRule>
    <cfRule type="colorScale" priority="1249">
      <colorScale>
        <cfvo type="min"/>
        <cfvo type="percentile" val="50"/>
        <cfvo type="max"/>
        <color rgb="FF63BE7B"/>
        <color rgb="FFFFEB84"/>
        <color rgb="FFF8696B"/>
      </colorScale>
    </cfRule>
    <cfRule type="colorScale" priority="1266">
      <colorScale>
        <cfvo type="min"/>
        <cfvo type="percentile" val="50"/>
        <cfvo type="max"/>
        <color rgb="FF63BE7B"/>
        <color rgb="FFFFEB84"/>
        <color rgb="FFF8696B"/>
      </colorScale>
    </cfRule>
    <cfRule type="cellIs" dxfId="1228" priority="1267" operator="equal">
      <formula>"TBA"</formula>
    </cfRule>
  </conditionalFormatting>
  <conditionalFormatting sqref="M54:M55">
    <cfRule type="cellIs" dxfId="1227" priority="342" operator="equal">
      <formula>"FC"</formula>
    </cfRule>
    <cfRule type="cellIs" dxfId="1226" priority="343" operator="equal">
      <formula>"LC"</formula>
    </cfRule>
    <cfRule type="cellIs" dxfId="1225" priority="344" operator="equal">
      <formula>"PC"</formula>
    </cfRule>
    <cfRule type="cellIs" dxfId="1224" priority="345" operator="equal">
      <formula>"NC"</formula>
    </cfRule>
    <cfRule type="cellIs" dxfId="1223" priority="346" stopIfTrue="1" operator="equal">
      <formula>"NA"</formula>
    </cfRule>
    <cfRule type="cellIs" dxfId="1222" priority="347" operator="equal">
      <formula>"OK"</formula>
    </cfRule>
    <cfRule type="cellIs" dxfId="1221" priority="348" operator="equal">
      <formula>"NOK"</formula>
    </cfRule>
    <cfRule type="colorScale" priority="349">
      <colorScale>
        <cfvo type="min"/>
        <cfvo type="percentile" val="50"/>
        <cfvo type="max"/>
        <color rgb="FF63BE7B"/>
        <color rgb="FFFFEB84"/>
        <color rgb="FFF8696B"/>
      </colorScale>
    </cfRule>
    <cfRule type="cellIs" dxfId="1220" priority="350" operator="equal">
      <formula>"FC"</formula>
    </cfRule>
    <cfRule type="cellIs" dxfId="1219" priority="351" operator="equal">
      <formula>"LC"</formula>
    </cfRule>
    <cfRule type="cellIs" dxfId="1218" priority="352" operator="equal">
      <formula>"PC"</formula>
    </cfRule>
    <cfRule type="cellIs" dxfId="1217" priority="353" operator="equal">
      <formula>"NC"</formula>
    </cfRule>
    <cfRule type="cellIs" dxfId="1216" priority="354" stopIfTrue="1" operator="equal">
      <formula>"NA"</formula>
    </cfRule>
    <cfRule type="cellIs" dxfId="1215" priority="355" operator="equal">
      <formula>"OK"</formula>
    </cfRule>
    <cfRule type="cellIs" dxfId="1214" priority="356" operator="equal">
      <formula>"NOK"</formula>
    </cfRule>
    <cfRule type="colorScale" priority="357">
      <colorScale>
        <cfvo type="min"/>
        <cfvo type="percentile" val="50"/>
        <cfvo type="max"/>
        <color rgb="FF63BE7B"/>
        <color rgb="FFFFEB84"/>
        <color rgb="FFF8696B"/>
      </colorScale>
    </cfRule>
    <cfRule type="colorScale" priority="374">
      <colorScale>
        <cfvo type="min"/>
        <cfvo type="percentile" val="50"/>
        <cfvo type="max"/>
        <color rgb="FF63BE7B"/>
        <color rgb="FFFFEB84"/>
        <color rgb="FFF8696B"/>
      </colorScale>
    </cfRule>
    <cfRule type="cellIs" dxfId="1213" priority="375" operator="equal">
      <formula>"TBA"</formula>
    </cfRule>
    <cfRule type="cellIs" dxfId="1212" priority="376" operator="equal">
      <formula>"FC"</formula>
    </cfRule>
    <cfRule type="cellIs" dxfId="1211" priority="377" operator="equal">
      <formula>"LC"</formula>
    </cfRule>
    <cfRule type="cellIs" dxfId="1210" priority="378" operator="equal">
      <formula>"PC"</formula>
    </cfRule>
    <cfRule type="cellIs" dxfId="1209" priority="379" operator="equal">
      <formula>"NC"</formula>
    </cfRule>
    <cfRule type="cellIs" dxfId="1208" priority="380" stopIfTrue="1" operator="equal">
      <formula>"NA"</formula>
    </cfRule>
    <cfRule type="cellIs" dxfId="1207" priority="381" operator="equal">
      <formula>"OK"</formula>
    </cfRule>
    <cfRule type="cellIs" dxfId="1206" priority="382" operator="equal">
      <formula>"NOK"</formula>
    </cfRule>
  </conditionalFormatting>
  <conditionalFormatting sqref="P10:P18">
    <cfRule type="cellIs" dxfId="1205" priority="629" operator="equal">
      <formula>"closed"</formula>
    </cfRule>
    <cfRule type="cellIs" dxfId="1204" priority="630" operator="equal">
      <formula>"ongoing"</formula>
    </cfRule>
  </conditionalFormatting>
  <conditionalFormatting sqref="P28:P31">
    <cfRule type="cellIs" dxfId="1203" priority="494" operator="equal">
      <formula>"closed"</formula>
    </cfRule>
    <cfRule type="cellIs" dxfId="1202" priority="495" operator="equal">
      <formula>"ongoing"</formula>
    </cfRule>
  </conditionalFormatting>
  <conditionalFormatting sqref="P47:P55">
    <cfRule type="cellIs" dxfId="1201" priority="340" operator="equal">
      <formula>"closed"</formula>
    </cfRule>
    <cfRule type="cellIs" dxfId="1200" priority="341" operator="equal">
      <formula>"ongoing"</formula>
    </cfRule>
  </conditionalFormatting>
  <conditionalFormatting sqref="P73:P85">
    <cfRule type="cellIs" dxfId="1199" priority="212" operator="equal">
      <formula>"closed"</formula>
    </cfRule>
    <cfRule type="cellIs" dxfId="1198" priority="213" operator="equal">
      <formula>"ongoing"</formula>
    </cfRule>
  </conditionalFormatting>
  <conditionalFormatting sqref="P87:P92">
    <cfRule type="cellIs" dxfId="1197" priority="185" operator="equal">
      <formula>"closed"</formula>
    </cfRule>
    <cfRule type="cellIs" dxfId="1196" priority="186" operator="equal">
      <formula>"ongoing"</formula>
    </cfRule>
  </conditionalFormatting>
  <conditionalFormatting sqref="P94:P96">
    <cfRule type="cellIs" dxfId="1195" priority="158" operator="equal">
      <formula>"closed"</formula>
    </cfRule>
    <cfRule type="cellIs" dxfId="1194" priority="159" operator="equal">
      <formula>"ongoing"</formula>
    </cfRule>
  </conditionalFormatting>
  <conditionalFormatting sqref="P98:P99">
    <cfRule type="cellIs" dxfId="1193" priority="131" operator="equal">
      <formula>"closed"</formula>
    </cfRule>
    <cfRule type="cellIs" dxfId="1192" priority="132" operator="equal">
      <formula>"ongoing"</formula>
    </cfRule>
  </conditionalFormatting>
  <conditionalFormatting sqref="P101:P104">
    <cfRule type="cellIs" dxfId="1191" priority="104" operator="equal">
      <formula>"closed"</formula>
    </cfRule>
    <cfRule type="cellIs" dxfId="1190" priority="105" operator="equal">
      <formula>"ongoing"</formula>
    </cfRule>
  </conditionalFormatting>
  <conditionalFormatting sqref="AD6:AD7">
    <cfRule type="cellIs" dxfId="1189" priority="1620" operator="equal">
      <formula>"FC"</formula>
    </cfRule>
    <cfRule type="cellIs" dxfId="1188" priority="1621" operator="equal">
      <formula>"LC"</formula>
    </cfRule>
    <cfRule type="cellIs" dxfId="1187" priority="1622" operator="equal">
      <formula>"PC"</formula>
    </cfRule>
    <cfRule type="cellIs" dxfId="1186" priority="1623" operator="equal">
      <formula>"NC"</formula>
    </cfRule>
    <cfRule type="cellIs" dxfId="1185" priority="1624" operator="equal">
      <formula>"N/A"</formula>
    </cfRule>
  </conditionalFormatting>
  <conditionalFormatting sqref="AF5:AF7">
    <cfRule type="cellIs" dxfId="1184" priority="1615" operator="equal">
      <formula>"FC"</formula>
    </cfRule>
    <cfRule type="cellIs" dxfId="1183" priority="1616" operator="equal">
      <formula>"LC"</formula>
    </cfRule>
    <cfRule type="cellIs" dxfId="1182" priority="1617" operator="equal">
      <formula>"PC"</formula>
    </cfRule>
    <cfRule type="cellIs" dxfId="1181" priority="1618" operator="equal">
      <formula>"NC"</formula>
    </cfRule>
    <cfRule type="cellIs" dxfId="1180" priority="1619" operator="equal">
      <formula>"N/A"</formula>
    </cfRule>
  </conditionalFormatting>
  <conditionalFormatting sqref="K59 K63 K112:M1048576 K2:M3">
    <cfRule type="cellIs" dxfId="1179" priority="1614" operator="equal">
      <formula>"TBA"</formula>
    </cfRule>
  </conditionalFormatting>
  <conditionalFormatting sqref="C5:G8 C112:G128">
    <cfRule type="cellIs" dxfId="1178" priority="979" operator="equal">
      <formula>"FC"</formula>
    </cfRule>
    <cfRule type="cellIs" dxfId="1177" priority="980" operator="equal">
      <formula>"LC"</formula>
    </cfRule>
    <cfRule type="cellIs" dxfId="1176" priority="981" operator="equal">
      <formula>"PC"</formula>
    </cfRule>
    <cfRule type="cellIs" dxfId="1175" priority="982" operator="equal">
      <formula>"NC"</formula>
    </cfRule>
    <cfRule type="cellIs" dxfId="1174" priority="983" stopIfTrue="1" operator="equal">
      <formula>"NA"</formula>
    </cfRule>
    <cfRule type="cellIs" dxfId="1173" priority="984" operator="equal">
      <formula>"OK"</formula>
    </cfRule>
    <cfRule type="cellIs" dxfId="1172" priority="985" operator="equal">
      <formula>"NOK"</formula>
    </cfRule>
  </conditionalFormatting>
  <conditionalFormatting sqref="AB5:AB6 V5:V8 X5:X8 AA6 C20:G26">
    <cfRule type="cellIs" dxfId="1171" priority="1662" operator="equal">
      <formula>"FC"</formula>
    </cfRule>
    <cfRule type="cellIs" dxfId="1170" priority="1663" operator="equal">
      <formula>"LC"</formula>
    </cfRule>
    <cfRule type="cellIs" dxfId="1169" priority="1664" operator="equal">
      <formula>"PC"</formula>
    </cfRule>
    <cfRule type="cellIs" dxfId="1168" priority="1665" operator="equal">
      <formula>"NC"</formula>
    </cfRule>
  </conditionalFormatting>
  <conditionalFormatting sqref="D5:G8">
    <cfRule type="colorScale" priority="986">
      <colorScale>
        <cfvo type="min"/>
        <cfvo type="percentile" val="50"/>
        <cfvo type="max"/>
        <color rgb="FF63BE7B"/>
        <color rgb="FFFFEB84"/>
        <color rgb="FFF8696B"/>
      </colorScale>
    </cfRule>
  </conditionalFormatting>
  <conditionalFormatting sqref="K5:M6">
    <cfRule type="cellIs" dxfId="1167" priority="1446" operator="equal">
      <formula>"TBA"</formula>
    </cfRule>
    <cfRule type="cellIs" dxfId="1166" priority="1447" operator="equal">
      <formula>"FC"</formula>
    </cfRule>
    <cfRule type="cellIs" dxfId="1165" priority="1448" operator="equal">
      <formula>"LC"</formula>
    </cfRule>
    <cfRule type="cellIs" dxfId="1164" priority="1449" operator="equal">
      <formula>"PC"</formula>
    </cfRule>
    <cfRule type="cellIs" dxfId="1163" priority="1450" operator="equal">
      <formula>"NC"</formula>
    </cfRule>
    <cfRule type="cellIs" dxfId="1162" priority="1451" stopIfTrue="1" operator="equal">
      <formula>"NA"</formula>
    </cfRule>
    <cfRule type="cellIs" dxfId="1161" priority="1452" operator="equal">
      <formula>"OK"</formula>
    </cfRule>
    <cfRule type="cellIs" dxfId="1160" priority="1453" operator="equal">
      <formula>"NOK"</formula>
    </cfRule>
  </conditionalFormatting>
  <conditionalFormatting sqref="K102:M102 K5:L5 K6">
    <cfRule type="colorScale" priority="1661">
      <colorScale>
        <cfvo type="min"/>
        <cfvo type="percentile" val="50"/>
        <cfvo type="max"/>
        <color rgb="FF63BE7B"/>
        <color rgb="FFFFEB84"/>
        <color rgb="FFF8696B"/>
      </colorScale>
    </cfRule>
  </conditionalFormatting>
  <conditionalFormatting sqref="P5:P8 P20:P26 P35:P43 P57 P59:P61 P63 P112:P128">
    <cfRule type="cellIs" dxfId="1159" priority="917" operator="equal">
      <formula>"closed"</formula>
    </cfRule>
    <cfRule type="cellIs" dxfId="1158" priority="918" operator="equal">
      <formula>"ongoing"</formula>
    </cfRule>
  </conditionalFormatting>
  <conditionalFormatting sqref="K7:M8">
    <cfRule type="cellIs" dxfId="1157" priority="1048" operator="equal">
      <formula>"TBA"</formula>
    </cfRule>
    <cfRule type="cellIs" dxfId="1156" priority="1049" operator="equal">
      <formula>"FC"</formula>
    </cfRule>
    <cfRule type="cellIs" dxfId="1155" priority="1050" operator="equal">
      <formula>"LC"</formula>
    </cfRule>
    <cfRule type="cellIs" dxfId="1154" priority="1051" operator="equal">
      <formula>"PC"</formula>
    </cfRule>
    <cfRule type="cellIs" dxfId="1153" priority="1052" operator="equal">
      <formula>"NC"</formula>
    </cfRule>
    <cfRule type="cellIs" dxfId="1152" priority="1053" stopIfTrue="1" operator="equal">
      <formula>"NA"</formula>
    </cfRule>
    <cfRule type="cellIs" dxfId="1151" priority="1054" operator="equal">
      <formula>"OK"</formula>
    </cfRule>
    <cfRule type="cellIs" dxfId="1150" priority="1055" operator="equal">
      <formula>"NOK"</formula>
    </cfRule>
  </conditionalFormatting>
  <conditionalFormatting sqref="C16:F17 C10:F13 C20:F26">
    <cfRule type="colorScale" priority="7232">
      <colorScale>
        <cfvo type="min"/>
        <cfvo type="percentile" val="50"/>
        <cfvo type="max"/>
        <color rgb="FF63BE7B"/>
        <color rgb="FFFFEB84"/>
        <color rgb="FFF8696B"/>
      </colorScale>
    </cfRule>
  </conditionalFormatting>
  <conditionalFormatting sqref="C10:G18">
    <cfRule type="cellIs" dxfId="1149" priority="631" operator="equal">
      <formula>"FC"</formula>
    </cfRule>
    <cfRule type="cellIs" dxfId="1148" priority="632" operator="equal">
      <formula>"LC"</formula>
    </cfRule>
    <cfRule type="cellIs" dxfId="1147" priority="633" operator="equal">
      <formula>"PC"</formula>
    </cfRule>
    <cfRule type="cellIs" dxfId="1146" priority="634" operator="equal">
      <formula>"NC"</formula>
    </cfRule>
    <cfRule type="cellIs" dxfId="1145" priority="635" stopIfTrue="1" operator="equal">
      <formula>"NA"</formula>
    </cfRule>
    <cfRule type="cellIs" dxfId="1144" priority="636" operator="equal">
      <formula>"OK"</formula>
    </cfRule>
    <cfRule type="cellIs" dxfId="1143" priority="637" operator="equal">
      <formula>"NOK"</formula>
    </cfRule>
  </conditionalFormatting>
  <conditionalFormatting sqref="G16:G17 G10:G13 G20:G26">
    <cfRule type="colorScale" priority="7248">
      <colorScale>
        <cfvo type="min"/>
        <cfvo type="percentile" val="50"/>
        <cfvo type="max"/>
        <color rgb="FF63BE7B"/>
        <color rgb="FFFFEB84"/>
        <color rgb="FFF8696B"/>
      </colorScale>
    </cfRule>
  </conditionalFormatting>
  <conditionalFormatting sqref="K11:L13 K10:M10 K20:M22 K23:L23 K25:L25 K16:M17 K26:M26 K24:M24">
    <cfRule type="colorScale" priority="6768">
      <colorScale>
        <cfvo type="min"/>
        <cfvo type="percentile" val="50"/>
        <cfvo type="max"/>
        <color rgb="FF63BE7B"/>
        <color rgb="FFFFEB84"/>
        <color rgb="FFF8696B"/>
      </colorScale>
    </cfRule>
  </conditionalFormatting>
  <conditionalFormatting sqref="K10:M13">
    <cfRule type="cellIs" dxfId="1142" priority="1463" operator="equal">
      <formula>"TBA"</formula>
    </cfRule>
    <cfRule type="cellIs" dxfId="1141" priority="1464" operator="equal">
      <formula>"FC"</formula>
    </cfRule>
    <cfRule type="cellIs" dxfId="1140" priority="1465" operator="equal">
      <formula>"LC"</formula>
    </cfRule>
    <cfRule type="cellIs" dxfId="1139" priority="1466" operator="equal">
      <formula>"PC"</formula>
    </cfRule>
    <cfRule type="cellIs" dxfId="1138" priority="1467" operator="equal">
      <formula>"NC"</formula>
    </cfRule>
    <cfRule type="cellIs" dxfId="1137" priority="1468" stopIfTrue="1" operator="equal">
      <formula>"NA"</formula>
    </cfRule>
    <cfRule type="cellIs" dxfId="1136" priority="1469" operator="equal">
      <formula>"OK"</formula>
    </cfRule>
    <cfRule type="cellIs" dxfId="1135" priority="1470" operator="equal">
      <formula>"NOK"</formula>
    </cfRule>
  </conditionalFormatting>
  <conditionalFormatting sqref="K14:M18">
    <cfRule type="cellIs" dxfId="1134" priority="647" operator="equal">
      <formula>"TBA"</formula>
    </cfRule>
    <cfRule type="cellIs" dxfId="1133" priority="648" operator="equal">
      <formula>"FC"</formula>
    </cfRule>
    <cfRule type="cellIs" dxfId="1132" priority="649" operator="equal">
      <formula>"LC"</formula>
    </cfRule>
    <cfRule type="cellIs" dxfId="1131" priority="650" operator="equal">
      <formula>"PC"</formula>
    </cfRule>
    <cfRule type="cellIs" dxfId="1130" priority="651" operator="equal">
      <formula>"NC"</formula>
    </cfRule>
    <cfRule type="cellIs" dxfId="1129" priority="652" stopIfTrue="1" operator="equal">
      <formula>"NA"</formula>
    </cfRule>
    <cfRule type="cellIs" dxfId="1128" priority="653" operator="equal">
      <formula>"OK"</formula>
    </cfRule>
    <cfRule type="cellIs" dxfId="1127" priority="654" operator="equal">
      <formula>"NOK"</formula>
    </cfRule>
  </conditionalFormatting>
  <conditionalFormatting sqref="U19:V27">
    <cfRule type="cellIs" dxfId="1126" priority="338" operator="equal">
      <formula>"TBA"</formula>
    </cfRule>
  </conditionalFormatting>
  <conditionalFormatting sqref="C20:G26">
    <cfRule type="cellIs" dxfId="1125" priority="7229" stopIfTrue="1" operator="equal">
      <formula>"NA"</formula>
    </cfRule>
    <cfRule type="cellIs" dxfId="1124" priority="7230" operator="equal">
      <formula>"OK"</formula>
    </cfRule>
    <cfRule type="cellIs" dxfId="1123" priority="7231" operator="equal">
      <formula>"NOK"</formula>
    </cfRule>
  </conditionalFormatting>
  <conditionalFormatting sqref="K20:M22 K23:L23 K24:M24 K25:L25 K26:M26">
    <cfRule type="cellIs" dxfId="1122" priority="6765" stopIfTrue="1" operator="equal">
      <formula>"NA"</formula>
    </cfRule>
    <cfRule type="cellIs" dxfId="1121" priority="6766" operator="equal">
      <formula>"OK"</formula>
    </cfRule>
    <cfRule type="cellIs" dxfId="1120" priority="6767" operator="equal">
      <formula>"NOK"</formula>
    </cfRule>
  </conditionalFormatting>
  <conditionalFormatting sqref="K20:M26">
    <cfRule type="cellIs" dxfId="1119" priority="1605" operator="equal">
      <formula>"TBA"</formula>
    </cfRule>
    <cfRule type="cellIs" dxfId="1118" priority="1606" operator="equal">
      <formula>"FC"</formula>
    </cfRule>
    <cfRule type="cellIs" dxfId="1117" priority="1607" operator="equal">
      <formula>"LC"</formula>
    </cfRule>
    <cfRule type="cellIs" dxfId="1116" priority="1608" operator="equal">
      <formula>"PC"</formula>
    </cfRule>
    <cfRule type="cellIs" dxfId="1115" priority="1609" operator="equal">
      <formula>"NC"</formula>
    </cfRule>
  </conditionalFormatting>
  <conditionalFormatting sqref="K23:M25">
    <cfRule type="cellIs" dxfId="1114" priority="1472" operator="equal">
      <formula>"FC"</formula>
    </cfRule>
    <cfRule type="cellIs" dxfId="1113" priority="1473" operator="equal">
      <formula>"LC"</formula>
    </cfRule>
    <cfRule type="cellIs" dxfId="1112" priority="1474" operator="equal">
      <formula>"PC"</formula>
    </cfRule>
    <cfRule type="cellIs" dxfId="1111" priority="1475" operator="equal">
      <formula>"NC"</formula>
    </cfRule>
    <cfRule type="cellIs" dxfId="1110" priority="1480" operator="equal">
      <formula>"TBA"</formula>
    </cfRule>
  </conditionalFormatting>
  <conditionalFormatting sqref="M23 M25">
    <cfRule type="cellIs" dxfId="1109" priority="1485" stopIfTrue="1" operator="equal">
      <formula>"NA"</formula>
    </cfRule>
    <cfRule type="cellIs" dxfId="1108" priority="1486" operator="equal">
      <formula>"OK"</formula>
    </cfRule>
    <cfRule type="cellIs" dxfId="1107" priority="1487" operator="equal">
      <formula>"NOK"</formula>
    </cfRule>
  </conditionalFormatting>
  <conditionalFormatting sqref="M23 M25">
    <cfRule type="colorScale" priority="1488">
      <colorScale>
        <cfvo type="min"/>
        <cfvo type="percentile" val="50"/>
        <cfvo type="max"/>
        <color rgb="FF63BE7B"/>
        <color rgb="FFFFEB84"/>
        <color rgb="FFF8696B"/>
      </colorScale>
    </cfRule>
  </conditionalFormatting>
  <conditionalFormatting sqref="C28:G30">
    <cfRule type="cellIs" dxfId="1106" priority="527" stopIfTrue="1" operator="equal">
      <formula>"NA"</formula>
    </cfRule>
    <cfRule type="cellIs" dxfId="1105" priority="528" operator="equal">
      <formula>"OK"</formula>
    </cfRule>
    <cfRule type="cellIs" dxfId="1104" priority="529" operator="equal">
      <formula>"NOK"</formula>
    </cfRule>
  </conditionalFormatting>
  <conditionalFormatting sqref="C28:G31 K112:M128">
    <cfRule type="cellIs" dxfId="1103" priority="523" operator="equal">
      <formula>"FC"</formula>
    </cfRule>
    <cfRule type="cellIs" dxfId="1102" priority="524" operator="equal">
      <formula>"LC"</formula>
    </cfRule>
    <cfRule type="cellIs" dxfId="1101" priority="525" operator="equal">
      <formula>"PC"</formula>
    </cfRule>
    <cfRule type="cellIs" dxfId="1100" priority="526" operator="equal">
      <formula>"NC"</formula>
    </cfRule>
  </conditionalFormatting>
  <conditionalFormatting sqref="K28:M30">
    <cfRule type="cellIs" dxfId="1099" priority="544" stopIfTrue="1" operator="equal">
      <formula>"NA"</formula>
    </cfRule>
    <cfRule type="cellIs" dxfId="1098" priority="545" operator="equal">
      <formula>"OK"</formula>
    </cfRule>
    <cfRule type="cellIs" dxfId="1097" priority="546" operator="equal">
      <formula>"NOK"</formula>
    </cfRule>
  </conditionalFormatting>
  <conditionalFormatting sqref="K28:M31">
    <cfRule type="cellIs" dxfId="1096" priority="539" operator="equal">
      <formula>"TBA"</formula>
    </cfRule>
    <cfRule type="cellIs" dxfId="1095" priority="540" operator="equal">
      <formula>"FC"</formula>
    </cfRule>
    <cfRule type="cellIs" dxfId="1094" priority="541" operator="equal">
      <formula>"LC"</formula>
    </cfRule>
    <cfRule type="cellIs" dxfId="1093" priority="542" operator="equal">
      <formula>"PC"</formula>
    </cfRule>
    <cfRule type="cellIs" dxfId="1092" priority="543" operator="equal">
      <formula>"NC"</formula>
    </cfRule>
  </conditionalFormatting>
  <conditionalFormatting sqref="U32:V34">
    <cfRule type="cellIs" dxfId="1091" priority="334" operator="equal">
      <formula>"TBA"</formula>
    </cfRule>
  </conditionalFormatting>
  <conditionalFormatting sqref="C35:F43">
    <cfRule type="colorScale" priority="7114">
      <colorScale>
        <cfvo type="min"/>
        <cfvo type="percentile" val="50"/>
        <cfvo type="max"/>
        <color rgb="FF63BE7B"/>
        <color rgb="FFFFEB84"/>
        <color rgb="FFF8696B"/>
      </colorScale>
    </cfRule>
  </conditionalFormatting>
  <conditionalFormatting sqref="C35:G43">
    <cfRule type="cellIs" dxfId="1090" priority="1390" operator="equal">
      <formula>"FC"</formula>
    </cfRule>
    <cfRule type="cellIs" dxfId="1089" priority="1391" operator="equal">
      <formula>"LC"</formula>
    </cfRule>
    <cfRule type="cellIs" dxfId="1088" priority="1392" operator="equal">
      <formula>"PC"</formula>
    </cfRule>
    <cfRule type="cellIs" dxfId="1087" priority="1393" operator="equal">
      <formula>"NC"</formula>
    </cfRule>
    <cfRule type="cellIs" dxfId="1086" priority="7111" stopIfTrue="1" operator="equal">
      <formula>"NA"</formula>
    </cfRule>
    <cfRule type="cellIs" dxfId="1085" priority="7112" operator="equal">
      <formula>"OK"</formula>
    </cfRule>
    <cfRule type="cellIs" dxfId="1084" priority="7113" operator="equal">
      <formula>"NOK"</formula>
    </cfRule>
  </conditionalFormatting>
  <conditionalFormatting sqref="K35:M43">
    <cfRule type="cellIs" dxfId="1083" priority="1547" operator="equal">
      <formula>"TBA"</formula>
    </cfRule>
    <cfRule type="cellIs" dxfId="1082" priority="1548" operator="equal">
      <formula>"FC"</formula>
    </cfRule>
    <cfRule type="cellIs" dxfId="1081" priority="1549" operator="equal">
      <formula>"LC"</formula>
    </cfRule>
    <cfRule type="cellIs" dxfId="1080" priority="1550" operator="equal">
      <formula>"PC"</formula>
    </cfRule>
    <cfRule type="cellIs" dxfId="1079" priority="1551" operator="equal">
      <formula>"NC"</formula>
    </cfRule>
  </conditionalFormatting>
  <conditionalFormatting sqref="L35:M40 K35:K43 M41:M43">
    <cfRule type="cellIs" dxfId="1078" priority="7083" stopIfTrue="1" operator="equal">
      <formula>"NA"</formula>
    </cfRule>
    <cfRule type="cellIs" dxfId="1077" priority="7084" operator="equal">
      <formula>"OK"</formula>
    </cfRule>
    <cfRule type="cellIs" dxfId="1076" priority="7085" operator="equal">
      <formula>"NOK"</formula>
    </cfRule>
  </conditionalFormatting>
  <conditionalFormatting sqref="M41:M43 K35:K43 L35:M40">
    <cfRule type="colorScale" priority="7086">
      <colorScale>
        <cfvo type="min"/>
        <cfvo type="percentile" val="50"/>
        <cfvo type="max"/>
        <color rgb="FF63BE7B"/>
        <color rgb="FFFFEB84"/>
        <color rgb="FFF8696B"/>
      </colorScale>
    </cfRule>
  </conditionalFormatting>
  <conditionalFormatting sqref="L41:M43">
    <cfRule type="cellIs" dxfId="1075" priority="7095" stopIfTrue="1" operator="equal">
      <formula>"NA"</formula>
    </cfRule>
    <cfRule type="cellIs" dxfId="1074" priority="7096" operator="equal">
      <formula>"OK"</formula>
    </cfRule>
    <cfRule type="cellIs" dxfId="1073" priority="7097" operator="equal">
      <formula>"NOK"</formula>
    </cfRule>
  </conditionalFormatting>
  <conditionalFormatting sqref="M45 K45">
    <cfRule type="colorScale" priority="715">
      <colorScale>
        <cfvo type="min"/>
        <cfvo type="percentile" val="50"/>
        <cfvo type="max"/>
        <color rgb="FF63BE7B"/>
        <color rgb="FFFFEB84"/>
        <color rgb="FFF8696B"/>
      </colorScale>
    </cfRule>
  </conditionalFormatting>
  <conditionalFormatting sqref="C47:F53 C57:F57">
    <cfRule type="colorScale" priority="6580">
      <colorScale>
        <cfvo type="min"/>
        <cfvo type="percentile" val="50"/>
        <cfvo type="max"/>
        <color rgb="FF63BE7B"/>
        <color rgb="FFFFEB84"/>
        <color rgb="FFF8696B"/>
      </colorScale>
    </cfRule>
  </conditionalFormatting>
  <conditionalFormatting sqref="C47:G55">
    <cfRule type="cellIs" dxfId="1072" priority="384" operator="equal">
      <formula>"FC"</formula>
    </cfRule>
    <cfRule type="cellIs" dxfId="1071" priority="385" operator="equal">
      <formula>"LC"</formula>
    </cfRule>
    <cfRule type="cellIs" dxfId="1070" priority="386" operator="equal">
      <formula>"PC"</formula>
    </cfRule>
    <cfRule type="cellIs" dxfId="1069" priority="387" operator="equal">
      <formula>"NC"</formula>
    </cfRule>
    <cfRule type="cellIs" dxfId="1068" priority="388" stopIfTrue="1" operator="equal">
      <formula>"NA"</formula>
    </cfRule>
    <cfRule type="cellIs" dxfId="1067" priority="389" operator="equal">
      <formula>"OK"</formula>
    </cfRule>
    <cfRule type="cellIs" dxfId="1066" priority="390" operator="equal">
      <formula>"NOK"</formula>
    </cfRule>
  </conditionalFormatting>
  <conditionalFormatting sqref="G47:G53 G57">
    <cfRule type="colorScale" priority="6588">
      <colorScale>
        <cfvo type="min"/>
        <cfvo type="percentile" val="50"/>
        <cfvo type="max"/>
        <color rgb="FF63BE7B"/>
        <color rgb="FFFFEB84"/>
        <color rgb="FFF8696B"/>
      </colorScale>
    </cfRule>
  </conditionalFormatting>
  <conditionalFormatting sqref="K49:L49 K47:M48">
    <cfRule type="colorScale" priority="1596">
      <colorScale>
        <cfvo type="min"/>
        <cfvo type="percentile" val="50"/>
        <cfvo type="max"/>
        <color rgb="FF63BE7B"/>
        <color rgb="FFFFEB84"/>
        <color rgb="FFF8696B"/>
      </colorScale>
    </cfRule>
  </conditionalFormatting>
  <conditionalFormatting sqref="K47:M49">
    <cfRule type="cellIs" dxfId="1065" priority="1529" operator="equal">
      <formula>"TBA"</formula>
    </cfRule>
    <cfRule type="cellIs" dxfId="1064" priority="1530" operator="equal">
      <formula>"FC"</formula>
    </cfRule>
    <cfRule type="cellIs" dxfId="1063" priority="1531" operator="equal">
      <formula>"LC"</formula>
    </cfRule>
    <cfRule type="cellIs" dxfId="1062" priority="1532" operator="equal">
      <formula>"PC"</formula>
    </cfRule>
    <cfRule type="cellIs" dxfId="1061" priority="1533" operator="equal">
      <formula>"NC"</formula>
    </cfRule>
    <cfRule type="cellIs" dxfId="1060" priority="1534" stopIfTrue="1" operator="equal">
      <formula>"NA"</formula>
    </cfRule>
    <cfRule type="cellIs" dxfId="1059" priority="1535" operator="equal">
      <formula>"OK"</formula>
    </cfRule>
    <cfRule type="cellIs" dxfId="1058" priority="1536" operator="equal">
      <formula>"NOK"</formula>
    </cfRule>
  </conditionalFormatting>
  <conditionalFormatting sqref="K50:L51">
    <cfRule type="cellIs" dxfId="1057" priority="1250" operator="equal">
      <formula>"TBA"</formula>
    </cfRule>
  </conditionalFormatting>
  <conditionalFormatting sqref="K50:M51">
    <cfRule type="cellIs" dxfId="1056" priority="1255" stopIfTrue="1" operator="equal">
      <formula>"NA"</formula>
    </cfRule>
    <cfRule type="cellIs" dxfId="1055" priority="1256" operator="equal">
      <formula>"OK"</formula>
    </cfRule>
    <cfRule type="cellIs" dxfId="1054" priority="1257" operator="equal">
      <formula>"NOK"</formula>
    </cfRule>
  </conditionalFormatting>
  <conditionalFormatting sqref="K50:M53">
    <cfRule type="cellIs" dxfId="1053" priority="1251" operator="equal">
      <formula>"FC"</formula>
    </cfRule>
    <cfRule type="cellIs" dxfId="1052" priority="1252" operator="equal">
      <formula>"LC"</formula>
    </cfRule>
    <cfRule type="cellIs" dxfId="1051" priority="1253" operator="equal">
      <formula>"PC"</formula>
    </cfRule>
    <cfRule type="cellIs" dxfId="1050" priority="1254" operator="equal">
      <formula>"NC"</formula>
    </cfRule>
  </conditionalFormatting>
  <conditionalFormatting sqref="M50:M51 K50:K51">
    <cfRule type="colorScale" priority="1275">
      <colorScale>
        <cfvo type="min"/>
        <cfvo type="percentile" val="50"/>
        <cfvo type="max"/>
        <color rgb="FF63BE7B"/>
        <color rgb="FFFFEB84"/>
        <color rgb="FFF8696B"/>
      </colorScale>
    </cfRule>
  </conditionalFormatting>
  <conditionalFormatting sqref="K52:K53 M52:M53 K57 M57">
    <cfRule type="cellIs" dxfId="1049" priority="6597" stopIfTrue="1" operator="equal">
      <formula>"NA"</formula>
    </cfRule>
    <cfRule type="cellIs" dxfId="1048" priority="6598" operator="equal">
      <formula>"OK"</formula>
    </cfRule>
    <cfRule type="cellIs" dxfId="1047" priority="6599" operator="equal">
      <formula>"NOK"</formula>
    </cfRule>
  </conditionalFormatting>
  <conditionalFormatting sqref="K52:M53 K57:M57">
    <cfRule type="cellIs" dxfId="1046" priority="1292" operator="equal">
      <formula>"TBA"</formula>
    </cfRule>
  </conditionalFormatting>
  <conditionalFormatting sqref="M52:M53 K52:K53 K57 M57">
    <cfRule type="colorScale" priority="6600">
      <colorScale>
        <cfvo type="min"/>
        <cfvo type="percentile" val="50"/>
        <cfvo type="max"/>
        <color rgb="FF63BE7B"/>
        <color rgb="FFFFEB84"/>
        <color rgb="FFF8696B"/>
      </colorScale>
    </cfRule>
  </conditionalFormatting>
  <conditionalFormatting sqref="L52:L53 L57">
    <cfRule type="colorScale" priority="6624">
      <colorScale>
        <cfvo type="min"/>
        <cfvo type="percentile" val="50"/>
        <cfvo type="max"/>
        <color rgb="FF63BE7B"/>
        <color rgb="FFFFEB84"/>
        <color rgb="FFF8696B"/>
      </colorScale>
    </cfRule>
  </conditionalFormatting>
  <conditionalFormatting sqref="L52:M53 L57:M57">
    <cfRule type="cellIs" dxfId="1045" priority="6613" stopIfTrue="1" operator="equal">
      <formula>"NA"</formula>
    </cfRule>
    <cfRule type="cellIs" dxfId="1044" priority="6614" operator="equal">
      <formula>"OK"</formula>
    </cfRule>
    <cfRule type="cellIs" dxfId="1043" priority="6615" operator="equal">
      <formula>"NOK"</formula>
    </cfRule>
  </conditionalFormatting>
  <conditionalFormatting sqref="M52:M53 M57">
    <cfRule type="colorScale" priority="6616">
      <colorScale>
        <cfvo type="min"/>
        <cfvo type="percentile" val="50"/>
        <cfvo type="max"/>
        <color rgb="FF63BE7B"/>
        <color rgb="FFFFEB84"/>
        <color rgb="FFF8696B"/>
      </colorScale>
    </cfRule>
  </conditionalFormatting>
  <conditionalFormatting sqref="C54:F55">
    <cfRule type="colorScale" priority="399">
      <colorScale>
        <cfvo type="min"/>
        <cfvo type="percentile" val="50"/>
        <cfvo type="max"/>
        <color rgb="FF63BE7B"/>
        <color rgb="FFFFEB84"/>
        <color rgb="FFF8696B"/>
      </colorScale>
    </cfRule>
  </conditionalFormatting>
  <conditionalFormatting sqref="K54:L55">
    <cfRule type="cellIs" dxfId="1042" priority="358" operator="equal">
      <formula>"TBA"</formula>
    </cfRule>
  </conditionalFormatting>
  <conditionalFormatting sqref="K54:M55">
    <cfRule type="cellIs" dxfId="1041" priority="359" operator="equal">
      <formula>"FC"</formula>
    </cfRule>
    <cfRule type="cellIs" dxfId="1040" priority="360" operator="equal">
      <formula>"LC"</formula>
    </cfRule>
    <cfRule type="cellIs" dxfId="1039" priority="361" operator="equal">
      <formula>"PC"</formula>
    </cfRule>
    <cfRule type="cellIs" dxfId="1038" priority="362" operator="equal">
      <formula>"NC"</formula>
    </cfRule>
    <cfRule type="cellIs" dxfId="1037" priority="363" stopIfTrue="1" operator="equal">
      <formula>"NA"</formula>
    </cfRule>
    <cfRule type="cellIs" dxfId="1036" priority="364" operator="equal">
      <formula>"OK"</formula>
    </cfRule>
    <cfRule type="cellIs" dxfId="1035" priority="365" operator="equal">
      <formula>"NOK"</formula>
    </cfRule>
  </conditionalFormatting>
  <conditionalFormatting sqref="M54:M55 K54:K55">
    <cfRule type="colorScale" priority="383">
      <colorScale>
        <cfvo type="min"/>
        <cfvo type="percentile" val="50"/>
        <cfvo type="max"/>
        <color rgb="FF63BE7B"/>
        <color rgb="FFFFEB84"/>
        <color rgb="FFF8696B"/>
      </colorScale>
    </cfRule>
  </conditionalFormatting>
  <conditionalFormatting sqref="C59:G61">
    <cfRule type="cellIs" dxfId="1034" priority="995" operator="equal">
      <formula>"FC"</formula>
    </cfRule>
    <cfRule type="cellIs" dxfId="1033" priority="996" operator="equal">
      <formula>"LC"</formula>
    </cfRule>
    <cfRule type="cellIs" dxfId="1032" priority="997" operator="equal">
      <formula>"PC"</formula>
    </cfRule>
    <cfRule type="cellIs" dxfId="1031" priority="998" operator="equal">
      <formula>"NC"</formula>
    </cfRule>
    <cfRule type="cellIs" dxfId="1030" priority="999" stopIfTrue="1" operator="equal">
      <formula>"NA"</formula>
    </cfRule>
    <cfRule type="cellIs" dxfId="1029" priority="1000" operator="equal">
      <formula>"OK"</formula>
    </cfRule>
    <cfRule type="cellIs" dxfId="1028" priority="1001" operator="equal">
      <formula>"NOK"</formula>
    </cfRule>
  </conditionalFormatting>
  <conditionalFormatting sqref="D59:F61">
    <cfRule type="colorScale" priority="1373">
      <colorScale>
        <cfvo type="min"/>
        <cfvo type="percentile" val="50"/>
        <cfvo type="max"/>
        <color rgb="FF63BE7B"/>
        <color rgb="FFFFEB84"/>
        <color rgb="FFF8696B"/>
      </colorScale>
    </cfRule>
  </conditionalFormatting>
  <conditionalFormatting sqref="K63 K59">
    <cfRule type="cellIs" dxfId="1027" priority="6819" stopIfTrue="1" operator="equal">
      <formula>"NA"</formula>
    </cfRule>
    <cfRule type="cellIs" dxfId="1026" priority="6820" operator="equal">
      <formula>"OK"</formula>
    </cfRule>
    <cfRule type="cellIs" dxfId="1025" priority="6821" operator="equal">
      <formula>"NOK"</formula>
    </cfRule>
    <cfRule type="colorScale" priority="6822">
      <colorScale>
        <cfvo type="min"/>
        <cfvo type="percentile" val="50"/>
        <cfvo type="max"/>
        <color rgb="FF63BE7B"/>
        <color rgb="FFFFEB84"/>
        <color rgb="FFF8696B"/>
      </colorScale>
    </cfRule>
  </conditionalFormatting>
  <conditionalFormatting sqref="K60:M61">
    <cfRule type="cellIs" dxfId="1024" priority="1182" operator="equal">
      <formula>"TBA"</formula>
    </cfRule>
    <cfRule type="cellIs" dxfId="1023" priority="1183" operator="equal">
      <formula>"FC"</formula>
    </cfRule>
    <cfRule type="cellIs" dxfId="1022" priority="1184" operator="equal">
      <formula>"LC"</formula>
    </cfRule>
    <cfRule type="cellIs" dxfId="1021" priority="1185" operator="equal">
      <formula>"PC"</formula>
    </cfRule>
    <cfRule type="cellIs" dxfId="1020" priority="1186" operator="equal">
      <formula>"NC"</formula>
    </cfRule>
    <cfRule type="cellIs" dxfId="1019" priority="1187" stopIfTrue="1" operator="equal">
      <formula>"NA"</formula>
    </cfRule>
    <cfRule type="cellIs" dxfId="1018" priority="1188" operator="equal">
      <formula>"OK"</formula>
    </cfRule>
    <cfRule type="cellIs" dxfId="1017" priority="1189" operator="equal">
      <formula>"NOK"</formula>
    </cfRule>
  </conditionalFormatting>
  <conditionalFormatting sqref="C73:G85 K76:M85">
    <cfRule type="cellIs" dxfId="1016" priority="215" operator="equal">
      <formula>"FC"</formula>
    </cfRule>
    <cfRule type="cellIs" dxfId="1015" priority="216" operator="equal">
      <formula>"LC"</formula>
    </cfRule>
    <cfRule type="cellIs" dxfId="1014" priority="217" operator="equal">
      <formula>"PC"</formula>
    </cfRule>
    <cfRule type="cellIs" dxfId="1013" priority="218" operator="equal">
      <formula>"NC"</formula>
    </cfRule>
  </conditionalFormatting>
  <conditionalFormatting sqref="C73:G85">
    <cfRule type="cellIs" dxfId="1012" priority="231" stopIfTrue="1" operator="equal">
      <formula>"NA"</formula>
    </cfRule>
    <cfRule type="cellIs" dxfId="1011" priority="232" operator="equal">
      <formula>"OK"</formula>
    </cfRule>
    <cfRule type="cellIs" dxfId="1010" priority="233" operator="equal">
      <formula>"NOK"</formula>
    </cfRule>
  </conditionalFormatting>
  <conditionalFormatting sqref="D73:G75">
    <cfRule type="colorScale" priority="7143">
      <colorScale>
        <cfvo type="min"/>
        <cfvo type="percentile" val="50"/>
        <cfvo type="max"/>
        <color rgb="FF63BE7B"/>
        <color rgb="FFFFEB84"/>
        <color rgb="FFF8696B"/>
      </colorScale>
    </cfRule>
  </conditionalFormatting>
  <conditionalFormatting sqref="K73:M74">
    <cfRule type="cellIs" dxfId="1009" priority="7070" stopIfTrue="1" operator="equal">
      <formula>"NA"</formula>
    </cfRule>
    <cfRule type="cellIs" dxfId="1008" priority="7071" operator="equal">
      <formula>"OK"</formula>
    </cfRule>
    <cfRule type="cellIs" dxfId="1007" priority="7072" operator="equal">
      <formula>"NOK"</formula>
    </cfRule>
    <cfRule type="colorScale" priority="7073">
      <colorScale>
        <cfvo type="min"/>
        <cfvo type="percentile" val="50"/>
        <cfvo type="max"/>
        <color rgb="FF63BE7B"/>
        <color rgb="FFFFEB84"/>
        <color rgb="FFF8696B"/>
      </colorScale>
    </cfRule>
  </conditionalFormatting>
  <conditionalFormatting sqref="K73:M75">
    <cfRule type="cellIs" dxfId="1006" priority="7132" stopIfTrue="1" operator="equal">
      <formula>"NA"</formula>
    </cfRule>
    <cfRule type="cellIs" dxfId="1005" priority="7133" operator="equal">
      <formula>"OK"</formula>
    </cfRule>
    <cfRule type="cellIs" dxfId="1004" priority="7134" operator="equal">
      <formula>"NOK"</formula>
    </cfRule>
    <cfRule type="colorScale" priority="7135">
      <colorScale>
        <cfvo type="min"/>
        <cfvo type="percentile" val="50"/>
        <cfvo type="max"/>
        <color rgb="FF63BE7B"/>
        <color rgb="FFFFEB84"/>
        <color rgb="FFF8696B"/>
      </colorScale>
    </cfRule>
  </conditionalFormatting>
  <conditionalFormatting sqref="K73:M76">
    <cfRule type="cellIs" dxfId="1003" priority="954" operator="equal">
      <formula>"TBA"</formula>
    </cfRule>
    <cfRule type="cellIs" dxfId="1002" priority="955" operator="equal">
      <formula>"FC"</formula>
    </cfRule>
    <cfRule type="cellIs" dxfId="1001" priority="956" operator="equal">
      <formula>"LC"</formula>
    </cfRule>
    <cfRule type="cellIs" dxfId="1000" priority="957" operator="equal">
      <formula>"PC"</formula>
    </cfRule>
    <cfRule type="cellIs" dxfId="999" priority="958" operator="equal">
      <formula>"NC"</formula>
    </cfRule>
  </conditionalFormatting>
  <conditionalFormatting sqref="K76:M77">
    <cfRule type="cellIs" dxfId="998" priority="227" stopIfTrue="1" operator="equal">
      <formula>"NA"</formula>
    </cfRule>
    <cfRule type="cellIs" dxfId="997" priority="228" operator="equal">
      <formula>"OK"</formula>
    </cfRule>
    <cfRule type="cellIs" dxfId="996" priority="229" operator="equal">
      <formula>"NOK"</formula>
    </cfRule>
  </conditionalFormatting>
  <conditionalFormatting sqref="K77:M85">
    <cfRule type="cellIs" dxfId="995" priority="214" operator="equal">
      <formula>"TBA"</formula>
    </cfRule>
  </conditionalFormatting>
  <conditionalFormatting sqref="D78:G85">
    <cfRule type="colorScale" priority="265">
      <colorScale>
        <cfvo type="min"/>
        <cfvo type="percentile" val="50"/>
        <cfvo type="max"/>
        <color rgb="FF63BE7B"/>
        <color rgb="FFFFEB84"/>
        <color rgb="FFF8696B"/>
      </colorScale>
    </cfRule>
  </conditionalFormatting>
  <conditionalFormatting sqref="K78:M85">
    <cfRule type="cellIs" dxfId="994" priority="254" stopIfTrue="1" operator="equal">
      <formula>"NA"</formula>
    </cfRule>
    <cfRule type="cellIs" dxfId="993" priority="255" operator="equal">
      <formula>"OK"</formula>
    </cfRule>
    <cfRule type="cellIs" dxfId="992" priority="256" operator="equal">
      <formula>"NOK"</formula>
    </cfRule>
    <cfRule type="colorScale" priority="257">
      <colorScale>
        <cfvo type="min"/>
        <cfvo type="percentile" val="50"/>
        <cfvo type="max"/>
        <color rgb="FF63BE7B"/>
        <color rgb="FFFFEB84"/>
        <color rgb="FFF8696B"/>
      </colorScale>
    </cfRule>
  </conditionalFormatting>
  <conditionalFormatting sqref="C87:G92 K87:M92">
    <cfRule type="cellIs" dxfId="991" priority="188" operator="equal">
      <formula>"FC"</formula>
    </cfRule>
    <cfRule type="cellIs" dxfId="990" priority="189" operator="equal">
      <formula>"LC"</formula>
    </cfRule>
    <cfRule type="cellIs" dxfId="989" priority="190" operator="equal">
      <formula>"PC"</formula>
    </cfRule>
    <cfRule type="cellIs" dxfId="988" priority="191" operator="equal">
      <formula>"NC"</formula>
    </cfRule>
  </conditionalFormatting>
  <conditionalFormatting sqref="C87:G92">
    <cfRule type="cellIs" dxfId="987" priority="204" stopIfTrue="1" operator="equal">
      <formula>"NA"</formula>
    </cfRule>
    <cfRule type="cellIs" dxfId="986" priority="205" operator="equal">
      <formula>"OK"</formula>
    </cfRule>
    <cfRule type="cellIs" dxfId="985" priority="206" operator="equal">
      <formula>"NOK"</formula>
    </cfRule>
  </conditionalFormatting>
  <conditionalFormatting sqref="D87:G92">
    <cfRule type="colorScale" priority="211">
      <colorScale>
        <cfvo type="min"/>
        <cfvo type="percentile" val="50"/>
        <cfvo type="max"/>
        <color rgb="FF63BE7B"/>
        <color rgb="FFFFEB84"/>
        <color rgb="FFF8696B"/>
      </colorScale>
    </cfRule>
  </conditionalFormatting>
  <conditionalFormatting sqref="K87:M92">
    <cfRule type="cellIs" dxfId="984" priority="187" operator="equal">
      <formula>"TBA"</formula>
    </cfRule>
    <cfRule type="cellIs" dxfId="983" priority="200" stopIfTrue="1" operator="equal">
      <formula>"NA"</formula>
    </cfRule>
    <cfRule type="cellIs" dxfId="982" priority="201" operator="equal">
      <formula>"OK"</formula>
    </cfRule>
    <cfRule type="cellIs" dxfId="981" priority="202" operator="equal">
      <formula>"NOK"</formula>
    </cfRule>
    <cfRule type="colorScale" priority="203">
      <colorScale>
        <cfvo type="min"/>
        <cfvo type="percentile" val="50"/>
        <cfvo type="max"/>
        <color rgb="FF63BE7B"/>
        <color rgb="FFFFEB84"/>
        <color rgb="FFF8696B"/>
      </colorScale>
    </cfRule>
  </conditionalFormatting>
  <conditionalFormatting sqref="C94:G96 K94:M96">
    <cfRule type="cellIs" dxfId="980" priority="161" operator="equal">
      <formula>"FC"</formula>
    </cfRule>
    <cfRule type="cellIs" dxfId="979" priority="162" operator="equal">
      <formula>"LC"</formula>
    </cfRule>
    <cfRule type="cellIs" dxfId="978" priority="163" operator="equal">
      <formula>"PC"</formula>
    </cfRule>
    <cfRule type="cellIs" dxfId="977" priority="164" operator="equal">
      <formula>"NC"</formula>
    </cfRule>
  </conditionalFormatting>
  <conditionalFormatting sqref="C94:G96">
    <cfRule type="cellIs" dxfId="976" priority="177" stopIfTrue="1" operator="equal">
      <formula>"NA"</formula>
    </cfRule>
    <cfRule type="cellIs" dxfId="975" priority="178" operator="equal">
      <formula>"OK"</formula>
    </cfRule>
    <cfRule type="cellIs" dxfId="974" priority="179" operator="equal">
      <formula>"NOK"</formula>
    </cfRule>
  </conditionalFormatting>
  <conditionalFormatting sqref="D94:G96">
    <cfRule type="colorScale" priority="184">
      <colorScale>
        <cfvo type="min"/>
        <cfvo type="percentile" val="50"/>
        <cfvo type="max"/>
        <color rgb="FF63BE7B"/>
        <color rgb="FFFFEB84"/>
        <color rgb="FFF8696B"/>
      </colorScale>
    </cfRule>
  </conditionalFormatting>
  <conditionalFormatting sqref="K94:M96">
    <cfRule type="cellIs" dxfId="973" priority="160" operator="equal">
      <formula>"TBA"</formula>
    </cfRule>
    <cfRule type="cellIs" dxfId="972" priority="173" stopIfTrue="1" operator="equal">
      <formula>"NA"</formula>
    </cfRule>
    <cfRule type="cellIs" dxfId="971" priority="174" operator="equal">
      <formula>"OK"</formula>
    </cfRule>
    <cfRule type="cellIs" dxfId="970" priority="175" operator="equal">
      <formula>"NOK"</formula>
    </cfRule>
    <cfRule type="colorScale" priority="176">
      <colorScale>
        <cfvo type="min"/>
        <cfvo type="percentile" val="50"/>
        <cfvo type="max"/>
        <color rgb="FF63BE7B"/>
        <color rgb="FFFFEB84"/>
        <color rgb="FFF8696B"/>
      </colorScale>
    </cfRule>
  </conditionalFormatting>
  <conditionalFormatting sqref="C98:G99 K98:M99">
    <cfRule type="cellIs" dxfId="969" priority="134" operator="equal">
      <formula>"FC"</formula>
    </cfRule>
    <cfRule type="cellIs" dxfId="968" priority="135" operator="equal">
      <formula>"LC"</formula>
    </cfRule>
    <cfRule type="cellIs" dxfId="967" priority="136" operator="equal">
      <formula>"PC"</formula>
    </cfRule>
    <cfRule type="cellIs" dxfId="966" priority="137" operator="equal">
      <formula>"NC"</formula>
    </cfRule>
  </conditionalFormatting>
  <conditionalFormatting sqref="C98:G99">
    <cfRule type="cellIs" dxfId="965" priority="150" stopIfTrue="1" operator="equal">
      <formula>"NA"</formula>
    </cfRule>
    <cfRule type="cellIs" dxfId="964" priority="151" operator="equal">
      <formula>"OK"</formula>
    </cfRule>
    <cfRule type="cellIs" dxfId="963" priority="152" operator="equal">
      <formula>"NOK"</formula>
    </cfRule>
  </conditionalFormatting>
  <conditionalFormatting sqref="D98:G99">
    <cfRule type="colorScale" priority="157">
      <colorScale>
        <cfvo type="min"/>
        <cfvo type="percentile" val="50"/>
        <cfvo type="max"/>
        <color rgb="FF63BE7B"/>
        <color rgb="FFFFEB84"/>
        <color rgb="FFF8696B"/>
      </colorScale>
    </cfRule>
  </conditionalFormatting>
  <conditionalFormatting sqref="K98:M99">
    <cfRule type="cellIs" dxfId="962" priority="133" operator="equal">
      <formula>"TBA"</formula>
    </cfRule>
    <cfRule type="cellIs" dxfId="961" priority="146" stopIfTrue="1" operator="equal">
      <formula>"NA"</formula>
    </cfRule>
    <cfRule type="cellIs" dxfId="960" priority="147" operator="equal">
      <formula>"OK"</formula>
    </cfRule>
    <cfRule type="cellIs" dxfId="959" priority="148" operator="equal">
      <formula>"NOK"</formula>
    </cfRule>
    <cfRule type="colorScale" priority="149">
      <colorScale>
        <cfvo type="min"/>
        <cfvo type="percentile" val="50"/>
        <cfvo type="max"/>
        <color rgb="FF63BE7B"/>
        <color rgb="FFFFEB84"/>
        <color rgb="FFF8696B"/>
      </colorScale>
    </cfRule>
  </conditionalFormatting>
  <conditionalFormatting sqref="C101:G104 K101:M104">
    <cfRule type="cellIs" dxfId="958" priority="107" operator="equal">
      <formula>"FC"</formula>
    </cfRule>
    <cfRule type="cellIs" dxfId="957" priority="108" operator="equal">
      <formula>"LC"</formula>
    </cfRule>
    <cfRule type="cellIs" dxfId="956" priority="109" operator="equal">
      <formula>"PC"</formula>
    </cfRule>
    <cfRule type="cellIs" dxfId="955" priority="110" operator="equal">
      <formula>"NC"</formula>
    </cfRule>
  </conditionalFormatting>
  <conditionalFormatting sqref="C101:G104">
    <cfRule type="cellIs" dxfId="954" priority="123" stopIfTrue="1" operator="equal">
      <formula>"NA"</formula>
    </cfRule>
    <cfRule type="cellIs" dxfId="953" priority="124" operator="equal">
      <formula>"OK"</formula>
    </cfRule>
    <cfRule type="cellIs" dxfId="952" priority="125" operator="equal">
      <formula>"NOK"</formula>
    </cfRule>
  </conditionalFormatting>
  <conditionalFormatting sqref="D101:G102">
    <cfRule type="colorScale" priority="1701">
      <colorScale>
        <cfvo type="min"/>
        <cfvo type="percentile" val="50"/>
        <cfvo type="max"/>
        <color rgb="FF63BE7B"/>
        <color rgb="FFFFEB84"/>
        <color rgb="FFF8696B"/>
      </colorScale>
    </cfRule>
  </conditionalFormatting>
  <conditionalFormatting sqref="K101:M104">
    <cfRule type="cellIs" dxfId="951" priority="106" operator="equal">
      <formula>"TBA"</formula>
    </cfRule>
    <cfRule type="cellIs" dxfId="950" priority="119" stopIfTrue="1" operator="equal">
      <formula>"NA"</formula>
    </cfRule>
    <cfRule type="cellIs" dxfId="949" priority="120" operator="equal">
      <formula>"OK"</formula>
    </cfRule>
    <cfRule type="cellIs" dxfId="948" priority="121" operator="equal">
      <formula>"NOK"</formula>
    </cfRule>
  </conditionalFormatting>
  <conditionalFormatting sqref="D103:G104">
    <cfRule type="colorScale" priority="130">
      <colorScale>
        <cfvo type="min"/>
        <cfvo type="percentile" val="50"/>
        <cfvo type="max"/>
        <color rgb="FF63BE7B"/>
        <color rgb="FFFFEB84"/>
        <color rgb="FFF8696B"/>
      </colorScale>
    </cfRule>
  </conditionalFormatting>
  <conditionalFormatting sqref="K103:M104">
    <cfRule type="colorScale" priority="122">
      <colorScale>
        <cfvo type="min"/>
        <cfvo type="percentile" val="50"/>
        <cfvo type="max"/>
        <color rgb="FF63BE7B"/>
        <color rgb="FFFFEB84"/>
        <color rgb="FFF8696B"/>
      </colorScale>
    </cfRule>
  </conditionalFormatting>
  <conditionalFormatting sqref="C106:G106 K106:M106">
    <cfRule type="cellIs" dxfId="947" priority="80" operator="equal">
      <formula>"FC"</formula>
    </cfRule>
    <cfRule type="cellIs" dxfId="946" priority="81" operator="equal">
      <formula>"LC"</formula>
    </cfRule>
    <cfRule type="cellIs" dxfId="945" priority="82" operator="equal">
      <formula>"PC"</formula>
    </cfRule>
    <cfRule type="cellIs" dxfId="944" priority="83" operator="equal">
      <formula>"NC"</formula>
    </cfRule>
  </conditionalFormatting>
  <conditionalFormatting sqref="C108:G108 K108:M108">
    <cfRule type="cellIs" dxfId="943" priority="53" operator="equal">
      <formula>"FC"</formula>
    </cfRule>
    <cfRule type="cellIs" dxfId="942" priority="54" operator="equal">
      <formula>"LC"</formula>
    </cfRule>
    <cfRule type="cellIs" dxfId="941" priority="55" operator="equal">
      <formula>"PC"</formula>
    </cfRule>
    <cfRule type="cellIs" dxfId="940" priority="56" operator="equal">
      <formula>"NC"</formula>
    </cfRule>
  </conditionalFormatting>
  <conditionalFormatting sqref="K112:M128">
    <cfRule type="cellIs" dxfId="939" priority="7268" stopIfTrue="1" operator="equal">
      <formula>"NA"</formula>
    </cfRule>
    <cfRule type="cellIs" dxfId="938" priority="7269" operator="equal">
      <formula>"OK"</formula>
    </cfRule>
    <cfRule type="cellIs" dxfId="937" priority="7270" operator="equal">
      <formula>"NOK"</formula>
    </cfRule>
    <cfRule type="colorScale" priority="7271">
      <colorScale>
        <cfvo type="min"/>
        <cfvo type="percentile" val="50"/>
        <cfvo type="max"/>
        <color rgb="FF63BE7B"/>
        <color rgb="FFFFEB84"/>
        <color rgb="FFF8696B"/>
      </colorScale>
    </cfRule>
  </conditionalFormatting>
  <conditionalFormatting sqref="C113:F128">
    <cfRule type="colorScale" priority="7250">
      <colorScale>
        <cfvo type="min"/>
        <cfvo type="percentile" val="50"/>
        <cfvo type="max"/>
        <color rgb="FF63BE7B"/>
        <color rgb="FFFFEB84"/>
        <color rgb="FFF8696B"/>
      </colorScale>
    </cfRule>
  </conditionalFormatting>
  <conditionalFormatting sqref="D129 G129">
    <cfRule type="cellIs" dxfId="936" priority="1023" operator="equal">
      <formula>"NOK"</formula>
    </cfRule>
    <cfRule type="cellIs" dxfId="935" priority="1024" stopIfTrue="1" operator="equal">
      <formula>"NA"</formula>
    </cfRule>
    <cfRule type="cellIs" dxfId="934" priority="1025" operator="equal">
      <formula>"OK"</formula>
    </cfRule>
  </conditionalFormatting>
  <dataValidations count="4">
    <dataValidation type="list" allowBlank="1" showInputMessage="1" showErrorMessage="1" sqref="G44 D4:D8 D10:D18 D20:D85 D87:D129 G5:G8 G10:G41 G47:G57 G59:G61 G63:G71 G73:G99 G101:G104 G106:G108 G112:G128">
      <formula1>$AA$4:$AA$6</formula1>
    </dataValidation>
    <dataValidation type="list" allowBlank="1" showInputMessage="1" showErrorMessage="1" sqref="G45 C110 C5:C8 C10:C18 C20:C45 C47:C57 C59:C61 C63:C71 C73:C85 C87:C99 C101:C104 C106:C108 C112:C128 G42:G43">
      <formula1>$V$4:$V$8</formula1>
    </dataValidation>
    <dataValidation type="list" allowBlank="1" showInputMessage="1" showErrorMessage="1" sqref="K108:K128 K5:M8 L108:M110 K10:M107 L112:M128">
      <formula1>$AD$4:$AD$7</formula1>
    </dataValidation>
    <dataValidation type="list" allowBlank="1" showInputMessage="1" showErrorMessage="1" sqref="P5:P8 P10:P128">
      <formula1>$AH$5:$AH$7</formula1>
    </dataValidation>
  </dataValidations>
  <pageMargins left="0.39370078740157499" right="0.39370078740157499" top="0.98425196850393704" bottom="0.59055118110236204" header="0.39370078740157499" footer="0.511811023622047"/>
  <pageSetup paperSize="9" scale="16" fitToHeight="3" orientation="landscape"/>
  <headerFooter alignWithMargins="0">
    <oddHeader>&amp;L&amp;G&amp;C&amp;24COMPLIANCE MATRIX&amp;20
&amp;A&amp;R
&amp;11Page &amp;P to &amp;N</oddHeader>
    <oddFooter>&amp;L&amp;Z&amp;F&amp;R&amp;D</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tabColor theme="6" tint="0.39994506668294322"/>
    <outlinePr summaryBelow="0" summaryRight="0"/>
  </sheetPr>
  <dimension ref="A1:AB69"/>
  <sheetViews>
    <sheetView topLeftCell="A52" zoomScale="40" zoomScaleNormal="40" workbookViewId="0">
      <selection activeCell="B57" sqref="B57"/>
    </sheetView>
  </sheetViews>
  <sheetFormatPr defaultColWidth="9.1328125" defaultRowHeight="14.75" outlineLevelRow="1" outlineLevelCol="1"/>
  <cols>
    <col min="1" max="1" width="27.86328125" style="166" customWidth="1"/>
    <col min="2" max="2" width="85.1328125" style="69" customWidth="1"/>
    <col min="3" max="3" width="20.6796875" style="167" customWidth="1"/>
    <col min="4" max="4" width="20.6796875" style="69" customWidth="1"/>
    <col min="5" max="5" width="19.40625" style="69" customWidth="1" outlineLevel="1"/>
    <col min="6" max="6" width="19.1328125" style="69" customWidth="1" outlineLevel="1"/>
    <col min="7" max="7" width="20.6796875" style="69" customWidth="1"/>
    <col min="8" max="9" width="20.6796875" style="69" customWidth="1" outlineLevel="1"/>
    <col min="10" max="10" width="62.86328125" style="69" customWidth="1"/>
    <col min="11" max="13" width="20.6796875" style="69" customWidth="1"/>
    <col min="14" max="14" width="57.40625" style="69" customWidth="1"/>
    <col min="15" max="15" width="46.1328125" style="69" customWidth="1"/>
    <col min="16" max="16" width="9.26953125" style="69" customWidth="1"/>
    <col min="17" max="17" width="20.6796875" style="167" customWidth="1" outlineLevel="1"/>
    <col min="18" max="18" width="7.26953125" style="167" customWidth="1" outlineLevel="1"/>
    <col min="19" max="21" width="41.26953125" style="167" customWidth="1"/>
    <col min="22" max="22" width="8.54296875" style="69" customWidth="1"/>
    <col min="23" max="23" width="22.54296875" style="69" customWidth="1"/>
    <col min="24" max="16384" width="9.1328125" style="69"/>
  </cols>
  <sheetData>
    <row r="1" spans="1:28" s="165" customFormat="1" ht="28.5" customHeight="1">
      <c r="A1" s="436" t="s">
        <v>0</v>
      </c>
      <c r="B1" s="436"/>
      <c r="C1" s="436"/>
      <c r="D1" s="436"/>
      <c r="E1" s="436"/>
      <c r="F1" s="436"/>
      <c r="G1" s="436"/>
      <c r="H1" s="436"/>
      <c r="I1" s="436"/>
      <c r="J1" s="436"/>
      <c r="K1" s="436"/>
      <c r="L1" s="436"/>
      <c r="M1" s="436"/>
      <c r="N1" s="436"/>
      <c r="O1" s="436"/>
      <c r="P1" s="436"/>
      <c r="Q1" s="436"/>
      <c r="R1" s="436"/>
    </row>
    <row r="2" spans="1:28" ht="15">
      <c r="A2" s="492" t="s">
        <v>574</v>
      </c>
      <c r="B2" s="492" t="s">
        <v>575</v>
      </c>
      <c r="C2" s="492" t="s">
        <v>576</v>
      </c>
      <c r="D2" s="492"/>
      <c r="E2" s="492"/>
      <c r="F2" s="492"/>
      <c r="G2" s="492"/>
      <c r="H2" s="492"/>
      <c r="I2" s="492"/>
      <c r="J2" s="492"/>
      <c r="K2" s="492" t="s">
        <v>577</v>
      </c>
      <c r="L2" s="492"/>
      <c r="M2" s="492"/>
      <c r="N2" s="492"/>
      <c r="O2" s="181"/>
      <c r="P2" s="181"/>
      <c r="Q2" s="194"/>
      <c r="R2" s="194"/>
      <c r="S2" s="195"/>
      <c r="T2" s="195"/>
    </row>
    <row r="3" spans="1:28" ht="45">
      <c r="A3" s="494"/>
      <c r="B3" s="494"/>
      <c r="C3" s="74" t="s">
        <v>578</v>
      </c>
      <c r="D3" s="74" t="s">
        <v>579</v>
      </c>
      <c r="E3" s="74" t="s">
        <v>233</v>
      </c>
      <c r="F3" s="74" t="s">
        <v>580</v>
      </c>
      <c r="G3" s="74" t="s">
        <v>581</v>
      </c>
      <c r="H3" s="74" t="s">
        <v>236</v>
      </c>
      <c r="I3" s="74" t="s">
        <v>237</v>
      </c>
      <c r="J3" s="75" t="s">
        <v>238</v>
      </c>
      <c r="K3" s="74" t="s">
        <v>578</v>
      </c>
      <c r="L3" s="74" t="s">
        <v>582</v>
      </c>
      <c r="M3" s="74" t="s">
        <v>583</v>
      </c>
      <c r="N3" s="75" t="s">
        <v>584</v>
      </c>
      <c r="O3" s="74" t="s">
        <v>240</v>
      </c>
      <c r="P3" s="135" t="s">
        <v>241</v>
      </c>
      <c r="Q3" s="196" t="s">
        <v>585</v>
      </c>
      <c r="R3" s="135" t="s">
        <v>243</v>
      </c>
      <c r="S3" s="139"/>
      <c r="T3" s="139"/>
    </row>
    <row r="4" spans="1:28" ht="25.5">
      <c r="A4" s="493" t="s">
        <v>586</v>
      </c>
      <c r="B4" s="493"/>
      <c r="C4" s="148"/>
      <c r="D4" s="148"/>
      <c r="E4" s="168"/>
      <c r="F4" s="168"/>
      <c r="G4" s="148"/>
      <c r="H4" s="168"/>
      <c r="I4" s="168"/>
      <c r="J4" s="168"/>
      <c r="K4" s="148"/>
      <c r="L4" s="168"/>
      <c r="M4" s="168"/>
      <c r="N4" s="168"/>
      <c r="O4" s="168"/>
      <c r="P4" s="168"/>
      <c r="Q4" s="197"/>
      <c r="R4" s="148"/>
      <c r="S4" s="140"/>
      <c r="T4" s="140"/>
      <c r="U4" s="198"/>
      <c r="V4" s="199"/>
      <c r="W4" s="167"/>
      <c r="X4" s="199"/>
      <c r="Z4" s="199"/>
      <c r="AA4" s="69" t="s">
        <v>587</v>
      </c>
    </row>
    <row r="5" spans="1:28" outlineLevel="1">
      <c r="A5" s="136" t="s">
        <v>588</v>
      </c>
      <c r="B5" s="136" t="s">
        <v>589</v>
      </c>
      <c r="C5" s="169" t="s">
        <v>250</v>
      </c>
      <c r="D5" s="127"/>
      <c r="E5" s="170" t="s">
        <v>590</v>
      </c>
      <c r="F5" s="127"/>
      <c r="G5" s="127"/>
      <c r="H5" s="170" t="s">
        <v>590</v>
      </c>
      <c r="I5" s="127"/>
      <c r="J5" s="182" t="s">
        <v>591</v>
      </c>
      <c r="K5" s="80"/>
      <c r="L5" s="80" t="s">
        <v>245</v>
      </c>
      <c r="M5" s="80" t="s">
        <v>245</v>
      </c>
      <c r="N5" s="136"/>
      <c r="O5" s="80"/>
      <c r="P5" s="80" t="s">
        <v>252</v>
      </c>
      <c r="Q5" s="200" t="s">
        <v>515</v>
      </c>
      <c r="R5" s="127"/>
      <c r="S5" s="201"/>
      <c r="T5" s="201"/>
      <c r="U5" s="198"/>
      <c r="V5" s="92" t="s">
        <v>245</v>
      </c>
      <c r="W5" s="202" t="s">
        <v>246</v>
      </c>
      <c r="X5" s="92">
        <f>COUNTIF(C$6:C$177,"NA")</f>
        <v>5</v>
      </c>
      <c r="AA5" s="434" t="s">
        <v>252</v>
      </c>
    </row>
    <row r="6" spans="1:28" ht="73.75" outlineLevel="1">
      <c r="A6" s="136" t="s">
        <v>592</v>
      </c>
      <c r="B6" s="136" t="s">
        <v>593</v>
      </c>
      <c r="C6" s="171" t="s">
        <v>250</v>
      </c>
      <c r="D6" s="127"/>
      <c r="E6" s="170" t="s">
        <v>590</v>
      </c>
      <c r="F6" s="127"/>
      <c r="G6" s="127"/>
      <c r="H6" s="170" t="s">
        <v>590</v>
      </c>
      <c r="I6" s="127"/>
      <c r="J6" s="182" t="s">
        <v>594</v>
      </c>
      <c r="K6" s="80"/>
      <c r="L6" s="80"/>
      <c r="M6" s="80"/>
      <c r="N6" s="136"/>
      <c r="O6" s="80"/>
      <c r="P6" s="80" t="s">
        <v>252</v>
      </c>
      <c r="Q6" s="200" t="s">
        <v>595</v>
      </c>
      <c r="R6" s="127"/>
      <c r="S6" s="201"/>
      <c r="T6" s="201"/>
      <c r="U6" s="198"/>
      <c r="V6" s="90" t="s">
        <v>255</v>
      </c>
      <c r="W6" s="202" t="s">
        <v>596</v>
      </c>
      <c r="X6" s="90">
        <f>COUNTIF(C$6:C$177,"NC")</f>
        <v>0</v>
      </c>
      <c r="AA6" s="143" t="s">
        <v>265</v>
      </c>
    </row>
    <row r="7" spans="1:28" ht="44.25" outlineLevel="1">
      <c r="A7" s="136" t="s">
        <v>597</v>
      </c>
      <c r="B7" s="136" t="s">
        <v>598</v>
      </c>
      <c r="C7" s="171" t="s">
        <v>250</v>
      </c>
      <c r="D7" s="127"/>
      <c r="E7" s="170" t="s">
        <v>590</v>
      </c>
      <c r="F7" s="127"/>
      <c r="G7" s="127"/>
      <c r="H7" s="170" t="s">
        <v>590</v>
      </c>
      <c r="I7" s="127"/>
      <c r="J7" s="182" t="s">
        <v>599</v>
      </c>
      <c r="K7" s="80"/>
      <c r="L7" s="80"/>
      <c r="M7" s="80"/>
      <c r="N7" s="136"/>
      <c r="O7" s="80"/>
      <c r="P7" s="80" t="s">
        <v>252</v>
      </c>
      <c r="Q7" s="200" t="s">
        <v>595</v>
      </c>
      <c r="R7" s="127"/>
      <c r="S7" s="201"/>
      <c r="T7" s="201"/>
      <c r="U7" s="198"/>
      <c r="V7" s="203" t="s">
        <v>261</v>
      </c>
      <c r="W7" s="204" t="s">
        <v>262</v>
      </c>
      <c r="X7" s="203">
        <f>COUNTIF(C$6:C$177,"PC")</f>
        <v>0</v>
      </c>
      <c r="AA7" s="143" t="s">
        <v>271</v>
      </c>
    </row>
    <row r="8" spans="1:28" ht="44.25" outlineLevel="1">
      <c r="A8" s="136" t="s">
        <v>600</v>
      </c>
      <c r="B8" s="136" t="s">
        <v>601</v>
      </c>
      <c r="C8" s="127" t="s">
        <v>245</v>
      </c>
      <c r="D8" s="127"/>
      <c r="E8" s="127"/>
      <c r="F8" s="127"/>
      <c r="G8" s="127"/>
      <c r="H8" s="127"/>
      <c r="I8" s="127"/>
      <c r="J8" s="183" t="s">
        <v>602</v>
      </c>
      <c r="K8" s="80"/>
      <c r="L8" s="80" t="s">
        <v>245</v>
      </c>
      <c r="M8" s="80" t="s">
        <v>245</v>
      </c>
      <c r="N8" s="136"/>
      <c r="O8" s="80"/>
      <c r="P8" s="80" t="s">
        <v>252</v>
      </c>
      <c r="Q8" s="200" t="s">
        <v>515</v>
      </c>
      <c r="R8" s="127"/>
      <c r="S8" s="201"/>
      <c r="T8" s="201"/>
      <c r="U8" s="195"/>
      <c r="V8" s="205" t="s">
        <v>269</v>
      </c>
      <c r="W8" s="206" t="s">
        <v>270</v>
      </c>
      <c r="X8" s="205">
        <f>COUNTIF(C$6:C$177,"LC")</f>
        <v>0</v>
      </c>
      <c r="Y8" s="118"/>
      <c r="Z8" s="215"/>
      <c r="AA8" s="118"/>
      <c r="AB8" s="118"/>
    </row>
    <row r="9" spans="1:28" ht="234" customHeight="1" outlineLevel="1">
      <c r="A9" s="136" t="s">
        <v>603</v>
      </c>
      <c r="B9" s="172" t="s">
        <v>604</v>
      </c>
      <c r="C9" s="171" t="s">
        <v>250</v>
      </c>
      <c r="D9" s="127"/>
      <c r="E9" s="170" t="s">
        <v>590</v>
      </c>
      <c r="F9" s="127"/>
      <c r="G9" s="127"/>
      <c r="H9" s="170" t="s">
        <v>590</v>
      </c>
      <c r="I9" s="127"/>
      <c r="J9" s="184" t="s">
        <v>605</v>
      </c>
      <c r="K9" s="80"/>
      <c r="L9" s="80"/>
      <c r="M9" s="80"/>
      <c r="N9" s="136"/>
      <c r="O9" s="80"/>
      <c r="P9" s="80" t="s">
        <v>252</v>
      </c>
      <c r="Q9" s="200" t="s">
        <v>527</v>
      </c>
      <c r="R9" s="127" t="s">
        <v>254</v>
      </c>
      <c r="S9" s="140"/>
      <c r="T9" s="140"/>
      <c r="U9" s="195"/>
      <c r="V9" s="207" t="s">
        <v>250</v>
      </c>
      <c r="W9" s="206" t="s">
        <v>274</v>
      </c>
      <c r="X9" s="208">
        <f>COUNTIF(C$6:C$177,"OK")</f>
        <v>0</v>
      </c>
      <c r="Y9" s="118"/>
      <c r="Z9" s="215"/>
      <c r="AA9" s="118"/>
      <c r="AB9" s="118"/>
    </row>
    <row r="10" spans="1:28" ht="59" outlineLevel="1">
      <c r="A10" s="136" t="s">
        <v>606</v>
      </c>
      <c r="B10" s="136" t="s">
        <v>607</v>
      </c>
      <c r="C10" s="171" t="s">
        <v>250</v>
      </c>
      <c r="D10" s="127"/>
      <c r="E10" s="170" t="s">
        <v>590</v>
      </c>
      <c r="F10" s="127"/>
      <c r="G10" s="127"/>
      <c r="H10" s="170" t="s">
        <v>590</v>
      </c>
      <c r="I10" s="127"/>
      <c r="J10" s="182" t="s">
        <v>608</v>
      </c>
      <c r="K10" s="80"/>
      <c r="L10" s="80"/>
      <c r="M10" s="80"/>
      <c r="N10" s="136" t="s">
        <v>609</v>
      </c>
      <c r="O10" s="80"/>
      <c r="P10" s="80" t="s">
        <v>252</v>
      </c>
      <c r="Q10" s="200" t="s">
        <v>527</v>
      </c>
      <c r="R10" s="136"/>
      <c r="S10" s="140"/>
      <c r="T10" s="140"/>
      <c r="U10" s="195"/>
      <c r="V10" s="199"/>
    </row>
    <row r="11" spans="1:28" ht="44.25" outlineLevel="1">
      <c r="A11" s="136" t="s">
        <v>610</v>
      </c>
      <c r="B11" s="136" t="s">
        <v>611</v>
      </c>
      <c r="C11" s="171" t="s">
        <v>250</v>
      </c>
      <c r="D11" s="127"/>
      <c r="E11" s="170" t="s">
        <v>590</v>
      </c>
      <c r="F11" s="127"/>
      <c r="G11" s="127"/>
      <c r="H11" s="170" t="s">
        <v>590</v>
      </c>
      <c r="I11" s="127"/>
      <c r="J11" s="185" t="s">
        <v>612</v>
      </c>
      <c r="K11" s="80"/>
      <c r="L11" s="80"/>
      <c r="M11" s="80"/>
      <c r="N11" s="136"/>
      <c r="O11" s="80"/>
      <c r="P11" s="80" t="s">
        <v>252</v>
      </c>
      <c r="Q11" s="200" t="s">
        <v>613</v>
      </c>
      <c r="R11" s="127"/>
      <c r="S11" s="201"/>
      <c r="T11" s="201"/>
      <c r="U11" s="139"/>
      <c r="V11" s="199"/>
      <c r="AA11" s="143"/>
    </row>
    <row r="12" spans="1:28" ht="25.5">
      <c r="A12" s="493" t="s">
        <v>614</v>
      </c>
      <c r="B12" s="493"/>
      <c r="C12" s="173"/>
      <c r="D12" s="148"/>
      <c r="E12" s="168"/>
      <c r="F12" s="168"/>
      <c r="G12" s="148"/>
      <c r="H12" s="168"/>
      <c r="I12" s="168"/>
      <c r="J12" s="186"/>
      <c r="K12" s="148"/>
      <c r="L12" s="168"/>
      <c r="M12" s="168"/>
      <c r="N12" s="168"/>
      <c r="O12" s="168"/>
      <c r="P12" s="168"/>
      <c r="Q12" s="197"/>
      <c r="R12" s="148"/>
      <c r="S12" s="140"/>
      <c r="T12" s="140"/>
      <c r="U12" s="198"/>
      <c r="V12" s="199" t="s">
        <v>247</v>
      </c>
      <c r="W12" s="167" t="s">
        <v>247</v>
      </c>
      <c r="X12" s="199">
        <f>COUNTIF(L$2:L$177,"OK")</f>
        <v>0</v>
      </c>
      <c r="Z12" s="199"/>
    </row>
    <row r="13" spans="1:28" ht="44.25" outlineLevel="1">
      <c r="A13" s="136" t="s">
        <v>615</v>
      </c>
      <c r="B13" s="136" t="s">
        <v>616</v>
      </c>
      <c r="C13" s="171" t="s">
        <v>250</v>
      </c>
      <c r="D13" s="127"/>
      <c r="E13" s="170" t="s">
        <v>590</v>
      </c>
      <c r="F13" s="127"/>
      <c r="G13" s="127"/>
      <c r="H13" s="170" t="s">
        <v>590</v>
      </c>
      <c r="I13" s="127"/>
      <c r="J13" s="182" t="s">
        <v>617</v>
      </c>
      <c r="K13" s="80"/>
      <c r="L13" s="80"/>
      <c r="M13" s="80"/>
      <c r="N13" s="136"/>
      <c r="O13" s="80"/>
      <c r="P13" s="80" t="s">
        <v>252</v>
      </c>
      <c r="Q13" s="200" t="s">
        <v>618</v>
      </c>
      <c r="R13" s="127"/>
      <c r="S13" s="201"/>
      <c r="T13" s="201"/>
      <c r="U13" s="201"/>
      <c r="V13" s="209" t="s">
        <v>245</v>
      </c>
      <c r="W13" s="202" t="s">
        <v>246</v>
      </c>
      <c r="X13" s="92">
        <f>COUNTIF(L$2:L$177,"NA")</f>
        <v>7</v>
      </c>
      <c r="AA13" s="143"/>
    </row>
    <row r="14" spans="1:28" ht="44.25" outlineLevel="1">
      <c r="A14" s="136" t="s">
        <v>619</v>
      </c>
      <c r="B14" s="136" t="s">
        <v>620</v>
      </c>
      <c r="C14" s="171" t="s">
        <v>250</v>
      </c>
      <c r="D14" s="127"/>
      <c r="E14" s="170" t="s">
        <v>590</v>
      </c>
      <c r="F14" s="127"/>
      <c r="G14" s="127"/>
      <c r="H14" s="170" t="s">
        <v>590</v>
      </c>
      <c r="I14" s="127"/>
      <c r="J14" s="182" t="s">
        <v>617</v>
      </c>
      <c r="K14" s="80"/>
      <c r="L14" s="80"/>
      <c r="M14" s="80"/>
      <c r="N14" s="136"/>
      <c r="O14" s="80"/>
      <c r="P14" s="80" t="s">
        <v>252</v>
      </c>
      <c r="Q14" s="200" t="s">
        <v>618</v>
      </c>
      <c r="R14" s="127"/>
      <c r="S14" s="201"/>
      <c r="T14" s="201"/>
      <c r="U14" s="201"/>
      <c r="V14" s="210" t="s">
        <v>263</v>
      </c>
      <c r="W14" s="202" t="s">
        <v>264</v>
      </c>
      <c r="X14" s="92">
        <f>COUNTIF(L$2:L$177,"TBA")</f>
        <v>0</v>
      </c>
    </row>
    <row r="15" spans="1:28" ht="44.25" outlineLevel="1">
      <c r="A15" s="136" t="s">
        <v>621</v>
      </c>
      <c r="B15" s="174" t="s">
        <v>622</v>
      </c>
      <c r="C15" s="171" t="s">
        <v>250</v>
      </c>
      <c r="D15" s="127"/>
      <c r="E15" s="170" t="s">
        <v>590</v>
      </c>
      <c r="F15" s="127"/>
      <c r="G15" s="127"/>
      <c r="H15" s="170" t="s">
        <v>590</v>
      </c>
      <c r="I15" s="127"/>
      <c r="J15" s="182" t="s">
        <v>623</v>
      </c>
      <c r="K15" s="80"/>
      <c r="L15" s="80"/>
      <c r="M15" s="80"/>
      <c r="N15" s="136"/>
      <c r="O15" s="80"/>
      <c r="P15" s="80" t="s">
        <v>252</v>
      </c>
      <c r="Q15" s="200" t="s">
        <v>618</v>
      </c>
      <c r="R15" s="127"/>
      <c r="S15" s="201"/>
      <c r="T15" s="201"/>
      <c r="U15" s="201"/>
      <c r="V15" s="211" t="s">
        <v>257</v>
      </c>
      <c r="W15" s="202" t="s">
        <v>257</v>
      </c>
      <c r="X15" s="90">
        <f>COUNTIF(L$2:L$177,"NOK")</f>
        <v>0</v>
      </c>
    </row>
    <row r="16" spans="1:28" ht="44.25" outlineLevel="1">
      <c r="A16" s="136" t="s">
        <v>624</v>
      </c>
      <c r="B16" s="136" t="s">
        <v>625</v>
      </c>
      <c r="C16" s="171" t="s">
        <v>250</v>
      </c>
      <c r="D16" s="127"/>
      <c r="E16" s="170" t="s">
        <v>590</v>
      </c>
      <c r="F16" s="127"/>
      <c r="G16" s="127"/>
      <c r="H16" s="170" t="s">
        <v>590</v>
      </c>
      <c r="I16" s="127"/>
      <c r="J16" s="182" t="s">
        <v>626</v>
      </c>
      <c r="K16" s="80"/>
      <c r="L16" s="80"/>
      <c r="M16" s="80"/>
      <c r="N16" s="136"/>
      <c r="O16" s="80"/>
      <c r="P16" s="80" t="s">
        <v>252</v>
      </c>
      <c r="Q16" s="200" t="s">
        <v>618</v>
      </c>
      <c r="R16" s="127"/>
      <c r="S16" s="201"/>
      <c r="T16" s="201"/>
      <c r="U16" s="201"/>
      <c r="V16" s="199"/>
    </row>
    <row r="17" spans="1:26" ht="44.25" outlineLevel="1">
      <c r="A17" s="136" t="s">
        <v>627</v>
      </c>
      <c r="B17" s="136" t="s">
        <v>628</v>
      </c>
      <c r="C17" s="171" t="s">
        <v>250</v>
      </c>
      <c r="D17" s="127"/>
      <c r="E17" s="170" t="s">
        <v>590</v>
      </c>
      <c r="F17" s="127"/>
      <c r="G17" s="127"/>
      <c r="H17" s="170" t="s">
        <v>590</v>
      </c>
      <c r="I17" s="127"/>
      <c r="J17" s="182" t="s">
        <v>629</v>
      </c>
      <c r="K17" s="80"/>
      <c r="L17" s="80"/>
      <c r="M17" s="80"/>
      <c r="N17" s="136"/>
      <c r="O17" s="80"/>
      <c r="P17" s="80" t="s">
        <v>252</v>
      </c>
      <c r="Q17" s="200" t="s">
        <v>618</v>
      </c>
      <c r="R17" s="127" t="s">
        <v>254</v>
      </c>
      <c r="S17" s="201"/>
      <c r="T17" s="201"/>
      <c r="U17" s="140"/>
    </row>
    <row r="18" spans="1:26" ht="25.5">
      <c r="A18" s="493" t="s">
        <v>630</v>
      </c>
      <c r="B18" s="493"/>
      <c r="C18" s="173"/>
      <c r="D18" s="148"/>
      <c r="E18" s="168"/>
      <c r="F18" s="168"/>
      <c r="G18" s="148"/>
      <c r="H18" s="168"/>
      <c r="I18" s="168"/>
      <c r="J18" s="186"/>
      <c r="K18" s="148"/>
      <c r="L18" s="168"/>
      <c r="M18" s="168"/>
      <c r="N18" s="168"/>
      <c r="O18" s="168"/>
      <c r="P18" s="168"/>
      <c r="Q18" s="197"/>
      <c r="R18" s="148"/>
      <c r="S18" s="140"/>
      <c r="T18" s="140"/>
      <c r="U18" s="198"/>
      <c r="Z18" s="199"/>
    </row>
    <row r="19" spans="1:26" ht="165.75" customHeight="1" outlineLevel="1">
      <c r="A19" s="136" t="s">
        <v>631</v>
      </c>
      <c r="B19" s="172" t="s">
        <v>632</v>
      </c>
      <c r="C19" s="171" t="s">
        <v>250</v>
      </c>
      <c r="D19" s="127"/>
      <c r="E19" s="170" t="s">
        <v>633</v>
      </c>
      <c r="F19" s="127"/>
      <c r="G19" s="127"/>
      <c r="H19" s="170" t="s">
        <v>633</v>
      </c>
      <c r="I19" s="127"/>
      <c r="J19" s="187" t="s">
        <v>634</v>
      </c>
      <c r="K19" s="80"/>
      <c r="L19" s="80" t="s">
        <v>245</v>
      </c>
      <c r="M19" s="80" t="s">
        <v>245</v>
      </c>
      <c r="N19" s="136"/>
      <c r="O19" s="80"/>
      <c r="P19" s="80" t="s">
        <v>252</v>
      </c>
      <c r="Q19" s="200" t="s">
        <v>403</v>
      </c>
      <c r="R19" s="127"/>
      <c r="S19" s="201"/>
      <c r="T19" s="201"/>
      <c r="U19" s="140"/>
      <c r="V19" s="199"/>
      <c r="W19" s="167"/>
      <c r="X19" s="199"/>
    </row>
    <row r="20" spans="1:26" ht="59" outlineLevel="1">
      <c r="A20" s="136" t="s">
        <v>635</v>
      </c>
      <c r="B20" s="136" t="s">
        <v>636</v>
      </c>
      <c r="C20" s="171" t="s">
        <v>250</v>
      </c>
      <c r="D20" s="127"/>
      <c r="E20" s="170" t="s">
        <v>590</v>
      </c>
      <c r="F20" s="127"/>
      <c r="G20" s="127"/>
      <c r="H20" s="170" t="s">
        <v>590</v>
      </c>
      <c r="I20" s="127"/>
      <c r="J20" s="182" t="s">
        <v>637</v>
      </c>
      <c r="K20" s="80"/>
      <c r="L20" s="80"/>
      <c r="M20" s="80"/>
      <c r="N20" s="136"/>
      <c r="O20" s="80"/>
      <c r="P20" s="80" t="s">
        <v>252</v>
      </c>
      <c r="Q20" s="200" t="s">
        <v>403</v>
      </c>
      <c r="R20" s="127"/>
      <c r="S20" s="201"/>
      <c r="T20" s="201"/>
      <c r="U20" s="201"/>
      <c r="V20" s="199"/>
    </row>
    <row r="21" spans="1:26" ht="261" customHeight="1" outlineLevel="1">
      <c r="A21" s="136" t="s">
        <v>638</v>
      </c>
      <c r="B21" s="172" t="s">
        <v>639</v>
      </c>
      <c r="C21" s="171" t="s">
        <v>250</v>
      </c>
      <c r="D21" s="127"/>
      <c r="E21" s="170" t="s">
        <v>590</v>
      </c>
      <c r="F21" s="127"/>
      <c r="G21" s="127"/>
      <c r="H21" s="170" t="s">
        <v>590</v>
      </c>
      <c r="I21" s="127"/>
      <c r="J21" s="187" t="s">
        <v>640</v>
      </c>
      <c r="K21" s="80"/>
      <c r="L21" s="80"/>
      <c r="M21" s="80"/>
      <c r="N21" s="136"/>
      <c r="O21" s="80"/>
      <c r="P21" s="80" t="s">
        <v>252</v>
      </c>
      <c r="Q21" s="200" t="s">
        <v>403</v>
      </c>
      <c r="R21" s="127"/>
      <c r="S21" s="201"/>
      <c r="T21" s="201"/>
      <c r="U21" s="140"/>
      <c r="V21" s="212" t="s">
        <v>247</v>
      </c>
      <c r="W21" s="202" t="s">
        <v>247</v>
      </c>
      <c r="X21" s="88">
        <f>COUNTIF(L$2:L$177,"OK")</f>
        <v>0</v>
      </c>
    </row>
    <row r="22" spans="1:26" ht="72" customHeight="1" outlineLevel="1">
      <c r="A22" s="136" t="s">
        <v>641</v>
      </c>
      <c r="B22" s="175" t="s">
        <v>642</v>
      </c>
      <c r="C22" s="171" t="s">
        <v>250</v>
      </c>
      <c r="D22" s="127"/>
      <c r="E22" s="170" t="s">
        <v>590</v>
      </c>
      <c r="F22" s="127"/>
      <c r="G22" s="127"/>
      <c r="H22" s="170" t="s">
        <v>590</v>
      </c>
      <c r="I22" s="127"/>
      <c r="J22" s="182" t="s">
        <v>643</v>
      </c>
      <c r="K22" s="80"/>
      <c r="L22" s="80"/>
      <c r="M22" s="80"/>
      <c r="N22" s="136"/>
      <c r="O22" s="80"/>
      <c r="P22" s="80" t="s">
        <v>252</v>
      </c>
      <c r="Q22" s="200" t="s">
        <v>403</v>
      </c>
      <c r="R22" s="127"/>
      <c r="S22" s="201"/>
      <c r="T22" s="201"/>
      <c r="U22" s="201"/>
      <c r="V22" s="211" t="s">
        <v>257</v>
      </c>
      <c r="W22" s="202" t="s">
        <v>257</v>
      </c>
      <c r="X22" s="90">
        <f>COUNTIF(L$2:L$177,"NOK")</f>
        <v>0</v>
      </c>
    </row>
    <row r="23" spans="1:26" ht="44.25" outlineLevel="1">
      <c r="A23" s="136" t="s">
        <v>644</v>
      </c>
      <c r="B23" s="176" t="s">
        <v>645</v>
      </c>
      <c r="C23" s="171" t="s">
        <v>250</v>
      </c>
      <c r="D23" s="127"/>
      <c r="E23" s="170" t="s">
        <v>590</v>
      </c>
      <c r="F23" s="127"/>
      <c r="G23" s="127"/>
      <c r="H23" s="170" t="s">
        <v>590</v>
      </c>
      <c r="I23" s="127"/>
      <c r="J23" s="182" t="s">
        <v>646</v>
      </c>
      <c r="K23" s="80"/>
      <c r="L23" s="80"/>
      <c r="M23" s="80"/>
      <c r="N23" s="136"/>
      <c r="O23" s="80"/>
      <c r="P23" s="80" t="s">
        <v>252</v>
      </c>
      <c r="Q23" s="200" t="s">
        <v>403</v>
      </c>
      <c r="R23" s="127"/>
      <c r="S23" s="201"/>
      <c r="T23" s="201"/>
      <c r="U23" s="201"/>
      <c r="V23" s="209" t="s">
        <v>245</v>
      </c>
      <c r="W23" s="202" t="s">
        <v>246</v>
      </c>
      <c r="X23" s="92">
        <f>COUNTIF(L$2:L$177,"NA")</f>
        <v>7</v>
      </c>
    </row>
    <row r="24" spans="1:26" ht="59" outlineLevel="1">
      <c r="A24" s="136" t="s">
        <v>647</v>
      </c>
      <c r="B24" s="136" t="s">
        <v>648</v>
      </c>
      <c r="C24" s="171" t="s">
        <v>250</v>
      </c>
      <c r="D24" s="127"/>
      <c r="E24" s="170" t="s">
        <v>590</v>
      </c>
      <c r="F24" s="127"/>
      <c r="G24" s="127"/>
      <c r="H24" s="170" t="s">
        <v>590</v>
      </c>
      <c r="I24" s="127"/>
      <c r="J24" s="188" t="s">
        <v>649</v>
      </c>
      <c r="K24" s="80"/>
      <c r="L24" s="80"/>
      <c r="M24" s="80"/>
      <c r="N24" s="136"/>
      <c r="O24" s="80"/>
      <c r="P24" s="80" t="s">
        <v>252</v>
      </c>
      <c r="Q24" s="200" t="s">
        <v>403</v>
      </c>
      <c r="R24" s="127" t="s">
        <v>254</v>
      </c>
      <c r="S24" s="201"/>
      <c r="T24" s="201"/>
      <c r="U24" s="201"/>
    </row>
    <row r="25" spans="1:26" ht="92.25" customHeight="1" outlineLevel="1">
      <c r="A25" s="136" t="s">
        <v>650</v>
      </c>
      <c r="B25" s="176" t="s">
        <v>651</v>
      </c>
      <c r="C25" s="169" t="s">
        <v>250</v>
      </c>
      <c r="D25" s="127"/>
      <c r="E25" s="170" t="s">
        <v>590</v>
      </c>
      <c r="F25" s="127"/>
      <c r="G25" s="127"/>
      <c r="H25" s="170" t="s">
        <v>590</v>
      </c>
      <c r="I25" s="127"/>
      <c r="J25" s="189" t="s">
        <v>652</v>
      </c>
      <c r="K25" s="80"/>
      <c r="L25" s="80"/>
      <c r="M25" s="80"/>
      <c r="N25" s="136"/>
      <c r="O25" s="80"/>
      <c r="P25" s="80" t="s">
        <v>252</v>
      </c>
      <c r="Q25" s="200" t="s">
        <v>403</v>
      </c>
      <c r="R25" s="127" t="s">
        <v>254</v>
      </c>
      <c r="S25" s="201"/>
      <c r="T25" s="201"/>
      <c r="U25" s="201"/>
      <c r="V25" s="199"/>
    </row>
    <row r="26" spans="1:26" ht="213.75" customHeight="1" outlineLevel="1">
      <c r="A26" s="136" t="s">
        <v>653</v>
      </c>
      <c r="B26" s="136" t="s">
        <v>654</v>
      </c>
      <c r="C26" s="169" t="s">
        <v>250</v>
      </c>
      <c r="D26" s="127"/>
      <c r="E26" s="170" t="s">
        <v>590</v>
      </c>
      <c r="F26" s="127"/>
      <c r="G26" s="127"/>
      <c r="H26" s="170" t="s">
        <v>590</v>
      </c>
      <c r="I26" s="127"/>
      <c r="J26" s="187" t="s">
        <v>655</v>
      </c>
      <c r="K26" s="80"/>
      <c r="L26" s="80"/>
      <c r="M26" s="80"/>
      <c r="N26" s="136"/>
      <c r="O26" s="80"/>
      <c r="P26" s="80" t="s">
        <v>252</v>
      </c>
      <c r="Q26" s="200" t="s">
        <v>403</v>
      </c>
      <c r="R26" s="127" t="s">
        <v>254</v>
      </c>
      <c r="S26" s="201"/>
      <c r="T26" s="201"/>
      <c r="U26" s="140"/>
    </row>
    <row r="27" spans="1:26" ht="180" customHeight="1" outlineLevel="1">
      <c r="A27" s="136" t="s">
        <v>656</v>
      </c>
      <c r="B27" s="136" t="s">
        <v>657</v>
      </c>
      <c r="C27" s="169" t="s">
        <v>250</v>
      </c>
      <c r="D27" s="127"/>
      <c r="E27" s="170" t="s">
        <v>590</v>
      </c>
      <c r="F27" s="127"/>
      <c r="G27" s="127"/>
      <c r="H27" s="170" t="s">
        <v>590</v>
      </c>
      <c r="I27" s="127"/>
      <c r="J27" s="187" t="s">
        <v>658</v>
      </c>
      <c r="K27" s="80"/>
      <c r="L27" s="80"/>
      <c r="M27" s="80"/>
      <c r="N27" s="190"/>
      <c r="O27" s="80"/>
      <c r="P27" s="80" t="s">
        <v>252</v>
      </c>
      <c r="Q27" s="200" t="s">
        <v>403</v>
      </c>
      <c r="R27" s="127" t="s">
        <v>254</v>
      </c>
      <c r="S27" s="201"/>
      <c r="T27" s="201"/>
      <c r="U27" s="201"/>
    </row>
    <row r="28" spans="1:26" ht="44.25" outlineLevel="1">
      <c r="A28" s="136" t="s">
        <v>659</v>
      </c>
      <c r="B28" s="136" t="s">
        <v>660</v>
      </c>
      <c r="C28" s="169" t="s">
        <v>250</v>
      </c>
      <c r="D28" s="127"/>
      <c r="E28" s="170" t="s">
        <v>633</v>
      </c>
      <c r="F28" s="127"/>
      <c r="G28" s="127"/>
      <c r="H28" s="170" t="s">
        <v>633</v>
      </c>
      <c r="I28" s="127"/>
      <c r="J28" s="189" t="s">
        <v>661</v>
      </c>
      <c r="K28" s="80"/>
      <c r="L28" s="80"/>
      <c r="M28" s="80"/>
      <c r="N28" s="190"/>
      <c r="O28" s="80"/>
      <c r="P28" s="80" t="s">
        <v>252</v>
      </c>
      <c r="Q28" s="200" t="s">
        <v>403</v>
      </c>
      <c r="R28" s="127"/>
      <c r="S28" s="201"/>
      <c r="T28" s="201"/>
      <c r="U28" s="201"/>
    </row>
    <row r="29" spans="1:26" ht="226.5" customHeight="1" outlineLevel="1">
      <c r="A29" s="136" t="s">
        <v>662</v>
      </c>
      <c r="B29" s="172" t="s">
        <v>663</v>
      </c>
      <c r="C29" s="169" t="s">
        <v>250</v>
      </c>
      <c r="D29" s="127"/>
      <c r="E29" s="170" t="s">
        <v>590</v>
      </c>
      <c r="F29" s="127"/>
      <c r="G29" s="127"/>
      <c r="H29" s="170" t="s">
        <v>590</v>
      </c>
      <c r="I29" s="127"/>
      <c r="J29" s="187" t="s">
        <v>664</v>
      </c>
      <c r="K29" s="80"/>
      <c r="L29" s="80"/>
      <c r="M29" s="80"/>
      <c r="N29" s="190"/>
      <c r="O29" s="80"/>
      <c r="P29" s="80" t="s">
        <v>252</v>
      </c>
      <c r="Q29" s="200" t="s">
        <v>403</v>
      </c>
      <c r="R29" s="127"/>
      <c r="S29" s="201"/>
      <c r="T29" s="201"/>
      <c r="U29" s="201"/>
    </row>
    <row r="30" spans="1:26" ht="25.5">
      <c r="A30" s="493" t="s">
        <v>665</v>
      </c>
      <c r="B30" s="493"/>
      <c r="C30" s="173"/>
      <c r="D30" s="148"/>
      <c r="E30" s="168"/>
      <c r="F30" s="168"/>
      <c r="G30" s="148"/>
      <c r="H30" s="168"/>
      <c r="I30" s="168"/>
      <c r="J30" s="186"/>
      <c r="K30" s="148"/>
      <c r="L30" s="168"/>
      <c r="M30" s="168"/>
      <c r="N30" s="168"/>
      <c r="O30" s="168"/>
      <c r="P30" s="168"/>
      <c r="Q30" s="197"/>
      <c r="R30" s="148"/>
      <c r="S30" s="140"/>
      <c r="T30" s="140"/>
      <c r="U30" s="198"/>
      <c r="Z30" s="199"/>
    </row>
    <row r="31" spans="1:26" ht="156" customHeight="1" outlineLevel="1">
      <c r="A31" s="136" t="s">
        <v>666</v>
      </c>
      <c r="B31" s="172" t="s">
        <v>667</v>
      </c>
      <c r="C31" s="169" t="s">
        <v>250</v>
      </c>
      <c r="D31" s="127"/>
      <c r="E31" s="170" t="s">
        <v>590</v>
      </c>
      <c r="F31" s="127"/>
      <c r="G31" s="127"/>
      <c r="H31" s="170" t="s">
        <v>590</v>
      </c>
      <c r="I31" s="127"/>
      <c r="J31" s="187" t="s">
        <v>668</v>
      </c>
      <c r="K31" s="80"/>
      <c r="L31" s="80" t="s">
        <v>245</v>
      </c>
      <c r="M31" s="80" t="s">
        <v>245</v>
      </c>
      <c r="N31" s="136"/>
      <c r="O31" s="80"/>
      <c r="P31" s="80" t="s">
        <v>252</v>
      </c>
      <c r="Q31" s="200" t="s">
        <v>527</v>
      </c>
      <c r="R31" s="127"/>
      <c r="S31" s="201"/>
      <c r="T31" s="201"/>
      <c r="U31" s="201"/>
      <c r="V31" s="199"/>
      <c r="W31" s="167"/>
      <c r="X31" s="199"/>
    </row>
    <row r="32" spans="1:26" ht="59" outlineLevel="1">
      <c r="A32" s="136" t="s">
        <v>669</v>
      </c>
      <c r="B32" s="136" t="s">
        <v>670</v>
      </c>
      <c r="C32" s="169" t="s">
        <v>250</v>
      </c>
      <c r="D32" s="127"/>
      <c r="E32" s="170" t="s">
        <v>590</v>
      </c>
      <c r="F32" s="127"/>
      <c r="G32" s="127"/>
      <c r="H32" s="170" t="s">
        <v>590</v>
      </c>
      <c r="I32" s="127"/>
      <c r="J32" s="189" t="s">
        <v>671</v>
      </c>
      <c r="K32" s="80"/>
      <c r="L32" s="80"/>
      <c r="M32" s="80"/>
      <c r="N32" s="136"/>
      <c r="O32" s="80"/>
      <c r="P32" s="80" t="s">
        <v>252</v>
      </c>
      <c r="Q32" s="200" t="s">
        <v>527</v>
      </c>
      <c r="R32" s="127"/>
      <c r="S32" s="201"/>
      <c r="T32" s="201"/>
      <c r="U32" s="201"/>
    </row>
    <row r="33" spans="1:26" ht="264" customHeight="1" outlineLevel="1">
      <c r="A33" s="136" t="s">
        <v>672</v>
      </c>
      <c r="B33" s="172" t="s">
        <v>673</v>
      </c>
      <c r="C33" s="169" t="s">
        <v>250</v>
      </c>
      <c r="D33" s="127"/>
      <c r="E33" s="170" t="s">
        <v>590</v>
      </c>
      <c r="F33" s="127"/>
      <c r="G33" s="127"/>
      <c r="H33" s="170" t="s">
        <v>590</v>
      </c>
      <c r="I33" s="127"/>
      <c r="J33" s="191" t="s">
        <v>674</v>
      </c>
      <c r="K33" s="80"/>
      <c r="L33" s="80"/>
      <c r="M33" s="80"/>
      <c r="N33" s="136"/>
      <c r="O33" s="80"/>
      <c r="P33" s="80" t="s">
        <v>252</v>
      </c>
      <c r="Q33" s="200" t="s">
        <v>527</v>
      </c>
      <c r="R33" s="127"/>
      <c r="S33" s="201"/>
      <c r="T33" s="201"/>
      <c r="U33" s="201"/>
    </row>
    <row r="34" spans="1:26" ht="25.5">
      <c r="A34" s="493" t="s">
        <v>675</v>
      </c>
      <c r="B34" s="493"/>
      <c r="C34" s="173"/>
      <c r="D34" s="148"/>
      <c r="E34" s="168"/>
      <c r="F34" s="168"/>
      <c r="G34" s="148"/>
      <c r="H34" s="168"/>
      <c r="I34" s="168"/>
      <c r="J34" s="186"/>
      <c r="K34" s="148"/>
      <c r="L34" s="168"/>
      <c r="M34" s="168"/>
      <c r="N34" s="168"/>
      <c r="O34" s="168"/>
      <c r="P34" s="168"/>
      <c r="Q34" s="197"/>
      <c r="R34" s="148"/>
      <c r="S34" s="140"/>
      <c r="T34" s="140"/>
      <c r="U34" s="198"/>
      <c r="Z34" s="199"/>
    </row>
    <row r="35" spans="1:26" ht="288" customHeight="1" outlineLevel="1">
      <c r="A35" s="136" t="s">
        <v>676</v>
      </c>
      <c r="B35" s="172" t="s">
        <v>677</v>
      </c>
      <c r="C35" s="169" t="s">
        <v>250</v>
      </c>
      <c r="D35" s="127"/>
      <c r="E35" s="170" t="s">
        <v>590</v>
      </c>
      <c r="F35" s="127"/>
      <c r="G35" s="127"/>
      <c r="H35" s="170" t="s">
        <v>590</v>
      </c>
      <c r="I35" s="127"/>
      <c r="J35" s="182" t="s">
        <v>678</v>
      </c>
      <c r="K35" s="80"/>
      <c r="L35" s="80"/>
      <c r="M35" s="80"/>
      <c r="N35" s="136" t="s">
        <v>679</v>
      </c>
      <c r="O35" s="80"/>
      <c r="P35" s="80" t="s">
        <v>252</v>
      </c>
      <c r="Q35" s="200" t="s">
        <v>680</v>
      </c>
      <c r="R35" s="127" t="s">
        <v>254</v>
      </c>
      <c r="S35" s="201"/>
      <c r="T35" s="201"/>
      <c r="U35" s="201"/>
      <c r="V35" s="199"/>
      <c r="W35" s="167"/>
      <c r="X35" s="199"/>
    </row>
    <row r="36" spans="1:26" ht="151.5" customHeight="1" outlineLevel="1">
      <c r="A36" s="136" t="s">
        <v>681</v>
      </c>
      <c r="B36" s="172" t="s">
        <v>682</v>
      </c>
      <c r="C36" s="169" t="s">
        <v>250</v>
      </c>
      <c r="D36" s="127"/>
      <c r="E36" s="170" t="s">
        <v>590</v>
      </c>
      <c r="F36" s="127"/>
      <c r="G36" s="127"/>
      <c r="H36" s="170" t="s">
        <v>590</v>
      </c>
      <c r="I36" s="127"/>
      <c r="J36" s="182" t="s">
        <v>683</v>
      </c>
      <c r="K36" s="80"/>
      <c r="L36" s="80"/>
      <c r="M36" s="80"/>
      <c r="N36" s="136"/>
      <c r="O36" s="80"/>
      <c r="P36" s="80" t="s">
        <v>252</v>
      </c>
      <c r="Q36" s="200" t="s">
        <v>684</v>
      </c>
      <c r="R36" s="127"/>
      <c r="S36" s="201"/>
      <c r="T36" s="201"/>
      <c r="U36" s="201"/>
    </row>
    <row r="37" spans="1:26" ht="151.5" customHeight="1" outlineLevel="1">
      <c r="A37" s="136" t="s">
        <v>685</v>
      </c>
      <c r="B37" s="172" t="s">
        <v>686</v>
      </c>
      <c r="C37" s="169" t="s">
        <v>250</v>
      </c>
      <c r="D37" s="127"/>
      <c r="E37" s="170" t="s">
        <v>590</v>
      </c>
      <c r="F37" s="127"/>
      <c r="G37" s="127"/>
      <c r="H37" s="170" t="s">
        <v>590</v>
      </c>
      <c r="I37" s="127"/>
      <c r="J37" s="182" t="s">
        <v>687</v>
      </c>
      <c r="K37" s="80"/>
      <c r="L37" s="80"/>
      <c r="M37" s="80"/>
      <c r="N37" s="136"/>
      <c r="O37" s="80"/>
      <c r="P37" s="80" t="s">
        <v>252</v>
      </c>
      <c r="Q37" s="200" t="s">
        <v>684</v>
      </c>
      <c r="R37" s="127" t="s">
        <v>254</v>
      </c>
      <c r="S37" s="201"/>
      <c r="T37" s="201"/>
      <c r="U37" s="140"/>
    </row>
    <row r="38" spans="1:26" ht="44.25" outlineLevel="1">
      <c r="A38" s="136" t="s">
        <v>688</v>
      </c>
      <c r="B38" s="136" t="s">
        <v>689</v>
      </c>
      <c r="C38" s="169" t="s">
        <v>250</v>
      </c>
      <c r="D38" s="127"/>
      <c r="E38" s="170" t="s">
        <v>590</v>
      </c>
      <c r="F38" s="127"/>
      <c r="G38" s="127"/>
      <c r="H38" s="170" t="s">
        <v>590</v>
      </c>
      <c r="I38" s="127"/>
      <c r="J38" s="182" t="s">
        <v>690</v>
      </c>
      <c r="K38" s="80"/>
      <c r="L38" s="80" t="s">
        <v>245</v>
      </c>
      <c r="M38" s="80" t="s">
        <v>245</v>
      </c>
      <c r="N38" s="136"/>
      <c r="O38" s="80"/>
      <c r="P38" s="80" t="s">
        <v>252</v>
      </c>
      <c r="Q38" s="200" t="s">
        <v>684</v>
      </c>
      <c r="R38" s="127"/>
      <c r="S38" s="201"/>
      <c r="T38" s="201"/>
      <c r="U38" s="201"/>
    </row>
    <row r="39" spans="1:26" ht="25.5">
      <c r="A39" s="493" t="s">
        <v>691</v>
      </c>
      <c r="B39" s="493"/>
      <c r="C39" s="173"/>
      <c r="D39" s="148"/>
      <c r="E39" s="168"/>
      <c r="F39" s="168"/>
      <c r="G39" s="148"/>
      <c r="H39" s="177"/>
      <c r="I39" s="168"/>
      <c r="J39" s="186"/>
      <c r="K39" s="148"/>
      <c r="L39" s="168"/>
      <c r="M39" s="168"/>
      <c r="N39" s="168"/>
      <c r="O39" s="168"/>
      <c r="P39" s="168"/>
      <c r="Q39" s="197"/>
      <c r="R39" s="148"/>
      <c r="S39" s="140"/>
      <c r="T39" s="140"/>
      <c r="U39" s="198"/>
      <c r="Z39" s="199"/>
    </row>
    <row r="40" spans="1:26" ht="44.25" outlineLevel="1">
      <c r="A40" s="136" t="s">
        <v>692</v>
      </c>
      <c r="B40" s="136" t="s">
        <v>693</v>
      </c>
      <c r="C40" s="169" t="s">
        <v>250</v>
      </c>
      <c r="D40" s="127"/>
      <c r="E40" s="170" t="s">
        <v>633</v>
      </c>
      <c r="F40" s="127"/>
      <c r="G40" s="127"/>
      <c r="H40" s="170" t="s">
        <v>633</v>
      </c>
      <c r="I40" s="127"/>
      <c r="J40" s="192" t="s">
        <v>694</v>
      </c>
      <c r="K40" s="80"/>
      <c r="L40" s="80"/>
      <c r="M40" s="80"/>
      <c r="N40" s="136"/>
      <c r="O40" s="80"/>
      <c r="P40" s="80" t="s">
        <v>252</v>
      </c>
      <c r="Q40" s="200" t="s">
        <v>695</v>
      </c>
      <c r="R40" s="127"/>
      <c r="S40" s="201"/>
      <c r="T40" s="201"/>
      <c r="U40" s="201"/>
      <c r="V40" s="199"/>
      <c r="W40" s="167"/>
      <c r="X40" s="199"/>
    </row>
    <row r="41" spans="1:26" ht="220.5" customHeight="1" outlineLevel="1">
      <c r="A41" s="136" t="s">
        <v>696</v>
      </c>
      <c r="B41" s="172" t="s">
        <v>697</v>
      </c>
      <c r="C41" s="169" t="s">
        <v>250</v>
      </c>
      <c r="D41" s="127"/>
      <c r="E41" s="170" t="s">
        <v>590</v>
      </c>
      <c r="F41" s="127"/>
      <c r="G41" s="127"/>
      <c r="H41" s="170" t="s">
        <v>590</v>
      </c>
      <c r="I41" s="127"/>
      <c r="J41" s="188" t="s">
        <v>698</v>
      </c>
      <c r="K41" s="80"/>
      <c r="L41" s="80"/>
      <c r="M41" s="80"/>
      <c r="N41" s="136"/>
      <c r="O41" s="80"/>
      <c r="P41" s="80" t="s">
        <v>252</v>
      </c>
      <c r="Q41" s="200" t="s">
        <v>699</v>
      </c>
      <c r="R41" s="127" t="s">
        <v>254</v>
      </c>
      <c r="S41" s="201"/>
      <c r="T41" s="201"/>
      <c r="U41" s="201"/>
    </row>
    <row r="42" spans="1:26" ht="172.5" customHeight="1" outlineLevel="1">
      <c r="A42" s="136" t="s">
        <v>700</v>
      </c>
      <c r="B42" s="172" t="s">
        <v>701</v>
      </c>
      <c r="C42" s="169" t="s">
        <v>250</v>
      </c>
      <c r="D42" s="127"/>
      <c r="E42" s="170" t="s">
        <v>590</v>
      </c>
      <c r="F42" s="127"/>
      <c r="G42" s="127"/>
      <c r="H42" s="170" t="s">
        <v>590</v>
      </c>
      <c r="I42" s="127"/>
      <c r="J42" s="188" t="s">
        <v>683</v>
      </c>
      <c r="K42" s="80"/>
      <c r="L42" s="80"/>
      <c r="M42" s="80"/>
      <c r="N42" s="136"/>
      <c r="O42" s="80"/>
      <c r="P42" s="80" t="s">
        <v>252</v>
      </c>
      <c r="Q42" s="200" t="s">
        <v>695</v>
      </c>
      <c r="R42" s="127" t="s">
        <v>254</v>
      </c>
      <c r="S42" s="201"/>
      <c r="T42" s="201"/>
      <c r="U42" s="201"/>
    </row>
    <row r="43" spans="1:26" ht="130.5" customHeight="1" outlineLevel="1">
      <c r="A43" s="136" t="s">
        <v>702</v>
      </c>
      <c r="B43" s="172" t="s">
        <v>703</v>
      </c>
      <c r="C43" s="169" t="s">
        <v>245</v>
      </c>
      <c r="D43" s="127"/>
      <c r="E43" s="127"/>
      <c r="F43" s="127"/>
      <c r="G43" s="127"/>
      <c r="H43" s="127"/>
      <c r="I43" s="127"/>
      <c r="J43" s="188" t="s">
        <v>704</v>
      </c>
      <c r="K43" s="80"/>
      <c r="L43" s="80"/>
      <c r="M43" s="80"/>
      <c r="N43" s="136"/>
      <c r="O43" s="80"/>
      <c r="P43" s="80" t="s">
        <v>252</v>
      </c>
      <c r="Q43" s="200" t="s">
        <v>695</v>
      </c>
      <c r="R43" s="127" t="s">
        <v>254</v>
      </c>
      <c r="S43" s="201"/>
      <c r="T43" s="201"/>
      <c r="U43" s="201"/>
    </row>
    <row r="44" spans="1:26" ht="44.25" outlineLevel="1">
      <c r="A44" s="136" t="s">
        <v>705</v>
      </c>
      <c r="B44" s="136" t="s">
        <v>706</v>
      </c>
      <c r="C44" s="169" t="s">
        <v>250</v>
      </c>
      <c r="D44" s="127"/>
      <c r="E44" s="170" t="s">
        <v>590</v>
      </c>
      <c r="F44" s="127"/>
      <c r="G44" s="127"/>
      <c r="H44" s="170" t="s">
        <v>590</v>
      </c>
      <c r="I44" s="127"/>
      <c r="J44" s="188" t="s">
        <v>690</v>
      </c>
      <c r="K44" s="80"/>
      <c r="L44" s="80" t="s">
        <v>245</v>
      </c>
      <c r="M44" s="80" t="s">
        <v>245</v>
      </c>
      <c r="N44" s="136"/>
      <c r="O44" s="80"/>
      <c r="P44" s="80" t="s">
        <v>252</v>
      </c>
      <c r="Q44" s="200" t="s">
        <v>695</v>
      </c>
      <c r="R44" s="127"/>
      <c r="S44" s="201"/>
      <c r="T44" s="201"/>
      <c r="U44" s="201"/>
    </row>
    <row r="45" spans="1:26" ht="25.5">
      <c r="A45" s="493" t="s">
        <v>707</v>
      </c>
      <c r="B45" s="493"/>
      <c r="C45" s="173"/>
      <c r="D45" s="148"/>
      <c r="E45" s="168"/>
      <c r="F45" s="168"/>
      <c r="G45" s="148"/>
      <c r="H45" s="168"/>
      <c r="I45" s="168"/>
      <c r="J45" s="186"/>
      <c r="K45" s="148"/>
      <c r="L45" s="168"/>
      <c r="M45" s="168"/>
      <c r="N45" s="168"/>
      <c r="O45" s="168"/>
      <c r="P45" s="168"/>
      <c r="Q45" s="197"/>
      <c r="R45" s="148"/>
      <c r="S45" s="140"/>
      <c r="T45" s="140"/>
      <c r="U45" s="198"/>
      <c r="Z45" s="199"/>
    </row>
    <row r="46" spans="1:26" ht="153.75" customHeight="1" outlineLevel="1">
      <c r="A46" s="136" t="s">
        <v>708</v>
      </c>
      <c r="B46" s="172" t="s">
        <v>709</v>
      </c>
      <c r="C46" s="169" t="s">
        <v>250</v>
      </c>
      <c r="D46" s="170"/>
      <c r="E46" s="170" t="s">
        <v>590</v>
      </c>
      <c r="F46" s="170"/>
      <c r="G46" s="170"/>
      <c r="H46" s="170" t="s">
        <v>590</v>
      </c>
      <c r="I46" s="170"/>
      <c r="J46" s="189" t="s">
        <v>710</v>
      </c>
      <c r="K46" s="80"/>
      <c r="L46" s="80" t="s">
        <v>245</v>
      </c>
      <c r="M46" s="80" t="s">
        <v>245</v>
      </c>
      <c r="N46" s="136"/>
      <c r="O46" s="80"/>
      <c r="P46" s="80" t="s">
        <v>252</v>
      </c>
      <c r="Q46" s="200" t="s">
        <v>707</v>
      </c>
      <c r="R46" s="127"/>
      <c r="S46" s="201"/>
      <c r="T46" s="201"/>
      <c r="U46" s="201"/>
      <c r="V46" s="199"/>
      <c r="W46" s="167"/>
      <c r="X46" s="199"/>
    </row>
    <row r="47" spans="1:26" ht="132" customHeight="1" outlineLevel="1">
      <c r="A47" s="136" t="s">
        <v>711</v>
      </c>
      <c r="B47" s="172" t="s">
        <v>712</v>
      </c>
      <c r="C47" s="169" t="s">
        <v>250</v>
      </c>
      <c r="D47" s="170"/>
      <c r="E47" s="170" t="s">
        <v>590</v>
      </c>
      <c r="F47" s="170"/>
      <c r="G47" s="170"/>
      <c r="H47" s="170" t="s">
        <v>590</v>
      </c>
      <c r="I47" s="170"/>
      <c r="J47" s="189" t="s">
        <v>713</v>
      </c>
      <c r="K47" s="80"/>
      <c r="L47" s="80"/>
      <c r="M47" s="80"/>
      <c r="N47" s="136"/>
      <c r="O47" s="80"/>
      <c r="P47" s="80" t="s">
        <v>252</v>
      </c>
      <c r="Q47" s="200" t="s">
        <v>707</v>
      </c>
      <c r="R47" s="127" t="s">
        <v>254</v>
      </c>
      <c r="S47" s="201"/>
      <c r="T47" s="201"/>
      <c r="U47" s="140"/>
    </row>
    <row r="48" spans="1:26" ht="208.5" customHeight="1" outlineLevel="1">
      <c r="A48" s="136" t="s">
        <v>714</v>
      </c>
      <c r="B48" s="172" t="s">
        <v>715</v>
      </c>
      <c r="C48" s="169" t="s">
        <v>250</v>
      </c>
      <c r="D48" s="170"/>
      <c r="E48" s="170" t="s">
        <v>590</v>
      </c>
      <c r="F48" s="170"/>
      <c r="G48" s="170"/>
      <c r="H48" s="170" t="s">
        <v>590</v>
      </c>
      <c r="I48" s="170"/>
      <c r="J48" s="193" t="s">
        <v>716</v>
      </c>
      <c r="K48" s="80"/>
      <c r="L48" s="80"/>
      <c r="M48" s="80"/>
      <c r="N48" s="136"/>
      <c r="O48" s="80"/>
      <c r="P48" s="80" t="s">
        <v>252</v>
      </c>
      <c r="Q48" s="200" t="s">
        <v>707</v>
      </c>
      <c r="R48" s="127"/>
      <c r="S48" s="201"/>
      <c r="T48" s="201"/>
      <c r="U48" s="201"/>
    </row>
    <row r="49" spans="1:26" ht="44.25" outlineLevel="1">
      <c r="A49" s="136" t="s">
        <v>717</v>
      </c>
      <c r="B49" s="136" t="s">
        <v>718</v>
      </c>
      <c r="C49" s="169" t="s">
        <v>250</v>
      </c>
      <c r="D49" s="170"/>
      <c r="E49" s="170" t="s">
        <v>590</v>
      </c>
      <c r="F49" s="170"/>
      <c r="G49" s="170"/>
      <c r="H49" s="170" t="s">
        <v>590</v>
      </c>
      <c r="I49" s="170"/>
      <c r="J49" s="189" t="s">
        <v>719</v>
      </c>
      <c r="K49" s="80"/>
      <c r="L49" s="80"/>
      <c r="M49" s="80"/>
      <c r="N49" s="136"/>
      <c r="O49" s="80"/>
      <c r="P49" s="80" t="s">
        <v>252</v>
      </c>
      <c r="Q49" s="200" t="s">
        <v>707</v>
      </c>
      <c r="R49" s="127" t="s">
        <v>254</v>
      </c>
      <c r="S49" s="201"/>
      <c r="T49" s="201"/>
      <c r="U49" s="201"/>
    </row>
    <row r="50" spans="1:26" ht="25.5">
      <c r="A50" s="493" t="s">
        <v>720</v>
      </c>
      <c r="B50" s="493"/>
      <c r="C50" s="173"/>
      <c r="D50" s="148"/>
      <c r="E50" s="168"/>
      <c r="F50" s="168"/>
      <c r="G50" s="148"/>
      <c r="H50" s="168"/>
      <c r="I50" s="168"/>
      <c r="J50" s="186"/>
      <c r="K50" s="148"/>
      <c r="L50" s="168"/>
      <c r="M50" s="168"/>
      <c r="N50" s="168"/>
      <c r="O50" s="168"/>
      <c r="P50" s="168"/>
      <c r="Q50" s="197"/>
      <c r="R50" s="148"/>
      <c r="S50" s="140"/>
      <c r="T50" s="140"/>
      <c r="U50" s="198"/>
      <c r="Z50" s="199"/>
    </row>
    <row r="51" spans="1:26" ht="73.75" outlineLevel="1">
      <c r="A51" s="136" t="s">
        <v>721</v>
      </c>
      <c r="B51" s="136" t="s">
        <v>722</v>
      </c>
      <c r="C51" s="178" t="s">
        <v>250</v>
      </c>
      <c r="D51" s="170"/>
      <c r="E51" s="170" t="s">
        <v>633</v>
      </c>
      <c r="F51" s="170"/>
      <c r="G51" s="170"/>
      <c r="H51" s="170" t="s">
        <v>633</v>
      </c>
      <c r="I51" s="170"/>
      <c r="J51" s="182" t="s">
        <v>723</v>
      </c>
      <c r="K51" s="80"/>
      <c r="L51" s="80"/>
      <c r="M51" s="80"/>
      <c r="N51" s="136"/>
      <c r="O51" s="80"/>
      <c r="P51" s="80" t="s">
        <v>252</v>
      </c>
      <c r="Q51" s="200" t="s">
        <v>724</v>
      </c>
      <c r="R51" s="127"/>
      <c r="S51" s="201"/>
      <c r="T51" s="201"/>
      <c r="U51" s="201"/>
      <c r="V51" s="199"/>
      <c r="W51" s="167"/>
      <c r="X51" s="199"/>
    </row>
    <row r="52" spans="1:26" ht="44.25" outlineLevel="1">
      <c r="A52" s="136" t="s">
        <v>725</v>
      </c>
      <c r="B52" s="136" t="s">
        <v>726</v>
      </c>
      <c r="C52" s="179" t="s">
        <v>245</v>
      </c>
      <c r="D52" s="170"/>
      <c r="E52" s="170"/>
      <c r="F52" s="170"/>
      <c r="G52" s="170"/>
      <c r="H52" s="170"/>
      <c r="I52" s="170"/>
      <c r="J52" s="183" t="s">
        <v>727</v>
      </c>
      <c r="K52" s="80"/>
      <c r="L52" s="80"/>
      <c r="M52" s="80"/>
      <c r="N52" s="136"/>
      <c r="O52" s="80"/>
      <c r="P52" s="80" t="s">
        <v>252</v>
      </c>
      <c r="Q52" s="200" t="s">
        <v>724</v>
      </c>
      <c r="R52" s="127"/>
      <c r="S52" s="201"/>
      <c r="T52" s="201"/>
      <c r="U52" s="201"/>
    </row>
    <row r="53" spans="1:26" ht="25.5">
      <c r="A53" s="493" t="s">
        <v>728</v>
      </c>
      <c r="B53" s="493"/>
      <c r="C53" s="180"/>
      <c r="D53" s="180"/>
      <c r="E53" s="177"/>
      <c r="F53" s="177"/>
      <c r="G53" s="180"/>
      <c r="H53" s="177"/>
      <c r="I53" s="177"/>
      <c r="J53" s="186"/>
      <c r="K53" s="148"/>
      <c r="L53" s="168"/>
      <c r="M53" s="168"/>
      <c r="N53" s="168"/>
      <c r="O53" s="168"/>
      <c r="P53" s="168"/>
      <c r="Q53" s="197"/>
      <c r="R53" s="148"/>
      <c r="S53" s="140"/>
      <c r="T53" s="140"/>
      <c r="U53" s="198"/>
      <c r="Z53" s="199"/>
    </row>
    <row r="54" spans="1:26" ht="44.25" outlineLevel="1">
      <c r="A54" s="136" t="s">
        <v>729</v>
      </c>
      <c r="B54" s="136" t="s">
        <v>730</v>
      </c>
      <c r="C54" s="178" t="s">
        <v>250</v>
      </c>
      <c r="D54" s="170"/>
      <c r="E54" s="170" t="s">
        <v>633</v>
      </c>
      <c r="F54" s="170"/>
      <c r="G54" s="170"/>
      <c r="H54" s="170" t="s">
        <v>633</v>
      </c>
      <c r="I54" s="170"/>
      <c r="J54" s="182" t="s">
        <v>731</v>
      </c>
      <c r="K54" s="80"/>
      <c r="L54" s="80"/>
      <c r="M54" s="80"/>
      <c r="N54" s="136"/>
      <c r="O54" s="80"/>
      <c r="P54" s="80" t="s">
        <v>252</v>
      </c>
      <c r="Q54" s="200" t="s">
        <v>613</v>
      </c>
      <c r="R54" s="127"/>
      <c r="S54" s="201"/>
      <c r="T54" s="201"/>
      <c r="U54" s="201"/>
      <c r="V54" s="199"/>
      <c r="W54" s="167"/>
      <c r="X54" s="199"/>
    </row>
    <row r="55" spans="1:26" ht="44.25" outlineLevel="1">
      <c r="A55" s="136" t="s">
        <v>732</v>
      </c>
      <c r="B55" s="136" t="s">
        <v>733</v>
      </c>
      <c r="C55" s="178" t="s">
        <v>250</v>
      </c>
      <c r="D55" s="170"/>
      <c r="E55" s="170" t="s">
        <v>633</v>
      </c>
      <c r="F55" s="170"/>
      <c r="G55" s="170"/>
      <c r="H55" s="170" t="s">
        <v>633</v>
      </c>
      <c r="I55" s="170"/>
      <c r="J55" s="189" t="s">
        <v>734</v>
      </c>
      <c r="K55" s="80"/>
      <c r="L55" s="80"/>
      <c r="M55" s="80"/>
      <c r="N55" s="136"/>
      <c r="O55" s="80"/>
      <c r="P55" s="80" t="s">
        <v>252</v>
      </c>
      <c r="Q55" s="200" t="s">
        <v>613</v>
      </c>
      <c r="R55" s="127"/>
      <c r="S55" s="201"/>
      <c r="T55" s="201"/>
      <c r="U55" s="201"/>
    </row>
    <row r="56" spans="1:26" ht="25.5">
      <c r="A56" s="493" t="s">
        <v>735</v>
      </c>
      <c r="B56" s="493"/>
      <c r="C56" s="180"/>
      <c r="D56" s="180"/>
      <c r="E56" s="177"/>
      <c r="F56" s="177"/>
      <c r="G56" s="180"/>
      <c r="H56" s="177"/>
      <c r="I56" s="177"/>
      <c r="J56" s="186"/>
      <c r="K56" s="148"/>
      <c r="L56" s="168"/>
      <c r="M56" s="168"/>
      <c r="N56" s="168"/>
      <c r="O56" s="168"/>
      <c r="P56" s="168"/>
      <c r="Q56" s="197"/>
      <c r="R56" s="148"/>
      <c r="S56" s="140"/>
      <c r="T56" s="140"/>
      <c r="U56" s="198"/>
      <c r="Z56" s="199"/>
    </row>
    <row r="57" spans="1:26" ht="62.5" customHeight="1" outlineLevel="1">
      <c r="A57" s="136" t="s">
        <v>736</v>
      </c>
      <c r="B57" s="136" t="s">
        <v>737</v>
      </c>
      <c r="C57" s="179" t="s">
        <v>245</v>
      </c>
      <c r="D57" s="170"/>
      <c r="E57" s="170"/>
      <c r="F57" s="170"/>
      <c r="G57" s="170"/>
      <c r="H57" s="170"/>
      <c r="I57" s="170"/>
      <c r="J57" s="185" t="s">
        <v>738</v>
      </c>
      <c r="K57" s="80"/>
      <c r="L57" s="80"/>
      <c r="M57" s="80"/>
      <c r="N57" s="136"/>
      <c r="O57" s="80"/>
      <c r="P57" s="80" t="s">
        <v>252</v>
      </c>
      <c r="Q57" s="200" t="s">
        <v>739</v>
      </c>
      <c r="R57" s="127"/>
      <c r="S57" s="201"/>
      <c r="T57" s="201"/>
      <c r="U57" s="201"/>
      <c r="V57" s="199"/>
      <c r="W57" s="167"/>
      <c r="X57" s="199"/>
    </row>
    <row r="58" spans="1:26" ht="62.5" customHeight="1" outlineLevel="1">
      <c r="A58" s="136" t="s">
        <v>740</v>
      </c>
      <c r="B58" s="136" t="s">
        <v>741</v>
      </c>
      <c r="C58" s="179" t="s">
        <v>245</v>
      </c>
      <c r="D58" s="170"/>
      <c r="E58" s="170"/>
      <c r="F58" s="170"/>
      <c r="G58" s="170"/>
      <c r="H58" s="170"/>
      <c r="I58" s="170"/>
      <c r="J58" s="185" t="s">
        <v>738</v>
      </c>
      <c r="K58" s="80"/>
      <c r="L58" s="80"/>
      <c r="M58" s="80"/>
      <c r="N58" s="136"/>
      <c r="O58" s="80"/>
      <c r="P58" s="80" t="s">
        <v>252</v>
      </c>
      <c r="Q58" s="200" t="s">
        <v>739</v>
      </c>
      <c r="R58" s="127"/>
      <c r="S58" s="201"/>
      <c r="T58" s="201"/>
      <c r="U58" s="201"/>
      <c r="V58" s="199"/>
    </row>
    <row r="59" spans="1:26" ht="15">
      <c r="A59" s="128" t="s">
        <v>742</v>
      </c>
      <c r="B59" s="129"/>
      <c r="C59" s="130"/>
      <c r="D59" s="129"/>
      <c r="E59" s="129"/>
      <c r="F59" s="129"/>
      <c r="G59" s="129"/>
      <c r="H59" s="129"/>
      <c r="I59" s="129"/>
      <c r="J59" s="129"/>
      <c r="K59" s="129"/>
      <c r="L59" s="129"/>
      <c r="M59" s="129"/>
      <c r="N59" s="129"/>
      <c r="O59" s="129"/>
      <c r="P59" s="129"/>
      <c r="Q59" s="130"/>
      <c r="R59" s="213"/>
      <c r="S59" s="214"/>
      <c r="T59" s="214"/>
      <c r="U59" s="140"/>
    </row>
    <row r="60" spans="1:26">
      <c r="S60" s="214"/>
      <c r="T60" s="214"/>
      <c r="U60" s="201"/>
    </row>
    <row r="61" spans="1:26">
      <c r="U61" s="201"/>
    </row>
    <row r="62" spans="1:26">
      <c r="U62" s="140"/>
    </row>
    <row r="63" spans="1:26">
      <c r="U63" s="201"/>
    </row>
    <row r="64" spans="1:26">
      <c r="U64" s="201"/>
    </row>
    <row r="65" spans="21:21">
      <c r="U65" s="140"/>
    </row>
    <row r="66" spans="21:21">
      <c r="U66" s="201"/>
    </row>
    <row r="67" spans="21:21">
      <c r="U67" s="201"/>
    </row>
    <row r="68" spans="21:21">
      <c r="U68" s="214"/>
    </row>
    <row r="69" spans="21:21">
      <c r="U69" s="214"/>
    </row>
  </sheetData>
  <sheetProtection formatCells="0" formatColumns="0" formatRows="0" insertHyperlinks="0" sort="0" autoFilter="0" pivotTables="0"/>
  <autoFilter ref="C3:R59"/>
  <mergeCells count="15">
    <mergeCell ref="A50:B50"/>
    <mergeCell ref="A53:B53"/>
    <mergeCell ref="A56:B56"/>
    <mergeCell ref="A2:A3"/>
    <mergeCell ref="B2:B3"/>
    <mergeCell ref="A18:B18"/>
    <mergeCell ref="A30:B30"/>
    <mergeCell ref="A34:B34"/>
    <mergeCell ref="A39:B39"/>
    <mergeCell ref="A45:B45"/>
    <mergeCell ref="A1:R1"/>
    <mergeCell ref="C2:J2"/>
    <mergeCell ref="K2:N2"/>
    <mergeCell ref="A4:B4"/>
    <mergeCell ref="A12:B12"/>
  </mergeCells>
  <phoneticPr fontId="55" type="noConversion"/>
  <conditionalFormatting sqref="O3:T3">
    <cfRule type="cellIs" dxfId="933" priority="298" operator="equal">
      <formula>"TBA"</formula>
    </cfRule>
  </conditionalFormatting>
  <conditionalFormatting sqref="C5">
    <cfRule type="cellIs" dxfId="932" priority="121" operator="equal">
      <formula>"FC"</formula>
    </cfRule>
    <cfRule type="cellIs" dxfId="931" priority="122" operator="equal">
      <formula>"LC"</formula>
    </cfRule>
    <cfRule type="cellIs" dxfId="930" priority="123" operator="equal">
      <formula>"PC"</formula>
    </cfRule>
    <cfRule type="cellIs" dxfId="929" priority="124" operator="equal">
      <formula>"NC"</formula>
    </cfRule>
    <cfRule type="cellIs" dxfId="928" priority="125" stopIfTrue="1" operator="equal">
      <formula>"NA"</formula>
    </cfRule>
  </conditionalFormatting>
  <conditionalFormatting sqref="E5">
    <cfRule type="cellIs" dxfId="927" priority="30" operator="equal">
      <formula>"OK"</formula>
    </cfRule>
    <cfRule type="cellIs" dxfId="926" priority="29" stopIfTrue="1" operator="equal">
      <formula>"NA"</formula>
    </cfRule>
    <cfRule type="cellIs" dxfId="925" priority="28" operator="equal">
      <formula>"NOK"</formula>
    </cfRule>
  </conditionalFormatting>
  <conditionalFormatting sqref="H5">
    <cfRule type="cellIs" dxfId="924" priority="149" stopIfTrue="1" operator="equal">
      <formula>"NA"</formula>
    </cfRule>
    <cfRule type="cellIs" dxfId="923" priority="150" operator="equal">
      <formula>"OK"</formula>
    </cfRule>
    <cfRule type="cellIs" dxfId="922" priority="148" operator="equal">
      <formula>"NOK"</formula>
    </cfRule>
  </conditionalFormatting>
  <conditionalFormatting sqref="I5">
    <cfRule type="cellIs" dxfId="921" priority="81" operator="equal">
      <formula>"OK"</formula>
    </cfRule>
    <cfRule type="cellIs" dxfId="920" priority="80" stopIfTrue="1" operator="equal">
      <formula>"NA"</formula>
    </cfRule>
    <cfRule type="cellIs" dxfId="919" priority="79" operator="equal">
      <formula>"NOK"</formula>
    </cfRule>
  </conditionalFormatting>
  <conditionalFormatting sqref="C8">
    <cfRule type="cellIs" dxfId="918" priority="87" operator="equal">
      <formula>"OK"</formula>
    </cfRule>
    <cfRule type="cellIs" dxfId="917" priority="86" stopIfTrue="1" operator="equal">
      <formula>"NA"</formula>
    </cfRule>
    <cfRule type="cellIs" dxfId="916" priority="85" operator="equal">
      <formula>"NOK"</formula>
    </cfRule>
  </conditionalFormatting>
  <conditionalFormatting sqref="D8:I8">
    <cfRule type="cellIs" dxfId="915" priority="9" operator="equal">
      <formula>"OK"</formula>
    </cfRule>
    <cfRule type="cellIs" dxfId="914" priority="8" stopIfTrue="1" operator="equal">
      <formula>"NA"</formula>
    </cfRule>
    <cfRule type="cellIs" dxfId="913" priority="7" operator="equal">
      <formula>"NOK"</formula>
    </cfRule>
    <cfRule type="cellIs" dxfId="912" priority="6" operator="equal">
      <formula>"OK"</formula>
    </cfRule>
    <cfRule type="cellIs" dxfId="911" priority="5" stopIfTrue="1" operator="equal">
      <formula>"NA"</formula>
    </cfRule>
    <cfRule type="cellIs" dxfId="910" priority="4" operator="equal">
      <formula>"NOK"</formula>
    </cfRule>
    <cfRule type="cellIs" dxfId="909" priority="3" operator="equal">
      <formula>"OK"</formula>
    </cfRule>
    <cfRule type="cellIs" dxfId="908" priority="2" stopIfTrue="1" operator="equal">
      <formula>"NA"</formula>
    </cfRule>
    <cfRule type="cellIs" dxfId="907" priority="1" operator="equal">
      <formula>"NOK"</formula>
    </cfRule>
  </conditionalFormatting>
  <conditionalFormatting sqref="E9">
    <cfRule type="cellIs" dxfId="906" priority="21" operator="equal">
      <formula>"OK"</formula>
    </cfRule>
    <cfRule type="cellIs" dxfId="905" priority="20" stopIfTrue="1" operator="equal">
      <formula>"NA"</formula>
    </cfRule>
    <cfRule type="cellIs" dxfId="904" priority="19" operator="equal">
      <formula>"NOK"</formula>
    </cfRule>
  </conditionalFormatting>
  <conditionalFormatting sqref="H9">
    <cfRule type="cellIs" dxfId="903" priority="78" operator="equal">
      <formula>"OK"</formula>
    </cfRule>
    <cfRule type="cellIs" dxfId="902" priority="77" stopIfTrue="1" operator="equal">
      <formula>"NA"</formula>
    </cfRule>
    <cfRule type="cellIs" dxfId="901" priority="76" operator="equal">
      <formula>"NOK"</formula>
    </cfRule>
  </conditionalFormatting>
  <conditionalFormatting sqref="I9">
    <cfRule type="cellIs" dxfId="900" priority="908" operator="equal">
      <formula>"N/A"</formula>
    </cfRule>
    <cfRule type="cellIs" dxfId="899" priority="907" operator="equal">
      <formula>"NC"</formula>
    </cfRule>
    <cfRule type="cellIs" dxfId="898" priority="906" operator="equal">
      <formula>"PC"</formula>
    </cfRule>
    <cfRule type="cellIs" dxfId="897" priority="904" operator="equal">
      <formula>"FC"</formula>
    </cfRule>
    <cfRule type="cellIs" dxfId="896" priority="905" operator="equal">
      <formula>"LC"</formula>
    </cfRule>
  </conditionalFormatting>
  <conditionalFormatting sqref="J9">
    <cfRule type="cellIs" dxfId="895" priority="94" operator="equal">
      <formula>"FC"</formula>
    </cfRule>
    <cfRule type="cellIs" dxfId="894" priority="95" operator="equal">
      <formula>"LC"</formula>
    </cfRule>
    <cfRule type="cellIs" dxfId="893" priority="96" operator="equal">
      <formula>"PC"</formula>
    </cfRule>
    <cfRule type="cellIs" dxfId="892" priority="97" operator="equal">
      <formula>"NC"</formula>
    </cfRule>
    <cfRule type="cellIs" dxfId="891" priority="98" stopIfTrue="1" operator="equal">
      <formula>"NA"</formula>
    </cfRule>
  </conditionalFormatting>
  <conditionalFormatting sqref="F10:G10">
    <cfRule type="cellIs" dxfId="890" priority="771" operator="equal">
      <formula>"NOK"</formula>
    </cfRule>
    <cfRule type="cellIs" dxfId="889" priority="773" operator="equal">
      <formula>"OK"</formula>
    </cfRule>
    <cfRule type="cellIs" dxfId="888" priority="772" stopIfTrue="1" operator="equal">
      <formula>"NA"</formula>
    </cfRule>
  </conditionalFormatting>
  <conditionalFormatting sqref="I10">
    <cfRule type="cellIs" dxfId="887" priority="951" operator="equal">
      <formula>"LC"</formula>
    </cfRule>
    <cfRule type="cellIs" dxfId="886" priority="952" operator="equal">
      <formula>"PC"</formula>
    </cfRule>
    <cfRule type="cellIs" dxfId="885" priority="953" operator="equal">
      <formula>"NC"</formula>
    </cfRule>
    <cfRule type="cellIs" dxfId="884" priority="954" stopIfTrue="1" operator="equal">
      <formula>"NA"</formula>
    </cfRule>
    <cfRule type="cellIs" dxfId="883" priority="950" operator="equal">
      <formula>"FC"</formula>
    </cfRule>
  </conditionalFormatting>
  <conditionalFormatting sqref="I11">
    <cfRule type="cellIs" dxfId="882" priority="929" stopIfTrue="1" operator="equal">
      <formula>"NA"</formula>
    </cfRule>
    <cfRule type="cellIs" dxfId="881" priority="925" operator="equal">
      <formula>"FC"</formula>
    </cfRule>
    <cfRule type="cellIs" dxfId="880" priority="926" operator="equal">
      <formula>"LC"</formula>
    </cfRule>
    <cfRule type="cellIs" dxfId="879" priority="927" operator="equal">
      <formula>"PC"</formula>
    </cfRule>
    <cfRule type="cellIs" dxfId="878" priority="928" operator="equal">
      <formula>"NC"</formula>
    </cfRule>
  </conditionalFormatting>
  <conditionalFormatting sqref="U11">
    <cfRule type="cellIs" dxfId="877" priority="304" operator="equal">
      <formula>"TBA"</formula>
    </cfRule>
  </conditionalFormatting>
  <conditionalFormatting sqref="J19">
    <cfRule type="cellIs" dxfId="876" priority="104" operator="equal">
      <formula>"N/A"</formula>
    </cfRule>
  </conditionalFormatting>
  <conditionalFormatting sqref="X19">
    <cfRule type="cellIs" dxfId="875" priority="283" operator="equal">
      <formula>"N/A"</formula>
    </cfRule>
    <cfRule type="cellIs" dxfId="874" priority="282" operator="equal">
      <formula>"NC"</formula>
    </cfRule>
    <cfRule type="cellIs" dxfId="873" priority="281" operator="equal">
      <formula>"PC"</formula>
    </cfRule>
    <cfRule type="cellIs" dxfId="872" priority="280" operator="equal">
      <formula>"LC"</formula>
    </cfRule>
    <cfRule type="cellIs" dxfId="871" priority="279" operator="equal">
      <formula>"FC"</formula>
    </cfRule>
  </conditionalFormatting>
  <conditionalFormatting sqref="J21">
    <cfRule type="cellIs" dxfId="870" priority="93" stopIfTrue="1" operator="equal">
      <formula>"NA"</formula>
    </cfRule>
  </conditionalFormatting>
  <conditionalFormatting sqref="V23">
    <cfRule type="cellIs" dxfId="869" priority="1215" operator="equal">
      <formula>"N/A"</formula>
    </cfRule>
    <cfRule type="cellIs" dxfId="868" priority="1211" operator="equal">
      <formula>"FC"</formula>
    </cfRule>
    <cfRule type="cellIs" dxfId="867" priority="1212" operator="equal">
      <formula>"LC"</formula>
    </cfRule>
    <cfRule type="cellIs" dxfId="866" priority="1213" operator="equal">
      <formula>"PC"</formula>
    </cfRule>
    <cfRule type="cellIs" dxfId="865" priority="1214" operator="equal">
      <formula>"NC"</formula>
    </cfRule>
  </conditionalFormatting>
  <conditionalFormatting sqref="E25">
    <cfRule type="cellIs" dxfId="864" priority="36" operator="equal">
      <formula>"OK"</formula>
    </cfRule>
    <cfRule type="cellIs" dxfId="863" priority="35" stopIfTrue="1" operator="equal">
      <formula>"NA"</formula>
    </cfRule>
    <cfRule type="cellIs" dxfId="862" priority="34" operator="equal">
      <formula>"NOK"</formula>
    </cfRule>
  </conditionalFormatting>
  <conditionalFormatting sqref="H25:I25">
    <cfRule type="cellIs" dxfId="861" priority="455" stopIfTrue="1" operator="equal">
      <formula>"NA"</formula>
    </cfRule>
    <cfRule type="cellIs" dxfId="860" priority="456" operator="equal">
      <formula>"OK"</formula>
    </cfRule>
    <cfRule type="cellIs" dxfId="859" priority="454" operator="equal">
      <formula>"NOK"</formula>
    </cfRule>
  </conditionalFormatting>
  <conditionalFormatting sqref="D31">
    <cfRule type="cellIs" dxfId="858" priority="57" operator="equal">
      <formula>"OK"</formula>
    </cfRule>
    <cfRule type="cellIs" dxfId="857" priority="56" stopIfTrue="1" operator="equal">
      <formula>"NA"</formula>
    </cfRule>
    <cfRule type="cellIs" dxfId="856" priority="55" operator="equal">
      <formula>"NOK"</formula>
    </cfRule>
  </conditionalFormatting>
  <conditionalFormatting sqref="F31">
    <cfRule type="cellIs" dxfId="855" priority="66" operator="equal">
      <formula>"OK"</formula>
    </cfRule>
    <cfRule type="cellIs" dxfId="854" priority="65" stopIfTrue="1" operator="equal">
      <formula>"NA"</formula>
    </cfRule>
    <cfRule type="cellIs" dxfId="853" priority="64" operator="equal">
      <formula>"NOK"</formula>
    </cfRule>
    <cfRule type="cellIs" dxfId="852" priority="63" operator="equal">
      <formula>"OK"</formula>
    </cfRule>
    <cfRule type="cellIs" dxfId="851" priority="62" stopIfTrue="1" operator="equal">
      <formula>"NA"</formula>
    </cfRule>
    <cfRule type="cellIs" dxfId="850" priority="61" operator="equal">
      <formula>"NOK"</formula>
    </cfRule>
    <cfRule type="cellIs" dxfId="849" priority="60" operator="equal">
      <formula>"OK"</formula>
    </cfRule>
    <cfRule type="cellIs" dxfId="848" priority="59" stopIfTrue="1" operator="equal">
      <formula>"NA"</formula>
    </cfRule>
    <cfRule type="cellIs" dxfId="847" priority="58" operator="equal">
      <formula>"NOK"</formula>
    </cfRule>
  </conditionalFormatting>
  <conditionalFormatting sqref="G31">
    <cfRule type="cellIs" dxfId="846" priority="54" operator="equal">
      <formula>"OK"</formula>
    </cfRule>
    <cfRule type="cellIs" dxfId="845" priority="53" stopIfTrue="1" operator="equal">
      <formula>"NA"</formula>
    </cfRule>
    <cfRule type="cellIs" dxfId="844" priority="52" operator="equal">
      <formula>"NOK"</formula>
    </cfRule>
  </conditionalFormatting>
  <conditionalFormatting sqref="X31">
    <cfRule type="cellIs" dxfId="843" priority="256" operator="equal">
      <formula>"LC"</formula>
    </cfRule>
    <cfRule type="cellIs" dxfId="842" priority="259" operator="equal">
      <formula>"N/A"</formula>
    </cfRule>
    <cfRule type="cellIs" dxfId="841" priority="258" operator="equal">
      <formula>"NC"</formula>
    </cfRule>
    <cfRule type="cellIs" dxfId="840" priority="257" operator="equal">
      <formula>"PC"</formula>
    </cfRule>
    <cfRule type="cellIs" dxfId="839" priority="255" operator="equal">
      <formula>"FC"</formula>
    </cfRule>
  </conditionalFormatting>
  <conditionalFormatting sqref="X35">
    <cfRule type="cellIs" dxfId="838" priority="271" operator="equal">
      <formula>"N/A"</formula>
    </cfRule>
    <cfRule type="cellIs" dxfId="837" priority="270" operator="equal">
      <formula>"NC"</formula>
    </cfRule>
    <cfRule type="cellIs" dxfId="836" priority="269" operator="equal">
      <formula>"PC"</formula>
    </cfRule>
    <cfRule type="cellIs" dxfId="835" priority="268" operator="equal">
      <formula>"LC"</formula>
    </cfRule>
    <cfRule type="cellIs" dxfId="834" priority="267" operator="equal">
      <formula>"FC"</formula>
    </cfRule>
  </conditionalFormatting>
  <conditionalFormatting sqref="X40">
    <cfRule type="cellIs" dxfId="833" priority="245" operator="equal">
      <formula>"PC"</formula>
    </cfRule>
    <cfRule type="cellIs" dxfId="832" priority="243" operator="equal">
      <formula>"FC"</formula>
    </cfRule>
    <cfRule type="cellIs" dxfId="831" priority="244" operator="equal">
      <formula>"LC"</formula>
    </cfRule>
    <cfRule type="cellIs" dxfId="830" priority="246" operator="equal">
      <formula>"NC"</formula>
    </cfRule>
    <cfRule type="cellIs" dxfId="829" priority="247" operator="equal">
      <formula>"N/A"</formula>
    </cfRule>
  </conditionalFormatting>
  <conditionalFormatting sqref="X46">
    <cfRule type="cellIs" dxfId="828" priority="231" operator="equal">
      <formula>"FC"</formula>
    </cfRule>
    <cfRule type="cellIs" dxfId="827" priority="232" operator="equal">
      <formula>"LC"</formula>
    </cfRule>
    <cfRule type="cellIs" dxfId="826" priority="233" operator="equal">
      <formula>"PC"</formula>
    </cfRule>
    <cfRule type="cellIs" dxfId="825" priority="234" operator="equal">
      <formula>"NC"</formula>
    </cfRule>
    <cfRule type="cellIs" dxfId="824" priority="235" operator="equal">
      <formula>"N/A"</formula>
    </cfRule>
  </conditionalFormatting>
  <conditionalFormatting sqref="X51">
    <cfRule type="cellIs" dxfId="823" priority="195" operator="equal">
      <formula>"FC"</formula>
    </cfRule>
    <cfRule type="cellIs" dxfId="822" priority="196" operator="equal">
      <formula>"LC"</formula>
    </cfRule>
    <cfRule type="cellIs" dxfId="821" priority="197" operator="equal">
      <formula>"PC"</formula>
    </cfRule>
    <cfRule type="cellIs" dxfId="820" priority="198" operator="equal">
      <formula>"NC"</formula>
    </cfRule>
    <cfRule type="cellIs" dxfId="819" priority="199" operator="equal">
      <formula>"N/A"</formula>
    </cfRule>
  </conditionalFormatting>
  <conditionalFormatting sqref="X54">
    <cfRule type="cellIs" dxfId="818" priority="208" operator="equal">
      <formula>"LC"</formula>
    </cfRule>
    <cfRule type="cellIs" dxfId="817" priority="209" operator="equal">
      <formula>"PC"</formula>
    </cfRule>
    <cfRule type="cellIs" dxfId="816" priority="210" operator="equal">
      <formula>"NC"</formula>
    </cfRule>
    <cfRule type="cellIs" dxfId="815" priority="211" operator="equal">
      <formula>"N/A"</formula>
    </cfRule>
    <cfRule type="cellIs" dxfId="814" priority="207" operator="equal">
      <formula>"FC"</formula>
    </cfRule>
  </conditionalFormatting>
  <conditionalFormatting sqref="X57">
    <cfRule type="cellIs" dxfId="813" priority="219" operator="equal">
      <formula>"FC"</formula>
    </cfRule>
    <cfRule type="cellIs" dxfId="812" priority="220" operator="equal">
      <formula>"LC"</formula>
    </cfRule>
    <cfRule type="cellIs" dxfId="811" priority="221" operator="equal">
      <formula>"PC"</formula>
    </cfRule>
    <cfRule type="cellIs" dxfId="810" priority="222" operator="equal">
      <formula>"NC"</formula>
    </cfRule>
    <cfRule type="cellIs" dxfId="809" priority="223" operator="equal">
      <formula>"N/A"</formula>
    </cfRule>
  </conditionalFormatting>
  <conditionalFormatting sqref="C25:C29">
    <cfRule type="cellIs" dxfId="808" priority="126" operator="equal">
      <formula>"FC"</formula>
    </cfRule>
    <cfRule type="cellIs" dxfId="807" priority="127" operator="equal">
      <formula>"LC"</formula>
    </cfRule>
    <cfRule type="cellIs" dxfId="806" priority="128" operator="equal">
      <formula>"PC"</formula>
    </cfRule>
    <cfRule type="cellIs" dxfId="805" priority="129" operator="equal">
      <formula>"NC"</formula>
    </cfRule>
    <cfRule type="cellIs" dxfId="804" priority="130" stopIfTrue="1" operator="equal">
      <formula>"NA"</formula>
    </cfRule>
  </conditionalFormatting>
  <conditionalFormatting sqref="C31:C33">
    <cfRule type="cellIs" dxfId="803" priority="115" operator="equal">
      <formula>"FC"</formula>
    </cfRule>
    <cfRule type="cellIs" dxfId="802" priority="116" operator="equal">
      <formula>"LC"</formula>
    </cfRule>
    <cfRule type="cellIs" dxfId="801" priority="117" operator="equal">
      <formula>"PC"</formula>
    </cfRule>
    <cfRule type="cellIs" dxfId="800" priority="118" operator="equal">
      <formula>"NC"</formula>
    </cfRule>
    <cfRule type="cellIs" dxfId="799" priority="120" stopIfTrue="1" operator="equal">
      <formula>"NA"</formula>
    </cfRule>
  </conditionalFormatting>
  <conditionalFormatting sqref="C32:C33">
    <cfRule type="cellIs" dxfId="798" priority="119" stopIfTrue="1" operator="equal">
      <formula>"NA"</formula>
    </cfRule>
  </conditionalFormatting>
  <conditionalFormatting sqref="C51:C52">
    <cfRule type="cellIs" dxfId="797" priority="110" operator="equal">
      <formula>"FC"</formula>
    </cfRule>
    <cfRule type="cellIs" dxfId="796" priority="111" operator="equal">
      <formula>"LC"</formula>
    </cfRule>
    <cfRule type="cellIs" dxfId="795" priority="112" operator="equal">
      <formula>"PC"</formula>
    </cfRule>
    <cfRule type="cellIs" dxfId="794" priority="113" operator="equal">
      <formula>"NC"</formula>
    </cfRule>
    <cfRule type="cellIs" dxfId="793" priority="114" stopIfTrue="1" operator="equal">
      <formula>"NA"</formula>
    </cfRule>
  </conditionalFormatting>
  <conditionalFormatting sqref="C57:C58">
    <cfRule type="cellIs" dxfId="792" priority="105" operator="equal">
      <formula>"FC"</formula>
    </cfRule>
    <cfRule type="cellIs" dxfId="791" priority="106" operator="equal">
      <formula>"LC"</formula>
    </cfRule>
    <cfRule type="cellIs" dxfId="790" priority="107" operator="equal">
      <formula>"PC"</formula>
    </cfRule>
    <cfRule type="cellIs" dxfId="789" priority="108" operator="equal">
      <formula>"NC"</formula>
    </cfRule>
    <cfRule type="cellIs" dxfId="788" priority="109" stopIfTrue="1" operator="equal">
      <formula>"NA"</formula>
    </cfRule>
  </conditionalFormatting>
  <conditionalFormatting sqref="C59:C169">
    <cfRule type="cellIs" dxfId="787" priority="314" operator="equal">
      <formula>"FC"</formula>
    </cfRule>
    <cfRule type="cellIs" dxfId="786" priority="315" operator="equal">
      <formula>"LC"</formula>
    </cfRule>
    <cfRule type="cellIs" dxfId="785" priority="316" operator="equal">
      <formula>"PC"</formula>
    </cfRule>
    <cfRule type="cellIs" dxfId="784" priority="317" operator="equal">
      <formula>"NC"</formula>
    </cfRule>
    <cfRule type="cellIs" dxfId="783" priority="318" stopIfTrue="1" operator="equal">
      <formula>"NA"</formula>
    </cfRule>
  </conditionalFormatting>
  <conditionalFormatting sqref="D9:D10">
    <cfRule type="cellIs" dxfId="782" priority="775" stopIfTrue="1" operator="equal">
      <formula>"NA"</formula>
    </cfRule>
    <cfRule type="cellIs" dxfId="781" priority="774" operator="equal">
      <formula>"NOK"</formula>
    </cfRule>
    <cfRule type="cellIs" dxfId="780" priority="776" operator="equal">
      <formula>"OK"</formula>
    </cfRule>
  </conditionalFormatting>
  <conditionalFormatting sqref="D12:D18">
    <cfRule type="cellIs" dxfId="779" priority="181" operator="equal">
      <formula>"NOK"</formula>
    </cfRule>
    <cfRule type="cellIs" dxfId="778" priority="183" operator="equal">
      <formula>"OK"</formula>
    </cfRule>
    <cfRule type="cellIs" dxfId="777" priority="182" stopIfTrue="1" operator="equal">
      <formula>"NA"</formula>
    </cfRule>
  </conditionalFormatting>
  <conditionalFormatting sqref="D32:D34">
    <cfRule type="cellIs" dxfId="776" priority="175" operator="equal">
      <formula>"NOK"</formula>
    </cfRule>
    <cfRule type="cellIs" dxfId="775" priority="177" operator="equal">
      <formula>"OK"</formula>
    </cfRule>
    <cfRule type="cellIs" dxfId="774" priority="176" stopIfTrue="1" operator="equal">
      <formula>"NA"</formula>
    </cfRule>
  </conditionalFormatting>
  <conditionalFormatting sqref="D50:D177">
    <cfRule type="cellIs" dxfId="773" priority="165" operator="equal">
      <formula>"OK"</formula>
    </cfRule>
    <cfRule type="cellIs" dxfId="772" priority="164" stopIfTrue="1" operator="equal">
      <formula>"NA"</formula>
    </cfRule>
    <cfRule type="cellIs" dxfId="771" priority="163" operator="equal">
      <formula>"NOK"</formula>
    </cfRule>
  </conditionalFormatting>
  <conditionalFormatting sqref="E5:E7">
    <cfRule type="cellIs" dxfId="770" priority="33" operator="equal">
      <formula>"OK"</formula>
    </cfRule>
    <cfRule type="cellIs" dxfId="769" priority="32" stopIfTrue="1" operator="equal">
      <formula>"NA"</formula>
    </cfRule>
    <cfRule type="cellIs" dxfId="768" priority="31" operator="equal">
      <formula>"NOK"</formula>
    </cfRule>
  </conditionalFormatting>
  <conditionalFormatting sqref="E10:E11">
    <cfRule type="cellIs" dxfId="767" priority="18" operator="equal">
      <formula>"OK"</formula>
    </cfRule>
    <cfRule type="cellIs" dxfId="766" priority="17" stopIfTrue="1" operator="equal">
      <formula>"NA"</formula>
    </cfRule>
    <cfRule type="cellIs" dxfId="765" priority="16" operator="equal">
      <formula>"NOK"</formula>
    </cfRule>
  </conditionalFormatting>
  <conditionalFormatting sqref="E13:E17">
    <cfRule type="cellIs" dxfId="764" priority="15" operator="equal">
      <formula>"OK"</formula>
    </cfRule>
    <cfRule type="cellIs" dxfId="763" priority="14" stopIfTrue="1" operator="equal">
      <formula>"NA"</formula>
    </cfRule>
    <cfRule type="cellIs" dxfId="762" priority="13" operator="equal">
      <formula>"NOK"</formula>
    </cfRule>
    <cfRule type="cellIs" dxfId="761" priority="12" operator="equal">
      <formula>"OK"</formula>
    </cfRule>
    <cfRule type="cellIs" dxfId="760" priority="11" stopIfTrue="1" operator="equal">
      <formula>"NA"</formula>
    </cfRule>
    <cfRule type="cellIs" dxfId="759" priority="10" operator="equal">
      <formula>"NOK"</formula>
    </cfRule>
  </conditionalFormatting>
  <conditionalFormatting sqref="E19:E29">
    <cfRule type="cellIs" dxfId="758" priority="39" operator="equal">
      <formula>"OK"</formula>
    </cfRule>
    <cfRule type="cellIs" dxfId="757" priority="38" stopIfTrue="1" operator="equal">
      <formula>"NA"</formula>
    </cfRule>
    <cfRule type="cellIs" dxfId="756" priority="37" operator="equal">
      <formula>"NOK"</formula>
    </cfRule>
  </conditionalFormatting>
  <conditionalFormatting sqref="E26:E29">
    <cfRule type="cellIs" dxfId="755" priority="48" operator="equal">
      <formula>"OK"</formula>
    </cfRule>
    <cfRule type="cellIs" dxfId="754" priority="47" stopIfTrue="1" operator="equal">
      <formula>"NA"</formula>
    </cfRule>
    <cfRule type="cellIs" dxfId="753" priority="46" operator="equal">
      <formula>"NOK"</formula>
    </cfRule>
  </conditionalFormatting>
  <conditionalFormatting sqref="E31:E33">
    <cfRule type="cellIs" dxfId="752" priority="45" operator="equal">
      <formula>"OK"</formula>
    </cfRule>
    <cfRule type="cellIs" dxfId="751" priority="44" stopIfTrue="1" operator="equal">
      <formula>"NA"</formula>
    </cfRule>
    <cfRule type="cellIs" dxfId="750" priority="43" operator="equal">
      <formula>"NOK"</formula>
    </cfRule>
    <cfRule type="cellIs" dxfId="749" priority="42" operator="equal">
      <formula>"OK"</formula>
    </cfRule>
    <cfRule type="cellIs" dxfId="748" priority="41" stopIfTrue="1" operator="equal">
      <formula>"NA"</formula>
    </cfRule>
    <cfRule type="cellIs" dxfId="747" priority="40" operator="equal">
      <formula>"NOK"</formula>
    </cfRule>
  </conditionalFormatting>
  <conditionalFormatting sqref="F13:F17">
    <cfRule type="cellIs" dxfId="746" priority="421" stopIfTrue="1" operator="equal">
      <formula>"NA"</formula>
    </cfRule>
    <cfRule type="cellIs" dxfId="745" priority="420" operator="equal">
      <formula>"NOK"</formula>
    </cfRule>
    <cfRule type="cellIs" dxfId="744" priority="419" operator="equal">
      <formula>"OK"</formula>
    </cfRule>
    <cfRule type="cellIs" dxfId="743" priority="425" operator="equal">
      <formula>"OK"</formula>
    </cfRule>
    <cfRule type="cellIs" dxfId="742" priority="424" stopIfTrue="1" operator="equal">
      <formula>"NA"</formula>
    </cfRule>
    <cfRule type="cellIs" dxfId="741" priority="423" operator="equal">
      <formula>"NOK"</formula>
    </cfRule>
    <cfRule type="cellIs" dxfId="740" priority="418" stopIfTrue="1" operator="equal">
      <formula>"NA"</formula>
    </cfRule>
    <cfRule type="cellIs" dxfId="739" priority="417" operator="equal">
      <formula>"NOK"</formula>
    </cfRule>
    <cfRule type="cellIs" dxfId="738" priority="422" operator="equal">
      <formula>"OK"</formula>
    </cfRule>
  </conditionalFormatting>
  <conditionalFormatting sqref="F32:F33">
    <cfRule type="cellIs" dxfId="737" priority="391" operator="equal">
      <formula>"OK"</formula>
    </cfRule>
    <cfRule type="cellIs" dxfId="736" priority="393" stopIfTrue="1" operator="equal">
      <formula>"NA"</formula>
    </cfRule>
    <cfRule type="cellIs" dxfId="735" priority="390" stopIfTrue="1" operator="equal">
      <formula>"NA"</formula>
    </cfRule>
    <cfRule type="cellIs" dxfId="734" priority="389" operator="equal">
      <formula>"NOK"</formula>
    </cfRule>
    <cfRule type="cellIs" dxfId="733" priority="397" operator="equal">
      <formula>"OK"</formula>
    </cfRule>
    <cfRule type="cellIs" dxfId="732" priority="396" stopIfTrue="1" operator="equal">
      <formula>"NA"</formula>
    </cfRule>
    <cfRule type="cellIs" dxfId="731" priority="395" operator="equal">
      <formula>"NOK"</formula>
    </cfRule>
    <cfRule type="cellIs" dxfId="730" priority="394" operator="equal">
      <formula>"OK"</formula>
    </cfRule>
    <cfRule type="cellIs" dxfId="729" priority="392" operator="equal">
      <formula>"NOK"</formula>
    </cfRule>
  </conditionalFormatting>
  <conditionalFormatting sqref="G12:G18">
    <cfRule type="cellIs" dxfId="728" priority="179" stopIfTrue="1" operator="equal">
      <formula>"NA"</formula>
    </cfRule>
    <cfRule type="cellIs" dxfId="727" priority="180" operator="equal">
      <formula>"OK"</formula>
    </cfRule>
    <cfRule type="cellIs" dxfId="726" priority="178" operator="equal">
      <formula>"NOK"</formula>
    </cfRule>
  </conditionalFormatting>
  <conditionalFormatting sqref="G32:G34">
    <cfRule type="cellIs" dxfId="725" priority="173" stopIfTrue="1" operator="equal">
      <formula>"NA"</formula>
    </cfRule>
    <cfRule type="cellIs" dxfId="724" priority="174" operator="equal">
      <formula>"OK"</formula>
    </cfRule>
    <cfRule type="cellIs" dxfId="723" priority="172" operator="equal">
      <formula>"NOK"</formula>
    </cfRule>
  </conditionalFormatting>
  <conditionalFormatting sqref="G50:G177">
    <cfRule type="cellIs" dxfId="722" priority="161" stopIfTrue="1" operator="equal">
      <formula>"NA"</formula>
    </cfRule>
    <cfRule type="cellIs" dxfId="721" priority="160" operator="equal">
      <formula>"NOK"</formula>
    </cfRule>
    <cfRule type="cellIs" dxfId="720" priority="162" operator="equal">
      <formula>"OK"</formula>
    </cfRule>
  </conditionalFormatting>
  <conditionalFormatting sqref="H10:H11">
    <cfRule type="cellIs" dxfId="719" priority="75" operator="equal">
      <formula>"OK"</formula>
    </cfRule>
    <cfRule type="cellIs" dxfId="718" priority="74" stopIfTrue="1" operator="equal">
      <formula>"NA"</formula>
    </cfRule>
    <cfRule type="cellIs" dxfId="717" priority="73" operator="equal">
      <formula>"NOK"</formula>
    </cfRule>
  </conditionalFormatting>
  <conditionalFormatting sqref="H13:H17">
    <cfRule type="cellIs" dxfId="716" priority="72" operator="equal">
      <formula>"OK"</formula>
    </cfRule>
    <cfRule type="cellIs" dxfId="715" priority="71" stopIfTrue="1" operator="equal">
      <formula>"NA"</formula>
    </cfRule>
    <cfRule type="cellIs" dxfId="714" priority="70" operator="equal">
      <formula>"NOK"</formula>
    </cfRule>
    <cfRule type="cellIs" dxfId="713" priority="69" operator="equal">
      <formula>"OK"</formula>
    </cfRule>
    <cfRule type="cellIs" dxfId="712" priority="68" stopIfTrue="1" operator="equal">
      <formula>"NA"</formula>
    </cfRule>
    <cfRule type="cellIs" dxfId="711" priority="67" operator="equal">
      <formula>"NOK"</formula>
    </cfRule>
  </conditionalFormatting>
  <conditionalFormatting sqref="I10:I11">
    <cfRule type="cellIs" dxfId="710" priority="930" operator="equal">
      <formula>"FC"</formula>
    </cfRule>
    <cfRule type="cellIs" dxfId="709" priority="931" operator="equal">
      <formula>"LC"</formula>
    </cfRule>
    <cfRule type="cellIs" dxfId="708" priority="932" operator="equal">
      <formula>"PC"</formula>
    </cfRule>
    <cfRule type="cellIs" dxfId="707" priority="933" operator="equal">
      <formula>"NC"</formula>
    </cfRule>
    <cfRule type="cellIs" dxfId="706" priority="934" stopIfTrue="1" operator="equal">
      <formula>"NA"</formula>
    </cfRule>
  </conditionalFormatting>
  <conditionalFormatting sqref="I13:I17">
    <cfRule type="cellIs" dxfId="705" priority="530" operator="equal">
      <formula>"OK"</formula>
    </cfRule>
    <cfRule type="cellIs" dxfId="704" priority="527" operator="equal">
      <formula>"OK"</formula>
    </cfRule>
    <cfRule type="cellIs" dxfId="703" priority="526" stopIfTrue="1" operator="equal">
      <formula>"NA"</formula>
    </cfRule>
    <cfRule type="cellIs" dxfId="702" priority="525" operator="equal">
      <formula>"NOK"</formula>
    </cfRule>
    <cfRule type="cellIs" dxfId="701" priority="528" operator="equal">
      <formula>"NOK"</formula>
    </cfRule>
    <cfRule type="cellIs" dxfId="700" priority="529" stopIfTrue="1" operator="equal">
      <formula>"NA"</formula>
    </cfRule>
  </conditionalFormatting>
  <conditionalFormatting sqref="V5:V9">
    <cfRule type="cellIs" dxfId="699" priority="1530" operator="equal">
      <formula>"N/A"</formula>
    </cfRule>
    <cfRule type="cellIs" dxfId="698" priority="1526" operator="equal">
      <formula>"FC"</formula>
    </cfRule>
    <cfRule type="cellIs" dxfId="697" priority="1527" operator="equal">
      <formula>"LC"</formula>
    </cfRule>
    <cfRule type="cellIs" dxfId="696" priority="1528" operator="equal">
      <formula>"PC"</formula>
    </cfRule>
    <cfRule type="cellIs" dxfId="695" priority="1529" operator="equal">
      <formula>"NC"</formula>
    </cfRule>
  </conditionalFormatting>
  <conditionalFormatting sqref="V13:V14">
    <cfRule type="cellIs" dxfId="694" priority="1234" operator="equal">
      <formula>"NC"</formula>
    </cfRule>
    <cfRule type="cellIs" dxfId="693" priority="1233" operator="equal">
      <formula>"PC"</formula>
    </cfRule>
    <cfRule type="cellIs" dxfId="692" priority="1232" operator="equal">
      <formula>"LC"</formula>
    </cfRule>
    <cfRule type="cellIs" dxfId="691" priority="1231" operator="equal">
      <formula>"FC"</formula>
    </cfRule>
    <cfRule type="cellIs" dxfId="690" priority="1235" operator="equal">
      <formula>"N/A"</formula>
    </cfRule>
  </conditionalFormatting>
  <conditionalFormatting sqref="X4:X9">
    <cfRule type="cellIs" dxfId="689" priority="1532" operator="equal">
      <formula>"LC"</formula>
    </cfRule>
    <cfRule type="cellIs" dxfId="688" priority="1531" operator="equal">
      <formula>"FC"</formula>
    </cfRule>
    <cfRule type="cellIs" dxfId="687" priority="1535" operator="equal">
      <formula>"N/A"</formula>
    </cfRule>
    <cfRule type="cellIs" dxfId="686" priority="1533" operator="equal">
      <formula>"PC"</formula>
    </cfRule>
    <cfRule type="cellIs" dxfId="685" priority="1534" operator="equal">
      <formula>"NC"</formula>
    </cfRule>
  </conditionalFormatting>
  <conditionalFormatting sqref="X12:X15">
    <cfRule type="cellIs" dxfId="684" priority="295" operator="equal">
      <formula>"N/A"</formula>
    </cfRule>
    <cfRule type="cellIs" dxfId="683" priority="294" operator="equal">
      <formula>"NC"</formula>
    </cfRule>
    <cfRule type="cellIs" dxfId="682" priority="293" operator="equal">
      <formula>"PC"</formula>
    </cfRule>
    <cfRule type="cellIs" dxfId="681" priority="292" operator="equal">
      <formula>"LC"</formula>
    </cfRule>
    <cfRule type="cellIs" dxfId="680" priority="291" operator="equal">
      <formula>"FC"</formula>
    </cfRule>
  </conditionalFormatting>
  <conditionalFormatting sqref="X21:X23">
    <cfRule type="cellIs" dxfId="679" priority="1201" operator="equal">
      <formula>"FC"</formula>
    </cfRule>
    <cfRule type="cellIs" dxfId="678" priority="1202" operator="equal">
      <formula>"LC"</formula>
    </cfRule>
    <cfRule type="cellIs" dxfId="677" priority="1203" operator="equal">
      <formula>"PC"</formula>
    </cfRule>
    <cfRule type="cellIs" dxfId="676" priority="1205" operator="equal">
      <formula>"N/A"</formula>
    </cfRule>
    <cfRule type="cellIs" dxfId="675" priority="1204" operator="equal">
      <formula>"NC"</formula>
    </cfRule>
  </conditionalFormatting>
  <conditionalFormatting sqref="D2:D4 G2:G4 D6:D7 F6:I7 D9:D11 F9:I11 D35:D38 F35:I38 D40:I44 D46:I49">
    <cfRule type="cellIs" dxfId="674" priority="923" stopIfTrue="1" operator="equal">
      <formula>"NA"</formula>
    </cfRule>
    <cfRule type="cellIs" dxfId="673" priority="924" operator="equal">
      <formula>"OK"</formula>
    </cfRule>
  </conditionalFormatting>
  <conditionalFormatting sqref="D9:D11 F9:I11 D6:D7 F6:I7 D2:D4 G2:G4 D35:D38 F35:I38 D40:I44 D46:I49">
    <cfRule type="cellIs" dxfId="672" priority="922" operator="equal">
      <formula>"NOK"</formula>
    </cfRule>
  </conditionalFormatting>
  <conditionalFormatting sqref="K2:M94">
    <cfRule type="cellIs" dxfId="671" priority="186" stopIfTrue="1" operator="equal">
      <formula>"NOK"</formula>
    </cfRule>
    <cfRule type="cellIs" dxfId="670" priority="185" stopIfTrue="1" operator="equal">
      <formula>"NA"</formula>
    </cfRule>
    <cfRule type="cellIs" dxfId="669" priority="184" operator="equal">
      <formula>"TBA"</formula>
    </cfRule>
    <cfRule type="cellIs" dxfId="668" priority="187" stopIfTrue="1" operator="equal">
      <formula>"OK"</formula>
    </cfRule>
  </conditionalFormatting>
  <conditionalFormatting sqref="C5 C35:C38 C40:C44 C46:C49">
    <cfRule type="cellIs" dxfId="667" priority="131" operator="equal">
      <formula>"FC"</formula>
    </cfRule>
    <cfRule type="cellIs" dxfId="666" priority="132" operator="equal">
      <formula>"LC"</formula>
    </cfRule>
    <cfRule type="cellIs" dxfId="665" priority="133" operator="equal">
      <formula>"PC"</formula>
    </cfRule>
    <cfRule type="cellIs" dxfId="664" priority="134" operator="equal">
      <formula>"NC"</formula>
    </cfRule>
    <cfRule type="cellIs" dxfId="663" priority="135" stopIfTrue="1" operator="equal">
      <formula>"NA"</formula>
    </cfRule>
  </conditionalFormatting>
  <conditionalFormatting sqref="D5 F5:G5">
    <cfRule type="cellIs" dxfId="662" priority="84" operator="equal">
      <formula>"OK"</formula>
    </cfRule>
    <cfRule type="cellIs" dxfId="661" priority="83" stopIfTrue="1" operator="equal">
      <formula>"NA"</formula>
    </cfRule>
    <cfRule type="cellIs" dxfId="660" priority="82" operator="equal">
      <formula>"NOK"</formula>
    </cfRule>
  </conditionalFormatting>
  <conditionalFormatting sqref="H5:I7">
    <cfRule type="cellIs" dxfId="659" priority="152" stopIfTrue="1" operator="equal">
      <formula>"NA"</formula>
    </cfRule>
    <cfRule type="cellIs" dxfId="658" priority="153" operator="equal">
      <formula>"OK"</formula>
    </cfRule>
    <cfRule type="cellIs" dxfId="657" priority="151" operator="equal">
      <formula>"NOK"</formula>
    </cfRule>
  </conditionalFormatting>
  <conditionalFormatting sqref="P5:P11 P13:P17 P19:P29 P31:P33 P35:P38 P40:P44 P46:P49 P51:P52 P54:P55 P57:P58">
    <cfRule type="cellIs" dxfId="656" priority="296" operator="equal">
      <formula>"closed"</formula>
    </cfRule>
    <cfRule type="cellIs" dxfId="655" priority="297" operator="equal">
      <formula>"ongoing"</formula>
    </cfRule>
  </conditionalFormatting>
  <conditionalFormatting sqref="E6:E7 E9:E11 E35:E38">
    <cfRule type="cellIs" dxfId="654" priority="51" operator="equal">
      <formula>"OK"</formula>
    </cfRule>
    <cfRule type="cellIs" dxfId="653" priority="50" stopIfTrue="1" operator="equal">
      <formula>"NA"</formula>
    </cfRule>
  </conditionalFormatting>
  <conditionalFormatting sqref="E9:E11 E6:E7 E35:E38">
    <cfRule type="cellIs" dxfId="652" priority="49" operator="equal">
      <formula>"NOK"</formula>
    </cfRule>
  </conditionalFormatting>
  <conditionalFormatting sqref="D7 F7:G7">
    <cfRule type="cellIs" dxfId="651" priority="770" operator="equal">
      <formula>"OK"</formula>
    </cfRule>
    <cfRule type="cellIs" dxfId="650" priority="768" operator="equal">
      <formula>"NOK"</formula>
    </cfRule>
    <cfRule type="cellIs" dxfId="649" priority="769" stopIfTrue="1" operator="equal">
      <formula>"NA"</formula>
    </cfRule>
    <cfRule type="cellIs" dxfId="648" priority="453" operator="equal">
      <formula>"OK"</formula>
    </cfRule>
    <cfRule type="cellIs" dxfId="647" priority="452" stopIfTrue="1" operator="equal">
      <formula>"NA"</formula>
    </cfRule>
    <cfRule type="cellIs" dxfId="646" priority="451" operator="equal">
      <formula>"NOK"</formula>
    </cfRule>
  </conditionalFormatting>
  <conditionalFormatting sqref="G9 D11 F11:G11">
    <cfRule type="cellIs" dxfId="645" priority="818" operator="equal">
      <formula>"NOK"</formula>
    </cfRule>
    <cfRule type="cellIs" dxfId="644" priority="819" stopIfTrue="1" operator="equal">
      <formula>"NA"</formula>
    </cfRule>
    <cfRule type="cellIs" dxfId="643" priority="820" operator="equal">
      <formula>"OK"</formula>
    </cfRule>
  </conditionalFormatting>
  <conditionalFormatting sqref="D19:D29 F19:I29">
    <cfRule type="cellIs" dxfId="642" priority="459" operator="equal">
      <formula>"OK"</formula>
    </cfRule>
    <cfRule type="cellIs" dxfId="641" priority="458" stopIfTrue="1" operator="equal">
      <formula>"NA"</formula>
    </cfRule>
    <cfRule type="cellIs" dxfId="640" priority="457" operator="equal">
      <formula>"NOK"</formula>
    </cfRule>
  </conditionalFormatting>
  <conditionalFormatting sqref="J19 J21 J26:J27 J29">
    <cfRule type="cellIs" dxfId="639" priority="88" operator="equal">
      <formula>"FC"</formula>
    </cfRule>
    <cfRule type="cellIs" dxfId="638" priority="89" operator="equal">
      <formula>"LC"</formula>
    </cfRule>
    <cfRule type="cellIs" dxfId="637" priority="90" operator="equal">
      <formula>"PC"</formula>
    </cfRule>
    <cfRule type="cellIs" dxfId="636" priority="91" operator="equal">
      <formula>"NC"</formula>
    </cfRule>
  </conditionalFormatting>
  <conditionalFormatting sqref="H26:I29">
    <cfRule type="cellIs" dxfId="635" priority="524" operator="equal">
      <formula>"OK"</formula>
    </cfRule>
    <cfRule type="cellIs" dxfId="634" priority="522" operator="equal">
      <formula>"NOK"</formula>
    </cfRule>
    <cfRule type="cellIs" dxfId="633" priority="523" stopIfTrue="1" operator="equal">
      <formula>"NA"</formula>
    </cfRule>
  </conditionalFormatting>
  <conditionalFormatting sqref="J26:J27 J29">
    <cfRule type="cellIs" dxfId="632" priority="92" operator="equal">
      <formula>"N/A"</formula>
    </cfRule>
  </conditionalFormatting>
  <conditionalFormatting sqref="D30 G30">
    <cfRule type="cellIs" dxfId="631" priority="254" operator="equal">
      <formula>"OK"</formula>
    </cfRule>
    <cfRule type="cellIs" dxfId="630" priority="252" operator="equal">
      <formula>"NOK"</formula>
    </cfRule>
    <cfRule type="cellIs" dxfId="629" priority="253" stopIfTrue="1" operator="equal">
      <formula>"NA"</formula>
    </cfRule>
  </conditionalFormatting>
  <conditionalFormatting sqref="H31:I33">
    <cfRule type="cellIs" dxfId="628" priority="517" stopIfTrue="1" operator="equal">
      <formula>"NA"</formula>
    </cfRule>
    <cfRule type="cellIs" dxfId="627" priority="516" operator="equal">
      <formula>"NOK"</formula>
    </cfRule>
    <cfRule type="cellIs" dxfId="626" priority="515" operator="equal">
      <formula>"OK"</formula>
    </cfRule>
    <cfRule type="cellIs" dxfId="625" priority="514" stopIfTrue="1" operator="equal">
      <formula>"NA"</formula>
    </cfRule>
    <cfRule type="cellIs" dxfId="624" priority="518" operator="equal">
      <formula>"OK"</formula>
    </cfRule>
    <cfRule type="cellIs" dxfId="623" priority="513" operator="equal">
      <formula>"NOK"</formula>
    </cfRule>
  </conditionalFormatting>
  <conditionalFormatting sqref="J31 J33">
    <cfRule type="cellIs" dxfId="622" priority="99" operator="equal">
      <formula>"FC"</formula>
    </cfRule>
    <cfRule type="cellIs" dxfId="621" priority="100" operator="equal">
      <formula>"LC"</formula>
    </cfRule>
    <cfRule type="cellIs" dxfId="620" priority="101" operator="equal">
      <formula>"PC"</formula>
    </cfRule>
    <cfRule type="cellIs" dxfId="619" priority="102" operator="equal">
      <formula>"NC"</formula>
    </cfRule>
    <cfRule type="cellIs" dxfId="618" priority="103" operator="equal">
      <formula>"N/A"</formula>
    </cfRule>
  </conditionalFormatting>
  <conditionalFormatting sqref="D39 G39">
    <cfRule type="cellIs" dxfId="617" priority="240" operator="equal">
      <formula>"NOK"</formula>
    </cfRule>
    <cfRule type="cellIs" dxfId="616" priority="241" stopIfTrue="1" operator="equal">
      <formula>"NA"</formula>
    </cfRule>
    <cfRule type="cellIs" dxfId="615" priority="242" operator="equal">
      <formula>"OK"</formula>
    </cfRule>
  </conditionalFormatting>
  <conditionalFormatting sqref="D45 G45">
    <cfRule type="cellIs" dxfId="614" priority="228" operator="equal">
      <formula>"NOK"</formula>
    </cfRule>
    <cfRule type="cellIs" dxfId="613" priority="229" stopIfTrue="1" operator="equal">
      <formula>"NA"</formula>
    </cfRule>
    <cfRule type="cellIs" dxfId="612" priority="230" operator="equal">
      <formula>"OK"</formula>
    </cfRule>
  </conditionalFormatting>
  <conditionalFormatting sqref="E51:F52">
    <cfRule type="cellIs" dxfId="611" priority="336" operator="equal">
      <formula>"NOK"</formula>
    </cfRule>
    <cfRule type="cellIs" dxfId="610" priority="334" stopIfTrue="1" operator="equal">
      <formula>"NA"</formula>
    </cfRule>
    <cfRule type="cellIs" dxfId="609" priority="333" operator="equal">
      <formula>"NOK"</formula>
    </cfRule>
    <cfRule type="cellIs" dxfId="608" priority="341" operator="equal">
      <formula>"OK"</formula>
    </cfRule>
    <cfRule type="cellIs" dxfId="607" priority="340" stopIfTrue="1" operator="equal">
      <formula>"NA"</formula>
    </cfRule>
    <cfRule type="cellIs" dxfId="606" priority="339" operator="equal">
      <formula>"NOK"</formula>
    </cfRule>
    <cfRule type="cellIs" dxfId="605" priority="338" operator="equal">
      <formula>"OK"</formula>
    </cfRule>
    <cfRule type="cellIs" dxfId="604" priority="337" stopIfTrue="1" operator="equal">
      <formula>"NA"</formula>
    </cfRule>
    <cfRule type="cellIs" dxfId="603" priority="335" operator="equal">
      <formula>"OK"</formula>
    </cfRule>
  </conditionalFormatting>
  <conditionalFormatting sqref="H51:I52">
    <cfRule type="cellIs" dxfId="602" priority="490" stopIfTrue="1" operator="equal">
      <formula>"NA"</formula>
    </cfRule>
    <cfRule type="cellIs" dxfId="601" priority="494" operator="equal">
      <formula>"OK"</formula>
    </cfRule>
    <cfRule type="cellIs" dxfId="600" priority="493" stopIfTrue="1" operator="equal">
      <formula>"NA"</formula>
    </cfRule>
    <cfRule type="cellIs" dxfId="599" priority="492" operator="equal">
      <formula>"NOK"</formula>
    </cfRule>
    <cfRule type="cellIs" dxfId="598" priority="491" operator="equal">
      <formula>"OK"</formula>
    </cfRule>
    <cfRule type="cellIs" dxfId="597" priority="489" operator="equal">
      <formula>"NOK"</formula>
    </cfRule>
  </conditionalFormatting>
  <conditionalFormatting sqref="E54:F55">
    <cfRule type="cellIs" dxfId="596" priority="322" operator="equal">
      <formula>"NOK"</formula>
    </cfRule>
    <cfRule type="cellIs" dxfId="595" priority="323" stopIfTrue="1" operator="equal">
      <formula>"NA"</formula>
    </cfRule>
    <cfRule type="cellIs" dxfId="594" priority="324" operator="equal">
      <formula>"OK"</formula>
    </cfRule>
    <cfRule type="cellIs" dxfId="593" priority="325" operator="equal">
      <formula>"NOK"</formula>
    </cfRule>
    <cfRule type="cellIs" dxfId="592" priority="326" stopIfTrue="1" operator="equal">
      <formula>"NA"</formula>
    </cfRule>
    <cfRule type="cellIs" dxfId="591" priority="327" operator="equal">
      <formula>"OK"</formula>
    </cfRule>
    <cfRule type="cellIs" dxfId="590" priority="319" operator="equal">
      <formula>"NOK"</formula>
    </cfRule>
    <cfRule type="cellIs" dxfId="589" priority="320" stopIfTrue="1" operator="equal">
      <formula>"NA"</formula>
    </cfRule>
    <cfRule type="cellIs" dxfId="588" priority="321" operator="equal">
      <formula>"OK"</formula>
    </cfRule>
  </conditionalFormatting>
  <conditionalFormatting sqref="H54:I55">
    <cfRule type="cellIs" dxfId="587" priority="488" operator="equal">
      <formula>"OK"</formula>
    </cfRule>
    <cfRule type="cellIs" dxfId="586" priority="486" operator="equal">
      <formula>"NOK"</formula>
    </cfRule>
    <cfRule type="cellIs" dxfId="585" priority="485" operator="equal">
      <formula>"OK"</formula>
    </cfRule>
    <cfRule type="cellIs" dxfId="584" priority="484" stopIfTrue="1" operator="equal">
      <formula>"NA"</formula>
    </cfRule>
    <cfRule type="cellIs" dxfId="583" priority="483" operator="equal">
      <formula>"NOK"</formula>
    </cfRule>
    <cfRule type="cellIs" dxfId="582" priority="487" stopIfTrue="1" operator="equal">
      <formula>"NA"</formula>
    </cfRule>
  </conditionalFormatting>
  <conditionalFormatting sqref="E57:F58">
    <cfRule type="cellIs" dxfId="581" priority="310" operator="equal">
      <formula>"OK"</formula>
    </cfRule>
    <cfRule type="cellIs" dxfId="580" priority="309" stopIfTrue="1" operator="equal">
      <formula>"NA"</formula>
    </cfRule>
    <cfRule type="cellIs" dxfId="579" priority="308" operator="equal">
      <formula>"NOK"</formula>
    </cfRule>
    <cfRule type="cellIs" dxfId="578" priority="307" operator="equal">
      <formula>"OK"</formula>
    </cfRule>
    <cfRule type="cellIs" dxfId="577" priority="306" stopIfTrue="1" operator="equal">
      <formula>"NA"</formula>
    </cfRule>
    <cfRule type="cellIs" dxfId="576" priority="305" operator="equal">
      <formula>"NOK"</formula>
    </cfRule>
    <cfRule type="cellIs" dxfId="575" priority="313" operator="equal">
      <formula>"OK"</formula>
    </cfRule>
    <cfRule type="cellIs" dxfId="574" priority="311" operator="equal">
      <formula>"NOK"</formula>
    </cfRule>
    <cfRule type="cellIs" dxfId="573" priority="312" stopIfTrue="1" operator="equal">
      <formula>"NA"</formula>
    </cfRule>
  </conditionalFormatting>
  <conditionalFormatting sqref="H57:I58">
    <cfRule type="cellIs" dxfId="572" priority="479" operator="equal">
      <formula>"OK"</formula>
    </cfRule>
    <cfRule type="cellIs" dxfId="571" priority="477" operator="equal">
      <formula>"NOK"</formula>
    </cfRule>
    <cfRule type="cellIs" dxfId="570" priority="482" operator="equal">
      <formula>"OK"</formula>
    </cfRule>
    <cfRule type="cellIs" dxfId="569" priority="481" stopIfTrue="1" operator="equal">
      <formula>"NA"</formula>
    </cfRule>
    <cfRule type="cellIs" dxfId="568" priority="480" operator="equal">
      <formula>"NOK"</formula>
    </cfRule>
    <cfRule type="cellIs" dxfId="567" priority="478" stopIfTrue="1" operator="equal">
      <formula>"NA"</formula>
    </cfRule>
  </conditionalFormatting>
  <dataValidations count="6">
    <dataValidation type="list" allowBlank="1" showInputMessage="1" showErrorMessage="1" sqref="C5 C12:D12 G12 C18 C25:C50">
      <formula1>$V$5:$V$9</formula1>
    </dataValidation>
    <dataValidation type="list" allowBlank="1" showInputMessage="1" showErrorMessage="1" sqref="D5 G5 L5:M5 D8:I8 L8:M8 D19 G19 L19:M19 D31 G31 L31:M31 D38 G38 L38:M38 D44 G44 L44:M44 L46:M46 D6:D7 D9:D11 D13:D17 D20:D29 D32:D33 D35:D37 D40:D43 G6:G7 G9:G11 G13:G17 G20:G29 G32:G33 G35:G37 G40:G43">
      <formula1>$V$21:$V$23</formula1>
    </dataValidation>
    <dataValidation type="list" allowBlank="1" showInputMessage="1" showErrorMessage="1" sqref="C8 K38 K44 K5:K11 K19:K29 K31:K33 K46:K49 K51:M52 K57:M58 K54:M55 K40:M43 K13:M17 L20:M29 L6:M7 L32:M33 K35:M37 L9:M11 L47:M49">
      <formula1>$V$12:$V$15</formula1>
    </dataValidation>
    <dataValidation type="list" allowBlank="1" showInputMessage="1" showErrorMessage="1" sqref="J12:O12 Q12:T12 J18:O18 Q18:T18 U21 U26 J30:O30 Q30:T30 J34:O34 Q34:T34 U37 J39:O39 Q39:T39 J45:O45 Q45:T45 U47 J50:O50 Q50:T50 J53:O53 Q53:U53 J56:O56 Q56:T56 U59 U62 U65">
      <formula1>#REF!</formula1>
    </dataValidation>
    <dataValidation allowBlank="1" showInputMessage="1" showErrorMessage="1" sqref="J19 J29 J31 J33 J26:J27"/>
    <dataValidation type="list" allowBlank="1" showInputMessage="1" showErrorMessage="1" sqref="P5:P58">
      <formula1>$AA$5:$AA$7</formula1>
    </dataValidation>
  </dataValidation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tabColor theme="6" tint="0.39994506668294322"/>
  </sheetPr>
  <dimension ref="A1:H54"/>
  <sheetViews>
    <sheetView topLeftCell="A7" zoomScale="70" zoomScaleNormal="70" workbookViewId="0">
      <selection activeCell="C14" sqref="C14"/>
    </sheetView>
  </sheetViews>
  <sheetFormatPr defaultColWidth="11.40625" defaultRowHeight="12.5"/>
  <cols>
    <col min="1" max="1" width="10" customWidth="1"/>
    <col min="2" max="2" width="67.40625" customWidth="1"/>
    <col min="3" max="3" width="55.1328125" customWidth="1"/>
    <col min="4" max="4" width="53.26953125" customWidth="1"/>
  </cols>
  <sheetData>
    <row r="1" spans="1:8" ht="25">
      <c r="A1" s="495" t="s">
        <v>0</v>
      </c>
      <c r="B1" s="495"/>
      <c r="C1" s="495"/>
      <c r="D1" s="495"/>
      <c r="E1" s="73"/>
      <c r="F1" s="73"/>
      <c r="G1" s="73"/>
      <c r="H1" s="73"/>
    </row>
    <row r="2" spans="1:8" ht="15">
      <c r="A2" s="488" t="s">
        <v>574</v>
      </c>
      <c r="B2" s="488" t="s">
        <v>743</v>
      </c>
      <c r="C2" s="488" t="s">
        <v>172</v>
      </c>
      <c r="D2" s="488"/>
    </row>
    <row r="3" spans="1:8">
      <c r="A3" s="488"/>
      <c r="B3" s="488"/>
      <c r="C3" s="145" t="s">
        <v>744</v>
      </c>
      <c r="D3" s="145" t="s">
        <v>584</v>
      </c>
    </row>
    <row r="4" spans="1:8" ht="15">
      <c r="A4" s="146"/>
      <c r="B4" s="146" t="s">
        <v>745</v>
      </c>
      <c r="C4" s="147"/>
      <c r="D4" s="148"/>
    </row>
    <row r="5" spans="1:8" ht="29.5">
      <c r="A5" s="149"/>
      <c r="B5" s="150" t="s">
        <v>746</v>
      </c>
      <c r="C5" s="150" t="s">
        <v>747</v>
      </c>
      <c r="D5" s="150"/>
    </row>
    <row r="6" spans="1:8" ht="15">
      <c r="A6" s="151" t="s">
        <v>748</v>
      </c>
      <c r="B6" s="152" t="s">
        <v>749</v>
      </c>
      <c r="C6" s="153"/>
      <c r="D6" s="148"/>
    </row>
    <row r="7" spans="1:8" ht="75">
      <c r="A7" s="149" t="s">
        <v>750</v>
      </c>
      <c r="B7" s="154" t="s">
        <v>751</v>
      </c>
      <c r="C7" s="155" t="s">
        <v>752</v>
      </c>
      <c r="D7" s="156" t="s">
        <v>753</v>
      </c>
    </row>
    <row r="8" spans="1:8" ht="15">
      <c r="A8" s="149" t="s">
        <v>754</v>
      </c>
      <c r="B8" s="154" t="s">
        <v>755</v>
      </c>
      <c r="C8" s="155" t="s">
        <v>756</v>
      </c>
      <c r="D8" s="156"/>
    </row>
    <row r="9" spans="1:8" ht="15">
      <c r="A9" s="151" t="s">
        <v>757</v>
      </c>
      <c r="B9" s="152" t="s">
        <v>614</v>
      </c>
      <c r="C9" s="153"/>
      <c r="D9" s="148"/>
    </row>
    <row r="10" spans="1:8" ht="14.75">
      <c r="A10" s="149" t="s">
        <v>758</v>
      </c>
      <c r="B10" s="150" t="s">
        <v>759</v>
      </c>
      <c r="C10" s="157" t="s">
        <v>760</v>
      </c>
      <c r="D10" s="150"/>
    </row>
    <row r="11" spans="1:8" ht="14.75">
      <c r="A11" s="149" t="s">
        <v>761</v>
      </c>
      <c r="B11" s="150" t="s">
        <v>762</v>
      </c>
      <c r="C11" s="158" t="s">
        <v>763</v>
      </c>
      <c r="D11" s="150"/>
    </row>
    <row r="12" spans="1:8" ht="14.75">
      <c r="A12" s="149" t="s">
        <v>764</v>
      </c>
      <c r="B12" s="150" t="s">
        <v>765</v>
      </c>
      <c r="C12" s="158" t="s">
        <v>766</v>
      </c>
      <c r="D12" s="150"/>
    </row>
    <row r="13" spans="1:8" ht="15">
      <c r="A13" s="151" t="s">
        <v>767</v>
      </c>
      <c r="B13" s="152" t="s">
        <v>768</v>
      </c>
      <c r="C13" s="159"/>
      <c r="D13" s="148"/>
    </row>
    <row r="14" spans="1:8" ht="14.75">
      <c r="A14" s="149" t="s">
        <v>769</v>
      </c>
      <c r="B14" s="150" t="s">
        <v>770</v>
      </c>
      <c r="C14" s="157" t="s">
        <v>771</v>
      </c>
      <c r="D14" s="150"/>
    </row>
    <row r="15" spans="1:8" ht="14.75">
      <c r="A15" s="149" t="s">
        <v>772</v>
      </c>
      <c r="B15" s="150" t="s">
        <v>773</v>
      </c>
      <c r="C15" s="158" t="s">
        <v>774</v>
      </c>
      <c r="D15" s="150"/>
    </row>
    <row r="16" spans="1:8" ht="29.5">
      <c r="A16" s="149" t="s">
        <v>775</v>
      </c>
      <c r="B16" s="150" t="s">
        <v>776</v>
      </c>
      <c r="C16" s="158" t="s">
        <v>777</v>
      </c>
      <c r="D16" s="150"/>
    </row>
    <row r="17" spans="1:4" ht="14.75">
      <c r="A17" s="149" t="s">
        <v>778</v>
      </c>
      <c r="B17" s="150" t="s">
        <v>765</v>
      </c>
      <c r="C17" s="158" t="s">
        <v>779</v>
      </c>
      <c r="D17" s="150"/>
    </row>
    <row r="18" spans="1:4" ht="15">
      <c r="A18" s="151" t="s">
        <v>780</v>
      </c>
      <c r="B18" s="152" t="s">
        <v>665</v>
      </c>
      <c r="C18" s="159"/>
      <c r="D18" s="148"/>
    </row>
    <row r="19" spans="1:4" ht="14.75">
      <c r="A19" s="149" t="s">
        <v>781</v>
      </c>
      <c r="B19" s="150" t="s">
        <v>782</v>
      </c>
      <c r="C19" s="160" t="s">
        <v>783</v>
      </c>
      <c r="D19" s="150"/>
    </row>
    <row r="20" spans="1:4" ht="14.75">
      <c r="A20" s="149" t="s">
        <v>784</v>
      </c>
      <c r="B20" s="150" t="s">
        <v>785</v>
      </c>
      <c r="C20" s="161" t="s">
        <v>786</v>
      </c>
      <c r="D20" s="150"/>
    </row>
    <row r="21" spans="1:4" ht="15">
      <c r="A21" s="151" t="s">
        <v>787</v>
      </c>
      <c r="B21" s="152" t="s">
        <v>788</v>
      </c>
      <c r="C21" s="159"/>
      <c r="D21" s="148"/>
    </row>
    <row r="22" spans="1:4" ht="29.5">
      <c r="A22" s="149" t="s">
        <v>789</v>
      </c>
      <c r="B22" s="150" t="s">
        <v>790</v>
      </c>
      <c r="C22" s="162" t="s">
        <v>791</v>
      </c>
      <c r="D22" s="150"/>
    </row>
    <row r="23" spans="1:4" ht="14.75">
      <c r="A23" s="149" t="s">
        <v>792</v>
      </c>
      <c r="B23" s="150" t="s">
        <v>793</v>
      </c>
      <c r="C23" s="161" t="s">
        <v>794</v>
      </c>
      <c r="D23" s="150"/>
    </row>
    <row r="24" spans="1:4" ht="15">
      <c r="A24" s="151" t="s">
        <v>795</v>
      </c>
      <c r="B24" s="152" t="s">
        <v>796</v>
      </c>
      <c r="C24" s="159"/>
      <c r="D24" s="148"/>
    </row>
    <row r="25" spans="1:4" ht="29.5">
      <c r="A25" s="149" t="s">
        <v>797</v>
      </c>
      <c r="B25" s="150" t="s">
        <v>798</v>
      </c>
      <c r="C25" s="157" t="s">
        <v>799</v>
      </c>
      <c r="D25" s="150"/>
    </row>
    <row r="26" spans="1:4" ht="14.75">
      <c r="A26" s="149" t="s">
        <v>800</v>
      </c>
      <c r="B26" s="150" t="s">
        <v>801</v>
      </c>
      <c r="C26" s="158" t="s">
        <v>802</v>
      </c>
      <c r="D26" s="150"/>
    </row>
    <row r="27" spans="1:4" ht="14.75">
      <c r="A27" s="149" t="s">
        <v>803</v>
      </c>
      <c r="B27" s="150" t="s">
        <v>793</v>
      </c>
      <c r="C27" s="158" t="s">
        <v>804</v>
      </c>
      <c r="D27" s="150"/>
    </row>
    <row r="28" spans="1:4" ht="15">
      <c r="A28" s="151" t="s">
        <v>805</v>
      </c>
      <c r="B28" s="152" t="s">
        <v>806</v>
      </c>
      <c r="C28" s="163"/>
      <c r="D28" s="148"/>
    </row>
    <row r="29" spans="1:4" ht="29.5">
      <c r="A29" s="149" t="s">
        <v>807</v>
      </c>
      <c r="B29" s="150" t="s">
        <v>798</v>
      </c>
      <c r="C29" s="157" t="s">
        <v>808</v>
      </c>
      <c r="D29" s="150"/>
    </row>
    <row r="30" spans="1:4" ht="14.75">
      <c r="A30" s="149" t="s">
        <v>809</v>
      </c>
      <c r="B30" s="150" t="s">
        <v>793</v>
      </c>
      <c r="C30" s="158" t="s">
        <v>810</v>
      </c>
      <c r="D30" s="150"/>
    </row>
    <row r="31" spans="1:4" ht="15">
      <c r="A31" s="151" t="s">
        <v>811</v>
      </c>
      <c r="B31" s="152" t="s">
        <v>812</v>
      </c>
      <c r="C31" s="163"/>
      <c r="D31" s="148"/>
    </row>
    <row r="32" spans="1:4" ht="14.75">
      <c r="A32" s="149" t="s">
        <v>813</v>
      </c>
      <c r="B32" s="150" t="s">
        <v>814</v>
      </c>
      <c r="C32" s="496" t="s">
        <v>815</v>
      </c>
      <c r="D32" s="150"/>
    </row>
    <row r="33" spans="1:4" ht="14.75">
      <c r="A33" s="149" t="s">
        <v>816</v>
      </c>
      <c r="B33" s="150" t="s">
        <v>817</v>
      </c>
      <c r="C33" s="497"/>
      <c r="D33" s="150"/>
    </row>
    <row r="34" spans="1:4" ht="14.75">
      <c r="A34" s="149" t="s">
        <v>818</v>
      </c>
      <c r="B34" s="150" t="s">
        <v>819</v>
      </c>
      <c r="C34" s="497"/>
      <c r="D34" s="150"/>
    </row>
    <row r="35" spans="1:4" ht="14.75">
      <c r="A35" s="149" t="s">
        <v>820</v>
      </c>
      <c r="B35" s="150" t="s">
        <v>821</v>
      </c>
      <c r="C35" s="498"/>
      <c r="D35" s="150"/>
    </row>
    <row r="36" spans="1:4" ht="29.5">
      <c r="A36" s="149" t="s">
        <v>822</v>
      </c>
      <c r="B36" s="150" t="s">
        <v>823</v>
      </c>
      <c r="C36" s="158" t="s">
        <v>808</v>
      </c>
      <c r="D36" s="150"/>
    </row>
    <row r="37" spans="1:4" ht="14.75">
      <c r="A37" s="149" t="s">
        <v>824</v>
      </c>
      <c r="B37" s="150" t="s">
        <v>825</v>
      </c>
      <c r="C37" s="158" t="s">
        <v>810</v>
      </c>
      <c r="D37" s="150"/>
    </row>
    <row r="38" spans="1:4" ht="14.75">
      <c r="A38" s="149" t="s">
        <v>826</v>
      </c>
      <c r="B38" s="150" t="s">
        <v>827</v>
      </c>
      <c r="C38" s="158" t="s">
        <v>771</v>
      </c>
      <c r="D38" s="150"/>
    </row>
    <row r="39" spans="1:4" ht="14.75">
      <c r="A39" s="149" t="s">
        <v>828</v>
      </c>
      <c r="B39" s="150" t="s">
        <v>829</v>
      </c>
      <c r="C39" s="158" t="s">
        <v>830</v>
      </c>
      <c r="D39" s="150"/>
    </row>
    <row r="40" spans="1:4" ht="15">
      <c r="A40" s="151" t="s">
        <v>831</v>
      </c>
      <c r="B40" s="152" t="s">
        <v>832</v>
      </c>
      <c r="C40" s="163"/>
      <c r="D40" s="148"/>
    </row>
    <row r="41" spans="1:4" ht="14.75">
      <c r="A41" s="149" t="s">
        <v>833</v>
      </c>
      <c r="B41" s="150" t="s">
        <v>834</v>
      </c>
      <c r="C41" s="496" t="s">
        <v>835</v>
      </c>
      <c r="D41" s="150"/>
    </row>
    <row r="42" spans="1:4" ht="14.75">
      <c r="A42" s="149" t="s">
        <v>836</v>
      </c>
      <c r="B42" s="150" t="s">
        <v>837</v>
      </c>
      <c r="C42" s="498"/>
      <c r="D42" s="150"/>
    </row>
    <row r="43" spans="1:4" ht="15">
      <c r="A43" s="151" t="s">
        <v>838</v>
      </c>
      <c r="B43" s="152" t="s">
        <v>839</v>
      </c>
      <c r="C43" s="163"/>
      <c r="D43" s="148"/>
    </row>
    <row r="44" spans="1:4" ht="14.75">
      <c r="A44" s="149" t="s">
        <v>840</v>
      </c>
      <c r="B44" s="150" t="s">
        <v>834</v>
      </c>
      <c r="C44" s="496" t="s">
        <v>841</v>
      </c>
      <c r="D44" s="150"/>
    </row>
    <row r="45" spans="1:4" ht="14.75">
      <c r="A45" s="149" t="s">
        <v>842</v>
      </c>
      <c r="B45" s="150" t="s">
        <v>843</v>
      </c>
      <c r="C45" s="498"/>
      <c r="D45" s="150"/>
    </row>
    <row r="46" spans="1:4" ht="29.5">
      <c r="A46" s="149" t="s">
        <v>844</v>
      </c>
      <c r="B46" s="150" t="s">
        <v>845</v>
      </c>
      <c r="C46" s="158" t="s">
        <v>846</v>
      </c>
      <c r="D46" s="150"/>
    </row>
    <row r="47" spans="1:4" s="69" customFormat="1" ht="15">
      <c r="A47" s="128" t="s">
        <v>742</v>
      </c>
      <c r="B47" s="129"/>
      <c r="C47" s="130"/>
      <c r="D47" s="129"/>
    </row>
    <row r="49" spans="3:3">
      <c r="C49" s="164"/>
    </row>
    <row r="50" spans="3:3">
      <c r="C50" s="164"/>
    </row>
    <row r="51" spans="3:3">
      <c r="C51" s="164"/>
    </row>
    <row r="52" spans="3:3">
      <c r="C52" s="164"/>
    </row>
    <row r="53" spans="3:3">
      <c r="C53" s="164"/>
    </row>
    <row r="54" spans="3:3">
      <c r="C54" s="164"/>
    </row>
  </sheetData>
  <sheetProtection formatCells="0" formatColumns="0" formatRows="0" insertHyperlinks="0" sort="0" autoFilter="0" pivotTables="0"/>
  <mergeCells count="7">
    <mergeCell ref="C41:C42"/>
    <mergeCell ref="C44:C45"/>
    <mergeCell ref="A1:D1"/>
    <mergeCell ref="C2:D2"/>
    <mergeCell ref="A2:A3"/>
    <mergeCell ref="B2:B3"/>
    <mergeCell ref="C32:C35"/>
  </mergeCells>
  <phoneticPr fontId="55" type="noConversion"/>
  <conditionalFormatting sqref="C47">
    <cfRule type="cellIs" dxfId="566" priority="4" operator="equal">
      <formula>"FC"</formula>
    </cfRule>
    <cfRule type="cellIs" dxfId="565" priority="5" operator="equal">
      <formula>"LC"</formula>
    </cfRule>
    <cfRule type="cellIs" dxfId="564" priority="6" operator="equal">
      <formula>"PC"</formula>
    </cfRule>
    <cfRule type="cellIs" dxfId="563" priority="7" operator="equal">
      <formula>"NC"</formula>
    </cfRule>
    <cfRule type="cellIs" dxfId="562" priority="8" stopIfTrue="1" operator="equal">
      <formula>"NA"</formula>
    </cfRule>
  </conditionalFormatting>
  <conditionalFormatting sqref="D47">
    <cfRule type="cellIs" dxfId="561" priority="1" operator="equal">
      <formula>"NOK"</formula>
    </cfRule>
    <cfRule type="cellIs" dxfId="560" priority="2" stopIfTrue="1" operator="equal">
      <formula>"NA"</formula>
    </cfRule>
    <cfRule type="cellIs" dxfId="559" priority="3" operator="equal">
      <formula>"OK"</formula>
    </cfRule>
  </conditionalFormatting>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tabColor theme="9" tint="0.39994506668294322"/>
    <outlinePr summaryBelow="0" summaryRight="0"/>
    <pageSetUpPr fitToPage="1"/>
  </sheetPr>
  <dimension ref="A1:AF18"/>
  <sheetViews>
    <sheetView zoomScale="40" zoomScaleNormal="40" zoomScaleSheetLayoutView="75" workbookViewId="0">
      <pane ySplit="3" topLeftCell="A4" activePane="bottomLeft" state="frozen"/>
      <selection pane="bottomLeft" activeCell="F18" sqref="F18"/>
    </sheetView>
  </sheetViews>
  <sheetFormatPr defaultColWidth="9.1328125" defaultRowHeight="30" customHeight="1" outlineLevelRow="1" outlineLevelCol="1"/>
  <cols>
    <col min="1" max="1" width="29.26953125" style="119" customWidth="1"/>
    <col min="2" max="2" width="89.54296875" style="120" customWidth="1"/>
    <col min="3" max="4" width="20.6796875" style="121" customWidth="1"/>
    <col min="5" max="6" width="20.6796875" style="121" customWidth="1" outlineLevel="1"/>
    <col min="7" max="7" width="20.6796875" style="122" customWidth="1"/>
    <col min="8" max="9" width="20.6796875" style="122" customWidth="1" outlineLevel="1"/>
    <col min="10" max="10" width="64.6796875" style="123" customWidth="1"/>
    <col min="11" max="13" width="20.6796875" style="124" customWidth="1"/>
    <col min="14" max="15" width="58.6796875" style="123" customWidth="1"/>
    <col min="16" max="16" width="8.26953125" style="123" customWidth="1"/>
    <col min="17" max="17" width="58.6796875" style="123" customWidth="1"/>
    <col min="18" max="18" width="27.54296875" style="123" customWidth="1"/>
    <col min="19" max="19" width="9.1328125" style="123" customWidth="1"/>
    <col min="20" max="20" width="22.86328125" style="123" customWidth="1"/>
    <col min="21" max="27" width="9.1328125" style="123"/>
    <col min="28" max="28" width="16.6796875" style="123" customWidth="1"/>
    <col min="29" max="16384" width="9.1328125" style="123"/>
  </cols>
  <sheetData>
    <row r="1" spans="1:32" customFormat="1" ht="25">
      <c r="A1" s="499" t="s">
        <v>0</v>
      </c>
      <c r="B1" s="499"/>
      <c r="C1" s="499"/>
      <c r="D1" s="499"/>
      <c r="E1" s="499"/>
      <c r="F1" s="499"/>
      <c r="G1" s="499"/>
      <c r="H1" s="499"/>
      <c r="I1" s="499"/>
      <c r="J1" s="499"/>
      <c r="K1" s="499"/>
      <c r="L1" s="499"/>
      <c r="M1" s="499"/>
      <c r="N1" s="499"/>
      <c r="O1" s="499"/>
      <c r="P1" s="499"/>
    </row>
    <row r="2" spans="1:32" s="116" customFormat="1" ht="20.25" customHeight="1">
      <c r="A2" s="500" t="s">
        <v>230</v>
      </c>
      <c r="B2" s="500" t="s">
        <v>138</v>
      </c>
      <c r="C2" s="492" t="s">
        <v>231</v>
      </c>
      <c r="D2" s="492"/>
      <c r="E2" s="492"/>
      <c r="F2" s="492"/>
      <c r="G2" s="492"/>
      <c r="H2" s="492"/>
      <c r="I2" s="492"/>
      <c r="J2" s="492"/>
      <c r="K2" s="492" t="s">
        <v>577</v>
      </c>
      <c r="L2" s="492"/>
      <c r="M2" s="492"/>
      <c r="N2" s="492"/>
      <c r="O2" s="132"/>
      <c r="P2" s="133"/>
      <c r="Q2" s="138"/>
      <c r="R2" s="123"/>
      <c r="S2" s="123"/>
      <c r="T2" s="123"/>
      <c r="U2" s="123"/>
      <c r="V2" s="123"/>
      <c r="W2" s="123"/>
      <c r="X2" s="123"/>
      <c r="Y2" s="123"/>
      <c r="Z2" s="123"/>
      <c r="AA2" s="123"/>
      <c r="AB2" s="123"/>
      <c r="AC2" s="123"/>
      <c r="AD2" s="123"/>
      <c r="AE2" s="123"/>
      <c r="AF2" s="123"/>
    </row>
    <row r="3" spans="1:32" s="117" customFormat="1" ht="102.75" customHeight="1">
      <c r="A3" s="501"/>
      <c r="B3" s="501"/>
      <c r="C3" s="74" t="s">
        <v>182</v>
      </c>
      <c r="D3" s="74" t="s">
        <v>180</v>
      </c>
      <c r="E3" s="74" t="s">
        <v>233</v>
      </c>
      <c r="F3" s="74" t="s">
        <v>234</v>
      </c>
      <c r="G3" s="74" t="s">
        <v>235</v>
      </c>
      <c r="H3" s="74" t="s">
        <v>236</v>
      </c>
      <c r="I3" s="74" t="s">
        <v>237</v>
      </c>
      <c r="J3" s="75" t="s">
        <v>238</v>
      </c>
      <c r="K3" s="74" t="s">
        <v>182</v>
      </c>
      <c r="L3" s="74" t="s">
        <v>180</v>
      </c>
      <c r="M3" s="74" t="s">
        <v>235</v>
      </c>
      <c r="N3" s="75" t="s">
        <v>239</v>
      </c>
      <c r="O3" s="134" t="s">
        <v>240</v>
      </c>
      <c r="P3" s="135" t="s">
        <v>241</v>
      </c>
      <c r="Q3" s="139"/>
      <c r="R3" s="123"/>
      <c r="S3" s="123"/>
      <c r="T3" s="123"/>
      <c r="U3" s="123"/>
      <c r="V3" s="123"/>
      <c r="W3" s="123"/>
      <c r="X3" s="123"/>
      <c r="Y3" s="123"/>
      <c r="Z3" s="123"/>
      <c r="AA3" s="123"/>
      <c r="AB3" s="123"/>
      <c r="AC3" s="123"/>
      <c r="AD3" s="123"/>
      <c r="AE3" s="123"/>
      <c r="AF3" s="123"/>
    </row>
    <row r="4" spans="1:32" s="118" customFormat="1" ht="42" customHeight="1" outlineLevel="1">
      <c r="A4" s="125" t="s">
        <v>847</v>
      </c>
      <c r="B4" s="126" t="s">
        <v>848</v>
      </c>
      <c r="C4" s="101" t="s">
        <v>250</v>
      </c>
      <c r="D4" s="101"/>
      <c r="E4" s="101"/>
      <c r="F4" s="101"/>
      <c r="G4" s="101"/>
      <c r="H4" s="127"/>
      <c r="I4" s="127"/>
      <c r="J4" s="136"/>
      <c r="K4" s="101"/>
      <c r="L4" s="101"/>
      <c r="M4" s="101"/>
      <c r="N4" s="136"/>
      <c r="O4" s="136"/>
      <c r="P4" s="80" t="s">
        <v>252</v>
      </c>
      <c r="Q4" s="140"/>
      <c r="R4" s="141"/>
      <c r="S4" s="81" t="s">
        <v>245</v>
      </c>
      <c r="T4" s="85" t="s">
        <v>246</v>
      </c>
      <c r="U4" s="86">
        <f>COUNTIF(C$4:C$29,"NA")</f>
        <v>0</v>
      </c>
      <c r="V4" s="141"/>
      <c r="W4" s="141"/>
      <c r="X4" s="93" t="s">
        <v>247</v>
      </c>
      <c r="Y4" s="93">
        <f>COUNTIF(K$4:K$29,"OK")</f>
        <v>0</v>
      </c>
      <c r="Z4" s="141"/>
      <c r="AA4" s="88" t="s">
        <v>247</v>
      </c>
      <c r="AB4" s="85" t="s">
        <v>247</v>
      </c>
      <c r="AC4" s="88">
        <f>COUNTIF(K$4:K$134,"OK")</f>
        <v>0</v>
      </c>
      <c r="AD4" s="141"/>
      <c r="AE4" s="69" t="s">
        <v>587</v>
      </c>
      <c r="AF4" s="141"/>
    </row>
    <row r="5" spans="1:32" s="118" customFormat="1" ht="82.5" customHeight="1" outlineLevel="1">
      <c r="A5" s="125" t="s">
        <v>849</v>
      </c>
      <c r="B5" s="126" t="s">
        <v>850</v>
      </c>
      <c r="C5" s="101" t="s">
        <v>250</v>
      </c>
      <c r="D5" s="101"/>
      <c r="E5" s="101"/>
      <c r="F5" s="101"/>
      <c r="G5" s="101"/>
      <c r="H5" s="80"/>
      <c r="I5" s="80"/>
      <c r="J5" s="136"/>
      <c r="K5" s="101"/>
      <c r="L5" s="101"/>
      <c r="M5" s="101"/>
      <c r="N5" s="136"/>
      <c r="O5" s="136"/>
      <c r="P5" s="80" t="s">
        <v>252</v>
      </c>
      <c r="Q5" s="140"/>
      <c r="R5" s="141"/>
      <c r="S5" s="81" t="s">
        <v>255</v>
      </c>
      <c r="T5" s="85" t="s">
        <v>256</v>
      </c>
      <c r="U5" s="89">
        <f>COUNTIF(C$4:C$29,"NC")</f>
        <v>0</v>
      </c>
      <c r="V5" s="141"/>
      <c r="W5" s="141"/>
      <c r="X5" s="89" t="s">
        <v>257</v>
      </c>
      <c r="Y5" s="89">
        <f>COUNTIF(K$4:K$29,"NOK")</f>
        <v>0</v>
      </c>
      <c r="Z5" s="141"/>
      <c r="AA5" s="90" t="s">
        <v>257</v>
      </c>
      <c r="AB5" s="85" t="s">
        <v>257</v>
      </c>
      <c r="AC5" s="90">
        <f>COUNTIF(K$4:K$134,"NOK")</f>
        <v>0</v>
      </c>
      <c r="AD5" s="141"/>
      <c r="AE5" s="434" t="s">
        <v>252</v>
      </c>
      <c r="AF5" s="141"/>
    </row>
    <row r="6" spans="1:32" s="118" customFormat="1" ht="44" customHeight="1" outlineLevel="1">
      <c r="A6" s="125" t="s">
        <v>851</v>
      </c>
      <c r="B6" s="126" t="s">
        <v>852</v>
      </c>
      <c r="C6" s="101" t="s">
        <v>250</v>
      </c>
      <c r="D6" s="101"/>
      <c r="E6" s="101"/>
      <c r="F6" s="101"/>
      <c r="G6" s="101"/>
      <c r="H6" s="80"/>
      <c r="I6" s="80"/>
      <c r="J6" s="136"/>
      <c r="K6" s="101"/>
      <c r="L6" s="101"/>
      <c r="M6" s="101"/>
      <c r="N6" s="136"/>
      <c r="O6" s="136"/>
      <c r="P6" s="80" t="s">
        <v>252</v>
      </c>
      <c r="Q6" s="140"/>
      <c r="R6" s="141"/>
      <c r="S6" s="82" t="s">
        <v>261</v>
      </c>
      <c r="T6" s="85" t="s">
        <v>262</v>
      </c>
      <c r="U6" s="82">
        <f>COUNTIF(C$4:C$29,"PC")</f>
        <v>0</v>
      </c>
      <c r="V6" s="141"/>
      <c r="W6" s="141"/>
      <c r="X6" s="81" t="s">
        <v>245</v>
      </c>
      <c r="Y6" s="86">
        <f>COUNTIF(K$4:K$29,"NA")</f>
        <v>0</v>
      </c>
      <c r="Z6" s="141"/>
      <c r="AA6" s="91" t="s">
        <v>263</v>
      </c>
      <c r="AB6" s="85" t="s">
        <v>264</v>
      </c>
      <c r="AC6" s="91">
        <f>COUNTIF(K$4:K$134,"TBA")</f>
        <v>0</v>
      </c>
      <c r="AD6" s="141"/>
      <c r="AE6" s="143" t="s">
        <v>265</v>
      </c>
      <c r="AF6" s="141"/>
    </row>
    <row r="7" spans="1:32" s="118" customFormat="1" ht="29.5" outlineLevel="1">
      <c r="A7" s="125" t="s">
        <v>853</v>
      </c>
      <c r="B7" s="126" t="s">
        <v>854</v>
      </c>
      <c r="C7" s="101" t="s">
        <v>250</v>
      </c>
      <c r="D7" s="101"/>
      <c r="E7" s="101"/>
      <c r="F7" s="101"/>
      <c r="G7" s="101"/>
      <c r="H7" s="80"/>
      <c r="I7" s="80"/>
      <c r="J7" s="136"/>
      <c r="K7" s="101"/>
      <c r="L7" s="101"/>
      <c r="M7" s="101"/>
      <c r="N7" s="136"/>
      <c r="O7" s="136"/>
      <c r="P7" s="80" t="s">
        <v>252</v>
      </c>
      <c r="Q7" s="140"/>
      <c r="R7" s="141"/>
      <c r="S7" s="83" t="s">
        <v>269</v>
      </c>
      <c r="T7" s="85" t="s">
        <v>270</v>
      </c>
      <c r="U7" s="83">
        <f>COUNTIF(C$4:C$29,"LC")</f>
        <v>0</v>
      </c>
      <c r="V7" s="141"/>
      <c r="W7" s="141"/>
      <c r="X7" s="141"/>
      <c r="Y7" s="141"/>
      <c r="Z7" s="141"/>
      <c r="AA7" s="92" t="s">
        <v>245</v>
      </c>
      <c r="AB7" s="85" t="s">
        <v>246</v>
      </c>
      <c r="AC7" s="92">
        <f>COUNTIF(K$4:K$134,"NA")</f>
        <v>0</v>
      </c>
      <c r="AD7" s="141"/>
      <c r="AE7" s="143" t="s">
        <v>271</v>
      </c>
      <c r="AF7" s="141"/>
    </row>
    <row r="8" spans="1:32" s="118" customFormat="1" ht="43.25" customHeight="1" outlineLevel="1">
      <c r="A8" s="125" t="s">
        <v>855</v>
      </c>
      <c r="B8" s="126" t="s">
        <v>856</v>
      </c>
      <c r="C8" s="101" t="s">
        <v>250</v>
      </c>
      <c r="D8" s="101"/>
      <c r="E8" s="101"/>
      <c r="F8" s="101"/>
      <c r="G8" s="101"/>
      <c r="H8" s="80"/>
      <c r="I8" s="80"/>
      <c r="J8" s="136"/>
      <c r="K8" s="101"/>
      <c r="L8" s="101"/>
      <c r="M8" s="101"/>
      <c r="N8" s="136"/>
      <c r="O8" s="136"/>
      <c r="P8" s="80" t="s">
        <v>252</v>
      </c>
      <c r="Q8" s="140"/>
      <c r="R8" s="116"/>
      <c r="S8" s="84" t="s">
        <v>250</v>
      </c>
      <c r="T8" s="85" t="s">
        <v>274</v>
      </c>
      <c r="U8" s="93">
        <f>COUNTIF(C$4:C$29,"FC")</f>
        <v>8</v>
      </c>
      <c r="V8" s="116"/>
      <c r="W8" s="116"/>
      <c r="X8" s="116"/>
      <c r="Y8" s="116"/>
      <c r="Z8" s="116"/>
      <c r="AA8" s="116"/>
      <c r="AB8" s="116"/>
      <c r="AC8" s="116"/>
      <c r="AD8" s="116"/>
      <c r="AE8" s="116"/>
      <c r="AF8" s="116"/>
    </row>
    <row r="9" spans="1:32" s="118" customFormat="1" ht="36.5" customHeight="1" outlineLevel="1">
      <c r="A9" s="125" t="s">
        <v>857</v>
      </c>
      <c r="B9" s="126" t="s">
        <v>1214</v>
      </c>
      <c r="C9" s="101" t="s">
        <v>250</v>
      </c>
      <c r="D9" s="101"/>
      <c r="E9" s="101"/>
      <c r="F9" s="101"/>
      <c r="G9" s="101"/>
      <c r="H9" s="80"/>
      <c r="I9" s="80"/>
      <c r="J9" s="136"/>
      <c r="K9" s="101"/>
      <c r="L9" s="101"/>
      <c r="M9" s="101"/>
      <c r="N9" s="136"/>
      <c r="O9" s="136"/>
      <c r="P9" s="80" t="s">
        <v>252</v>
      </c>
      <c r="Q9" s="140"/>
      <c r="R9" s="139"/>
      <c r="S9" s="117"/>
      <c r="T9" s="117"/>
      <c r="U9" s="117"/>
      <c r="V9" s="117"/>
      <c r="W9" s="117"/>
      <c r="X9" s="117"/>
      <c r="Y9" s="117"/>
      <c r="Z9" s="117"/>
      <c r="AA9" s="117"/>
      <c r="AB9" s="117"/>
      <c r="AC9" s="117"/>
      <c r="AD9" s="117"/>
      <c r="AE9" s="117"/>
      <c r="AF9" s="117"/>
    </row>
    <row r="10" spans="1:32" s="118" customFormat="1" ht="29.5" outlineLevel="1">
      <c r="A10" s="125" t="s">
        <v>858</v>
      </c>
      <c r="B10" s="126" t="s">
        <v>1213</v>
      </c>
      <c r="C10" s="101" t="s">
        <v>250</v>
      </c>
      <c r="D10" s="101"/>
      <c r="E10" s="101"/>
      <c r="F10" s="101"/>
      <c r="G10" s="101"/>
      <c r="H10" s="80"/>
      <c r="I10" s="80"/>
      <c r="J10" s="136"/>
      <c r="K10" s="101"/>
      <c r="L10" s="101"/>
      <c r="M10" s="101"/>
      <c r="N10" s="136"/>
      <c r="O10" s="136"/>
      <c r="P10" s="80" t="s">
        <v>252</v>
      </c>
      <c r="Q10" s="140"/>
      <c r="R10" s="140"/>
    </row>
    <row r="11" spans="1:32" s="118" customFormat="1" ht="59" outlineLevel="1">
      <c r="A11" s="125" t="s">
        <v>859</v>
      </c>
      <c r="B11" s="126" t="s">
        <v>860</v>
      </c>
      <c r="C11" s="101" t="s">
        <v>250</v>
      </c>
      <c r="D11" s="101"/>
      <c r="E11" s="101"/>
      <c r="F11" s="101"/>
      <c r="G11" s="101"/>
      <c r="H11" s="80"/>
      <c r="I11" s="80"/>
      <c r="J11" s="136"/>
      <c r="K11" s="101"/>
      <c r="L11" s="101"/>
      <c r="M11" s="101"/>
      <c r="N11" s="136"/>
      <c r="O11" s="136"/>
      <c r="P11" s="80" t="s">
        <v>252</v>
      </c>
      <c r="Q11" s="140"/>
      <c r="R11" s="140"/>
    </row>
    <row r="12" spans="1:32" s="69" customFormat="1" ht="15">
      <c r="A12" s="128" t="s">
        <v>742</v>
      </c>
      <c r="B12" s="129"/>
      <c r="C12" s="130"/>
      <c r="D12" s="129"/>
      <c r="E12" s="129"/>
      <c r="F12" s="129"/>
      <c r="G12" s="129"/>
      <c r="H12" s="129"/>
      <c r="I12" s="129"/>
      <c r="J12" s="129"/>
      <c r="K12" s="129"/>
      <c r="L12" s="129"/>
      <c r="M12" s="129"/>
      <c r="N12" s="129"/>
      <c r="O12" s="129"/>
      <c r="P12" s="137" t="s">
        <v>252</v>
      </c>
      <c r="Q12" s="142"/>
      <c r="R12" s="140"/>
      <c r="S12" s="118"/>
      <c r="T12" s="118"/>
      <c r="U12" s="118"/>
      <c r="V12" s="118"/>
      <c r="W12" s="118"/>
      <c r="X12" s="118"/>
      <c r="Y12" s="118"/>
      <c r="Z12" s="118"/>
      <c r="AA12" s="118"/>
      <c r="AB12" s="118"/>
      <c r="AC12" s="118"/>
      <c r="AD12" s="118"/>
      <c r="AE12" s="118"/>
      <c r="AF12" s="118"/>
    </row>
    <row r="13" spans="1:32" ht="30" customHeight="1">
      <c r="G13" s="123"/>
      <c r="H13" s="123"/>
      <c r="I13" s="123"/>
      <c r="R13" s="140"/>
      <c r="S13" s="118"/>
      <c r="T13" s="118"/>
      <c r="U13" s="118"/>
      <c r="V13" s="118"/>
      <c r="W13" s="118"/>
      <c r="X13" s="118"/>
      <c r="Y13" s="118"/>
      <c r="Z13" s="118"/>
      <c r="AA13" s="118"/>
      <c r="AB13" s="118"/>
      <c r="AC13" s="118"/>
      <c r="AD13" s="118"/>
      <c r="AE13" s="118"/>
      <c r="AF13" s="118"/>
    </row>
    <row r="14" spans="1:32" ht="30" customHeight="1">
      <c r="G14" s="123"/>
      <c r="H14" s="123"/>
      <c r="I14" s="123"/>
      <c r="R14" s="140"/>
      <c r="S14" s="118"/>
      <c r="T14" s="118"/>
      <c r="U14" s="118"/>
      <c r="V14" s="118"/>
      <c r="W14" s="118"/>
      <c r="X14" s="118"/>
      <c r="Y14" s="118"/>
      <c r="Z14" s="118"/>
      <c r="AA14" s="118"/>
      <c r="AB14" s="118"/>
      <c r="AC14" s="118"/>
      <c r="AD14" s="118"/>
      <c r="AE14" s="118"/>
      <c r="AF14" s="118"/>
    </row>
    <row r="15" spans="1:32" ht="30" customHeight="1">
      <c r="G15" s="123"/>
      <c r="H15" s="123"/>
      <c r="I15" s="123"/>
      <c r="R15" s="140"/>
      <c r="S15" s="118"/>
      <c r="T15" s="118"/>
      <c r="U15" s="118"/>
      <c r="V15" s="118"/>
      <c r="W15" s="118"/>
      <c r="X15" s="118"/>
      <c r="Y15" s="118"/>
      <c r="Z15" s="118"/>
      <c r="AA15" s="118"/>
      <c r="AB15" s="118"/>
      <c r="AC15" s="118"/>
      <c r="AD15" s="118"/>
      <c r="AE15" s="118"/>
      <c r="AF15" s="118"/>
    </row>
    <row r="16" spans="1:32" ht="30" customHeight="1">
      <c r="G16" s="131"/>
      <c r="H16" s="131"/>
      <c r="I16" s="131"/>
      <c r="R16" s="140"/>
      <c r="S16" s="118"/>
      <c r="T16" s="118"/>
      <c r="U16" s="118"/>
      <c r="V16" s="118"/>
      <c r="W16" s="118"/>
      <c r="X16" s="118"/>
      <c r="Y16" s="118"/>
      <c r="Z16" s="118"/>
      <c r="AA16" s="118"/>
      <c r="AB16" s="118"/>
      <c r="AC16" s="118"/>
      <c r="AD16" s="118"/>
      <c r="AE16" s="118"/>
      <c r="AF16" s="118"/>
    </row>
    <row r="17" spans="18:32" ht="30" customHeight="1">
      <c r="R17" s="140"/>
      <c r="S17" s="118"/>
      <c r="T17" s="118"/>
      <c r="U17" s="118"/>
      <c r="V17" s="118"/>
      <c r="W17" s="118"/>
      <c r="X17" s="118"/>
      <c r="Y17" s="118"/>
      <c r="Z17" s="118"/>
      <c r="AA17" s="118"/>
      <c r="AB17" s="118"/>
      <c r="AC17" s="118"/>
      <c r="AD17" s="118"/>
      <c r="AE17" s="118"/>
      <c r="AF17" s="118"/>
    </row>
    <row r="18" spans="18:32" ht="30" customHeight="1">
      <c r="R18" s="142"/>
      <c r="S18" s="69"/>
      <c r="T18" s="69"/>
      <c r="U18" s="69"/>
      <c r="V18" s="69"/>
      <c r="W18" s="69"/>
      <c r="X18" s="69"/>
      <c r="Y18" s="69"/>
      <c r="Z18" s="69"/>
      <c r="AA18" s="69"/>
      <c r="AB18" s="69"/>
      <c r="AC18" s="69"/>
      <c r="AD18" s="69"/>
      <c r="AE18" s="69"/>
      <c r="AF18" s="69"/>
    </row>
  </sheetData>
  <sheetProtection formatCells="0" formatColumns="0" formatRows="0" insertHyperlinks="0" sort="0" autoFilter="0" pivotTables="0"/>
  <autoFilter ref="C3:P12"/>
  <mergeCells count="5">
    <mergeCell ref="A1:P1"/>
    <mergeCell ref="C2:J2"/>
    <mergeCell ref="K2:N2"/>
    <mergeCell ref="A2:A3"/>
    <mergeCell ref="B2:B3"/>
  </mergeCells>
  <phoneticPr fontId="55" type="noConversion"/>
  <conditionalFormatting sqref="O3:Q3">
    <cfRule type="cellIs" dxfId="558" priority="3" operator="equal">
      <formula>"TBA"</formula>
    </cfRule>
  </conditionalFormatting>
  <conditionalFormatting sqref="C4:F4">
    <cfRule type="colorScale" priority="724">
      <colorScale>
        <cfvo type="min"/>
        <cfvo type="percentile" val="50"/>
        <cfvo type="max"/>
        <color rgb="FF63BE7B"/>
        <color rgb="FFFFEB84"/>
        <color rgb="FFF8696B"/>
      </colorScale>
    </cfRule>
  </conditionalFormatting>
  <conditionalFormatting sqref="G4">
    <cfRule type="colorScale" priority="444">
      <colorScale>
        <cfvo type="min"/>
        <cfvo type="percentile" val="50"/>
        <cfvo type="max"/>
        <color rgb="FF63BE7B"/>
        <color rgb="FFFFEB84"/>
        <color rgb="FFF8696B"/>
      </colorScale>
    </cfRule>
  </conditionalFormatting>
  <conditionalFormatting sqref="C5:F5">
    <cfRule type="colorScale" priority="436">
      <colorScale>
        <cfvo type="min"/>
        <cfvo type="percentile" val="50"/>
        <cfvo type="max"/>
        <color rgb="FF63BE7B"/>
        <color rgb="FFFFEB84"/>
        <color rgb="FFF8696B"/>
      </colorScale>
    </cfRule>
  </conditionalFormatting>
  <conditionalFormatting sqref="G5">
    <cfRule type="colorScale" priority="428">
      <colorScale>
        <cfvo type="min"/>
        <cfvo type="percentile" val="50"/>
        <cfvo type="max"/>
        <color rgb="FF63BE7B"/>
        <color rgb="FFFFEB84"/>
        <color rgb="FFF8696B"/>
      </colorScale>
    </cfRule>
  </conditionalFormatting>
  <conditionalFormatting sqref="L5">
    <cfRule type="colorScale" priority="569">
      <colorScale>
        <cfvo type="min"/>
        <cfvo type="percentile" val="50"/>
        <cfvo type="max"/>
        <color rgb="FF63BE7B"/>
        <color rgb="FFFFEB84"/>
        <color rgb="FFF8696B"/>
      </colorScale>
    </cfRule>
  </conditionalFormatting>
  <conditionalFormatting sqref="C6:F6">
    <cfRule type="colorScale" priority="420">
      <colorScale>
        <cfvo type="min"/>
        <cfvo type="percentile" val="50"/>
        <cfvo type="max"/>
        <color rgb="FF63BE7B"/>
        <color rgb="FFFFEB84"/>
        <color rgb="FFF8696B"/>
      </colorScale>
    </cfRule>
  </conditionalFormatting>
  <conditionalFormatting sqref="G6">
    <cfRule type="colorScale" priority="412">
      <colorScale>
        <cfvo type="min"/>
        <cfvo type="percentile" val="50"/>
        <cfvo type="max"/>
        <color rgb="FF63BE7B"/>
        <color rgb="FFFFEB84"/>
        <color rgb="FFF8696B"/>
      </colorScale>
    </cfRule>
  </conditionalFormatting>
  <conditionalFormatting sqref="R9">
    <cfRule type="cellIs" dxfId="557" priority="67" operator="equal">
      <formula>"TBA"</formula>
    </cfRule>
  </conditionalFormatting>
  <conditionalFormatting sqref="C11:F11">
    <cfRule type="colorScale" priority="32">
      <colorScale>
        <cfvo type="min"/>
        <cfvo type="percentile" val="50"/>
        <cfvo type="max"/>
        <color rgb="FF63BE7B"/>
        <color rgb="FFFFEB84"/>
        <color rgb="FFF8696B"/>
      </colorScale>
    </cfRule>
  </conditionalFormatting>
  <conditionalFormatting sqref="G11">
    <cfRule type="colorScale" priority="24">
      <colorScale>
        <cfvo type="min"/>
        <cfvo type="percentile" val="50"/>
        <cfvo type="max"/>
        <color rgb="FF63BE7B"/>
        <color rgb="FFFFEB84"/>
        <color rgb="FFF8696B"/>
      </colorScale>
    </cfRule>
  </conditionalFormatting>
  <conditionalFormatting sqref="K11:M11">
    <cfRule type="colorScale" priority="41">
      <colorScale>
        <cfvo type="min"/>
        <cfvo type="percentile" val="50"/>
        <cfvo type="max"/>
        <color rgb="FF63BE7B"/>
        <color rgb="FFFFEB84"/>
        <color rgb="FFF8696B"/>
      </colorScale>
    </cfRule>
  </conditionalFormatting>
  <conditionalFormatting sqref="C12">
    <cfRule type="cellIs" dxfId="556" priority="12" operator="equal">
      <formula>"FC"</formula>
    </cfRule>
    <cfRule type="cellIs" dxfId="555" priority="13" operator="equal">
      <formula>"LC"</formula>
    </cfRule>
    <cfRule type="cellIs" dxfId="554" priority="14" operator="equal">
      <formula>"PC"</formula>
    </cfRule>
    <cfRule type="cellIs" dxfId="553" priority="15" operator="equal">
      <formula>"NC"</formula>
    </cfRule>
    <cfRule type="cellIs" dxfId="552" priority="16" stopIfTrue="1" operator="equal">
      <formula>"NA"</formula>
    </cfRule>
  </conditionalFormatting>
  <conditionalFormatting sqref="K12:M12">
    <cfRule type="cellIs" dxfId="551" priority="6" stopIfTrue="1" operator="equal">
      <formula>"NA"</formula>
    </cfRule>
    <cfRule type="cellIs" dxfId="550" priority="7" stopIfTrue="1" operator="equal">
      <formula>"NOK"</formula>
    </cfRule>
    <cfRule type="cellIs" dxfId="549" priority="8" stopIfTrue="1" operator="equal">
      <formula>"OK"</formula>
    </cfRule>
  </conditionalFormatting>
  <conditionalFormatting sqref="G7:G10">
    <cfRule type="colorScale" priority="49">
      <colorScale>
        <cfvo type="min"/>
        <cfvo type="percentile" val="50"/>
        <cfvo type="max"/>
        <color rgb="FF63BE7B"/>
        <color rgb="FFFFEB84"/>
        <color rgb="FFF8696B"/>
      </colorScale>
    </cfRule>
  </conditionalFormatting>
  <conditionalFormatting sqref="M4:M5">
    <cfRule type="cellIs" dxfId="548" priority="446" operator="equal">
      <formula>"LC"</formula>
    </cfRule>
    <cfRule type="cellIs" dxfId="547" priority="445" operator="equal">
      <formula>"FC"</formula>
    </cfRule>
    <cfRule type="cellIs" dxfId="546" priority="448" operator="equal">
      <formula>"NC"</formula>
    </cfRule>
    <cfRule type="cellIs" dxfId="545" priority="449" stopIfTrue="1" operator="equal">
      <formula>"NA"</formula>
    </cfRule>
    <cfRule type="cellIs" dxfId="544" priority="450" operator="equal">
      <formula>"OK"</formula>
    </cfRule>
    <cfRule type="cellIs" dxfId="543" priority="451" operator="equal">
      <formula>"NOK"</formula>
    </cfRule>
    <cfRule type="colorScale" priority="452">
      <colorScale>
        <cfvo type="min"/>
        <cfvo type="percentile" val="50"/>
        <cfvo type="max"/>
        <color rgb="FF63BE7B"/>
        <color rgb="FFFFEB84"/>
        <color rgb="FFF8696B"/>
      </colorScale>
    </cfRule>
    <cfRule type="cellIs" dxfId="542" priority="447" operator="equal">
      <formula>"PC"</formula>
    </cfRule>
    <cfRule type="colorScale" priority="461">
      <colorScale>
        <cfvo type="min"/>
        <cfvo type="percentile" val="50"/>
        <cfvo type="max"/>
        <color rgb="FF63BE7B"/>
        <color rgb="FFFFEB84"/>
        <color rgb="FFF8696B"/>
      </colorScale>
    </cfRule>
  </conditionalFormatting>
  <conditionalFormatting sqref="P4:P11">
    <cfRule type="cellIs" dxfId="541" priority="2" operator="equal">
      <formula>"ongoing"</formula>
    </cfRule>
    <cfRule type="cellIs" dxfId="540" priority="1" operator="equal">
      <formula>"closed"</formula>
    </cfRule>
  </conditionalFormatting>
  <conditionalFormatting sqref="AA6:AA7">
    <cfRule type="cellIs" dxfId="539" priority="659" operator="equal">
      <formula>"FC"</formula>
    </cfRule>
    <cfRule type="cellIs" dxfId="538" priority="661" operator="equal">
      <formula>"PC"</formula>
    </cfRule>
    <cfRule type="cellIs" dxfId="537" priority="662" operator="equal">
      <formula>"NC"</formula>
    </cfRule>
    <cfRule type="cellIs" dxfId="536" priority="663" operator="equal">
      <formula>"N/A"</formula>
    </cfRule>
    <cfRule type="cellIs" dxfId="535" priority="660" operator="equal">
      <formula>"LC"</formula>
    </cfRule>
  </conditionalFormatting>
  <conditionalFormatting sqref="AC4:AC7">
    <cfRule type="cellIs" dxfId="534" priority="655" operator="equal">
      <formula>"LC"</formula>
    </cfRule>
    <cfRule type="cellIs" dxfId="533" priority="656" operator="equal">
      <formula>"PC"</formula>
    </cfRule>
    <cfRule type="cellIs" dxfId="532" priority="657" operator="equal">
      <formula>"NC"</formula>
    </cfRule>
    <cfRule type="cellIs" dxfId="531" priority="658" operator="equal">
      <formula>"N/A"</formula>
    </cfRule>
    <cfRule type="cellIs" dxfId="530" priority="654" operator="equal">
      <formula>"FC"</formula>
    </cfRule>
  </conditionalFormatting>
  <conditionalFormatting sqref="K2:M6">
    <cfRule type="cellIs" dxfId="529" priority="453" operator="equal">
      <formula>"TBA"</formula>
    </cfRule>
  </conditionalFormatting>
  <conditionalFormatting sqref="C4:G11">
    <cfRule type="cellIs" dxfId="528" priority="20" operator="equal">
      <formula>"NC"</formula>
    </cfRule>
    <cfRule type="cellIs" dxfId="527" priority="17" operator="equal">
      <formula>"FC"</formula>
    </cfRule>
    <cfRule type="cellIs" dxfId="526" priority="18" operator="equal">
      <formula>"LC"</formula>
    </cfRule>
    <cfRule type="cellIs" dxfId="525" priority="19" operator="equal">
      <formula>"PC"</formula>
    </cfRule>
    <cfRule type="cellIs" dxfId="524" priority="21" stopIfTrue="1" operator="equal">
      <formula>"NA"</formula>
    </cfRule>
    <cfRule type="cellIs" dxfId="523" priority="22" operator="equal">
      <formula>"OK"</formula>
    </cfRule>
    <cfRule type="cellIs" dxfId="522" priority="23" operator="equal">
      <formula>"NOK"</formula>
    </cfRule>
  </conditionalFormatting>
  <conditionalFormatting sqref="K4:L4 K6:M6 K5">
    <cfRule type="colorScale" priority="716">
      <colorScale>
        <cfvo type="min"/>
        <cfvo type="percentile" val="50"/>
        <cfvo type="max"/>
        <color rgb="FF63BE7B"/>
        <color rgb="FFFFEB84"/>
        <color rgb="FFF8696B"/>
      </colorScale>
    </cfRule>
  </conditionalFormatting>
  <conditionalFormatting sqref="K4:M6">
    <cfRule type="cellIs" dxfId="521" priority="457" operator="equal">
      <formula>"NC"</formula>
    </cfRule>
    <cfRule type="cellIs" dxfId="520" priority="458" stopIfTrue="1" operator="equal">
      <formula>"NA"</formula>
    </cfRule>
    <cfRule type="cellIs" dxfId="519" priority="459" operator="equal">
      <formula>"OK"</formula>
    </cfRule>
    <cfRule type="cellIs" dxfId="518" priority="460" operator="equal">
      <formula>"NOK"</formula>
    </cfRule>
    <cfRule type="cellIs" dxfId="517" priority="454" operator="equal">
      <formula>"FC"</formula>
    </cfRule>
    <cfRule type="cellIs" dxfId="516" priority="455" operator="equal">
      <formula>"LC"</formula>
    </cfRule>
    <cfRule type="cellIs" dxfId="515" priority="456" operator="equal">
      <formula>"PC"</formula>
    </cfRule>
  </conditionalFormatting>
  <conditionalFormatting sqref="Y4:Y6 S4:S8 U4:U8 X6">
    <cfRule type="cellIs" dxfId="514" priority="717" operator="equal">
      <formula>"FC"</formula>
    </cfRule>
    <cfRule type="cellIs" dxfId="513" priority="718" operator="equal">
      <formula>"LC"</formula>
    </cfRule>
    <cfRule type="cellIs" dxfId="512" priority="719" operator="equal">
      <formula>"PC"</formula>
    </cfRule>
    <cfRule type="cellIs" dxfId="511" priority="720" operator="equal">
      <formula>"NC"</formula>
    </cfRule>
  </conditionalFormatting>
  <conditionalFormatting sqref="C7:F10">
    <cfRule type="colorScale" priority="57">
      <colorScale>
        <cfvo type="min"/>
        <cfvo type="percentile" val="50"/>
        <cfvo type="max"/>
        <color rgb="FF63BE7B"/>
        <color rgb="FFFFEB84"/>
        <color rgb="FFF8696B"/>
      </colorScale>
    </cfRule>
  </conditionalFormatting>
  <conditionalFormatting sqref="K7:M10">
    <cfRule type="colorScale" priority="66">
      <colorScale>
        <cfvo type="min"/>
        <cfvo type="percentile" val="50"/>
        <cfvo type="max"/>
        <color rgb="FF63BE7B"/>
        <color rgb="FFFFEB84"/>
        <color rgb="FFF8696B"/>
      </colorScale>
    </cfRule>
  </conditionalFormatting>
  <conditionalFormatting sqref="K7:M11">
    <cfRule type="cellIs" dxfId="510" priority="34" operator="equal">
      <formula>"FC"</formula>
    </cfRule>
    <cfRule type="cellIs" dxfId="509" priority="35" operator="equal">
      <formula>"LC"</formula>
    </cfRule>
    <cfRule type="cellIs" dxfId="508" priority="36" operator="equal">
      <formula>"PC"</formula>
    </cfRule>
    <cfRule type="cellIs" dxfId="507" priority="40" operator="equal">
      <formula>"NOK"</formula>
    </cfRule>
    <cfRule type="cellIs" dxfId="506" priority="39" operator="equal">
      <formula>"OK"</formula>
    </cfRule>
    <cfRule type="cellIs" dxfId="505" priority="38" stopIfTrue="1" operator="equal">
      <formula>"NA"</formula>
    </cfRule>
    <cfRule type="cellIs" dxfId="504" priority="37" operator="equal">
      <formula>"NC"</formula>
    </cfRule>
  </conditionalFormatting>
  <conditionalFormatting sqref="K7:M1048576">
    <cfRule type="cellIs" dxfId="503" priority="5" operator="equal">
      <formula>"TBA"</formula>
    </cfRule>
  </conditionalFormatting>
  <conditionalFormatting sqref="D12 G12">
    <cfRule type="cellIs" dxfId="502" priority="9" operator="equal">
      <formula>"NOK"</formula>
    </cfRule>
    <cfRule type="cellIs" dxfId="501" priority="10" stopIfTrue="1" operator="equal">
      <formula>"NA"</formula>
    </cfRule>
    <cfRule type="cellIs" dxfId="500" priority="11" operator="equal">
      <formula>"OK"</formula>
    </cfRule>
  </conditionalFormatting>
  <dataValidations count="4">
    <dataValidation type="list" allowBlank="1" showInputMessage="1" showErrorMessage="1" sqref="C4:C11">
      <formula1>$S$4:$S$8</formula1>
    </dataValidation>
    <dataValidation type="list" allowBlank="1" showInputMessage="1" showErrorMessage="1" sqref="D4:D11 G4:G11">
      <formula1>$X$4:$X$6</formula1>
    </dataValidation>
    <dataValidation type="list" allowBlank="1" showInputMessage="1" showErrorMessage="1" sqref="P4:P11">
      <formula1>$AE$5:$AE$7</formula1>
    </dataValidation>
    <dataValidation type="list" allowBlank="1" showInputMessage="1" showErrorMessage="1" sqref="K4:M11">
      <formula1>$AA$4:$AA$7</formula1>
    </dataValidation>
  </dataValidations>
  <pageMargins left="0.39370078740157499" right="0.39370078740157499" top="0.98425196850393704" bottom="0.59055118110236204" header="0.39370078740157499" footer="0.511811023622047"/>
  <pageSetup paperSize="9" scale="18" fitToHeight="3" orientation="landscape"/>
  <headerFooter alignWithMargins="0">
    <oddHeader>&amp;L&amp;G&amp;C&amp;24COMPLIANCE MATRIX&amp;20
&amp;A&amp;R
&amp;11Page &amp;P to &amp;N</oddHeader>
    <oddFooter>&amp;L&amp;Z&amp;F&amp;R&amp;D</oddFooter>
  </headerFooter>
  <drawing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H128"/>
  <sheetViews>
    <sheetView topLeftCell="B1" zoomScale="70" zoomScaleNormal="70" workbookViewId="0">
      <pane ySplit="3" topLeftCell="A125" activePane="bottomLeft" state="frozen"/>
      <selection pane="bottomLeft" activeCell="D126" sqref="D126"/>
    </sheetView>
  </sheetViews>
  <sheetFormatPr defaultColWidth="11.40625" defaultRowHeight="12.5"/>
  <cols>
    <col min="1" max="1" width="36.54296875" style="94" customWidth="1"/>
    <col min="2" max="2" width="72.1328125" style="94" customWidth="1"/>
    <col min="3" max="3" width="18" style="94" customWidth="1"/>
    <col min="4" max="4" width="76.6796875" style="94" customWidth="1"/>
    <col min="5" max="5" width="23" style="94" customWidth="1"/>
    <col min="6" max="7" width="80.54296875" style="94" customWidth="1"/>
    <col min="8" max="16384" width="11.40625" style="94"/>
  </cols>
  <sheetData>
    <row r="1" spans="1:8" customFormat="1" ht="25">
      <c r="A1" s="495" t="s">
        <v>0</v>
      </c>
      <c r="B1" s="495"/>
      <c r="C1" s="495"/>
      <c r="D1" s="495"/>
      <c r="E1" s="495"/>
      <c r="F1" s="495"/>
      <c r="G1" s="73"/>
      <c r="H1" s="73"/>
    </row>
    <row r="2" spans="1:8" s="87" customFormat="1" ht="15">
      <c r="A2" s="507" t="s">
        <v>861</v>
      </c>
      <c r="B2" s="507" t="s">
        <v>862</v>
      </c>
      <c r="C2" s="502" t="s">
        <v>231</v>
      </c>
      <c r="D2" s="503"/>
      <c r="E2" s="504" t="s">
        <v>232</v>
      </c>
      <c r="F2" s="503"/>
    </row>
    <row r="3" spans="1:8" s="87" customFormat="1" ht="15">
      <c r="A3" s="507"/>
      <c r="B3" s="507"/>
      <c r="C3" s="95" t="s">
        <v>863</v>
      </c>
      <c r="D3" s="96" t="s">
        <v>864</v>
      </c>
      <c r="E3" s="95" t="s">
        <v>865</v>
      </c>
      <c r="F3" s="96" t="s">
        <v>866</v>
      </c>
    </row>
    <row r="4" spans="1:8" ht="15">
      <c r="A4" s="505" t="s">
        <v>867</v>
      </c>
      <c r="B4" s="506"/>
      <c r="C4" s="97"/>
      <c r="D4" s="97"/>
      <c r="E4" s="97"/>
      <c r="F4" s="98"/>
    </row>
    <row r="5" spans="1:8" ht="14.75">
      <c r="A5" s="99" t="s">
        <v>868</v>
      </c>
      <c r="B5" s="100" t="s">
        <v>869</v>
      </c>
      <c r="C5" s="101" t="s">
        <v>870</v>
      </c>
      <c r="D5" s="99" t="s">
        <v>871</v>
      </c>
      <c r="E5" s="101"/>
      <c r="F5" s="99" t="s">
        <v>872</v>
      </c>
    </row>
    <row r="6" spans="1:8" ht="29.5">
      <c r="A6" s="99" t="s">
        <v>873</v>
      </c>
      <c r="B6" s="100" t="s">
        <v>874</v>
      </c>
      <c r="C6" s="101" t="s">
        <v>870</v>
      </c>
      <c r="D6" s="99" t="s">
        <v>871</v>
      </c>
      <c r="E6" s="101"/>
      <c r="F6" s="99" t="s">
        <v>872</v>
      </c>
    </row>
    <row r="7" spans="1:8" ht="29.5">
      <c r="A7" s="99" t="s">
        <v>875</v>
      </c>
      <c r="B7" s="100" t="s">
        <v>876</v>
      </c>
      <c r="C7" s="101" t="s">
        <v>870</v>
      </c>
      <c r="D7" s="99" t="s">
        <v>871</v>
      </c>
      <c r="E7" s="101"/>
      <c r="F7" s="99" t="s">
        <v>872</v>
      </c>
    </row>
    <row r="8" spans="1:8" ht="14.75">
      <c r="A8" s="99" t="s">
        <v>877</v>
      </c>
      <c r="B8" s="100" t="s">
        <v>878</v>
      </c>
      <c r="C8" s="101" t="s">
        <v>870</v>
      </c>
      <c r="D8" s="99" t="s">
        <v>879</v>
      </c>
      <c r="E8" s="101"/>
      <c r="F8" s="99" t="s">
        <v>872</v>
      </c>
    </row>
    <row r="9" spans="1:8" ht="15">
      <c r="A9" s="99" t="s">
        <v>880</v>
      </c>
      <c r="B9" s="100" t="s">
        <v>881</v>
      </c>
      <c r="C9" s="101" t="s">
        <v>870</v>
      </c>
      <c r="D9" s="102" t="s">
        <v>872</v>
      </c>
      <c r="E9" s="101"/>
      <c r="F9" s="99" t="s">
        <v>872</v>
      </c>
    </row>
    <row r="10" spans="1:8" ht="29.5">
      <c r="A10" s="99" t="s">
        <v>882</v>
      </c>
      <c r="B10" s="100" t="s">
        <v>883</v>
      </c>
      <c r="C10" s="101" t="s">
        <v>884</v>
      </c>
      <c r="D10" s="99" t="s">
        <v>885</v>
      </c>
      <c r="E10" s="101"/>
      <c r="F10" s="99" t="s">
        <v>872</v>
      </c>
    </row>
    <row r="11" spans="1:8" ht="14.75">
      <c r="A11" s="99" t="s">
        <v>886</v>
      </c>
      <c r="B11" s="100" t="s">
        <v>887</v>
      </c>
      <c r="C11" s="101" t="s">
        <v>870</v>
      </c>
      <c r="D11" s="99" t="s">
        <v>888</v>
      </c>
      <c r="E11" s="101"/>
      <c r="F11" s="99" t="s">
        <v>872</v>
      </c>
    </row>
    <row r="12" spans="1:8" ht="15">
      <c r="A12" s="505" t="s">
        <v>889</v>
      </c>
      <c r="B12" s="506"/>
      <c r="C12" s="97"/>
      <c r="D12" s="97"/>
      <c r="E12" s="97"/>
      <c r="F12" s="98"/>
    </row>
    <row r="13" spans="1:8" ht="14.75">
      <c r="A13" s="103" t="s">
        <v>890</v>
      </c>
      <c r="B13" s="104" t="s">
        <v>891</v>
      </c>
      <c r="C13" s="101" t="s">
        <v>870</v>
      </c>
      <c r="D13" s="103" t="s">
        <v>892</v>
      </c>
      <c r="E13" s="101"/>
      <c r="F13" s="103" t="s">
        <v>872</v>
      </c>
    </row>
    <row r="14" spans="1:8" ht="29.5">
      <c r="A14" s="103" t="s">
        <v>893</v>
      </c>
      <c r="B14" s="104" t="s">
        <v>894</v>
      </c>
      <c r="C14" s="101" t="s">
        <v>870</v>
      </c>
      <c r="D14" s="103" t="s">
        <v>892</v>
      </c>
      <c r="E14" s="101"/>
      <c r="F14" s="103" t="s">
        <v>872</v>
      </c>
    </row>
    <row r="15" spans="1:8" ht="29.5">
      <c r="A15" s="103" t="s">
        <v>895</v>
      </c>
      <c r="B15" s="104" t="s">
        <v>896</v>
      </c>
      <c r="C15" s="101" t="s">
        <v>870</v>
      </c>
      <c r="D15" s="103" t="s">
        <v>892</v>
      </c>
      <c r="E15" s="101"/>
      <c r="F15" s="103" t="s">
        <v>872</v>
      </c>
    </row>
    <row r="16" spans="1:8" ht="29.5">
      <c r="A16" s="103" t="s">
        <v>897</v>
      </c>
      <c r="B16" s="104" t="s">
        <v>898</v>
      </c>
      <c r="C16" s="101" t="s">
        <v>870</v>
      </c>
      <c r="D16" s="103" t="s">
        <v>892</v>
      </c>
      <c r="E16" s="101"/>
      <c r="F16" s="103" t="s">
        <v>872</v>
      </c>
    </row>
    <row r="17" spans="1:6" ht="29.5">
      <c r="A17" s="103" t="s">
        <v>899</v>
      </c>
      <c r="B17" s="104" t="s">
        <v>900</v>
      </c>
      <c r="C17" s="101" t="s">
        <v>870</v>
      </c>
      <c r="D17" s="103" t="s">
        <v>892</v>
      </c>
      <c r="E17" s="101"/>
      <c r="F17" s="103" t="s">
        <v>872</v>
      </c>
    </row>
    <row r="18" spans="1:6" ht="29.5">
      <c r="A18" s="103" t="s">
        <v>901</v>
      </c>
      <c r="B18" s="104" t="s">
        <v>902</v>
      </c>
      <c r="C18" s="101" t="s">
        <v>870</v>
      </c>
      <c r="D18" s="103" t="s">
        <v>892</v>
      </c>
      <c r="E18" s="101"/>
      <c r="F18" s="103" t="s">
        <v>872</v>
      </c>
    </row>
    <row r="19" spans="1:6" ht="14.75">
      <c r="A19" s="103" t="s">
        <v>903</v>
      </c>
      <c r="B19" s="104" t="s">
        <v>904</v>
      </c>
      <c r="C19" s="101" t="s">
        <v>870</v>
      </c>
      <c r="D19" s="103" t="s">
        <v>892</v>
      </c>
      <c r="E19" s="101"/>
      <c r="F19" s="103" t="s">
        <v>872</v>
      </c>
    </row>
    <row r="20" spans="1:6" ht="29.5">
      <c r="A20" s="103" t="s">
        <v>905</v>
      </c>
      <c r="B20" s="100" t="s">
        <v>906</v>
      </c>
      <c r="C20" s="101" t="s">
        <v>870</v>
      </c>
      <c r="D20" s="103" t="s">
        <v>907</v>
      </c>
      <c r="E20" s="101"/>
      <c r="F20" s="103" t="s">
        <v>872</v>
      </c>
    </row>
    <row r="21" spans="1:6" ht="15">
      <c r="A21" s="505" t="s">
        <v>908</v>
      </c>
      <c r="B21" s="506"/>
      <c r="C21" s="97"/>
      <c r="D21" s="97"/>
      <c r="E21" s="97"/>
      <c r="F21" s="98"/>
    </row>
    <row r="22" spans="1:6" ht="29.5">
      <c r="A22" s="103" t="s">
        <v>909</v>
      </c>
      <c r="B22" s="104" t="s">
        <v>910</v>
      </c>
      <c r="C22" s="101" t="s">
        <v>870</v>
      </c>
      <c r="D22" s="103" t="s">
        <v>872</v>
      </c>
      <c r="E22" s="101"/>
      <c r="F22" s="103" t="s">
        <v>872</v>
      </c>
    </row>
    <row r="23" spans="1:6" ht="29.5">
      <c r="A23" s="103" t="s">
        <v>911</v>
      </c>
      <c r="B23" s="104" t="s">
        <v>912</v>
      </c>
      <c r="C23" s="101" t="s">
        <v>870</v>
      </c>
      <c r="D23" s="105" t="s">
        <v>872</v>
      </c>
      <c r="E23" s="101"/>
      <c r="F23" s="105" t="s">
        <v>872</v>
      </c>
    </row>
    <row r="24" spans="1:6" ht="29.5">
      <c r="A24" s="103" t="s">
        <v>913</v>
      </c>
      <c r="B24" s="104" t="s">
        <v>914</v>
      </c>
      <c r="C24" s="101" t="s">
        <v>870</v>
      </c>
      <c r="D24" s="103" t="s">
        <v>915</v>
      </c>
      <c r="E24" s="101"/>
      <c r="F24" s="103" t="s">
        <v>872</v>
      </c>
    </row>
    <row r="25" spans="1:6" ht="15">
      <c r="A25" s="505" t="s">
        <v>916</v>
      </c>
      <c r="B25" s="506"/>
      <c r="C25" s="97"/>
      <c r="D25" s="97"/>
      <c r="E25" s="97"/>
      <c r="F25" s="98"/>
    </row>
    <row r="26" spans="1:6" ht="29.5">
      <c r="A26" s="103" t="s">
        <v>917</v>
      </c>
      <c r="B26" s="104" t="s">
        <v>918</v>
      </c>
      <c r="C26" s="101" t="s">
        <v>870</v>
      </c>
      <c r="D26" s="103" t="s">
        <v>872</v>
      </c>
      <c r="E26" s="101"/>
      <c r="F26" s="103" t="s">
        <v>872</v>
      </c>
    </row>
    <row r="27" spans="1:6" ht="29.5">
      <c r="A27" s="103" t="s">
        <v>919</v>
      </c>
      <c r="B27" s="104" t="s">
        <v>920</v>
      </c>
      <c r="C27" s="101" t="s">
        <v>870</v>
      </c>
      <c r="D27" s="103" t="s">
        <v>907</v>
      </c>
      <c r="E27" s="101"/>
      <c r="F27" s="103" t="s">
        <v>872</v>
      </c>
    </row>
    <row r="28" spans="1:6" ht="64.5" customHeight="1">
      <c r="A28" s="103" t="s">
        <v>921</v>
      </c>
      <c r="B28" s="104" t="s">
        <v>922</v>
      </c>
      <c r="C28" s="101" t="s">
        <v>870</v>
      </c>
      <c r="D28" s="103" t="s">
        <v>872</v>
      </c>
      <c r="E28" s="101"/>
      <c r="F28" s="103" t="s">
        <v>872</v>
      </c>
    </row>
    <row r="29" spans="1:6" ht="15">
      <c r="A29" s="505" t="s">
        <v>923</v>
      </c>
      <c r="B29" s="506"/>
      <c r="C29" s="97"/>
      <c r="D29" s="97"/>
      <c r="E29" s="97"/>
      <c r="F29" s="98"/>
    </row>
    <row r="30" spans="1:6" ht="14.75">
      <c r="A30" s="103" t="s">
        <v>924</v>
      </c>
      <c r="B30" s="104" t="s">
        <v>925</v>
      </c>
      <c r="C30" s="101" t="s">
        <v>870</v>
      </c>
      <c r="D30" s="103" t="s">
        <v>907</v>
      </c>
      <c r="E30" s="101"/>
      <c r="F30" s="103"/>
    </row>
    <row r="31" spans="1:6" ht="59">
      <c r="A31" s="103" t="s">
        <v>926</v>
      </c>
      <c r="B31" s="104" t="s">
        <v>927</v>
      </c>
      <c r="C31" s="101" t="s">
        <v>870</v>
      </c>
      <c r="D31" s="103" t="s">
        <v>872</v>
      </c>
      <c r="E31" s="101"/>
      <c r="F31" s="103" t="s">
        <v>872</v>
      </c>
    </row>
    <row r="32" spans="1:6" ht="15">
      <c r="A32" s="505" t="s">
        <v>928</v>
      </c>
      <c r="B32" s="506"/>
      <c r="C32" s="97"/>
      <c r="D32" s="97"/>
      <c r="E32" s="97"/>
      <c r="F32" s="98"/>
    </row>
    <row r="33" spans="1:6" ht="29.5">
      <c r="A33" s="103" t="s">
        <v>929</v>
      </c>
      <c r="B33" s="104" t="s">
        <v>930</v>
      </c>
      <c r="C33" s="101" t="s">
        <v>870</v>
      </c>
      <c r="D33" s="103" t="s">
        <v>931</v>
      </c>
      <c r="E33" s="101"/>
      <c r="F33" s="103"/>
    </row>
    <row r="34" spans="1:6" ht="29.5">
      <c r="A34" s="103" t="s">
        <v>932</v>
      </c>
      <c r="B34" s="104" t="s">
        <v>933</v>
      </c>
      <c r="C34" s="101" t="s">
        <v>870</v>
      </c>
      <c r="D34" s="103" t="s">
        <v>907</v>
      </c>
      <c r="E34" s="101"/>
      <c r="F34" s="103" t="s">
        <v>872</v>
      </c>
    </row>
    <row r="35" spans="1:6" ht="29.5">
      <c r="A35" s="103" t="s">
        <v>934</v>
      </c>
      <c r="B35" s="104" t="s">
        <v>935</v>
      </c>
      <c r="C35" s="101" t="s">
        <v>870</v>
      </c>
      <c r="D35" s="103"/>
      <c r="E35" s="101"/>
      <c r="F35" s="103" t="s">
        <v>872</v>
      </c>
    </row>
    <row r="36" spans="1:6" ht="14.75">
      <c r="A36" s="103" t="s">
        <v>936</v>
      </c>
      <c r="B36" s="104" t="s">
        <v>937</v>
      </c>
      <c r="C36" s="101" t="s">
        <v>870</v>
      </c>
      <c r="D36" s="103" t="s">
        <v>907</v>
      </c>
      <c r="E36" s="101"/>
      <c r="F36" s="103" t="s">
        <v>872</v>
      </c>
    </row>
    <row r="37" spans="1:6" ht="29.5">
      <c r="A37" s="103" t="s">
        <v>938</v>
      </c>
      <c r="B37" s="104" t="s">
        <v>939</v>
      </c>
      <c r="C37" s="101" t="s">
        <v>884</v>
      </c>
      <c r="D37" s="99" t="s">
        <v>940</v>
      </c>
      <c r="E37" s="101"/>
      <c r="F37" s="103"/>
    </row>
    <row r="38" spans="1:6" ht="15">
      <c r="A38" s="103" t="s">
        <v>941</v>
      </c>
      <c r="B38" s="104" t="s">
        <v>942</v>
      </c>
      <c r="C38" s="101" t="s">
        <v>870</v>
      </c>
      <c r="D38" s="105" t="s">
        <v>872</v>
      </c>
      <c r="E38" s="101"/>
      <c r="F38" s="105" t="s">
        <v>872</v>
      </c>
    </row>
    <row r="39" spans="1:6" ht="14.75">
      <c r="A39" s="103" t="s">
        <v>943</v>
      </c>
      <c r="B39" s="104" t="s">
        <v>944</v>
      </c>
      <c r="C39" s="101" t="s">
        <v>884</v>
      </c>
      <c r="D39" s="99" t="s">
        <v>945</v>
      </c>
      <c r="E39" s="101"/>
      <c r="F39" s="103" t="s">
        <v>946</v>
      </c>
    </row>
    <row r="40" spans="1:6" ht="14.75">
      <c r="A40" s="103" t="s">
        <v>947</v>
      </c>
      <c r="B40" s="104" t="s">
        <v>948</v>
      </c>
      <c r="C40" s="101" t="s">
        <v>870</v>
      </c>
      <c r="D40" s="99" t="s">
        <v>872</v>
      </c>
      <c r="E40" s="101"/>
      <c r="F40" s="103" t="s">
        <v>872</v>
      </c>
    </row>
    <row r="41" spans="1:6" ht="29.5">
      <c r="A41" s="103" t="s">
        <v>949</v>
      </c>
      <c r="B41" s="104" t="s">
        <v>950</v>
      </c>
      <c r="C41" s="101" t="s">
        <v>870</v>
      </c>
      <c r="D41" s="99"/>
      <c r="E41" s="101"/>
      <c r="F41" s="103" t="s">
        <v>951</v>
      </c>
    </row>
    <row r="42" spans="1:6" ht="59">
      <c r="A42" s="103" t="s">
        <v>952</v>
      </c>
      <c r="B42" s="106" t="s">
        <v>953</v>
      </c>
      <c r="C42" s="101" t="s">
        <v>870</v>
      </c>
      <c r="D42" s="103"/>
      <c r="E42" s="107"/>
      <c r="F42" s="103"/>
    </row>
    <row r="43" spans="1:6" ht="15">
      <c r="A43" s="505" t="s">
        <v>954</v>
      </c>
      <c r="B43" s="506"/>
      <c r="C43" s="97"/>
      <c r="D43" s="97"/>
      <c r="E43" s="97"/>
      <c r="F43" s="98"/>
    </row>
    <row r="44" spans="1:6" ht="29.5">
      <c r="A44" s="103" t="s">
        <v>955</v>
      </c>
      <c r="B44" s="104" t="s">
        <v>956</v>
      </c>
      <c r="C44" s="101" t="s">
        <v>870</v>
      </c>
      <c r="D44" s="103" t="s">
        <v>907</v>
      </c>
      <c r="E44" s="101"/>
      <c r="F44" s="103" t="s">
        <v>957</v>
      </c>
    </row>
    <row r="45" spans="1:6" ht="29.5">
      <c r="A45" s="103" t="s">
        <v>958</v>
      </c>
      <c r="B45" s="104" t="s">
        <v>959</v>
      </c>
      <c r="C45" s="101" t="s">
        <v>870</v>
      </c>
      <c r="D45" s="103" t="s">
        <v>872</v>
      </c>
      <c r="E45" s="101"/>
      <c r="F45" s="103" t="s">
        <v>872</v>
      </c>
    </row>
    <row r="46" spans="1:6" ht="15">
      <c r="A46" s="505" t="s">
        <v>960</v>
      </c>
      <c r="B46" s="506"/>
      <c r="C46" s="97"/>
      <c r="D46" s="97"/>
      <c r="E46" s="97"/>
      <c r="F46" s="98"/>
    </row>
    <row r="47" spans="1:6" ht="29.5">
      <c r="A47" s="103" t="s">
        <v>961</v>
      </c>
      <c r="B47" s="104" t="s">
        <v>962</v>
      </c>
      <c r="C47" s="101" t="s">
        <v>870</v>
      </c>
      <c r="D47" s="103" t="s">
        <v>963</v>
      </c>
      <c r="E47" s="101"/>
      <c r="F47" s="103"/>
    </row>
    <row r="48" spans="1:6" ht="29.5">
      <c r="A48" s="103" t="s">
        <v>964</v>
      </c>
      <c r="B48" s="104" t="s">
        <v>965</v>
      </c>
      <c r="C48" s="101" t="s">
        <v>884</v>
      </c>
      <c r="D48" s="103" t="s">
        <v>966</v>
      </c>
      <c r="E48" s="101"/>
      <c r="F48" s="103" t="s">
        <v>872</v>
      </c>
    </row>
    <row r="49" spans="1:6" ht="29.5">
      <c r="A49" s="103" t="s">
        <v>967</v>
      </c>
      <c r="B49" s="104" t="s">
        <v>968</v>
      </c>
      <c r="C49" s="101" t="s">
        <v>884</v>
      </c>
      <c r="D49" s="103" t="s">
        <v>969</v>
      </c>
      <c r="E49" s="101"/>
      <c r="F49" s="103" t="s">
        <v>970</v>
      </c>
    </row>
    <row r="50" spans="1:6" ht="15">
      <c r="A50" s="505" t="s">
        <v>971</v>
      </c>
      <c r="B50" s="506"/>
      <c r="C50" s="97"/>
      <c r="D50" s="97"/>
      <c r="E50" s="97"/>
      <c r="F50" s="98"/>
    </row>
    <row r="51" spans="1:6" ht="118">
      <c r="A51" s="103" t="s">
        <v>972</v>
      </c>
      <c r="B51" s="104" t="s">
        <v>973</v>
      </c>
      <c r="C51" s="101" t="s">
        <v>870</v>
      </c>
      <c r="D51" s="108"/>
      <c r="E51" s="101"/>
      <c r="F51" s="109" t="s">
        <v>974</v>
      </c>
    </row>
    <row r="52" spans="1:6" ht="29.5">
      <c r="A52" s="103" t="s">
        <v>975</v>
      </c>
      <c r="B52" s="104" t="s">
        <v>976</v>
      </c>
      <c r="C52" s="101" t="s">
        <v>870</v>
      </c>
      <c r="D52" s="103" t="s">
        <v>872</v>
      </c>
      <c r="E52" s="101"/>
      <c r="F52" s="103" t="s">
        <v>872</v>
      </c>
    </row>
    <row r="53" spans="1:6" ht="15">
      <c r="A53" s="103" t="s">
        <v>977</v>
      </c>
      <c r="B53" s="104" t="s">
        <v>978</v>
      </c>
      <c r="C53" s="101" t="s">
        <v>870</v>
      </c>
      <c r="D53" s="105" t="s">
        <v>872</v>
      </c>
      <c r="E53" s="101"/>
      <c r="F53" s="105" t="s">
        <v>872</v>
      </c>
    </row>
    <row r="54" spans="1:6" ht="15">
      <c r="A54" s="505" t="s">
        <v>979</v>
      </c>
      <c r="B54" s="506"/>
      <c r="C54" s="97"/>
      <c r="D54" s="97"/>
      <c r="E54" s="97"/>
      <c r="F54" s="98"/>
    </row>
    <row r="55" spans="1:6" ht="14.75">
      <c r="A55" s="103" t="s">
        <v>980</v>
      </c>
      <c r="B55" s="104" t="s">
        <v>981</v>
      </c>
      <c r="C55" s="101" t="s">
        <v>870</v>
      </c>
      <c r="D55" s="103"/>
      <c r="E55" s="101"/>
      <c r="F55" s="103"/>
    </row>
    <row r="56" spans="1:6" ht="15">
      <c r="A56" s="505" t="s">
        <v>982</v>
      </c>
      <c r="B56" s="506"/>
      <c r="C56" s="97"/>
      <c r="D56" s="97"/>
      <c r="E56" s="97"/>
      <c r="F56" s="98"/>
    </row>
    <row r="57" spans="1:6" ht="29.5">
      <c r="A57" s="103" t="s">
        <v>983</v>
      </c>
      <c r="B57" s="104" t="s">
        <v>984</v>
      </c>
      <c r="C57" s="101" t="s">
        <v>870</v>
      </c>
      <c r="D57" s="103"/>
      <c r="E57" s="101"/>
      <c r="F57" s="103"/>
    </row>
    <row r="58" spans="1:6" ht="14.75">
      <c r="A58" s="103" t="s">
        <v>985</v>
      </c>
      <c r="B58" s="104" t="s">
        <v>986</v>
      </c>
      <c r="C58" s="101" t="s">
        <v>870</v>
      </c>
      <c r="D58" s="103"/>
      <c r="E58" s="101"/>
      <c r="F58" s="103" t="s">
        <v>872</v>
      </c>
    </row>
    <row r="59" spans="1:6" ht="15">
      <c r="A59" s="505" t="s">
        <v>987</v>
      </c>
      <c r="B59" s="506"/>
      <c r="C59" s="97"/>
      <c r="D59" s="97"/>
      <c r="E59" s="97"/>
      <c r="F59" s="98"/>
    </row>
    <row r="60" spans="1:6" ht="14.75">
      <c r="A60" s="103" t="s">
        <v>988</v>
      </c>
      <c r="B60" s="104" t="s">
        <v>989</v>
      </c>
      <c r="C60" s="101" t="s">
        <v>870</v>
      </c>
      <c r="D60" s="103" t="s">
        <v>907</v>
      </c>
      <c r="E60" s="101"/>
      <c r="F60" s="109"/>
    </row>
    <row r="61" spans="1:6" ht="15">
      <c r="A61" s="505" t="s">
        <v>990</v>
      </c>
      <c r="B61" s="506"/>
      <c r="C61" s="97"/>
      <c r="D61" s="97"/>
      <c r="E61" s="97"/>
      <c r="F61" s="98"/>
    </row>
    <row r="62" spans="1:6" ht="29.5">
      <c r="A62" s="103" t="s">
        <v>991</v>
      </c>
      <c r="B62" s="104" t="s">
        <v>992</v>
      </c>
      <c r="C62" s="101" t="s">
        <v>870</v>
      </c>
      <c r="D62" s="108"/>
      <c r="E62" s="101"/>
      <c r="F62" s="109"/>
    </row>
    <row r="63" spans="1:6" ht="14.75">
      <c r="A63" s="103" t="s">
        <v>993</v>
      </c>
      <c r="B63" s="104" t="s">
        <v>994</v>
      </c>
      <c r="C63" s="101" t="s">
        <v>870</v>
      </c>
      <c r="D63" s="103" t="s">
        <v>872</v>
      </c>
      <c r="E63" s="101"/>
      <c r="F63" s="103" t="s">
        <v>872</v>
      </c>
    </row>
    <row r="64" spans="1:6" ht="15">
      <c r="A64" s="505" t="s">
        <v>995</v>
      </c>
      <c r="B64" s="506"/>
      <c r="C64" s="97"/>
      <c r="D64" s="97"/>
      <c r="E64" s="97"/>
      <c r="F64" s="98"/>
    </row>
    <row r="65" spans="1:6" ht="14.75">
      <c r="A65" s="103" t="s">
        <v>996</v>
      </c>
      <c r="B65" s="104" t="s">
        <v>997</v>
      </c>
      <c r="C65" s="101" t="s">
        <v>870</v>
      </c>
      <c r="D65" s="103"/>
      <c r="E65" s="101"/>
      <c r="F65" s="103"/>
    </row>
    <row r="66" spans="1:6" ht="15">
      <c r="A66" s="505" t="s">
        <v>998</v>
      </c>
      <c r="B66" s="506"/>
      <c r="C66" s="97"/>
      <c r="D66" s="97"/>
      <c r="E66" s="97"/>
      <c r="F66" s="98"/>
    </row>
    <row r="67" spans="1:6" ht="44.25">
      <c r="A67" s="103" t="s">
        <v>999</v>
      </c>
      <c r="B67" s="104" t="s">
        <v>1000</v>
      </c>
      <c r="C67" s="101" t="s">
        <v>870</v>
      </c>
      <c r="D67" s="103"/>
      <c r="E67" s="101"/>
      <c r="F67" s="103"/>
    </row>
    <row r="68" spans="1:6" ht="59">
      <c r="A68" s="103" t="s">
        <v>1001</v>
      </c>
      <c r="B68" s="104" t="s">
        <v>1002</v>
      </c>
      <c r="C68" s="101" t="s">
        <v>870</v>
      </c>
      <c r="D68" s="103" t="s">
        <v>1003</v>
      </c>
      <c r="E68" s="101"/>
      <c r="F68" s="103" t="s">
        <v>872</v>
      </c>
    </row>
    <row r="69" spans="1:6" ht="15">
      <c r="A69" s="505" t="s">
        <v>1004</v>
      </c>
      <c r="B69" s="506"/>
      <c r="C69" s="97"/>
      <c r="D69" s="97"/>
      <c r="E69" s="97"/>
      <c r="F69" s="98"/>
    </row>
    <row r="70" spans="1:6" ht="29.5">
      <c r="A70" s="103" t="s">
        <v>1005</v>
      </c>
      <c r="B70" s="104" t="s">
        <v>1006</v>
      </c>
      <c r="C70" s="101" t="s">
        <v>870</v>
      </c>
      <c r="D70" s="103" t="s">
        <v>1007</v>
      </c>
      <c r="E70" s="101"/>
      <c r="F70" s="103" t="s">
        <v>1008</v>
      </c>
    </row>
    <row r="71" spans="1:6" ht="15">
      <c r="A71" s="505" t="s">
        <v>1009</v>
      </c>
      <c r="B71" s="506"/>
      <c r="C71" s="97"/>
      <c r="D71" s="97"/>
      <c r="E71" s="97"/>
      <c r="F71" s="98"/>
    </row>
    <row r="72" spans="1:6" ht="29.5">
      <c r="A72" s="103" t="s">
        <v>1010</v>
      </c>
      <c r="B72" s="104" t="s">
        <v>1011</v>
      </c>
      <c r="C72" s="101" t="s">
        <v>870</v>
      </c>
      <c r="D72" s="103" t="s">
        <v>907</v>
      </c>
      <c r="E72" s="101"/>
      <c r="F72" s="109"/>
    </row>
    <row r="73" spans="1:6" ht="14.75">
      <c r="A73" s="103" t="s">
        <v>1012</v>
      </c>
      <c r="B73" s="104" t="s">
        <v>1013</v>
      </c>
      <c r="C73" s="101" t="s">
        <v>870</v>
      </c>
      <c r="D73" s="103" t="s">
        <v>872</v>
      </c>
      <c r="E73" s="101"/>
      <c r="F73" s="103" t="s">
        <v>872</v>
      </c>
    </row>
    <row r="74" spans="1:6" ht="15">
      <c r="A74" s="505" t="s">
        <v>1014</v>
      </c>
      <c r="B74" s="506"/>
      <c r="C74" s="97"/>
      <c r="D74" s="97"/>
      <c r="E74" s="97"/>
      <c r="F74" s="98"/>
    </row>
    <row r="75" spans="1:6" ht="29.5">
      <c r="A75" s="103" t="s">
        <v>1015</v>
      </c>
      <c r="B75" s="104" t="s">
        <v>1016</v>
      </c>
      <c r="C75" s="101" t="s">
        <v>870</v>
      </c>
      <c r="D75" s="103" t="s">
        <v>1017</v>
      </c>
      <c r="E75" s="101"/>
      <c r="F75" s="103"/>
    </row>
    <row r="76" spans="1:6" ht="15">
      <c r="A76" s="505" t="s">
        <v>1018</v>
      </c>
      <c r="B76" s="506"/>
      <c r="C76" s="97"/>
      <c r="D76" s="97"/>
      <c r="E76" s="97"/>
      <c r="F76" s="98"/>
    </row>
    <row r="77" spans="1:6" ht="14.75">
      <c r="A77" s="103" t="s">
        <v>1019</v>
      </c>
      <c r="B77" s="104" t="s">
        <v>1020</v>
      </c>
      <c r="C77" s="101" t="s">
        <v>870</v>
      </c>
      <c r="D77" s="103"/>
      <c r="E77" s="101"/>
      <c r="F77" s="103" t="s">
        <v>1021</v>
      </c>
    </row>
    <row r="78" spans="1:6" ht="14.75">
      <c r="A78" s="103" t="s">
        <v>1022</v>
      </c>
      <c r="B78" s="104" t="s">
        <v>1023</v>
      </c>
      <c r="C78" s="101" t="s">
        <v>870</v>
      </c>
      <c r="D78" s="103" t="s">
        <v>872</v>
      </c>
      <c r="E78" s="101"/>
      <c r="F78" s="103" t="s">
        <v>872</v>
      </c>
    </row>
    <row r="79" spans="1:6" ht="14.75">
      <c r="A79" s="103" t="s">
        <v>1024</v>
      </c>
      <c r="B79" s="104" t="s">
        <v>1025</v>
      </c>
      <c r="C79" s="101" t="s">
        <v>870</v>
      </c>
      <c r="D79" s="103" t="s">
        <v>872</v>
      </c>
      <c r="E79" s="101"/>
      <c r="F79" s="103" t="s">
        <v>872</v>
      </c>
    </row>
    <row r="80" spans="1:6" ht="15">
      <c r="A80" s="505" t="s">
        <v>1026</v>
      </c>
      <c r="B80" s="506"/>
      <c r="C80" s="97"/>
      <c r="D80" s="97"/>
      <c r="E80" s="97"/>
      <c r="F80" s="98"/>
    </row>
    <row r="81" spans="1:6" ht="29.5">
      <c r="A81" s="103" t="s">
        <v>1027</v>
      </c>
      <c r="B81" s="104" t="s">
        <v>1028</v>
      </c>
      <c r="C81" s="101" t="s">
        <v>870</v>
      </c>
      <c r="D81" s="110"/>
      <c r="E81" s="101"/>
      <c r="F81" s="103"/>
    </row>
    <row r="82" spans="1:6" ht="29.5">
      <c r="A82" s="103" t="s">
        <v>1029</v>
      </c>
      <c r="B82" s="104" t="s">
        <v>1030</v>
      </c>
      <c r="C82" s="101" t="s">
        <v>870</v>
      </c>
      <c r="D82" s="110" t="s">
        <v>872</v>
      </c>
      <c r="E82" s="101"/>
      <c r="F82" s="103" t="s">
        <v>872</v>
      </c>
    </row>
    <row r="83" spans="1:6" ht="29.5">
      <c r="A83" s="103" t="s">
        <v>1031</v>
      </c>
      <c r="B83" s="104" t="s">
        <v>1032</v>
      </c>
      <c r="C83" s="101" t="s">
        <v>870</v>
      </c>
      <c r="D83" s="110" t="s">
        <v>872</v>
      </c>
      <c r="E83" s="101"/>
      <c r="F83" s="103" t="s">
        <v>872</v>
      </c>
    </row>
    <row r="84" spans="1:6" ht="29.5">
      <c r="A84" s="103" t="s">
        <v>1033</v>
      </c>
      <c r="B84" s="104" t="s">
        <v>1034</v>
      </c>
      <c r="C84" s="101" t="s">
        <v>870</v>
      </c>
      <c r="D84" s="110" t="s">
        <v>872</v>
      </c>
      <c r="E84" s="101"/>
      <c r="F84" s="103" t="s">
        <v>872</v>
      </c>
    </row>
    <row r="85" spans="1:6" ht="44.25">
      <c r="A85" s="103" t="s">
        <v>1035</v>
      </c>
      <c r="B85" s="104" t="s">
        <v>1036</v>
      </c>
      <c r="C85" s="101" t="s">
        <v>870</v>
      </c>
      <c r="D85" s="110"/>
      <c r="E85" s="101"/>
      <c r="F85" s="103"/>
    </row>
    <row r="86" spans="1:6" ht="29.5">
      <c r="A86" s="103" t="s">
        <v>1037</v>
      </c>
      <c r="B86" s="104" t="s">
        <v>1038</v>
      </c>
      <c r="C86" s="101" t="s">
        <v>870</v>
      </c>
      <c r="D86" s="110"/>
      <c r="E86" s="101"/>
      <c r="F86" s="103"/>
    </row>
    <row r="87" spans="1:6" ht="29.5">
      <c r="A87" s="103" t="s">
        <v>1039</v>
      </c>
      <c r="B87" s="104" t="s">
        <v>1040</v>
      </c>
      <c r="C87" s="101" t="s">
        <v>870</v>
      </c>
      <c r="D87" s="110"/>
      <c r="E87" s="101"/>
      <c r="F87" s="103"/>
    </row>
    <row r="88" spans="1:6" ht="59">
      <c r="A88" s="103" t="s">
        <v>1041</v>
      </c>
      <c r="B88" s="104" t="s">
        <v>1042</v>
      </c>
      <c r="C88" s="101" t="s">
        <v>870</v>
      </c>
      <c r="D88" s="110" t="s">
        <v>872</v>
      </c>
      <c r="E88" s="101"/>
      <c r="F88" s="103" t="s">
        <v>872</v>
      </c>
    </row>
    <row r="89" spans="1:6" ht="29.5">
      <c r="A89" s="103" t="s">
        <v>1043</v>
      </c>
      <c r="B89" s="104" t="s">
        <v>1044</v>
      </c>
      <c r="C89" s="101" t="s">
        <v>870</v>
      </c>
      <c r="D89" s="110" t="s">
        <v>872</v>
      </c>
      <c r="E89" s="101"/>
      <c r="F89" s="103" t="s">
        <v>872</v>
      </c>
    </row>
    <row r="90" spans="1:6" ht="59">
      <c r="A90" s="103" t="s">
        <v>1045</v>
      </c>
      <c r="B90" s="104" t="s">
        <v>1046</v>
      </c>
      <c r="C90" s="101" t="s">
        <v>870</v>
      </c>
      <c r="D90" s="110" t="s">
        <v>872</v>
      </c>
      <c r="E90" s="101"/>
      <c r="F90" s="103" t="s">
        <v>872</v>
      </c>
    </row>
    <row r="91" spans="1:6" ht="15">
      <c r="A91" s="505" t="s">
        <v>1047</v>
      </c>
      <c r="B91" s="506"/>
      <c r="C91" s="97"/>
      <c r="D91" s="97"/>
      <c r="E91" s="97"/>
      <c r="F91" s="98"/>
    </row>
    <row r="92" spans="1:6" ht="29.5">
      <c r="A92" s="103" t="s">
        <v>1048</v>
      </c>
      <c r="B92" s="104" t="s">
        <v>1049</v>
      </c>
      <c r="C92" s="101" t="s">
        <v>870</v>
      </c>
      <c r="D92" s="110"/>
      <c r="E92" s="101"/>
      <c r="F92" s="103"/>
    </row>
    <row r="93" spans="1:6" ht="29.5">
      <c r="A93" s="103" t="s">
        <v>1050</v>
      </c>
      <c r="B93" s="104" t="s">
        <v>1051</v>
      </c>
      <c r="C93" s="101" t="s">
        <v>870</v>
      </c>
      <c r="D93" s="110" t="s">
        <v>872</v>
      </c>
      <c r="E93" s="101"/>
      <c r="F93" s="103" t="s">
        <v>872</v>
      </c>
    </row>
    <row r="94" spans="1:6" ht="29.5">
      <c r="A94" s="103" t="s">
        <v>1052</v>
      </c>
      <c r="B94" s="104" t="s">
        <v>1053</v>
      </c>
      <c r="C94" s="101" t="s">
        <v>870</v>
      </c>
      <c r="D94" s="105" t="s">
        <v>872</v>
      </c>
      <c r="E94" s="101"/>
      <c r="F94" s="105" t="s">
        <v>872</v>
      </c>
    </row>
    <row r="95" spans="1:6" ht="15">
      <c r="A95" s="505" t="s">
        <v>1054</v>
      </c>
      <c r="B95" s="506"/>
      <c r="C95" s="97"/>
      <c r="D95" s="97"/>
      <c r="E95" s="97"/>
      <c r="F95" s="98"/>
    </row>
    <row r="96" spans="1:6" ht="14.75">
      <c r="A96" s="103" t="s">
        <v>1055</v>
      </c>
      <c r="B96" s="104" t="s">
        <v>1056</v>
      </c>
      <c r="C96" s="101" t="s">
        <v>870</v>
      </c>
      <c r="D96" s="110"/>
      <c r="E96" s="101"/>
      <c r="F96" s="103"/>
    </row>
    <row r="97" spans="1:6" ht="15">
      <c r="A97" s="505" t="s">
        <v>1057</v>
      </c>
      <c r="B97" s="506"/>
      <c r="C97" s="97"/>
      <c r="D97" s="97"/>
      <c r="E97" s="97"/>
      <c r="F97" s="98"/>
    </row>
    <row r="98" spans="1:6" ht="44.25">
      <c r="A98" s="103" t="s">
        <v>1058</v>
      </c>
      <c r="B98" s="104" t="s">
        <v>1059</v>
      </c>
      <c r="C98" s="101" t="s">
        <v>870</v>
      </c>
      <c r="D98" s="110"/>
      <c r="E98" s="101"/>
      <c r="F98" s="103"/>
    </row>
    <row r="99" spans="1:6" ht="29.5">
      <c r="A99" s="103" t="s">
        <v>1060</v>
      </c>
      <c r="B99" s="104" t="s">
        <v>1061</v>
      </c>
      <c r="C99" s="101" t="s">
        <v>870</v>
      </c>
      <c r="D99" s="110" t="s">
        <v>872</v>
      </c>
      <c r="E99" s="101"/>
      <c r="F99" s="103" t="s">
        <v>872</v>
      </c>
    </row>
    <row r="100" spans="1:6" ht="14.75">
      <c r="A100" s="103" t="s">
        <v>1062</v>
      </c>
      <c r="B100" s="104" t="s">
        <v>1063</v>
      </c>
      <c r="C100" s="101" t="s">
        <v>870</v>
      </c>
      <c r="D100" s="110"/>
      <c r="E100" s="101"/>
      <c r="F100" s="103" t="s">
        <v>872</v>
      </c>
    </row>
    <row r="101" spans="1:6" ht="29.5">
      <c r="A101" s="103" t="s">
        <v>1064</v>
      </c>
      <c r="B101" s="104" t="s">
        <v>1065</v>
      </c>
      <c r="C101" s="101" t="s">
        <v>870</v>
      </c>
      <c r="D101" s="110" t="s">
        <v>1066</v>
      </c>
      <c r="E101" s="101"/>
      <c r="F101" s="103" t="s">
        <v>872</v>
      </c>
    </row>
    <row r="102" spans="1:6" ht="44.25">
      <c r="A102" s="103" t="s">
        <v>1067</v>
      </c>
      <c r="B102" s="104" t="s">
        <v>1068</v>
      </c>
      <c r="C102" s="101" t="s">
        <v>884</v>
      </c>
      <c r="D102" s="110" t="s">
        <v>1069</v>
      </c>
      <c r="E102" s="101"/>
      <c r="F102" s="103" t="s">
        <v>872</v>
      </c>
    </row>
    <row r="103" spans="1:6" ht="44.25">
      <c r="A103" s="103" t="s">
        <v>1070</v>
      </c>
      <c r="B103" s="104" t="s">
        <v>1071</v>
      </c>
      <c r="C103" s="101" t="s">
        <v>884</v>
      </c>
      <c r="D103" s="110" t="s">
        <v>1069</v>
      </c>
      <c r="E103" s="101"/>
      <c r="F103" s="105" t="s">
        <v>872</v>
      </c>
    </row>
    <row r="104" spans="1:6" ht="29.5">
      <c r="A104" s="103" t="s">
        <v>1072</v>
      </c>
      <c r="B104" s="104" t="s">
        <v>1073</v>
      </c>
      <c r="C104" s="101" t="s">
        <v>884</v>
      </c>
      <c r="D104" s="110" t="s">
        <v>1069</v>
      </c>
      <c r="E104" s="101"/>
      <c r="F104" s="103" t="s">
        <v>872</v>
      </c>
    </row>
    <row r="105" spans="1:6" ht="29.5">
      <c r="A105" s="103" t="s">
        <v>1074</v>
      </c>
      <c r="B105" s="104" t="s">
        <v>1075</v>
      </c>
      <c r="C105" s="101" t="s">
        <v>870</v>
      </c>
      <c r="D105" s="110" t="s">
        <v>872</v>
      </c>
      <c r="E105" s="101"/>
      <c r="F105" s="103" t="s">
        <v>872</v>
      </c>
    </row>
    <row r="106" spans="1:6" ht="29.5">
      <c r="A106" s="103" t="s">
        <v>1076</v>
      </c>
      <c r="B106" s="104" t="s">
        <v>1077</v>
      </c>
      <c r="C106" s="101" t="s">
        <v>884</v>
      </c>
      <c r="D106" s="110" t="s">
        <v>1078</v>
      </c>
      <c r="E106" s="101"/>
      <c r="F106" s="103"/>
    </row>
    <row r="107" spans="1:6" ht="15">
      <c r="A107" s="505" t="s">
        <v>1079</v>
      </c>
      <c r="B107" s="506"/>
      <c r="C107" s="97"/>
      <c r="D107" s="97"/>
      <c r="E107" s="97"/>
      <c r="F107" s="98"/>
    </row>
    <row r="108" spans="1:6" ht="29.5">
      <c r="A108" s="103" t="s">
        <v>1080</v>
      </c>
      <c r="B108" s="104" t="s">
        <v>1081</v>
      </c>
      <c r="C108" s="101" t="s">
        <v>870</v>
      </c>
      <c r="D108" s="110"/>
      <c r="E108" s="101"/>
      <c r="F108" s="103"/>
    </row>
    <row r="109" spans="1:6" ht="44.25">
      <c r="A109" s="103" t="s">
        <v>1082</v>
      </c>
      <c r="B109" s="104" t="s">
        <v>1083</v>
      </c>
      <c r="C109" s="101" t="s">
        <v>884</v>
      </c>
      <c r="D109" s="110" t="s">
        <v>1084</v>
      </c>
      <c r="E109" s="101"/>
      <c r="F109" s="103" t="s">
        <v>872</v>
      </c>
    </row>
    <row r="110" spans="1:6" ht="29.5">
      <c r="A110" s="103" t="s">
        <v>1085</v>
      </c>
      <c r="B110" s="104" t="s">
        <v>1086</v>
      </c>
      <c r="C110" s="101" t="s">
        <v>870</v>
      </c>
      <c r="D110" s="110" t="s">
        <v>872</v>
      </c>
      <c r="E110" s="101"/>
      <c r="F110" s="103" t="s">
        <v>872</v>
      </c>
    </row>
    <row r="111" spans="1:6" ht="44.25">
      <c r="A111" s="103" t="s">
        <v>1087</v>
      </c>
      <c r="B111" s="104" t="s">
        <v>1088</v>
      </c>
      <c r="C111" s="101" t="s">
        <v>884</v>
      </c>
      <c r="D111" s="110" t="s">
        <v>1084</v>
      </c>
      <c r="E111" s="101"/>
      <c r="F111" s="103" t="s">
        <v>872</v>
      </c>
    </row>
    <row r="112" spans="1:6" ht="15">
      <c r="A112" s="505" t="s">
        <v>1089</v>
      </c>
      <c r="B112" s="506"/>
      <c r="C112" s="97"/>
      <c r="D112" s="97"/>
      <c r="E112" s="97"/>
      <c r="F112" s="98"/>
    </row>
    <row r="113" spans="1:6" ht="15">
      <c r="A113" s="103" t="s">
        <v>1090</v>
      </c>
      <c r="B113" s="104" t="s">
        <v>1091</v>
      </c>
      <c r="C113" s="101" t="s">
        <v>870</v>
      </c>
      <c r="D113" s="108"/>
      <c r="E113" s="101"/>
      <c r="F113" s="108"/>
    </row>
    <row r="114" spans="1:6" ht="29.5">
      <c r="A114" s="99" t="s">
        <v>1092</v>
      </c>
      <c r="B114" s="104" t="s">
        <v>1093</v>
      </c>
      <c r="C114" s="101" t="s">
        <v>870</v>
      </c>
      <c r="D114" s="110" t="s">
        <v>1094</v>
      </c>
      <c r="E114" s="101"/>
      <c r="F114" s="111"/>
    </row>
    <row r="115" spans="1:6" ht="29.5">
      <c r="A115" s="103" t="s">
        <v>1095</v>
      </c>
      <c r="B115" s="104" t="s">
        <v>1096</v>
      </c>
      <c r="C115" s="101" t="s">
        <v>884</v>
      </c>
      <c r="D115" s="112" t="s">
        <v>1097</v>
      </c>
      <c r="E115" s="101"/>
      <c r="F115" s="103" t="s">
        <v>872</v>
      </c>
    </row>
    <row r="116" spans="1:6" ht="29.5">
      <c r="A116" s="103" t="s">
        <v>1098</v>
      </c>
      <c r="B116" s="104" t="s">
        <v>1099</v>
      </c>
      <c r="C116" s="101" t="s">
        <v>884</v>
      </c>
      <c r="D116" s="112" t="s">
        <v>1100</v>
      </c>
      <c r="E116" s="101"/>
      <c r="F116" s="103" t="s">
        <v>872</v>
      </c>
    </row>
    <row r="117" spans="1:6" ht="29.5">
      <c r="A117" s="103" t="s">
        <v>1101</v>
      </c>
      <c r="B117" s="104" t="s">
        <v>1102</v>
      </c>
      <c r="C117" s="101" t="s">
        <v>884</v>
      </c>
      <c r="D117" s="112" t="s">
        <v>1103</v>
      </c>
      <c r="E117" s="101"/>
      <c r="F117" s="103"/>
    </row>
    <row r="118" spans="1:6" ht="29.5">
      <c r="A118" s="103" t="s">
        <v>1104</v>
      </c>
      <c r="B118" s="104" t="s">
        <v>1105</v>
      </c>
      <c r="C118" s="101" t="s">
        <v>870</v>
      </c>
      <c r="D118" s="110"/>
      <c r="E118" s="101"/>
      <c r="F118" s="103" t="s">
        <v>1106</v>
      </c>
    </row>
    <row r="119" spans="1:6" ht="29.5">
      <c r="A119" s="103" t="s">
        <v>1107</v>
      </c>
      <c r="B119" s="104" t="s">
        <v>1108</v>
      </c>
      <c r="C119" s="101" t="s">
        <v>870</v>
      </c>
      <c r="D119" s="110" t="s">
        <v>1109</v>
      </c>
      <c r="E119" s="101"/>
      <c r="F119" s="103" t="s">
        <v>1110</v>
      </c>
    </row>
    <row r="120" spans="1:6" ht="29.5">
      <c r="A120" s="103" t="s">
        <v>1111</v>
      </c>
      <c r="B120" s="104" t="s">
        <v>1112</v>
      </c>
      <c r="C120" s="101" t="s">
        <v>870</v>
      </c>
      <c r="D120" s="105" t="s">
        <v>872</v>
      </c>
      <c r="E120" s="101"/>
      <c r="F120" s="105" t="s">
        <v>872</v>
      </c>
    </row>
    <row r="121" spans="1:6" ht="15">
      <c r="A121" s="505" t="s">
        <v>1113</v>
      </c>
      <c r="B121" s="506"/>
      <c r="C121" s="97"/>
      <c r="D121" s="97"/>
      <c r="E121" s="97"/>
      <c r="F121" s="98"/>
    </row>
    <row r="122" spans="1:6" ht="44.25">
      <c r="A122" s="103" t="s">
        <v>1114</v>
      </c>
      <c r="B122" s="104" t="s">
        <v>1115</v>
      </c>
      <c r="C122" s="101" t="s">
        <v>870</v>
      </c>
      <c r="D122" s="110"/>
      <c r="E122" s="101"/>
      <c r="F122" s="103"/>
    </row>
    <row r="123" spans="1:6" ht="14.75">
      <c r="A123" s="103" t="s">
        <v>1116</v>
      </c>
      <c r="B123" s="104" t="s">
        <v>1117</v>
      </c>
      <c r="C123" s="101" t="s">
        <v>870</v>
      </c>
      <c r="D123" s="110"/>
      <c r="E123" s="101"/>
      <c r="F123" s="103" t="s">
        <v>1118</v>
      </c>
    </row>
    <row r="124" spans="1:6" ht="15">
      <c r="A124" s="505" t="s">
        <v>1119</v>
      </c>
      <c r="B124" s="506"/>
      <c r="C124" s="97"/>
      <c r="D124" s="97"/>
      <c r="E124" s="97"/>
      <c r="F124" s="98"/>
    </row>
    <row r="125" spans="1:6" ht="132" customHeight="1">
      <c r="A125" s="103" t="s">
        <v>1120</v>
      </c>
      <c r="B125" s="104"/>
      <c r="C125" s="107" t="s">
        <v>870</v>
      </c>
      <c r="D125" s="110"/>
      <c r="E125" s="107"/>
      <c r="F125" s="103"/>
    </row>
    <row r="126" spans="1:6" ht="408.75" customHeight="1">
      <c r="A126" s="103" t="s">
        <v>1121</v>
      </c>
      <c r="B126" s="104"/>
      <c r="C126" s="107" t="s">
        <v>884</v>
      </c>
      <c r="D126" s="112" t="s">
        <v>1122</v>
      </c>
      <c r="E126" s="107"/>
      <c r="F126" s="103"/>
    </row>
    <row r="127" spans="1:6" ht="15">
      <c r="A127" s="113" t="s">
        <v>573</v>
      </c>
      <c r="B127" s="113"/>
      <c r="C127" s="114" t="s">
        <v>872</v>
      </c>
      <c r="D127" s="115" t="s">
        <v>872</v>
      </c>
      <c r="E127" s="115" t="s">
        <v>872</v>
      </c>
      <c r="F127" s="115" t="s">
        <v>872</v>
      </c>
    </row>
    <row r="128" spans="1:6" ht="161.25" customHeight="1"/>
  </sheetData>
  <autoFilter ref="C3:F127"/>
  <mergeCells count="32">
    <mergeCell ref="A97:B97"/>
    <mergeCell ref="A107:B107"/>
    <mergeCell ref="A112:B112"/>
    <mergeCell ref="A121:B121"/>
    <mergeCell ref="A124:B124"/>
    <mergeCell ref="A74:B74"/>
    <mergeCell ref="A76:B76"/>
    <mergeCell ref="A80:B80"/>
    <mergeCell ref="A91:B91"/>
    <mergeCell ref="A95:B95"/>
    <mergeCell ref="A61:B61"/>
    <mergeCell ref="A64:B64"/>
    <mergeCell ref="A66:B66"/>
    <mergeCell ref="A69:B69"/>
    <mergeCell ref="A71:B71"/>
    <mergeCell ref="A46:B46"/>
    <mergeCell ref="A50:B50"/>
    <mergeCell ref="A54:B54"/>
    <mergeCell ref="A56:B56"/>
    <mergeCell ref="A59:B59"/>
    <mergeCell ref="A21:B21"/>
    <mergeCell ref="A25:B25"/>
    <mergeCell ref="A29:B29"/>
    <mergeCell ref="A32:B32"/>
    <mergeCell ref="A43:B43"/>
    <mergeCell ref="A1:F1"/>
    <mergeCell ref="C2:D2"/>
    <mergeCell ref="E2:F2"/>
    <mergeCell ref="A4:B4"/>
    <mergeCell ref="A12:B12"/>
    <mergeCell ref="A2:A3"/>
    <mergeCell ref="B2:B3"/>
  </mergeCells>
  <phoneticPr fontId="55" type="noConversion"/>
  <conditionalFormatting sqref="C5">
    <cfRule type="colorScale" priority="784">
      <colorScale>
        <cfvo type="min"/>
        <cfvo type="percentile" val="50"/>
        <cfvo type="max"/>
        <color rgb="FF63BE7B"/>
        <color rgb="FFFFEB84"/>
        <color rgb="FFF8696B"/>
      </colorScale>
    </cfRule>
  </conditionalFormatting>
  <conditionalFormatting sqref="E5">
    <cfRule type="colorScale" priority="552">
      <colorScale>
        <cfvo type="min"/>
        <cfvo type="percentile" val="50"/>
        <cfvo type="max"/>
        <color rgb="FF63BE7B"/>
        <color rgb="FFFFEB84"/>
        <color rgb="FFF8696B"/>
      </colorScale>
    </cfRule>
  </conditionalFormatting>
  <conditionalFormatting sqref="C55">
    <cfRule type="cellIs" dxfId="499" priority="201" operator="equal">
      <formula>"LC"</formula>
    </cfRule>
    <cfRule type="cellIs" dxfId="498" priority="205" operator="equal">
      <formula>"OK"</formula>
    </cfRule>
    <cfRule type="cellIs" dxfId="497" priority="202" operator="equal">
      <formula>"PC"</formula>
    </cfRule>
    <cfRule type="cellIs" dxfId="496" priority="204" operator="equal">
      <formula>"NA"</formula>
    </cfRule>
    <cfRule type="cellIs" dxfId="495" priority="206" operator="equal">
      <formula>"NOK"</formula>
    </cfRule>
    <cfRule type="colorScale" priority="207">
      <colorScale>
        <cfvo type="min"/>
        <cfvo type="percentile" val="50"/>
        <cfvo type="max"/>
        <color rgb="FF63BE7B"/>
        <color rgb="FFFFEB84"/>
        <color rgb="FFF8696B"/>
      </colorScale>
    </cfRule>
    <cfRule type="cellIs" dxfId="494" priority="203" stopIfTrue="1" operator="equal">
      <formula>"NC"</formula>
    </cfRule>
    <cfRule type="cellIs" dxfId="493" priority="197" stopIfTrue="1" operator="equal">
      <formula>"YES"</formula>
    </cfRule>
    <cfRule type="cellIs" dxfId="492" priority="198" operator="equal">
      <formula>"NO"</formula>
    </cfRule>
    <cfRule type="cellIs" dxfId="491" priority="199" operator="equal">
      <formula>"NOT APPLICABLE"</formula>
    </cfRule>
    <cfRule type="cellIs" dxfId="490" priority="200" stopIfTrue="1" operator="equal">
      <formula>"FC"</formula>
    </cfRule>
  </conditionalFormatting>
  <conditionalFormatting sqref="E55">
    <cfRule type="cellIs" dxfId="489" priority="458" operator="equal">
      <formula>"NC"</formula>
    </cfRule>
    <cfRule type="cellIs" dxfId="488" priority="457" operator="equal">
      <formula>"PC"</formula>
    </cfRule>
    <cfRule type="cellIs" dxfId="487" priority="456" operator="equal">
      <formula>"LC"</formula>
    </cfRule>
    <cfRule type="cellIs" dxfId="486" priority="455" operator="equal">
      <formula>"FC"</formula>
    </cfRule>
    <cfRule type="cellIs" dxfId="485" priority="460" operator="equal">
      <formula>"OK"</formula>
    </cfRule>
    <cfRule type="cellIs" dxfId="484" priority="454" operator="equal">
      <formula>"TBA"</formula>
    </cfRule>
    <cfRule type="colorScale" priority="462">
      <colorScale>
        <cfvo type="min"/>
        <cfvo type="percentile" val="50"/>
        <cfvo type="max"/>
        <color rgb="FF63BE7B"/>
        <color rgb="FFFFEB84"/>
        <color rgb="FFF8696B"/>
      </colorScale>
    </cfRule>
    <cfRule type="cellIs" dxfId="483" priority="461" operator="equal">
      <formula>"NOK"</formula>
    </cfRule>
    <cfRule type="cellIs" dxfId="482" priority="459" stopIfTrue="1" operator="equal">
      <formula>"NA"</formula>
    </cfRule>
  </conditionalFormatting>
  <conditionalFormatting sqref="C60">
    <cfRule type="colorScale" priority="185">
      <colorScale>
        <cfvo type="min"/>
        <cfvo type="percentile" val="50"/>
        <cfvo type="max"/>
        <color rgb="FF63BE7B"/>
        <color rgb="FFFFEB84"/>
        <color rgb="FFF8696B"/>
      </colorScale>
    </cfRule>
    <cfRule type="cellIs" dxfId="481" priority="184" operator="equal">
      <formula>"NOK"</formula>
    </cfRule>
    <cfRule type="cellIs" dxfId="480" priority="183" operator="equal">
      <formula>"OK"</formula>
    </cfRule>
    <cfRule type="cellIs" dxfId="479" priority="182" operator="equal">
      <formula>"NA"</formula>
    </cfRule>
    <cfRule type="cellIs" dxfId="478" priority="180" operator="equal">
      <formula>"PC"</formula>
    </cfRule>
    <cfRule type="cellIs" dxfId="477" priority="181" stopIfTrue="1" operator="equal">
      <formula>"NC"</formula>
    </cfRule>
    <cfRule type="cellIs" dxfId="476" priority="178" stopIfTrue="1" operator="equal">
      <formula>"FC"</formula>
    </cfRule>
    <cfRule type="cellIs" dxfId="475" priority="177" operator="equal">
      <formula>"NOT APPLICABLE"</formula>
    </cfRule>
    <cfRule type="cellIs" dxfId="474" priority="176" operator="equal">
      <formula>"NO"</formula>
    </cfRule>
    <cfRule type="cellIs" dxfId="473" priority="175" stopIfTrue="1" operator="equal">
      <formula>"YES"</formula>
    </cfRule>
    <cfRule type="cellIs" dxfId="472" priority="179" operator="equal">
      <formula>"LC"</formula>
    </cfRule>
  </conditionalFormatting>
  <conditionalFormatting sqref="E60">
    <cfRule type="cellIs" dxfId="471" priority="436" operator="equal">
      <formula>"TBA"</formula>
    </cfRule>
    <cfRule type="cellIs" dxfId="470" priority="437" operator="equal">
      <formula>"FC"</formula>
    </cfRule>
    <cfRule type="cellIs" dxfId="469" priority="443" operator="equal">
      <formula>"NOK"</formula>
    </cfRule>
    <cfRule type="colorScale" priority="444">
      <colorScale>
        <cfvo type="min"/>
        <cfvo type="percentile" val="50"/>
        <cfvo type="max"/>
        <color rgb="FF63BE7B"/>
        <color rgb="FFFFEB84"/>
        <color rgb="FFF8696B"/>
      </colorScale>
    </cfRule>
    <cfRule type="cellIs" dxfId="468" priority="441" stopIfTrue="1" operator="equal">
      <formula>"NA"</formula>
    </cfRule>
    <cfRule type="cellIs" dxfId="467" priority="440" operator="equal">
      <formula>"NC"</formula>
    </cfRule>
    <cfRule type="cellIs" dxfId="466" priority="439" operator="equal">
      <formula>"PC"</formula>
    </cfRule>
    <cfRule type="cellIs" dxfId="465" priority="438" operator="equal">
      <formula>"LC"</formula>
    </cfRule>
    <cfRule type="cellIs" dxfId="464" priority="442" operator="equal">
      <formula>"OK"</formula>
    </cfRule>
  </conditionalFormatting>
  <conditionalFormatting sqref="C65">
    <cfRule type="cellIs" dxfId="463" priority="156" stopIfTrue="1" operator="equal">
      <formula>"FC"</formula>
    </cfRule>
    <cfRule type="cellIs" dxfId="462" priority="162" operator="equal">
      <formula>"NOK"</formula>
    </cfRule>
    <cfRule type="cellIs" dxfId="461" priority="158" operator="equal">
      <formula>"PC"</formula>
    </cfRule>
    <cfRule type="cellIs" dxfId="460" priority="159" stopIfTrue="1" operator="equal">
      <formula>"NC"</formula>
    </cfRule>
    <cfRule type="cellIs" dxfId="459" priority="154" operator="equal">
      <formula>"NO"</formula>
    </cfRule>
    <cfRule type="cellIs" dxfId="458" priority="161" operator="equal">
      <formula>"OK"</formula>
    </cfRule>
    <cfRule type="colorScale" priority="163">
      <colorScale>
        <cfvo type="min"/>
        <cfvo type="percentile" val="50"/>
        <cfvo type="max"/>
        <color rgb="FF63BE7B"/>
        <color rgb="FFFFEB84"/>
        <color rgb="FFF8696B"/>
      </colorScale>
    </cfRule>
    <cfRule type="cellIs" dxfId="457" priority="153" stopIfTrue="1" operator="equal">
      <formula>"YES"</formula>
    </cfRule>
    <cfRule type="cellIs" dxfId="456" priority="157" operator="equal">
      <formula>"LC"</formula>
    </cfRule>
    <cfRule type="cellIs" dxfId="455" priority="155" operator="equal">
      <formula>"NOT APPLICABLE"</formula>
    </cfRule>
    <cfRule type="cellIs" dxfId="454" priority="160" operator="equal">
      <formula>"NA"</formula>
    </cfRule>
  </conditionalFormatting>
  <conditionalFormatting sqref="E65">
    <cfRule type="cellIs" dxfId="453" priority="422" operator="equal">
      <formula>"NC"</formula>
    </cfRule>
    <cfRule type="cellIs" dxfId="452" priority="424" operator="equal">
      <formula>"OK"</formula>
    </cfRule>
    <cfRule type="cellIs" dxfId="451" priority="425" operator="equal">
      <formula>"NOK"</formula>
    </cfRule>
    <cfRule type="colorScale" priority="426">
      <colorScale>
        <cfvo type="min"/>
        <cfvo type="percentile" val="50"/>
        <cfvo type="max"/>
        <color rgb="FF63BE7B"/>
        <color rgb="FFFFEB84"/>
        <color rgb="FFF8696B"/>
      </colorScale>
    </cfRule>
    <cfRule type="cellIs" dxfId="450" priority="423" stopIfTrue="1" operator="equal">
      <formula>"NA"</formula>
    </cfRule>
    <cfRule type="cellIs" dxfId="449" priority="421" operator="equal">
      <formula>"PC"</formula>
    </cfRule>
    <cfRule type="cellIs" dxfId="448" priority="418" operator="equal">
      <formula>"TBA"</formula>
    </cfRule>
    <cfRule type="cellIs" dxfId="447" priority="419" operator="equal">
      <formula>"FC"</formula>
    </cfRule>
    <cfRule type="cellIs" dxfId="446" priority="420" operator="equal">
      <formula>"LC"</formula>
    </cfRule>
  </conditionalFormatting>
  <conditionalFormatting sqref="C70">
    <cfRule type="cellIs" dxfId="445" priority="137" stopIfTrue="1" operator="equal">
      <formula>"NC"</formula>
    </cfRule>
    <cfRule type="cellIs" dxfId="444" priority="138" operator="equal">
      <formula>"NA"</formula>
    </cfRule>
    <cfRule type="cellIs" dxfId="443" priority="139" operator="equal">
      <formula>"OK"</formula>
    </cfRule>
    <cfRule type="cellIs" dxfId="442" priority="140" operator="equal">
      <formula>"NOK"</formula>
    </cfRule>
    <cfRule type="colorScale" priority="141">
      <colorScale>
        <cfvo type="min"/>
        <cfvo type="percentile" val="50"/>
        <cfvo type="max"/>
        <color rgb="FF63BE7B"/>
        <color rgb="FFFFEB84"/>
        <color rgb="FFF8696B"/>
      </colorScale>
    </cfRule>
    <cfRule type="cellIs" dxfId="441" priority="135" operator="equal">
      <formula>"LC"</formula>
    </cfRule>
    <cfRule type="cellIs" dxfId="440" priority="131" stopIfTrue="1" operator="equal">
      <formula>"YES"</formula>
    </cfRule>
    <cfRule type="cellIs" dxfId="439" priority="132" operator="equal">
      <formula>"NO"</formula>
    </cfRule>
    <cfRule type="cellIs" dxfId="438" priority="133" operator="equal">
      <formula>"NOT APPLICABLE"</formula>
    </cfRule>
    <cfRule type="cellIs" dxfId="437" priority="134" stopIfTrue="1" operator="equal">
      <formula>"FC"</formula>
    </cfRule>
    <cfRule type="cellIs" dxfId="436" priority="136" operator="equal">
      <formula>"PC"</formula>
    </cfRule>
  </conditionalFormatting>
  <conditionalFormatting sqref="E70">
    <cfRule type="colorScale" priority="408">
      <colorScale>
        <cfvo type="min"/>
        <cfvo type="percentile" val="50"/>
        <cfvo type="max"/>
        <color rgb="FF63BE7B"/>
        <color rgb="FFFFEB84"/>
        <color rgb="FFF8696B"/>
      </colorScale>
    </cfRule>
    <cfRule type="cellIs" dxfId="435" priority="401" operator="equal">
      <formula>"FC"</formula>
    </cfRule>
    <cfRule type="cellIs" dxfId="434" priority="402" operator="equal">
      <formula>"LC"</formula>
    </cfRule>
    <cfRule type="cellIs" dxfId="433" priority="403" operator="equal">
      <formula>"PC"</formula>
    </cfRule>
    <cfRule type="cellIs" dxfId="432" priority="400" operator="equal">
      <formula>"TBA"</formula>
    </cfRule>
    <cfRule type="cellIs" dxfId="431" priority="404" operator="equal">
      <formula>"NC"</formula>
    </cfRule>
    <cfRule type="cellIs" dxfId="430" priority="405" stopIfTrue="1" operator="equal">
      <formula>"NA"</formula>
    </cfRule>
    <cfRule type="cellIs" dxfId="429" priority="406" operator="equal">
      <formula>"OK"</formula>
    </cfRule>
    <cfRule type="cellIs" dxfId="428" priority="407" operator="equal">
      <formula>"NOK"</formula>
    </cfRule>
  </conditionalFormatting>
  <conditionalFormatting sqref="C75">
    <cfRule type="cellIs" dxfId="427" priority="117" operator="equal">
      <formula>"OK"</formula>
    </cfRule>
    <cfRule type="cellIs" dxfId="426" priority="114" operator="equal">
      <formula>"PC"</formula>
    </cfRule>
    <cfRule type="cellIs" dxfId="425" priority="109" stopIfTrue="1" operator="equal">
      <formula>"YES"</formula>
    </cfRule>
    <cfRule type="cellIs" dxfId="424" priority="110" operator="equal">
      <formula>"NO"</formula>
    </cfRule>
    <cfRule type="cellIs" dxfId="423" priority="111" operator="equal">
      <formula>"NOT APPLICABLE"</formula>
    </cfRule>
    <cfRule type="cellIs" dxfId="422" priority="112" stopIfTrue="1" operator="equal">
      <formula>"FC"</formula>
    </cfRule>
    <cfRule type="cellIs" dxfId="421" priority="113" operator="equal">
      <formula>"LC"</formula>
    </cfRule>
    <cfRule type="cellIs" dxfId="420" priority="115" stopIfTrue="1" operator="equal">
      <formula>"NC"</formula>
    </cfRule>
    <cfRule type="cellIs" dxfId="419" priority="116" operator="equal">
      <formula>"NA"</formula>
    </cfRule>
    <cfRule type="cellIs" dxfId="418" priority="118" operator="equal">
      <formula>"NOK"</formula>
    </cfRule>
    <cfRule type="colorScale" priority="119">
      <colorScale>
        <cfvo type="min"/>
        <cfvo type="percentile" val="50"/>
        <cfvo type="max"/>
        <color rgb="FF63BE7B"/>
        <color rgb="FFFFEB84"/>
        <color rgb="FFF8696B"/>
      </colorScale>
    </cfRule>
  </conditionalFormatting>
  <conditionalFormatting sqref="E75">
    <cfRule type="cellIs" dxfId="417" priority="388" operator="equal">
      <formula>"OK"</formula>
    </cfRule>
    <cfRule type="cellIs" dxfId="416" priority="389" operator="equal">
      <formula>"NOK"</formula>
    </cfRule>
    <cfRule type="colorScale" priority="390">
      <colorScale>
        <cfvo type="min"/>
        <cfvo type="percentile" val="50"/>
        <cfvo type="max"/>
        <color rgb="FF63BE7B"/>
        <color rgb="FFFFEB84"/>
        <color rgb="FFF8696B"/>
      </colorScale>
    </cfRule>
    <cfRule type="cellIs" dxfId="415" priority="386" operator="equal">
      <formula>"NC"</formula>
    </cfRule>
    <cfRule type="cellIs" dxfId="414" priority="385" operator="equal">
      <formula>"PC"</formula>
    </cfRule>
    <cfRule type="cellIs" dxfId="413" priority="384" operator="equal">
      <formula>"LC"</formula>
    </cfRule>
    <cfRule type="cellIs" dxfId="412" priority="383" operator="equal">
      <formula>"FC"</formula>
    </cfRule>
    <cfRule type="cellIs" dxfId="411" priority="382" operator="equal">
      <formula>"TBA"</formula>
    </cfRule>
    <cfRule type="cellIs" dxfId="410" priority="387" stopIfTrue="1" operator="equal">
      <formula>"NA"</formula>
    </cfRule>
  </conditionalFormatting>
  <conditionalFormatting sqref="C96">
    <cfRule type="cellIs" dxfId="409" priority="70" operator="equal">
      <formula>"PC"</formula>
    </cfRule>
    <cfRule type="cellIs" dxfId="408" priority="71" stopIfTrue="1" operator="equal">
      <formula>"NC"</formula>
    </cfRule>
    <cfRule type="cellIs" dxfId="407" priority="72" operator="equal">
      <formula>"NA"</formula>
    </cfRule>
    <cfRule type="cellIs" dxfId="406" priority="73" operator="equal">
      <formula>"OK"</formula>
    </cfRule>
    <cfRule type="cellIs" dxfId="405" priority="74" operator="equal">
      <formula>"NOK"</formula>
    </cfRule>
    <cfRule type="colorScale" priority="75">
      <colorScale>
        <cfvo type="min"/>
        <cfvo type="percentile" val="50"/>
        <cfvo type="max"/>
        <color rgb="FF63BE7B"/>
        <color rgb="FFFFEB84"/>
        <color rgb="FFF8696B"/>
      </colorScale>
    </cfRule>
    <cfRule type="cellIs" dxfId="404" priority="68" stopIfTrue="1" operator="equal">
      <formula>"FC"</formula>
    </cfRule>
    <cfRule type="cellIs" dxfId="403" priority="65" stopIfTrue="1" operator="equal">
      <formula>"YES"</formula>
    </cfRule>
    <cfRule type="cellIs" dxfId="402" priority="66" operator="equal">
      <formula>"NO"</formula>
    </cfRule>
    <cfRule type="cellIs" dxfId="401" priority="67" operator="equal">
      <formula>"NOT APPLICABLE"</formula>
    </cfRule>
    <cfRule type="cellIs" dxfId="400" priority="69" operator="equal">
      <formula>"LC"</formula>
    </cfRule>
  </conditionalFormatting>
  <conditionalFormatting sqref="E96">
    <cfRule type="cellIs" dxfId="399" priority="352" operator="equal">
      <formula>"OK"</formula>
    </cfRule>
    <cfRule type="colorScale" priority="354">
      <colorScale>
        <cfvo type="min"/>
        <cfvo type="percentile" val="50"/>
        <cfvo type="max"/>
        <color rgb="FF63BE7B"/>
        <color rgb="FFFFEB84"/>
        <color rgb="FFF8696B"/>
      </colorScale>
    </cfRule>
    <cfRule type="cellIs" dxfId="398" priority="353" operator="equal">
      <formula>"NOK"</formula>
    </cfRule>
    <cfRule type="cellIs" dxfId="397" priority="351" stopIfTrue="1" operator="equal">
      <formula>"NA"</formula>
    </cfRule>
    <cfRule type="cellIs" dxfId="396" priority="350" operator="equal">
      <formula>"NC"</formula>
    </cfRule>
    <cfRule type="cellIs" dxfId="395" priority="349" operator="equal">
      <formula>"PC"</formula>
    </cfRule>
    <cfRule type="cellIs" dxfId="394" priority="348" operator="equal">
      <formula>"LC"</formula>
    </cfRule>
    <cfRule type="cellIs" dxfId="393" priority="347" operator="equal">
      <formula>"FC"</formula>
    </cfRule>
    <cfRule type="cellIs" dxfId="392" priority="346" operator="equal">
      <formula>"TBA"</formula>
    </cfRule>
  </conditionalFormatting>
  <conditionalFormatting sqref="C126">
    <cfRule type="colorScale" priority="11">
      <colorScale>
        <cfvo type="min"/>
        <cfvo type="percentile" val="50"/>
        <cfvo type="max"/>
        <color rgb="FF63BE7B"/>
        <color rgb="FFFFEB84"/>
        <color rgb="FFF8696B"/>
      </colorScale>
    </cfRule>
  </conditionalFormatting>
  <conditionalFormatting sqref="E126">
    <cfRule type="colorScale" priority="20">
      <colorScale>
        <cfvo type="min"/>
        <cfvo type="percentile" val="50"/>
        <cfvo type="max"/>
        <color rgb="FF63BE7B"/>
        <color rgb="FFFFEB84"/>
        <color rgb="FFF8696B"/>
      </colorScale>
    </cfRule>
  </conditionalFormatting>
  <conditionalFormatting sqref="C5:C11">
    <cfRule type="cellIs" dxfId="391" priority="303" operator="equal">
      <formula>"NA"</formula>
    </cfRule>
    <cfRule type="cellIs" dxfId="390" priority="304" operator="equal">
      <formula>"OK"</formula>
    </cfRule>
    <cfRule type="cellIs" dxfId="389" priority="305" operator="equal">
      <formula>"NOK"</formula>
    </cfRule>
    <cfRule type="cellIs" dxfId="388" priority="298" operator="equal">
      <formula>"NOT APPLICABLE"</formula>
    </cfRule>
    <cfRule type="cellIs" dxfId="387" priority="296" stopIfTrue="1" operator="equal">
      <formula>"YES"</formula>
    </cfRule>
    <cfRule type="cellIs" dxfId="386" priority="297" operator="equal">
      <formula>"NO"</formula>
    </cfRule>
    <cfRule type="cellIs" dxfId="385" priority="299" stopIfTrue="1" operator="equal">
      <formula>"FC"</formula>
    </cfRule>
    <cfRule type="cellIs" dxfId="384" priority="300" operator="equal">
      <formula>"LC"</formula>
    </cfRule>
    <cfRule type="cellIs" dxfId="383" priority="301" operator="equal">
      <formula>"PC"</formula>
    </cfRule>
    <cfRule type="cellIs" dxfId="382" priority="302" stopIfTrue="1" operator="equal">
      <formula>"NC"</formula>
    </cfRule>
  </conditionalFormatting>
  <conditionalFormatting sqref="C6:C11">
    <cfRule type="colorScale" priority="306">
      <colorScale>
        <cfvo type="min"/>
        <cfvo type="percentile" val="50"/>
        <cfvo type="max"/>
        <color rgb="FF63BE7B"/>
        <color rgb="FFFFEB84"/>
        <color rgb="FFF8696B"/>
      </colorScale>
    </cfRule>
  </conditionalFormatting>
  <conditionalFormatting sqref="C13:C20">
    <cfRule type="cellIs" dxfId="381" priority="293" operator="equal">
      <formula>"OK"</formula>
    </cfRule>
    <cfRule type="cellIs" dxfId="380" priority="286" operator="equal">
      <formula>"NO"</formula>
    </cfRule>
    <cfRule type="cellIs" dxfId="379" priority="292" operator="equal">
      <formula>"NA"</formula>
    </cfRule>
    <cfRule type="cellIs" dxfId="378" priority="291" stopIfTrue="1" operator="equal">
      <formula>"NC"</formula>
    </cfRule>
    <cfRule type="cellIs" dxfId="377" priority="289" operator="equal">
      <formula>"LC"</formula>
    </cfRule>
    <cfRule type="cellIs" dxfId="376" priority="288" stopIfTrue="1" operator="equal">
      <formula>"FC"</formula>
    </cfRule>
    <cfRule type="cellIs" dxfId="375" priority="287" operator="equal">
      <formula>"NOT APPLICABLE"</formula>
    </cfRule>
    <cfRule type="cellIs" dxfId="374" priority="294" operator="equal">
      <formula>"NOK"</formula>
    </cfRule>
    <cfRule type="cellIs" dxfId="373" priority="285" stopIfTrue="1" operator="equal">
      <formula>"YES"</formula>
    </cfRule>
    <cfRule type="colorScale" priority="295">
      <colorScale>
        <cfvo type="min"/>
        <cfvo type="percentile" val="50"/>
        <cfvo type="max"/>
        <color rgb="FF63BE7B"/>
        <color rgb="FFFFEB84"/>
        <color rgb="FFF8696B"/>
      </colorScale>
    </cfRule>
    <cfRule type="cellIs" dxfId="372" priority="290" operator="equal">
      <formula>"PC"</formula>
    </cfRule>
  </conditionalFormatting>
  <conditionalFormatting sqref="C22:C24">
    <cfRule type="cellIs" dxfId="371" priority="279" operator="equal">
      <formula>"PC"</formula>
    </cfRule>
    <cfRule type="cellIs" dxfId="370" priority="283" operator="equal">
      <formula>"NOK"</formula>
    </cfRule>
    <cfRule type="colorScale" priority="284">
      <colorScale>
        <cfvo type="min"/>
        <cfvo type="percentile" val="50"/>
        <cfvo type="max"/>
        <color rgb="FF63BE7B"/>
        <color rgb="FFFFEB84"/>
        <color rgb="FFF8696B"/>
      </colorScale>
    </cfRule>
    <cfRule type="cellIs" dxfId="369" priority="282" operator="equal">
      <formula>"OK"</formula>
    </cfRule>
    <cfRule type="cellIs" dxfId="368" priority="281" operator="equal">
      <formula>"NA"</formula>
    </cfRule>
    <cfRule type="cellIs" dxfId="367" priority="280" stopIfTrue="1" operator="equal">
      <formula>"NC"</formula>
    </cfRule>
    <cfRule type="cellIs" dxfId="366" priority="278" operator="equal">
      <formula>"LC"</formula>
    </cfRule>
    <cfRule type="cellIs" dxfId="365" priority="277" stopIfTrue="1" operator="equal">
      <formula>"FC"</formula>
    </cfRule>
    <cfRule type="cellIs" dxfId="364" priority="275" operator="equal">
      <formula>"NO"</formula>
    </cfRule>
    <cfRule type="cellIs" dxfId="363" priority="274" stopIfTrue="1" operator="equal">
      <formula>"YES"</formula>
    </cfRule>
    <cfRule type="cellIs" dxfId="362" priority="276" operator="equal">
      <formula>"NOT APPLICABLE"</formula>
    </cfRule>
  </conditionalFormatting>
  <conditionalFormatting sqref="C26:C28">
    <cfRule type="cellIs" dxfId="361" priority="269" stopIfTrue="1" operator="equal">
      <formula>"NC"</formula>
    </cfRule>
    <cfRule type="cellIs" dxfId="360" priority="268" operator="equal">
      <formula>"PC"</formula>
    </cfRule>
    <cfRule type="cellIs" dxfId="359" priority="267" operator="equal">
      <formula>"LC"</formula>
    </cfRule>
    <cfRule type="cellIs" dxfId="358" priority="266" stopIfTrue="1" operator="equal">
      <formula>"FC"</formula>
    </cfRule>
    <cfRule type="cellIs" dxfId="357" priority="264" operator="equal">
      <formula>"NO"</formula>
    </cfRule>
    <cfRule type="cellIs" dxfId="356" priority="265" operator="equal">
      <formula>"NOT APPLICABLE"</formula>
    </cfRule>
    <cfRule type="cellIs" dxfId="355" priority="263" stopIfTrue="1" operator="equal">
      <formula>"YES"</formula>
    </cfRule>
    <cfRule type="cellIs" dxfId="354" priority="270" operator="equal">
      <formula>"NA"</formula>
    </cfRule>
    <cfRule type="cellIs" dxfId="353" priority="271" operator="equal">
      <formula>"OK"</formula>
    </cfRule>
    <cfRule type="cellIs" dxfId="352" priority="272" operator="equal">
      <formula>"NOK"</formula>
    </cfRule>
    <cfRule type="colorScale" priority="273">
      <colorScale>
        <cfvo type="min"/>
        <cfvo type="percentile" val="50"/>
        <cfvo type="max"/>
        <color rgb="FF63BE7B"/>
        <color rgb="FFFFEB84"/>
        <color rgb="FFF8696B"/>
      </colorScale>
    </cfRule>
  </conditionalFormatting>
  <conditionalFormatting sqref="C30:C31">
    <cfRule type="cellIs" dxfId="351" priority="257" operator="equal">
      <formula>"PC"</formula>
    </cfRule>
    <cfRule type="cellIs" dxfId="350" priority="258" stopIfTrue="1" operator="equal">
      <formula>"NC"</formula>
    </cfRule>
    <cfRule type="cellIs" dxfId="349" priority="259" operator="equal">
      <formula>"NA"</formula>
    </cfRule>
    <cfRule type="cellIs" dxfId="348" priority="260" operator="equal">
      <formula>"OK"</formula>
    </cfRule>
    <cfRule type="cellIs" dxfId="347" priority="261" operator="equal">
      <formula>"NOK"</formula>
    </cfRule>
    <cfRule type="cellIs" dxfId="346" priority="256" operator="equal">
      <formula>"LC"</formula>
    </cfRule>
    <cfRule type="colorScale" priority="262">
      <colorScale>
        <cfvo type="min"/>
        <cfvo type="percentile" val="50"/>
        <cfvo type="max"/>
        <color rgb="FF63BE7B"/>
        <color rgb="FFFFEB84"/>
        <color rgb="FFF8696B"/>
      </colorScale>
    </cfRule>
    <cfRule type="cellIs" dxfId="345" priority="252" stopIfTrue="1" operator="equal">
      <formula>"YES"</formula>
    </cfRule>
    <cfRule type="cellIs" dxfId="344" priority="253" operator="equal">
      <formula>"NO"</formula>
    </cfRule>
    <cfRule type="cellIs" dxfId="343" priority="254" operator="equal">
      <formula>"NOT APPLICABLE"</formula>
    </cfRule>
    <cfRule type="cellIs" dxfId="342" priority="255" stopIfTrue="1" operator="equal">
      <formula>"FC"</formula>
    </cfRule>
  </conditionalFormatting>
  <conditionalFormatting sqref="C33:C42">
    <cfRule type="cellIs" dxfId="341" priority="247" stopIfTrue="1" operator="equal">
      <formula>"NC"</formula>
    </cfRule>
    <cfRule type="cellIs" dxfId="340" priority="246" operator="equal">
      <formula>"PC"</formula>
    </cfRule>
    <cfRule type="cellIs" dxfId="339" priority="248" operator="equal">
      <formula>"NA"</formula>
    </cfRule>
    <cfRule type="cellIs" dxfId="338" priority="245" operator="equal">
      <formula>"LC"</formula>
    </cfRule>
    <cfRule type="cellIs" dxfId="337" priority="243" operator="equal">
      <formula>"NOT APPLICABLE"</formula>
    </cfRule>
    <cfRule type="cellIs" dxfId="336" priority="242" operator="equal">
      <formula>"NO"</formula>
    </cfRule>
    <cfRule type="cellIs" dxfId="335" priority="241" stopIfTrue="1" operator="equal">
      <formula>"YES"</formula>
    </cfRule>
    <cfRule type="cellIs" dxfId="334" priority="244" stopIfTrue="1" operator="equal">
      <formula>"FC"</formula>
    </cfRule>
    <cfRule type="cellIs" dxfId="333" priority="249" operator="equal">
      <formula>"OK"</formula>
    </cfRule>
    <cfRule type="colorScale" priority="251">
      <colorScale>
        <cfvo type="min"/>
        <cfvo type="percentile" val="50"/>
        <cfvo type="max"/>
        <color rgb="FF63BE7B"/>
        <color rgb="FFFFEB84"/>
        <color rgb="FFF8696B"/>
      </colorScale>
    </cfRule>
    <cfRule type="cellIs" dxfId="332" priority="250" operator="equal">
      <formula>"NOK"</formula>
    </cfRule>
  </conditionalFormatting>
  <conditionalFormatting sqref="C44:C45">
    <cfRule type="colorScale" priority="240">
      <colorScale>
        <cfvo type="min"/>
        <cfvo type="percentile" val="50"/>
        <cfvo type="max"/>
        <color rgb="FF63BE7B"/>
        <color rgb="FFFFEB84"/>
        <color rgb="FFF8696B"/>
      </colorScale>
    </cfRule>
    <cfRule type="cellIs" dxfId="331" priority="239" operator="equal">
      <formula>"NOK"</formula>
    </cfRule>
    <cfRule type="cellIs" dxfId="330" priority="238" operator="equal">
      <formula>"OK"</formula>
    </cfRule>
    <cfRule type="cellIs" dxfId="329" priority="237" operator="equal">
      <formula>"NA"</formula>
    </cfRule>
    <cfRule type="cellIs" dxfId="328" priority="236" stopIfTrue="1" operator="equal">
      <formula>"NC"</formula>
    </cfRule>
    <cfRule type="cellIs" dxfId="327" priority="235" operator="equal">
      <formula>"PC"</formula>
    </cfRule>
    <cfRule type="cellIs" dxfId="326" priority="234" operator="equal">
      <formula>"LC"</formula>
    </cfRule>
    <cfRule type="cellIs" dxfId="325" priority="233" stopIfTrue="1" operator="equal">
      <formula>"FC"</formula>
    </cfRule>
    <cfRule type="cellIs" dxfId="324" priority="232" operator="equal">
      <formula>"NOT APPLICABLE"</formula>
    </cfRule>
    <cfRule type="cellIs" dxfId="323" priority="231" operator="equal">
      <formula>"NO"</formula>
    </cfRule>
    <cfRule type="cellIs" dxfId="322" priority="230" stopIfTrue="1" operator="equal">
      <formula>"YES"</formula>
    </cfRule>
  </conditionalFormatting>
  <conditionalFormatting sqref="C47:C49">
    <cfRule type="cellIs" dxfId="321" priority="226" operator="equal">
      <formula>"NA"</formula>
    </cfRule>
    <cfRule type="cellIs" dxfId="320" priority="221" operator="equal">
      <formula>"NOT APPLICABLE"</formula>
    </cfRule>
    <cfRule type="cellIs" dxfId="319" priority="220" operator="equal">
      <formula>"NO"</formula>
    </cfRule>
    <cfRule type="cellIs" dxfId="318" priority="219" stopIfTrue="1" operator="equal">
      <formula>"YES"</formula>
    </cfRule>
    <cfRule type="colorScale" priority="229">
      <colorScale>
        <cfvo type="min"/>
        <cfvo type="percentile" val="50"/>
        <cfvo type="max"/>
        <color rgb="FF63BE7B"/>
        <color rgb="FFFFEB84"/>
        <color rgb="FFF8696B"/>
      </colorScale>
    </cfRule>
    <cfRule type="cellIs" dxfId="317" priority="228" operator="equal">
      <formula>"NOK"</formula>
    </cfRule>
    <cfRule type="cellIs" dxfId="316" priority="227" operator="equal">
      <formula>"OK"</formula>
    </cfRule>
    <cfRule type="cellIs" dxfId="315" priority="225" stopIfTrue="1" operator="equal">
      <formula>"NC"</formula>
    </cfRule>
    <cfRule type="cellIs" dxfId="314" priority="224" operator="equal">
      <formula>"PC"</formula>
    </cfRule>
    <cfRule type="cellIs" dxfId="313" priority="223" operator="equal">
      <formula>"LC"</formula>
    </cfRule>
    <cfRule type="cellIs" dxfId="312" priority="222" stopIfTrue="1" operator="equal">
      <formula>"FC"</formula>
    </cfRule>
  </conditionalFormatting>
  <conditionalFormatting sqref="C51:C53">
    <cfRule type="cellIs" dxfId="311" priority="213" operator="equal">
      <formula>"PC"</formula>
    </cfRule>
    <cfRule type="cellIs" dxfId="310" priority="212" operator="equal">
      <formula>"LC"</formula>
    </cfRule>
    <cfRule type="cellIs" dxfId="309" priority="211" stopIfTrue="1" operator="equal">
      <formula>"FC"</formula>
    </cfRule>
    <cfRule type="cellIs" dxfId="308" priority="210" operator="equal">
      <formula>"NOT APPLICABLE"</formula>
    </cfRule>
    <cfRule type="cellIs" dxfId="307" priority="209" operator="equal">
      <formula>"NO"</formula>
    </cfRule>
    <cfRule type="cellIs" dxfId="306" priority="215" operator="equal">
      <formula>"NA"</formula>
    </cfRule>
    <cfRule type="cellIs" dxfId="305" priority="208" stopIfTrue="1" operator="equal">
      <formula>"YES"</formula>
    </cfRule>
    <cfRule type="cellIs" dxfId="304" priority="216" operator="equal">
      <formula>"OK"</formula>
    </cfRule>
    <cfRule type="cellIs" dxfId="303" priority="214" stopIfTrue="1" operator="equal">
      <formula>"NC"</formula>
    </cfRule>
    <cfRule type="cellIs" dxfId="302" priority="217" operator="equal">
      <formula>"NOK"</formula>
    </cfRule>
    <cfRule type="colorScale" priority="218">
      <colorScale>
        <cfvo type="min"/>
        <cfvo type="percentile" val="50"/>
        <cfvo type="max"/>
        <color rgb="FF63BE7B"/>
        <color rgb="FFFFEB84"/>
        <color rgb="FFF8696B"/>
      </colorScale>
    </cfRule>
  </conditionalFormatting>
  <conditionalFormatting sqref="C57:C58">
    <cfRule type="colorScale" priority="196">
      <colorScale>
        <cfvo type="min"/>
        <cfvo type="percentile" val="50"/>
        <cfvo type="max"/>
        <color rgb="FF63BE7B"/>
        <color rgb="FFFFEB84"/>
        <color rgb="FFF8696B"/>
      </colorScale>
    </cfRule>
    <cfRule type="cellIs" dxfId="301" priority="192" stopIfTrue="1" operator="equal">
      <formula>"NC"</formula>
    </cfRule>
    <cfRule type="cellIs" dxfId="300" priority="191" operator="equal">
      <formula>"PC"</formula>
    </cfRule>
    <cfRule type="cellIs" dxfId="299" priority="190" operator="equal">
      <formula>"LC"</formula>
    </cfRule>
    <cfRule type="cellIs" dxfId="298" priority="189" stopIfTrue="1" operator="equal">
      <formula>"FC"</formula>
    </cfRule>
    <cfRule type="cellIs" dxfId="297" priority="188" operator="equal">
      <formula>"NOT APPLICABLE"</formula>
    </cfRule>
    <cfRule type="cellIs" dxfId="296" priority="195" operator="equal">
      <formula>"NOK"</formula>
    </cfRule>
    <cfRule type="cellIs" dxfId="295" priority="186" stopIfTrue="1" operator="equal">
      <formula>"YES"</formula>
    </cfRule>
    <cfRule type="cellIs" dxfId="294" priority="187" operator="equal">
      <formula>"NO"</formula>
    </cfRule>
    <cfRule type="cellIs" dxfId="293" priority="194" operator="equal">
      <formula>"OK"</formula>
    </cfRule>
    <cfRule type="cellIs" dxfId="292" priority="193" operator="equal">
      <formula>"NA"</formula>
    </cfRule>
  </conditionalFormatting>
  <conditionalFormatting sqref="C62:C63">
    <cfRule type="cellIs" dxfId="291" priority="165" operator="equal">
      <formula>"NO"</formula>
    </cfRule>
    <cfRule type="cellIs" dxfId="290" priority="167" stopIfTrue="1" operator="equal">
      <formula>"FC"</formula>
    </cfRule>
    <cfRule type="cellIs" dxfId="289" priority="166" operator="equal">
      <formula>"NOT APPLICABLE"</formula>
    </cfRule>
    <cfRule type="cellIs" dxfId="288" priority="168" operator="equal">
      <formula>"LC"</formula>
    </cfRule>
    <cfRule type="cellIs" dxfId="287" priority="173" operator="equal">
      <formula>"NOK"</formula>
    </cfRule>
    <cfRule type="colorScale" priority="174">
      <colorScale>
        <cfvo type="min"/>
        <cfvo type="percentile" val="50"/>
        <cfvo type="max"/>
        <color rgb="FF63BE7B"/>
        <color rgb="FFFFEB84"/>
        <color rgb="FFF8696B"/>
      </colorScale>
    </cfRule>
    <cfRule type="cellIs" dxfId="286" priority="172" operator="equal">
      <formula>"OK"</formula>
    </cfRule>
    <cfRule type="cellIs" dxfId="285" priority="170" stopIfTrue="1" operator="equal">
      <formula>"NC"</formula>
    </cfRule>
    <cfRule type="cellIs" dxfId="284" priority="171" operator="equal">
      <formula>"NA"</formula>
    </cfRule>
    <cfRule type="cellIs" dxfId="283" priority="169" operator="equal">
      <formula>"PC"</formula>
    </cfRule>
    <cfRule type="cellIs" dxfId="282" priority="164" stopIfTrue="1" operator="equal">
      <formula>"YES"</formula>
    </cfRule>
  </conditionalFormatting>
  <conditionalFormatting sqref="C67:C68">
    <cfRule type="cellIs" dxfId="281" priority="145" stopIfTrue="1" operator="equal">
      <formula>"FC"</formula>
    </cfRule>
    <cfRule type="cellIs" dxfId="280" priority="142" stopIfTrue="1" operator="equal">
      <formula>"YES"</formula>
    </cfRule>
    <cfRule type="cellIs" dxfId="279" priority="147" operator="equal">
      <formula>"PC"</formula>
    </cfRule>
    <cfRule type="cellIs" dxfId="278" priority="148" stopIfTrue="1" operator="equal">
      <formula>"NC"</formula>
    </cfRule>
    <cfRule type="cellIs" dxfId="277" priority="149" operator="equal">
      <formula>"NA"</formula>
    </cfRule>
    <cfRule type="cellIs" dxfId="276" priority="150" operator="equal">
      <formula>"OK"</formula>
    </cfRule>
    <cfRule type="cellIs" dxfId="275" priority="151" operator="equal">
      <formula>"NOK"</formula>
    </cfRule>
    <cfRule type="colorScale" priority="152">
      <colorScale>
        <cfvo type="min"/>
        <cfvo type="percentile" val="50"/>
        <cfvo type="max"/>
        <color rgb="FF63BE7B"/>
        <color rgb="FFFFEB84"/>
        <color rgb="FFF8696B"/>
      </colorScale>
    </cfRule>
    <cfRule type="cellIs" dxfId="274" priority="146" operator="equal">
      <formula>"LC"</formula>
    </cfRule>
    <cfRule type="cellIs" dxfId="273" priority="143" operator="equal">
      <formula>"NO"</formula>
    </cfRule>
    <cfRule type="cellIs" dxfId="272" priority="144" operator="equal">
      <formula>"NOT APPLICABLE"</formula>
    </cfRule>
  </conditionalFormatting>
  <conditionalFormatting sqref="C72:C73">
    <cfRule type="cellIs" dxfId="271" priority="129" operator="equal">
      <formula>"NOK"</formula>
    </cfRule>
    <cfRule type="cellIs" dxfId="270" priority="128" operator="equal">
      <formula>"OK"</formula>
    </cfRule>
    <cfRule type="cellIs" dxfId="269" priority="121" operator="equal">
      <formula>"NO"</formula>
    </cfRule>
    <cfRule type="cellIs" dxfId="268" priority="122" operator="equal">
      <formula>"NOT APPLICABLE"</formula>
    </cfRule>
    <cfRule type="colorScale" priority="130">
      <colorScale>
        <cfvo type="min"/>
        <cfvo type="percentile" val="50"/>
        <cfvo type="max"/>
        <color rgb="FF63BE7B"/>
        <color rgb="FFFFEB84"/>
        <color rgb="FFF8696B"/>
      </colorScale>
    </cfRule>
    <cfRule type="cellIs" dxfId="267" priority="124" operator="equal">
      <formula>"LC"</formula>
    </cfRule>
    <cfRule type="cellIs" dxfId="266" priority="123" stopIfTrue="1" operator="equal">
      <formula>"FC"</formula>
    </cfRule>
    <cfRule type="cellIs" dxfId="265" priority="126" stopIfTrue="1" operator="equal">
      <formula>"NC"</formula>
    </cfRule>
    <cfRule type="cellIs" dxfId="264" priority="125" operator="equal">
      <formula>"PC"</formula>
    </cfRule>
    <cfRule type="cellIs" dxfId="263" priority="127" operator="equal">
      <formula>"NA"</formula>
    </cfRule>
    <cfRule type="cellIs" dxfId="262" priority="120" stopIfTrue="1" operator="equal">
      <formula>"YES"</formula>
    </cfRule>
  </conditionalFormatting>
  <conditionalFormatting sqref="C77:C79">
    <cfRule type="cellIs" dxfId="261" priority="102" operator="equal">
      <formula>"LC"</formula>
    </cfRule>
    <cfRule type="cellIs" dxfId="260" priority="101" stopIfTrue="1" operator="equal">
      <formula>"FC"</formula>
    </cfRule>
    <cfRule type="cellIs" dxfId="259" priority="100" operator="equal">
      <formula>"NOT APPLICABLE"</formula>
    </cfRule>
    <cfRule type="cellIs" dxfId="258" priority="99" operator="equal">
      <formula>"NO"</formula>
    </cfRule>
    <cfRule type="cellIs" dxfId="257" priority="98" stopIfTrue="1" operator="equal">
      <formula>"YES"</formula>
    </cfRule>
    <cfRule type="cellIs" dxfId="256" priority="104" stopIfTrue="1" operator="equal">
      <formula>"NC"</formula>
    </cfRule>
    <cfRule type="colorScale" priority="108">
      <colorScale>
        <cfvo type="min"/>
        <cfvo type="percentile" val="50"/>
        <cfvo type="max"/>
        <color rgb="FF63BE7B"/>
        <color rgb="FFFFEB84"/>
        <color rgb="FFF8696B"/>
      </colorScale>
    </cfRule>
    <cfRule type="cellIs" dxfId="255" priority="107" operator="equal">
      <formula>"NOK"</formula>
    </cfRule>
    <cfRule type="cellIs" dxfId="254" priority="106" operator="equal">
      <formula>"OK"</formula>
    </cfRule>
    <cfRule type="cellIs" dxfId="253" priority="105" operator="equal">
      <formula>"NA"</formula>
    </cfRule>
    <cfRule type="cellIs" dxfId="252" priority="103" operator="equal">
      <formula>"PC"</formula>
    </cfRule>
  </conditionalFormatting>
  <conditionalFormatting sqref="C81:C90">
    <cfRule type="cellIs" dxfId="251" priority="89" operator="equal">
      <formula>"NOT APPLICABLE"</formula>
    </cfRule>
    <cfRule type="cellIs" dxfId="250" priority="87" stopIfTrue="1" operator="equal">
      <formula>"YES"</formula>
    </cfRule>
    <cfRule type="cellIs" dxfId="249" priority="88" operator="equal">
      <formula>"NO"</formula>
    </cfRule>
    <cfRule type="colorScale" priority="97">
      <colorScale>
        <cfvo type="min"/>
        <cfvo type="percentile" val="50"/>
        <cfvo type="max"/>
        <color rgb="FF63BE7B"/>
        <color rgb="FFFFEB84"/>
        <color rgb="FFF8696B"/>
      </colorScale>
    </cfRule>
    <cfRule type="cellIs" dxfId="248" priority="96" operator="equal">
      <formula>"NOK"</formula>
    </cfRule>
    <cfRule type="cellIs" dxfId="247" priority="94" operator="equal">
      <formula>"NA"</formula>
    </cfRule>
    <cfRule type="cellIs" dxfId="246" priority="93" stopIfTrue="1" operator="equal">
      <formula>"NC"</formula>
    </cfRule>
    <cfRule type="cellIs" dxfId="245" priority="92" operator="equal">
      <formula>"PC"</formula>
    </cfRule>
    <cfRule type="cellIs" dxfId="244" priority="91" operator="equal">
      <formula>"LC"</formula>
    </cfRule>
    <cfRule type="cellIs" dxfId="243" priority="90" stopIfTrue="1" operator="equal">
      <formula>"FC"</formula>
    </cfRule>
    <cfRule type="cellIs" dxfId="242" priority="95" operator="equal">
      <formula>"OK"</formula>
    </cfRule>
  </conditionalFormatting>
  <conditionalFormatting sqref="C92:C94">
    <cfRule type="colorScale" priority="86">
      <colorScale>
        <cfvo type="min"/>
        <cfvo type="percentile" val="50"/>
        <cfvo type="max"/>
        <color rgb="FF63BE7B"/>
        <color rgb="FFFFEB84"/>
        <color rgb="FFF8696B"/>
      </colorScale>
    </cfRule>
    <cfRule type="cellIs" dxfId="241" priority="85" operator="equal">
      <formula>"NOK"</formula>
    </cfRule>
    <cfRule type="cellIs" dxfId="240" priority="83" operator="equal">
      <formula>"NA"</formula>
    </cfRule>
    <cfRule type="cellIs" dxfId="239" priority="78" operator="equal">
      <formula>"NOT APPLICABLE"</formula>
    </cfRule>
    <cfRule type="cellIs" dxfId="238" priority="82" stopIfTrue="1" operator="equal">
      <formula>"NC"</formula>
    </cfRule>
    <cfRule type="cellIs" dxfId="237" priority="79" stopIfTrue="1" operator="equal">
      <formula>"FC"</formula>
    </cfRule>
    <cfRule type="cellIs" dxfId="236" priority="80" operator="equal">
      <formula>"LC"</formula>
    </cfRule>
    <cfRule type="cellIs" dxfId="235" priority="81" operator="equal">
      <formula>"PC"</formula>
    </cfRule>
    <cfRule type="cellIs" dxfId="234" priority="76" stopIfTrue="1" operator="equal">
      <formula>"YES"</formula>
    </cfRule>
    <cfRule type="cellIs" dxfId="233" priority="77" operator="equal">
      <formula>"NO"</formula>
    </cfRule>
    <cfRule type="cellIs" dxfId="232" priority="84" operator="equal">
      <formula>"OK"</formula>
    </cfRule>
  </conditionalFormatting>
  <conditionalFormatting sqref="C98:C106">
    <cfRule type="cellIs" dxfId="231" priority="57" stopIfTrue="1" operator="equal">
      <formula>"FC"</formula>
    </cfRule>
    <cfRule type="cellIs" dxfId="230" priority="60" stopIfTrue="1" operator="equal">
      <formula>"NC"</formula>
    </cfRule>
    <cfRule type="cellIs" dxfId="229" priority="59" operator="equal">
      <formula>"PC"</formula>
    </cfRule>
    <cfRule type="cellIs" dxfId="228" priority="58" operator="equal">
      <formula>"LC"</formula>
    </cfRule>
    <cfRule type="cellIs" dxfId="227" priority="63" operator="equal">
      <formula>"NOK"</formula>
    </cfRule>
    <cfRule type="cellIs" dxfId="226" priority="56" operator="equal">
      <formula>"NOT APPLICABLE"</formula>
    </cfRule>
    <cfRule type="cellIs" dxfId="225" priority="55" operator="equal">
      <formula>"NO"</formula>
    </cfRule>
    <cfRule type="cellIs" dxfId="224" priority="54" stopIfTrue="1" operator="equal">
      <formula>"YES"</formula>
    </cfRule>
    <cfRule type="cellIs" dxfId="223" priority="62" operator="equal">
      <formula>"OK"</formula>
    </cfRule>
    <cfRule type="cellIs" dxfId="222" priority="61" operator="equal">
      <formula>"NA"</formula>
    </cfRule>
    <cfRule type="colorScale" priority="64">
      <colorScale>
        <cfvo type="min"/>
        <cfvo type="percentile" val="50"/>
        <cfvo type="max"/>
        <color rgb="FF63BE7B"/>
        <color rgb="FFFFEB84"/>
        <color rgb="FFF8696B"/>
      </colorScale>
    </cfRule>
  </conditionalFormatting>
  <conditionalFormatting sqref="C108:C111">
    <cfRule type="colorScale" priority="53">
      <colorScale>
        <cfvo type="min"/>
        <cfvo type="percentile" val="50"/>
        <cfvo type="max"/>
        <color rgb="FF63BE7B"/>
        <color rgb="FFFFEB84"/>
        <color rgb="FFF8696B"/>
      </colorScale>
    </cfRule>
    <cfRule type="cellIs" dxfId="221" priority="52" operator="equal">
      <formula>"NOK"</formula>
    </cfRule>
    <cfRule type="cellIs" dxfId="220" priority="51" operator="equal">
      <formula>"OK"</formula>
    </cfRule>
    <cfRule type="cellIs" dxfId="219" priority="50" operator="equal">
      <formula>"NA"</formula>
    </cfRule>
    <cfRule type="cellIs" dxfId="218" priority="49" stopIfTrue="1" operator="equal">
      <formula>"NC"</formula>
    </cfRule>
    <cfRule type="cellIs" dxfId="217" priority="48" operator="equal">
      <formula>"PC"</formula>
    </cfRule>
    <cfRule type="cellIs" dxfId="216" priority="47" operator="equal">
      <formula>"LC"</formula>
    </cfRule>
    <cfRule type="cellIs" dxfId="215" priority="46" stopIfTrue="1" operator="equal">
      <formula>"FC"</formula>
    </cfRule>
    <cfRule type="cellIs" dxfId="214" priority="44" operator="equal">
      <formula>"NO"</formula>
    </cfRule>
    <cfRule type="cellIs" dxfId="213" priority="43" stopIfTrue="1" operator="equal">
      <formula>"YES"</formula>
    </cfRule>
    <cfRule type="cellIs" dxfId="212" priority="45" operator="equal">
      <formula>"NOT APPLICABLE"</formula>
    </cfRule>
  </conditionalFormatting>
  <conditionalFormatting sqref="C113:C120">
    <cfRule type="cellIs" dxfId="211" priority="34" operator="equal">
      <formula>"NOT APPLICABLE"</formula>
    </cfRule>
    <cfRule type="cellIs" dxfId="210" priority="35" stopIfTrue="1" operator="equal">
      <formula>"FC"</formula>
    </cfRule>
    <cfRule type="colorScale" priority="42">
      <colorScale>
        <cfvo type="min"/>
        <cfvo type="percentile" val="50"/>
        <cfvo type="max"/>
        <color rgb="FF63BE7B"/>
        <color rgb="FFFFEB84"/>
        <color rgb="FFF8696B"/>
      </colorScale>
    </cfRule>
    <cfRule type="cellIs" dxfId="209" priority="41" operator="equal">
      <formula>"NOK"</formula>
    </cfRule>
    <cfRule type="cellIs" dxfId="208" priority="40" operator="equal">
      <formula>"OK"</formula>
    </cfRule>
    <cfRule type="cellIs" dxfId="207" priority="39" operator="equal">
      <formula>"NA"</formula>
    </cfRule>
    <cfRule type="cellIs" dxfId="206" priority="38" stopIfTrue="1" operator="equal">
      <formula>"NC"</formula>
    </cfRule>
    <cfRule type="cellIs" dxfId="205" priority="37" operator="equal">
      <formula>"PC"</formula>
    </cfRule>
    <cfRule type="cellIs" dxfId="204" priority="36" operator="equal">
      <formula>"LC"</formula>
    </cfRule>
    <cfRule type="cellIs" dxfId="203" priority="32" stopIfTrue="1" operator="equal">
      <formula>"YES"</formula>
    </cfRule>
    <cfRule type="cellIs" dxfId="202" priority="33" operator="equal">
      <formula>"NO"</formula>
    </cfRule>
  </conditionalFormatting>
  <conditionalFormatting sqref="C122:C123">
    <cfRule type="cellIs" dxfId="201" priority="25" operator="equal">
      <formula>"LC"</formula>
    </cfRule>
    <cfRule type="cellIs" dxfId="200" priority="26" operator="equal">
      <formula>"PC"</formula>
    </cfRule>
    <cfRule type="cellIs" dxfId="199" priority="27" stopIfTrue="1" operator="equal">
      <formula>"NC"</formula>
    </cfRule>
    <cfRule type="cellIs" dxfId="198" priority="28" operator="equal">
      <formula>"NA"</formula>
    </cfRule>
    <cfRule type="cellIs" dxfId="197" priority="29" operator="equal">
      <formula>"OK"</formula>
    </cfRule>
    <cfRule type="cellIs" dxfId="196" priority="30" operator="equal">
      <formula>"NOK"</formula>
    </cfRule>
    <cfRule type="cellIs" dxfId="195" priority="21" stopIfTrue="1" operator="equal">
      <formula>"YES"</formula>
    </cfRule>
    <cfRule type="cellIs" dxfId="194" priority="22" operator="equal">
      <formula>"NO"</formula>
    </cfRule>
    <cfRule type="cellIs" dxfId="193" priority="23" operator="equal">
      <formula>"NOT APPLICABLE"</formula>
    </cfRule>
    <cfRule type="cellIs" dxfId="192" priority="24" stopIfTrue="1" operator="equal">
      <formula>"FC"</formula>
    </cfRule>
  </conditionalFormatting>
  <conditionalFormatting sqref="C125:C126">
    <cfRule type="cellIs" dxfId="191" priority="3" operator="equal">
      <formula>"NOT APPLICABLE"</formula>
    </cfRule>
    <cfRule type="cellIs" dxfId="190" priority="4" stopIfTrue="1" operator="equal">
      <formula>"FC"</formula>
    </cfRule>
    <cfRule type="cellIs" dxfId="189" priority="5" operator="equal">
      <formula>"LC"</formula>
    </cfRule>
    <cfRule type="cellIs" dxfId="188" priority="6" operator="equal">
      <formula>"PC"</formula>
    </cfRule>
    <cfRule type="cellIs" dxfId="187" priority="7" stopIfTrue="1" operator="equal">
      <formula>"NC"</formula>
    </cfRule>
    <cfRule type="cellIs" dxfId="186" priority="8" operator="equal">
      <formula>"NA"</formula>
    </cfRule>
    <cfRule type="cellIs" dxfId="185" priority="9" operator="equal">
      <formula>"OK"</formula>
    </cfRule>
    <cfRule type="cellIs" dxfId="184" priority="10" operator="equal">
      <formula>"NOK"</formula>
    </cfRule>
    <cfRule type="cellIs" dxfId="183" priority="2" operator="equal">
      <formula>"NO"</formula>
    </cfRule>
    <cfRule type="cellIs" dxfId="182" priority="1" stopIfTrue="1" operator="equal">
      <formula>"YES"</formula>
    </cfRule>
  </conditionalFormatting>
  <conditionalFormatting sqref="E5:E11">
    <cfRule type="cellIs" dxfId="181" priority="540" stopIfTrue="1" operator="equal">
      <formula>"NA"</formula>
    </cfRule>
    <cfRule type="cellIs" dxfId="180" priority="538" operator="equal">
      <formula>"PC"</formula>
    </cfRule>
    <cfRule type="cellIs" dxfId="179" priority="537" operator="equal">
      <formula>"LC"</formula>
    </cfRule>
    <cfRule type="cellIs" dxfId="178" priority="536" operator="equal">
      <formula>"FC"</formula>
    </cfRule>
    <cfRule type="cellIs" dxfId="177" priority="539" operator="equal">
      <formula>"NC"</formula>
    </cfRule>
    <cfRule type="cellIs" dxfId="176" priority="535" operator="equal">
      <formula>"TBA"</formula>
    </cfRule>
    <cfRule type="cellIs" dxfId="175" priority="541" operator="equal">
      <formula>"OK"</formula>
    </cfRule>
    <cfRule type="cellIs" dxfId="174" priority="542" operator="equal">
      <formula>"NOK"</formula>
    </cfRule>
  </conditionalFormatting>
  <conditionalFormatting sqref="E6:E11">
    <cfRule type="colorScale" priority="543">
      <colorScale>
        <cfvo type="min"/>
        <cfvo type="percentile" val="50"/>
        <cfvo type="max"/>
        <color rgb="FF63BE7B"/>
        <color rgb="FFFFEB84"/>
        <color rgb="FFF8696B"/>
      </colorScale>
    </cfRule>
  </conditionalFormatting>
  <conditionalFormatting sqref="E13:E20">
    <cfRule type="cellIs" dxfId="173" priority="529" operator="equal">
      <formula>"PC"</formula>
    </cfRule>
    <cfRule type="cellIs" dxfId="172" priority="530" operator="equal">
      <formula>"NC"</formula>
    </cfRule>
    <cfRule type="cellIs" dxfId="171" priority="531" stopIfTrue="1" operator="equal">
      <formula>"NA"</formula>
    </cfRule>
    <cfRule type="cellIs" dxfId="170" priority="532" operator="equal">
      <formula>"OK"</formula>
    </cfRule>
    <cfRule type="cellIs" dxfId="169" priority="533" operator="equal">
      <formula>"NOK"</formula>
    </cfRule>
    <cfRule type="colorScale" priority="534">
      <colorScale>
        <cfvo type="min"/>
        <cfvo type="percentile" val="50"/>
        <cfvo type="max"/>
        <color rgb="FF63BE7B"/>
        <color rgb="FFFFEB84"/>
        <color rgb="FFF8696B"/>
      </colorScale>
    </cfRule>
    <cfRule type="cellIs" dxfId="168" priority="526" operator="equal">
      <formula>"TBA"</formula>
    </cfRule>
    <cfRule type="cellIs" dxfId="167" priority="527" operator="equal">
      <formula>"FC"</formula>
    </cfRule>
    <cfRule type="cellIs" dxfId="166" priority="528" operator="equal">
      <formula>"LC"</formula>
    </cfRule>
  </conditionalFormatting>
  <conditionalFormatting sqref="E22:E24">
    <cfRule type="cellIs" dxfId="165" priority="522" stopIfTrue="1" operator="equal">
      <formula>"NA"</formula>
    </cfRule>
    <cfRule type="cellIs" dxfId="164" priority="521" operator="equal">
      <formula>"NC"</formula>
    </cfRule>
    <cfRule type="cellIs" dxfId="163" priority="520" operator="equal">
      <formula>"PC"</formula>
    </cfRule>
    <cfRule type="colorScale" priority="525">
      <colorScale>
        <cfvo type="min"/>
        <cfvo type="percentile" val="50"/>
        <cfvo type="max"/>
        <color rgb="FF63BE7B"/>
        <color rgb="FFFFEB84"/>
        <color rgb="FFF8696B"/>
      </colorScale>
    </cfRule>
    <cfRule type="cellIs" dxfId="162" priority="524" operator="equal">
      <formula>"NOK"</formula>
    </cfRule>
    <cfRule type="cellIs" dxfId="161" priority="523" operator="equal">
      <formula>"OK"</formula>
    </cfRule>
    <cfRule type="cellIs" dxfId="160" priority="519" operator="equal">
      <formula>"LC"</formula>
    </cfRule>
    <cfRule type="cellIs" dxfId="159" priority="518" operator="equal">
      <formula>"FC"</formula>
    </cfRule>
    <cfRule type="cellIs" dxfId="158" priority="517" operator="equal">
      <formula>"TBA"</formula>
    </cfRule>
  </conditionalFormatting>
  <conditionalFormatting sqref="E26:E28">
    <cfRule type="cellIs" dxfId="157" priority="508" operator="equal">
      <formula>"TBA"</formula>
    </cfRule>
    <cfRule type="cellIs" dxfId="156" priority="509" operator="equal">
      <formula>"FC"</formula>
    </cfRule>
    <cfRule type="cellIs" dxfId="155" priority="512" operator="equal">
      <formula>"NC"</formula>
    </cfRule>
    <cfRule type="colorScale" priority="516">
      <colorScale>
        <cfvo type="min"/>
        <cfvo type="percentile" val="50"/>
        <cfvo type="max"/>
        <color rgb="FF63BE7B"/>
        <color rgb="FFFFEB84"/>
        <color rgb="FFF8696B"/>
      </colorScale>
    </cfRule>
    <cfRule type="cellIs" dxfId="154" priority="515" operator="equal">
      <formula>"NOK"</formula>
    </cfRule>
    <cfRule type="cellIs" dxfId="153" priority="514" operator="equal">
      <formula>"OK"</formula>
    </cfRule>
    <cfRule type="cellIs" dxfId="152" priority="513" stopIfTrue="1" operator="equal">
      <formula>"NA"</formula>
    </cfRule>
    <cfRule type="cellIs" dxfId="151" priority="511" operator="equal">
      <formula>"PC"</formula>
    </cfRule>
    <cfRule type="cellIs" dxfId="150" priority="510" operator="equal">
      <formula>"LC"</formula>
    </cfRule>
  </conditionalFormatting>
  <conditionalFormatting sqref="E30:E31">
    <cfRule type="cellIs" dxfId="149" priority="499" operator="equal">
      <formula>"TBA"</formula>
    </cfRule>
    <cfRule type="cellIs" dxfId="148" priority="500" operator="equal">
      <formula>"FC"</formula>
    </cfRule>
    <cfRule type="cellIs" dxfId="147" priority="505" operator="equal">
      <formula>"OK"</formula>
    </cfRule>
    <cfRule type="cellIs" dxfId="146" priority="502" operator="equal">
      <formula>"PC"</formula>
    </cfRule>
    <cfRule type="cellIs" dxfId="145" priority="503" operator="equal">
      <formula>"NC"</formula>
    </cfRule>
    <cfRule type="cellIs" dxfId="144" priority="504" stopIfTrue="1" operator="equal">
      <formula>"NA"</formula>
    </cfRule>
    <cfRule type="cellIs" dxfId="143" priority="506" operator="equal">
      <formula>"NOK"</formula>
    </cfRule>
    <cfRule type="colorScale" priority="507">
      <colorScale>
        <cfvo type="min"/>
        <cfvo type="percentile" val="50"/>
        <cfvo type="max"/>
        <color rgb="FF63BE7B"/>
        <color rgb="FFFFEB84"/>
        <color rgb="FFF8696B"/>
      </colorScale>
    </cfRule>
    <cfRule type="cellIs" dxfId="142" priority="501" operator="equal">
      <formula>"LC"</formula>
    </cfRule>
  </conditionalFormatting>
  <conditionalFormatting sqref="E33:E42">
    <cfRule type="cellIs" dxfId="141" priority="490" operator="equal">
      <formula>"TBA"</formula>
    </cfRule>
    <cfRule type="cellIs" dxfId="140" priority="492" operator="equal">
      <formula>"LC"</formula>
    </cfRule>
    <cfRule type="cellIs" dxfId="139" priority="493" operator="equal">
      <formula>"PC"</formula>
    </cfRule>
    <cfRule type="cellIs" dxfId="138" priority="494" operator="equal">
      <formula>"NC"</formula>
    </cfRule>
    <cfRule type="cellIs" dxfId="137" priority="495" stopIfTrue="1" operator="equal">
      <formula>"NA"</formula>
    </cfRule>
    <cfRule type="cellIs" dxfId="136" priority="496" operator="equal">
      <formula>"OK"</formula>
    </cfRule>
    <cfRule type="cellIs" dxfId="135" priority="497" operator="equal">
      <formula>"NOK"</formula>
    </cfRule>
    <cfRule type="colorScale" priority="498">
      <colorScale>
        <cfvo type="min"/>
        <cfvo type="percentile" val="50"/>
        <cfvo type="max"/>
        <color rgb="FF63BE7B"/>
        <color rgb="FFFFEB84"/>
        <color rgb="FFF8696B"/>
      </colorScale>
    </cfRule>
    <cfRule type="cellIs" dxfId="134" priority="491" operator="equal">
      <formula>"FC"</formula>
    </cfRule>
  </conditionalFormatting>
  <conditionalFormatting sqref="E44:E45">
    <cfRule type="colorScale" priority="489">
      <colorScale>
        <cfvo type="min"/>
        <cfvo type="percentile" val="50"/>
        <cfvo type="max"/>
        <color rgb="FF63BE7B"/>
        <color rgb="FFFFEB84"/>
        <color rgb="FFF8696B"/>
      </colorScale>
    </cfRule>
    <cfRule type="cellIs" dxfId="133" priority="482" operator="equal">
      <formula>"FC"</formula>
    </cfRule>
    <cfRule type="cellIs" dxfId="132" priority="483" operator="equal">
      <formula>"LC"</formula>
    </cfRule>
    <cfRule type="cellIs" dxfId="131" priority="484" operator="equal">
      <formula>"PC"</formula>
    </cfRule>
    <cfRule type="cellIs" dxfId="130" priority="485" operator="equal">
      <formula>"NC"</formula>
    </cfRule>
    <cfRule type="cellIs" dxfId="129" priority="486" stopIfTrue="1" operator="equal">
      <formula>"NA"</formula>
    </cfRule>
    <cfRule type="cellIs" dxfId="128" priority="487" operator="equal">
      <formula>"OK"</formula>
    </cfRule>
    <cfRule type="cellIs" dxfId="127" priority="481" operator="equal">
      <formula>"TBA"</formula>
    </cfRule>
    <cfRule type="cellIs" dxfId="126" priority="488" operator="equal">
      <formula>"NOK"</formula>
    </cfRule>
  </conditionalFormatting>
  <conditionalFormatting sqref="E47:E49">
    <cfRule type="cellIs" dxfId="125" priority="478" operator="equal">
      <formula>"OK"</formula>
    </cfRule>
    <cfRule type="cellIs" dxfId="124" priority="479" operator="equal">
      <formula>"NOK"</formula>
    </cfRule>
    <cfRule type="colorScale" priority="480">
      <colorScale>
        <cfvo type="min"/>
        <cfvo type="percentile" val="50"/>
        <cfvo type="max"/>
        <color rgb="FF63BE7B"/>
        <color rgb="FFFFEB84"/>
        <color rgb="FFF8696B"/>
      </colorScale>
    </cfRule>
    <cfRule type="cellIs" dxfId="123" priority="475" operator="equal">
      <formula>"PC"</formula>
    </cfRule>
    <cfRule type="cellIs" dxfId="122" priority="472" operator="equal">
      <formula>"TBA"</formula>
    </cfRule>
    <cfRule type="cellIs" dxfId="121" priority="473" operator="equal">
      <formula>"FC"</formula>
    </cfRule>
    <cfRule type="cellIs" dxfId="120" priority="474" operator="equal">
      <formula>"LC"</formula>
    </cfRule>
    <cfRule type="cellIs" dxfId="119" priority="476" operator="equal">
      <formula>"NC"</formula>
    </cfRule>
    <cfRule type="cellIs" dxfId="118" priority="477" stopIfTrue="1" operator="equal">
      <formula>"NA"</formula>
    </cfRule>
  </conditionalFormatting>
  <conditionalFormatting sqref="E51:E53">
    <cfRule type="cellIs" dxfId="117" priority="467" operator="equal">
      <formula>"NC"</formula>
    </cfRule>
    <cfRule type="colorScale" priority="471">
      <colorScale>
        <cfvo type="min"/>
        <cfvo type="percentile" val="50"/>
        <cfvo type="max"/>
        <color rgb="FF63BE7B"/>
        <color rgb="FFFFEB84"/>
        <color rgb="FFF8696B"/>
      </colorScale>
    </cfRule>
    <cfRule type="cellIs" dxfId="116" priority="465" operator="equal">
      <formula>"LC"</formula>
    </cfRule>
    <cfRule type="cellIs" dxfId="115" priority="468" stopIfTrue="1" operator="equal">
      <formula>"NA"</formula>
    </cfRule>
    <cfRule type="cellIs" dxfId="114" priority="466" operator="equal">
      <formula>"PC"</formula>
    </cfRule>
    <cfRule type="cellIs" dxfId="113" priority="469" operator="equal">
      <formula>"OK"</formula>
    </cfRule>
    <cfRule type="cellIs" dxfId="112" priority="464" operator="equal">
      <formula>"FC"</formula>
    </cfRule>
    <cfRule type="cellIs" dxfId="111" priority="463" operator="equal">
      <formula>"TBA"</formula>
    </cfRule>
    <cfRule type="cellIs" dxfId="110" priority="470" operator="equal">
      <formula>"NOK"</formula>
    </cfRule>
  </conditionalFormatting>
  <conditionalFormatting sqref="E57:E58">
    <cfRule type="cellIs" dxfId="109" priority="448" operator="equal">
      <formula>"PC"</formula>
    </cfRule>
    <cfRule type="cellIs" dxfId="108" priority="450" stopIfTrue="1" operator="equal">
      <formula>"NA"</formula>
    </cfRule>
    <cfRule type="cellIs" dxfId="107" priority="452" operator="equal">
      <formula>"NOK"</formula>
    </cfRule>
    <cfRule type="cellIs" dxfId="106" priority="449" operator="equal">
      <formula>"NC"</formula>
    </cfRule>
    <cfRule type="cellIs" dxfId="105" priority="447" operator="equal">
      <formula>"LC"</formula>
    </cfRule>
    <cfRule type="colorScale" priority="453">
      <colorScale>
        <cfvo type="min"/>
        <cfvo type="percentile" val="50"/>
        <cfvo type="max"/>
        <color rgb="FF63BE7B"/>
        <color rgb="FFFFEB84"/>
        <color rgb="FFF8696B"/>
      </colorScale>
    </cfRule>
    <cfRule type="cellIs" dxfId="104" priority="446" operator="equal">
      <formula>"FC"</formula>
    </cfRule>
    <cfRule type="cellIs" dxfId="103" priority="445" operator="equal">
      <formula>"TBA"</formula>
    </cfRule>
    <cfRule type="cellIs" dxfId="102" priority="451" operator="equal">
      <formula>"OK"</formula>
    </cfRule>
  </conditionalFormatting>
  <conditionalFormatting sqref="E62:E63">
    <cfRule type="cellIs" dxfId="101" priority="434" operator="equal">
      <formula>"NOK"</formula>
    </cfRule>
    <cfRule type="colorScale" priority="435">
      <colorScale>
        <cfvo type="min"/>
        <cfvo type="percentile" val="50"/>
        <cfvo type="max"/>
        <color rgb="FF63BE7B"/>
        <color rgb="FFFFEB84"/>
        <color rgb="FFF8696B"/>
      </colorScale>
    </cfRule>
    <cfRule type="cellIs" dxfId="100" priority="427" operator="equal">
      <formula>"TBA"</formula>
    </cfRule>
    <cfRule type="cellIs" dxfId="99" priority="429" operator="equal">
      <formula>"LC"</formula>
    </cfRule>
    <cfRule type="cellIs" dxfId="98" priority="431" operator="equal">
      <formula>"NC"</formula>
    </cfRule>
    <cfRule type="cellIs" dxfId="97" priority="432" stopIfTrue="1" operator="equal">
      <formula>"NA"</formula>
    </cfRule>
    <cfRule type="cellIs" dxfId="96" priority="428" operator="equal">
      <formula>"FC"</formula>
    </cfRule>
    <cfRule type="cellIs" dxfId="95" priority="433" operator="equal">
      <formula>"OK"</formula>
    </cfRule>
    <cfRule type="cellIs" dxfId="94" priority="430" operator="equal">
      <formula>"PC"</formula>
    </cfRule>
  </conditionalFormatting>
  <conditionalFormatting sqref="E67:E68">
    <cfRule type="colorScale" priority="417">
      <colorScale>
        <cfvo type="min"/>
        <cfvo type="percentile" val="50"/>
        <cfvo type="max"/>
        <color rgb="FF63BE7B"/>
        <color rgb="FFFFEB84"/>
        <color rgb="FFF8696B"/>
      </colorScale>
    </cfRule>
    <cfRule type="cellIs" dxfId="93" priority="416" operator="equal">
      <formula>"NOK"</formula>
    </cfRule>
    <cfRule type="cellIs" dxfId="92" priority="414" stopIfTrue="1" operator="equal">
      <formula>"NA"</formula>
    </cfRule>
    <cfRule type="cellIs" dxfId="91" priority="413" operator="equal">
      <formula>"NC"</formula>
    </cfRule>
    <cfRule type="cellIs" dxfId="90" priority="412" operator="equal">
      <formula>"PC"</formula>
    </cfRule>
    <cfRule type="cellIs" dxfId="89" priority="411" operator="equal">
      <formula>"LC"</formula>
    </cfRule>
    <cfRule type="cellIs" dxfId="88" priority="410" operator="equal">
      <formula>"FC"</formula>
    </cfRule>
    <cfRule type="cellIs" dxfId="87" priority="409" operator="equal">
      <formula>"TBA"</formula>
    </cfRule>
    <cfRule type="cellIs" dxfId="86" priority="415" operator="equal">
      <formula>"OK"</formula>
    </cfRule>
  </conditionalFormatting>
  <conditionalFormatting sqref="E72:E73">
    <cfRule type="cellIs" dxfId="85" priority="396" stopIfTrue="1" operator="equal">
      <formula>"NA"</formula>
    </cfRule>
    <cfRule type="cellIs" dxfId="84" priority="395" operator="equal">
      <formula>"NC"</formula>
    </cfRule>
    <cfRule type="cellIs" dxfId="83" priority="394" operator="equal">
      <formula>"PC"</formula>
    </cfRule>
    <cfRule type="cellIs" dxfId="82" priority="393" operator="equal">
      <formula>"LC"</formula>
    </cfRule>
    <cfRule type="colorScale" priority="399">
      <colorScale>
        <cfvo type="min"/>
        <cfvo type="percentile" val="50"/>
        <cfvo type="max"/>
        <color rgb="FF63BE7B"/>
        <color rgb="FFFFEB84"/>
        <color rgb="FFF8696B"/>
      </colorScale>
    </cfRule>
    <cfRule type="cellIs" dxfId="81" priority="392" operator="equal">
      <formula>"FC"</formula>
    </cfRule>
    <cfRule type="cellIs" dxfId="80" priority="398" operator="equal">
      <formula>"NOK"</formula>
    </cfRule>
    <cfRule type="cellIs" dxfId="79" priority="397" operator="equal">
      <formula>"OK"</formula>
    </cfRule>
    <cfRule type="cellIs" dxfId="78" priority="391" operator="equal">
      <formula>"TBA"</formula>
    </cfRule>
  </conditionalFormatting>
  <conditionalFormatting sqref="E77:E79">
    <cfRule type="cellIs" dxfId="77" priority="380" operator="equal">
      <formula>"NOK"</formula>
    </cfRule>
    <cfRule type="cellIs" dxfId="76" priority="379" operator="equal">
      <formula>"OK"</formula>
    </cfRule>
    <cfRule type="cellIs" dxfId="75" priority="378" stopIfTrue="1" operator="equal">
      <formula>"NA"</formula>
    </cfRule>
    <cfRule type="cellIs" dxfId="74" priority="377" operator="equal">
      <formula>"NC"</formula>
    </cfRule>
    <cfRule type="cellIs" dxfId="73" priority="376" operator="equal">
      <formula>"PC"</formula>
    </cfRule>
    <cfRule type="cellIs" dxfId="72" priority="375" operator="equal">
      <formula>"LC"</formula>
    </cfRule>
    <cfRule type="cellIs" dxfId="71" priority="374" operator="equal">
      <formula>"FC"</formula>
    </cfRule>
    <cfRule type="cellIs" dxfId="70" priority="373" operator="equal">
      <formula>"TBA"</formula>
    </cfRule>
    <cfRule type="colorScale" priority="381">
      <colorScale>
        <cfvo type="min"/>
        <cfvo type="percentile" val="50"/>
        <cfvo type="max"/>
        <color rgb="FF63BE7B"/>
        <color rgb="FFFFEB84"/>
        <color rgb="FFF8696B"/>
      </colorScale>
    </cfRule>
  </conditionalFormatting>
  <conditionalFormatting sqref="E81:E90">
    <cfRule type="colorScale" priority="372">
      <colorScale>
        <cfvo type="min"/>
        <cfvo type="percentile" val="50"/>
        <cfvo type="max"/>
        <color rgb="FF63BE7B"/>
        <color rgb="FFFFEB84"/>
        <color rgb="FFF8696B"/>
      </colorScale>
    </cfRule>
    <cfRule type="cellIs" dxfId="69" priority="371" operator="equal">
      <formula>"NOK"</formula>
    </cfRule>
    <cfRule type="cellIs" dxfId="68" priority="370" operator="equal">
      <formula>"OK"</formula>
    </cfRule>
    <cfRule type="cellIs" dxfId="67" priority="369" stopIfTrue="1" operator="equal">
      <formula>"NA"</formula>
    </cfRule>
    <cfRule type="cellIs" dxfId="66" priority="368" operator="equal">
      <formula>"NC"</formula>
    </cfRule>
    <cfRule type="cellIs" dxfId="65" priority="367" operator="equal">
      <formula>"PC"</formula>
    </cfRule>
    <cfRule type="cellIs" dxfId="64" priority="366" operator="equal">
      <formula>"LC"</formula>
    </cfRule>
    <cfRule type="cellIs" dxfId="63" priority="365" operator="equal">
      <formula>"FC"</formula>
    </cfRule>
    <cfRule type="cellIs" dxfId="62" priority="364" operator="equal">
      <formula>"TBA"</formula>
    </cfRule>
  </conditionalFormatting>
  <conditionalFormatting sqref="E92:E94">
    <cfRule type="colorScale" priority="363">
      <colorScale>
        <cfvo type="min"/>
        <cfvo type="percentile" val="50"/>
        <cfvo type="max"/>
        <color rgb="FF63BE7B"/>
        <color rgb="FFFFEB84"/>
        <color rgb="FFF8696B"/>
      </colorScale>
    </cfRule>
    <cfRule type="cellIs" dxfId="61" priority="362" operator="equal">
      <formula>"NOK"</formula>
    </cfRule>
    <cfRule type="cellIs" dxfId="60" priority="361" operator="equal">
      <formula>"OK"</formula>
    </cfRule>
    <cfRule type="cellIs" dxfId="59" priority="360" stopIfTrue="1" operator="equal">
      <formula>"NA"</formula>
    </cfRule>
    <cfRule type="cellIs" dxfId="58" priority="359" operator="equal">
      <formula>"NC"</formula>
    </cfRule>
    <cfRule type="cellIs" dxfId="57" priority="358" operator="equal">
      <formula>"PC"</formula>
    </cfRule>
    <cfRule type="cellIs" dxfId="56" priority="357" operator="equal">
      <formula>"LC"</formula>
    </cfRule>
    <cfRule type="cellIs" dxfId="55" priority="356" operator="equal">
      <formula>"FC"</formula>
    </cfRule>
    <cfRule type="cellIs" dxfId="54" priority="355" operator="equal">
      <formula>"TBA"</formula>
    </cfRule>
  </conditionalFormatting>
  <conditionalFormatting sqref="E98:E106">
    <cfRule type="cellIs" dxfId="53" priority="337" operator="equal">
      <formula>"TBA"</formula>
    </cfRule>
    <cfRule type="cellIs" dxfId="52" priority="338" operator="equal">
      <formula>"FC"</formula>
    </cfRule>
    <cfRule type="cellIs" dxfId="51" priority="339" operator="equal">
      <formula>"LC"</formula>
    </cfRule>
    <cfRule type="cellIs" dxfId="50" priority="340" operator="equal">
      <formula>"PC"</formula>
    </cfRule>
    <cfRule type="cellIs" dxfId="49" priority="341" operator="equal">
      <formula>"NC"</formula>
    </cfRule>
    <cfRule type="cellIs" dxfId="48" priority="342" stopIfTrue="1" operator="equal">
      <formula>"NA"</formula>
    </cfRule>
    <cfRule type="cellIs" dxfId="47" priority="343" operator="equal">
      <formula>"OK"</formula>
    </cfRule>
    <cfRule type="cellIs" dxfId="46" priority="344" operator="equal">
      <formula>"NOK"</formula>
    </cfRule>
    <cfRule type="colorScale" priority="345">
      <colorScale>
        <cfvo type="min"/>
        <cfvo type="percentile" val="50"/>
        <cfvo type="max"/>
        <color rgb="FF63BE7B"/>
        <color rgb="FFFFEB84"/>
        <color rgb="FFF8696B"/>
      </colorScale>
    </cfRule>
  </conditionalFormatting>
  <conditionalFormatting sqref="E108:E111">
    <cfRule type="cellIs" dxfId="45" priority="331" operator="equal">
      <formula>"PC"</formula>
    </cfRule>
    <cfRule type="cellIs" dxfId="44" priority="330" operator="equal">
      <formula>"LC"</formula>
    </cfRule>
    <cfRule type="cellIs" dxfId="43" priority="334" operator="equal">
      <formula>"OK"</formula>
    </cfRule>
    <cfRule type="cellIs" dxfId="42" priority="333" stopIfTrue="1" operator="equal">
      <formula>"NA"</formula>
    </cfRule>
    <cfRule type="cellIs" dxfId="41" priority="332" operator="equal">
      <formula>"NC"</formula>
    </cfRule>
    <cfRule type="colorScale" priority="336">
      <colorScale>
        <cfvo type="min"/>
        <cfvo type="percentile" val="50"/>
        <cfvo type="max"/>
        <color rgb="FF63BE7B"/>
        <color rgb="FFFFEB84"/>
        <color rgb="FFF8696B"/>
      </colorScale>
    </cfRule>
    <cfRule type="cellIs" dxfId="40" priority="328" operator="equal">
      <formula>"TBA"</formula>
    </cfRule>
    <cfRule type="cellIs" dxfId="39" priority="329" operator="equal">
      <formula>"FC"</formula>
    </cfRule>
    <cfRule type="cellIs" dxfId="38" priority="335" operator="equal">
      <formula>"NOK"</formula>
    </cfRule>
  </conditionalFormatting>
  <conditionalFormatting sqref="E113:E120">
    <cfRule type="cellIs" dxfId="37" priority="322" operator="equal">
      <formula>"PC"</formula>
    </cfRule>
    <cfRule type="cellIs" dxfId="36" priority="321" operator="equal">
      <formula>"LC"</formula>
    </cfRule>
    <cfRule type="cellIs" dxfId="35" priority="320" operator="equal">
      <formula>"FC"</formula>
    </cfRule>
    <cfRule type="cellIs" dxfId="34" priority="319" operator="equal">
      <formula>"TBA"</formula>
    </cfRule>
    <cfRule type="colorScale" priority="327">
      <colorScale>
        <cfvo type="min"/>
        <cfvo type="percentile" val="50"/>
        <cfvo type="max"/>
        <color rgb="FF63BE7B"/>
        <color rgb="FFFFEB84"/>
        <color rgb="FFF8696B"/>
      </colorScale>
    </cfRule>
    <cfRule type="cellIs" dxfId="33" priority="326" operator="equal">
      <formula>"NOK"</formula>
    </cfRule>
    <cfRule type="cellIs" dxfId="32" priority="325" operator="equal">
      <formula>"OK"</formula>
    </cfRule>
    <cfRule type="cellIs" dxfId="31" priority="324" stopIfTrue="1" operator="equal">
      <formula>"NA"</formula>
    </cfRule>
    <cfRule type="cellIs" dxfId="30" priority="323" operator="equal">
      <formula>"NC"</formula>
    </cfRule>
  </conditionalFormatting>
  <conditionalFormatting sqref="E122:E123">
    <cfRule type="cellIs" dxfId="29" priority="310" operator="equal">
      <formula>"TBA"</formula>
    </cfRule>
    <cfRule type="cellIs" dxfId="28" priority="311" operator="equal">
      <formula>"FC"</formula>
    </cfRule>
    <cfRule type="cellIs" dxfId="27" priority="312" operator="equal">
      <formula>"LC"</formula>
    </cfRule>
    <cfRule type="cellIs" dxfId="26" priority="313" operator="equal">
      <formula>"PC"</formula>
    </cfRule>
    <cfRule type="cellIs" dxfId="25" priority="314" operator="equal">
      <formula>"NC"</formula>
    </cfRule>
    <cfRule type="cellIs" dxfId="24" priority="6019" stopIfTrue="1" operator="equal">
      <formula>"NA"</formula>
    </cfRule>
    <cfRule type="cellIs" dxfId="23" priority="6020" operator="equal">
      <formula>"OK"</formula>
    </cfRule>
    <cfRule type="cellIs" dxfId="22" priority="6021" operator="equal">
      <formula>"NOK"</formula>
    </cfRule>
  </conditionalFormatting>
  <conditionalFormatting sqref="E125:E126">
    <cfRule type="cellIs" dxfId="21" priority="13" operator="equal">
      <formula>"FC"</formula>
    </cfRule>
    <cfRule type="cellIs" dxfId="20" priority="12" operator="equal">
      <formula>"TBA"</formula>
    </cfRule>
    <cfRule type="cellIs" dxfId="19" priority="14" operator="equal">
      <formula>"LC"</formula>
    </cfRule>
    <cfRule type="cellIs" dxfId="18" priority="16" operator="equal">
      <formula>"NC"</formula>
    </cfRule>
    <cfRule type="cellIs" dxfId="17" priority="17" stopIfTrue="1" operator="equal">
      <formula>"NA"</formula>
    </cfRule>
    <cfRule type="cellIs" dxfId="16" priority="18" operator="equal">
      <formula>"OK"</formula>
    </cfRule>
    <cfRule type="cellIs" dxfId="15" priority="19" operator="equal">
      <formula>"NOK"</formula>
    </cfRule>
    <cfRule type="cellIs" dxfId="14" priority="15" operator="equal">
      <formula>"PC"</formula>
    </cfRule>
  </conditionalFormatting>
  <conditionalFormatting sqref="C122:C123 C125">
    <cfRule type="colorScale" priority="31">
      <colorScale>
        <cfvo type="min"/>
        <cfvo type="percentile" val="50"/>
        <cfvo type="max"/>
        <color rgb="FF63BE7B"/>
        <color rgb="FFFFEB84"/>
        <color rgb="FFF8696B"/>
      </colorScale>
    </cfRule>
  </conditionalFormatting>
  <conditionalFormatting sqref="E122:E123 E125">
    <cfRule type="colorScale" priority="6022">
      <colorScale>
        <cfvo type="min"/>
        <cfvo type="percentile" val="50"/>
        <cfvo type="max"/>
        <color rgb="FF63BE7B"/>
        <color rgb="FFFFEB84"/>
        <color rgb="FFF8696B"/>
      </colorScale>
    </cfRule>
  </conditionalFormatting>
  <dataValidations count="2">
    <dataValidation type="list" allowBlank="1" showInputMessage="1" showErrorMessage="1" sqref="C55 C60 C65 C70 C75 C96 C5:C11 C13:C20 C22:C24 C26:C28 C30:C31 C33:C42 C44:C45 C47:C49 C51:C53 C57:C58 C62:C63 C67:C68 C72:C73 C77:C79 C81:C90 C92:C94 C98:C106 C108:C111 C113:C120 C122:C123 C125:C126">
      <formula1>"YES,NO,NOT APPLICABLE"</formula1>
    </dataValidation>
    <dataValidation type="list" allowBlank="1" showInputMessage="1" showErrorMessage="1" sqref="E55 E60 E65 E70 E75 E96 E5:E11 E13:E20 E22:E24 E26:E28 E30:E31 E33:E42 E44:E45 E47:E49 E51:E53 E57:E58 E62:E63 E67:E68 E72:E73 E77:E79 E81:E90 E92:E94 E98:E106 E108:E111 E113:E120 E122:E123 E125:E126">
      <formula1>"OK,NOK,TBA,NA"</formula1>
    </dataValidation>
  </dataValidation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N15"/>
  <sheetViews>
    <sheetView zoomScale="70" zoomScaleNormal="70" workbookViewId="0">
      <pane ySplit="3" topLeftCell="A4" activePane="bottomLeft" state="frozen"/>
      <selection pane="bottomLeft" activeCell="B13" sqref="B13"/>
    </sheetView>
  </sheetViews>
  <sheetFormatPr defaultColWidth="9.1328125" defaultRowHeight="12.5"/>
  <cols>
    <col min="1" max="1" width="31.1328125" style="70" customWidth="1"/>
    <col min="2" max="2" width="98.6796875" style="71" customWidth="1"/>
    <col min="3" max="3" width="28.40625" style="72" customWidth="1"/>
    <col min="4" max="4" width="64.6796875" customWidth="1"/>
    <col min="5" max="5" width="27" style="72" customWidth="1"/>
    <col min="6" max="6" width="58.6796875" customWidth="1"/>
    <col min="9" max="9" width="22.86328125" customWidth="1"/>
    <col min="13" max="13" width="16.6796875" customWidth="1"/>
  </cols>
  <sheetData>
    <row r="1" spans="1:14" ht="25">
      <c r="A1" s="495" t="s">
        <v>0</v>
      </c>
      <c r="B1" s="495"/>
      <c r="C1" s="495"/>
      <c r="D1" s="495"/>
      <c r="E1" s="495"/>
      <c r="F1" s="495"/>
      <c r="G1" s="73"/>
      <c r="H1" s="73"/>
    </row>
    <row r="2" spans="1:14" s="67" customFormat="1" ht="15">
      <c r="A2" s="500" t="s">
        <v>1123</v>
      </c>
      <c r="B2" s="500" t="s">
        <v>575</v>
      </c>
      <c r="C2" s="508" t="s">
        <v>231</v>
      </c>
      <c r="D2" s="509"/>
      <c r="E2" s="508" t="s">
        <v>1124</v>
      </c>
      <c r="F2" s="509"/>
    </row>
    <row r="3" spans="1:14" s="68" customFormat="1" ht="15">
      <c r="A3" s="510"/>
      <c r="B3" s="510"/>
      <c r="C3" s="74" t="s">
        <v>182</v>
      </c>
      <c r="D3" s="75" t="s">
        <v>238</v>
      </c>
      <c r="E3" s="74" t="s">
        <v>182</v>
      </c>
      <c r="F3" s="75" t="s">
        <v>239</v>
      </c>
    </row>
    <row r="4" spans="1:14" s="69" customFormat="1" ht="73.75">
      <c r="A4" s="76" t="s">
        <v>1125</v>
      </c>
      <c r="B4" s="77" t="s">
        <v>1126</v>
      </c>
      <c r="C4" s="78" t="s">
        <v>250</v>
      </c>
      <c r="D4" s="79"/>
      <c r="E4" s="80"/>
      <c r="F4" s="79"/>
      <c r="H4" s="81" t="s">
        <v>245</v>
      </c>
      <c r="I4" s="85" t="s">
        <v>246</v>
      </c>
      <c r="J4" s="86">
        <f>COUNTIF(C$4:C$29,"NA")</f>
        <v>0</v>
      </c>
      <c r="K4" s="87"/>
      <c r="L4" s="88" t="s">
        <v>247</v>
      </c>
      <c r="M4" s="85" t="s">
        <v>247</v>
      </c>
      <c r="N4" s="88">
        <f>COUNTIF(E$4:E$133,"OK")</f>
        <v>0</v>
      </c>
    </row>
    <row r="5" spans="1:14" s="69" customFormat="1" ht="103.25">
      <c r="A5" s="76" t="s">
        <v>1127</v>
      </c>
      <c r="B5" s="77" t="s">
        <v>1128</v>
      </c>
      <c r="C5" s="78" t="s">
        <v>250</v>
      </c>
      <c r="D5" s="79"/>
      <c r="E5" s="80"/>
      <c r="F5" s="79"/>
      <c r="H5" s="81" t="s">
        <v>255</v>
      </c>
      <c r="I5" s="85" t="s">
        <v>256</v>
      </c>
      <c r="J5" s="89">
        <f>COUNTIF(C$4:C$29,"NC")</f>
        <v>0</v>
      </c>
      <c r="K5" s="87"/>
      <c r="L5" s="90" t="s">
        <v>257</v>
      </c>
      <c r="M5" s="85" t="s">
        <v>257</v>
      </c>
      <c r="N5" s="90">
        <f>COUNTIF(E$4:E$133,"NOK")</f>
        <v>0</v>
      </c>
    </row>
    <row r="6" spans="1:14" s="69" customFormat="1" ht="14.75">
      <c r="A6" s="76" t="s">
        <v>1129</v>
      </c>
      <c r="B6" s="77" t="s">
        <v>1130</v>
      </c>
      <c r="C6" s="78" t="s">
        <v>250</v>
      </c>
      <c r="D6" s="79"/>
      <c r="E6" s="80"/>
      <c r="F6" s="79"/>
      <c r="H6" s="82" t="s">
        <v>261</v>
      </c>
      <c r="I6" s="85" t="s">
        <v>262</v>
      </c>
      <c r="J6" s="82">
        <f>COUNTIF(C$4:C$29,"PC")</f>
        <v>0</v>
      </c>
      <c r="K6" s="87"/>
      <c r="L6" s="91" t="s">
        <v>263</v>
      </c>
      <c r="M6" s="85" t="s">
        <v>264</v>
      </c>
      <c r="N6" s="91">
        <f>COUNTIF(E$4:E$133,"TBA")</f>
        <v>0</v>
      </c>
    </row>
    <row r="7" spans="1:14" s="69" customFormat="1" ht="29.5">
      <c r="A7" s="76" t="s">
        <v>1131</v>
      </c>
      <c r="B7" s="77" t="s">
        <v>1132</v>
      </c>
      <c r="C7" s="78" t="s">
        <v>250</v>
      </c>
      <c r="D7" s="79"/>
      <c r="E7" s="80"/>
      <c r="F7" s="79"/>
      <c r="H7" s="83" t="s">
        <v>269</v>
      </c>
      <c r="I7" s="85" t="s">
        <v>270</v>
      </c>
      <c r="J7" s="83">
        <f>COUNTIF(C$4:C$29,"LC")</f>
        <v>0</v>
      </c>
      <c r="K7" s="87"/>
      <c r="L7" s="92" t="s">
        <v>245</v>
      </c>
      <c r="M7" s="85" t="s">
        <v>246</v>
      </c>
      <c r="N7" s="92">
        <f>COUNTIF(E$4:E$133,"NA")</f>
        <v>0</v>
      </c>
    </row>
    <row r="8" spans="1:14" s="69" customFormat="1" ht="29.5">
      <c r="A8" s="76" t="s">
        <v>1133</v>
      </c>
      <c r="B8" s="77" t="s">
        <v>1134</v>
      </c>
      <c r="C8" s="78" t="s">
        <v>250</v>
      </c>
      <c r="D8" s="79"/>
      <c r="E8" s="80"/>
      <c r="F8" s="79"/>
      <c r="H8" s="84" t="s">
        <v>250</v>
      </c>
      <c r="I8" s="85" t="s">
        <v>274</v>
      </c>
      <c r="J8" s="93">
        <f>COUNTIF(C$4:C$29,"FC")</f>
        <v>12</v>
      </c>
      <c r="K8" s="67"/>
      <c r="L8" s="67"/>
      <c r="M8" s="67"/>
      <c r="N8" s="67"/>
    </row>
    <row r="9" spans="1:14" s="69" customFormat="1" ht="29.5">
      <c r="A9" s="76" t="s">
        <v>1135</v>
      </c>
      <c r="B9" s="77" t="s">
        <v>1136</v>
      </c>
      <c r="C9" s="78" t="s">
        <v>250</v>
      </c>
      <c r="D9" s="79"/>
      <c r="E9" s="80"/>
      <c r="F9" s="79"/>
    </row>
    <row r="10" spans="1:14" s="69" customFormat="1" ht="44.25">
      <c r="A10" s="76" t="s">
        <v>1137</v>
      </c>
      <c r="B10" s="77" t="s">
        <v>1138</v>
      </c>
      <c r="C10" s="78" t="s">
        <v>250</v>
      </c>
      <c r="D10" s="79"/>
      <c r="E10" s="80"/>
      <c r="F10" s="79"/>
    </row>
    <row r="11" spans="1:14" s="69" customFormat="1" ht="29.5">
      <c r="A11" s="76" t="s">
        <v>1139</v>
      </c>
      <c r="B11" s="77" t="s">
        <v>1140</v>
      </c>
      <c r="C11" s="78" t="s">
        <v>250</v>
      </c>
      <c r="D11" s="79"/>
      <c r="E11" s="80"/>
      <c r="F11" s="79"/>
    </row>
    <row r="12" spans="1:14" s="69" customFormat="1" ht="14.75">
      <c r="A12" s="76" t="s">
        <v>1141</v>
      </c>
      <c r="B12" s="77" t="s">
        <v>1142</v>
      </c>
      <c r="C12" s="78" t="s">
        <v>250</v>
      </c>
      <c r="D12" s="79"/>
      <c r="E12" s="80"/>
      <c r="F12" s="79"/>
    </row>
    <row r="13" spans="1:14" s="69" customFormat="1" ht="29.5">
      <c r="A13" s="76" t="s">
        <v>1143</v>
      </c>
      <c r="B13" s="77" t="s">
        <v>1144</v>
      </c>
      <c r="C13" s="78" t="s">
        <v>250</v>
      </c>
      <c r="D13" s="79"/>
      <c r="E13" s="80"/>
      <c r="F13" s="79"/>
    </row>
    <row r="14" spans="1:14" s="69" customFormat="1" ht="14.75">
      <c r="A14" s="76" t="s">
        <v>1145</v>
      </c>
      <c r="B14" s="77" t="s">
        <v>1146</v>
      </c>
      <c r="C14" s="78" t="s">
        <v>250</v>
      </c>
      <c r="D14" s="79"/>
      <c r="E14" s="80"/>
      <c r="F14" s="79"/>
    </row>
    <row r="15" spans="1:14" s="69" customFormat="1" ht="29.5">
      <c r="A15" s="76" t="s">
        <v>1147</v>
      </c>
      <c r="B15" s="77" t="s">
        <v>1148</v>
      </c>
      <c r="C15" s="78" t="s">
        <v>250</v>
      </c>
      <c r="D15" s="79"/>
      <c r="E15" s="80"/>
      <c r="F15" s="79"/>
    </row>
  </sheetData>
  <mergeCells count="5">
    <mergeCell ref="A1:F1"/>
    <mergeCell ref="C2:D2"/>
    <mergeCell ref="E2:F2"/>
    <mergeCell ref="A2:A3"/>
    <mergeCell ref="B2:B3"/>
  </mergeCells>
  <phoneticPr fontId="55" type="noConversion"/>
  <conditionalFormatting sqref="C4:C15">
    <cfRule type="cellIs" dxfId="13" priority="123" operator="equal">
      <formula>"FC"</formula>
    </cfRule>
    <cfRule type="cellIs" dxfId="12" priority="123" operator="equal">
      <formula>"LC"</formula>
    </cfRule>
    <cfRule type="cellIs" dxfId="11" priority="123" operator="equal">
      <formula>"PC"</formula>
    </cfRule>
    <cfRule type="cellIs" dxfId="10" priority="123" operator="equal">
      <formula>"NC"</formula>
    </cfRule>
    <cfRule type="cellIs" dxfId="9" priority="144" stopIfTrue="1" operator="equal">
      <formula>"NA"</formula>
    </cfRule>
    <cfRule type="cellIs" dxfId="8" priority="144" operator="equal">
      <formula>"OK"</formula>
    </cfRule>
    <cfRule type="cellIs" dxfId="7" priority="145" operator="equal">
      <formula>"NOK"</formula>
    </cfRule>
    <cfRule type="colorScale" priority="146">
      <colorScale>
        <cfvo type="min"/>
        <cfvo type="percentile" val="50"/>
        <cfvo type="max"/>
        <color rgb="FF63BE7B"/>
        <color rgb="FFFFEB84"/>
        <color rgb="FFF8696B"/>
      </colorScale>
    </cfRule>
  </conditionalFormatting>
  <conditionalFormatting sqref="E2:E1048576">
    <cfRule type="cellIs" dxfId="6" priority="1" operator="equal">
      <formula>"TBA"</formula>
    </cfRule>
  </conditionalFormatting>
  <conditionalFormatting sqref="E4:E15">
    <cfRule type="cellIs" dxfId="5" priority="2" stopIfTrue="1" operator="equal">
      <formula>"NA"</formula>
    </cfRule>
    <cfRule type="cellIs" dxfId="4" priority="3" stopIfTrue="1" operator="equal">
      <formula>"NOK"</formula>
    </cfRule>
    <cfRule type="cellIs" dxfId="3" priority="4" stopIfTrue="1" operator="equal">
      <formula>"OK"</formula>
    </cfRule>
  </conditionalFormatting>
  <conditionalFormatting sqref="L6:L7">
    <cfRule type="cellIs" dxfId="2" priority="40" operator="equal">
      <formula>"FC"</formula>
    </cfRule>
  </conditionalFormatting>
  <conditionalFormatting sqref="N4:N7">
    <cfRule type="cellIs" dxfId="1" priority="39" operator="equal">
      <formula>"FC"</formula>
    </cfRule>
  </conditionalFormatting>
  <conditionalFormatting sqref="H4:H8 J4:J8">
    <cfRule type="cellIs" dxfId="0" priority="42" operator="equal">
      <formula>"FC"</formula>
    </cfRule>
  </conditionalFormatting>
  <dataValidations count="2">
    <dataValidation type="list" allowBlank="1" showInputMessage="1" showErrorMessage="1" sqref="C4:C15">
      <formula1>$H$4:$H$8</formula1>
    </dataValidation>
    <dataValidation type="list" allowBlank="1" showInputMessage="1" showErrorMessage="1" sqref="E4:E15">
      <formula1>$L$4:$L$7</formula1>
    </dataValidation>
  </dataValidation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4"/>
  <sheetViews>
    <sheetView zoomScale="85" zoomScaleNormal="85" workbookViewId="0">
      <pane xSplit="2" ySplit="4" topLeftCell="C5" activePane="bottomRight" state="frozen"/>
      <selection pane="topRight"/>
      <selection pane="bottomLeft"/>
      <selection pane="bottomRight" activeCell="C12" sqref="C12"/>
    </sheetView>
  </sheetViews>
  <sheetFormatPr defaultColWidth="11.54296875" defaultRowHeight="13.75"/>
  <cols>
    <col min="1" max="1" width="3.1328125" style="43" customWidth="1"/>
    <col min="2" max="2" width="47" style="43" customWidth="1"/>
    <col min="3" max="3" width="63.26953125" style="43" customWidth="1"/>
    <col min="4" max="4" width="20.54296875" style="43" customWidth="1"/>
    <col min="5" max="5" width="25.26953125" style="43" customWidth="1"/>
    <col min="6" max="6" width="24.54296875" style="43" customWidth="1"/>
    <col min="7" max="7" width="80.1328125" style="43" customWidth="1"/>
    <col min="8" max="16384" width="11.54296875" style="43"/>
  </cols>
  <sheetData>
    <row r="1" spans="1:19">
      <c r="A1" s="44" t="s">
        <v>1149</v>
      </c>
      <c r="B1" s="45"/>
      <c r="C1" s="45"/>
      <c r="D1" s="45"/>
      <c r="E1" s="46"/>
      <c r="F1" s="45"/>
      <c r="G1" s="45"/>
      <c r="H1" s="45"/>
      <c r="I1" s="45"/>
      <c r="J1" s="45"/>
      <c r="K1" s="45"/>
    </row>
    <row r="2" spans="1:19" ht="22.9" customHeight="1">
      <c r="A2" s="45"/>
      <c r="B2" s="45"/>
      <c r="C2" s="511" t="s">
        <v>1150</v>
      </c>
      <c r="D2" s="511"/>
      <c r="E2" s="511"/>
      <c r="F2" s="511"/>
      <c r="G2" s="511"/>
      <c r="H2" s="45"/>
      <c r="I2" s="45"/>
      <c r="J2" s="45"/>
      <c r="K2" s="45"/>
      <c r="L2" s="45"/>
      <c r="M2" s="45"/>
      <c r="N2" s="45"/>
      <c r="O2" s="45"/>
      <c r="P2" s="45"/>
      <c r="Q2" s="45"/>
      <c r="R2" s="45"/>
      <c r="S2" s="45"/>
    </row>
    <row r="3" spans="1:19" s="42" customFormat="1">
      <c r="A3" s="46"/>
      <c r="B3" s="47" t="s">
        <v>1151</v>
      </c>
      <c r="C3" s="48" t="s">
        <v>1152</v>
      </c>
      <c r="D3" s="512" t="s">
        <v>1153</v>
      </c>
      <c r="E3" s="513"/>
      <c r="F3" s="514"/>
      <c r="G3" s="515" t="s">
        <v>1154</v>
      </c>
      <c r="H3" s="46"/>
      <c r="I3" s="46"/>
      <c r="J3" s="46"/>
      <c r="K3" s="46"/>
      <c r="L3" s="46"/>
      <c r="M3" s="46"/>
      <c r="N3" s="46"/>
      <c r="O3" s="46"/>
      <c r="P3" s="46"/>
      <c r="Q3" s="46"/>
      <c r="R3" s="46"/>
      <c r="S3" s="46"/>
    </row>
    <row r="4" spans="1:19">
      <c r="A4" s="45"/>
      <c r="B4" s="49"/>
      <c r="C4" s="50"/>
      <c r="D4" s="51" t="s">
        <v>160</v>
      </c>
      <c r="E4" s="52" t="s">
        <v>163</v>
      </c>
      <c r="F4" s="51" t="s">
        <v>1155</v>
      </c>
      <c r="G4" s="516"/>
      <c r="H4" s="45"/>
      <c r="I4" s="45"/>
      <c r="J4" s="45"/>
      <c r="K4" s="45"/>
      <c r="L4" s="45"/>
      <c r="M4" s="45"/>
      <c r="N4" s="45"/>
      <c r="O4" s="45"/>
      <c r="P4" s="45"/>
      <c r="Q4" s="45"/>
      <c r="R4" s="45"/>
      <c r="S4" s="45"/>
    </row>
    <row r="5" spans="1:19" ht="27.5">
      <c r="A5" s="45"/>
      <c r="B5" s="53" t="s">
        <v>1156</v>
      </c>
      <c r="C5" s="54" t="s">
        <v>1157</v>
      </c>
      <c r="D5" s="54" t="s">
        <v>1158</v>
      </c>
      <c r="E5" s="54" t="s">
        <v>1159</v>
      </c>
      <c r="F5" s="55"/>
      <c r="G5" s="56" t="s">
        <v>1160</v>
      </c>
      <c r="H5" s="45"/>
      <c r="I5" s="45"/>
      <c r="J5" s="45"/>
      <c r="K5" s="45"/>
      <c r="L5" s="45"/>
      <c r="M5" s="45"/>
      <c r="N5" s="45"/>
      <c r="O5" s="45"/>
      <c r="P5" s="45"/>
      <c r="Q5" s="45"/>
      <c r="R5" s="45"/>
      <c r="S5" s="45"/>
    </row>
    <row r="6" spans="1:19" ht="27.5">
      <c r="A6" s="45"/>
      <c r="B6" s="57" t="s">
        <v>595</v>
      </c>
      <c r="C6" s="58"/>
      <c r="D6" s="58" t="s">
        <v>1161</v>
      </c>
      <c r="E6" s="59" t="s">
        <v>1162</v>
      </c>
      <c r="F6" s="58"/>
      <c r="G6" s="60" t="s">
        <v>1163</v>
      </c>
      <c r="H6" s="45"/>
      <c r="I6" s="45"/>
      <c r="J6" s="45"/>
      <c r="K6" s="45"/>
      <c r="L6" s="45"/>
      <c r="M6" s="45"/>
      <c r="N6" s="45"/>
      <c r="O6" s="45"/>
      <c r="P6" s="45"/>
      <c r="Q6" s="45"/>
      <c r="R6" s="45"/>
      <c r="S6" s="45"/>
    </row>
    <row r="7" spans="1:19" ht="96.25">
      <c r="A7" s="45"/>
      <c r="B7" s="57" t="s">
        <v>618</v>
      </c>
      <c r="C7" s="59" t="s">
        <v>1164</v>
      </c>
      <c r="D7" s="58"/>
      <c r="E7" s="59" t="s">
        <v>1165</v>
      </c>
      <c r="F7" s="58"/>
      <c r="G7" s="60" t="s">
        <v>1166</v>
      </c>
      <c r="H7" s="45"/>
      <c r="I7" s="45"/>
      <c r="J7" s="45"/>
      <c r="K7" s="45"/>
      <c r="L7" s="45"/>
      <c r="M7" s="45"/>
      <c r="N7" s="45"/>
      <c r="O7" s="45"/>
      <c r="P7" s="45"/>
      <c r="Q7" s="45"/>
      <c r="R7" s="45"/>
      <c r="S7" s="45"/>
    </row>
    <row r="8" spans="1:19" ht="152.44999999999999" customHeight="1">
      <c r="A8" s="45"/>
      <c r="B8" s="57" t="s">
        <v>403</v>
      </c>
      <c r="C8" s="59" t="s">
        <v>1167</v>
      </c>
      <c r="D8" s="59" t="s">
        <v>1168</v>
      </c>
      <c r="E8" s="61" t="s">
        <v>1169</v>
      </c>
      <c r="F8" s="58"/>
      <c r="G8" s="60" t="s">
        <v>1170</v>
      </c>
      <c r="H8" s="45"/>
      <c r="I8" s="45"/>
      <c r="J8" s="45"/>
      <c r="K8" s="45"/>
      <c r="L8" s="45"/>
      <c r="M8" s="45"/>
      <c r="N8" s="45"/>
      <c r="O8" s="45"/>
      <c r="P8" s="45"/>
      <c r="Q8" s="45"/>
      <c r="R8" s="45"/>
      <c r="S8" s="45"/>
    </row>
    <row r="9" spans="1:19" ht="206.25">
      <c r="A9" s="45"/>
      <c r="B9" s="57" t="s">
        <v>527</v>
      </c>
      <c r="C9" s="59" t="s">
        <v>1171</v>
      </c>
      <c r="D9" s="59" t="s">
        <v>1172</v>
      </c>
      <c r="E9" s="59" t="s">
        <v>1173</v>
      </c>
      <c r="F9" s="58"/>
      <c r="G9" s="60" t="s">
        <v>1174</v>
      </c>
      <c r="H9" s="45"/>
      <c r="I9" s="45"/>
      <c r="J9" s="45"/>
      <c r="K9" s="45"/>
      <c r="L9" s="45"/>
      <c r="M9" s="45"/>
      <c r="N9" s="45"/>
      <c r="O9" s="45"/>
      <c r="P9" s="45"/>
      <c r="Q9" s="45"/>
      <c r="R9" s="45"/>
      <c r="S9" s="45"/>
    </row>
    <row r="10" spans="1:19" ht="170.45" customHeight="1">
      <c r="A10" s="45"/>
      <c r="B10" s="57" t="s">
        <v>253</v>
      </c>
      <c r="C10" s="59" t="s">
        <v>1175</v>
      </c>
      <c r="D10" s="61" t="s">
        <v>1176</v>
      </c>
      <c r="E10" s="59"/>
      <c r="F10" s="58"/>
      <c r="G10" s="435" t="s">
        <v>252</v>
      </c>
      <c r="H10" s="45"/>
      <c r="I10" s="45"/>
      <c r="J10" s="45"/>
      <c r="K10" s="45"/>
      <c r="L10" s="45"/>
      <c r="M10" s="45"/>
      <c r="N10" s="45"/>
      <c r="O10" s="45"/>
      <c r="P10" s="45"/>
      <c r="Q10" s="45"/>
      <c r="R10" s="45"/>
      <c r="S10" s="45"/>
    </row>
    <row r="11" spans="1:19" ht="96.25">
      <c r="A11" s="45"/>
      <c r="B11" s="57" t="s">
        <v>684</v>
      </c>
      <c r="C11" s="59" t="s">
        <v>1177</v>
      </c>
      <c r="D11" s="58"/>
      <c r="E11" s="59" t="s">
        <v>1178</v>
      </c>
      <c r="F11" s="58"/>
      <c r="G11" s="60" t="s">
        <v>1179</v>
      </c>
      <c r="H11" s="45"/>
      <c r="I11" s="45"/>
      <c r="J11" s="45"/>
      <c r="K11" s="45"/>
      <c r="L11" s="45"/>
      <c r="M11" s="45"/>
      <c r="N11" s="45"/>
      <c r="O11" s="45"/>
      <c r="P11" s="45"/>
      <c r="Q11" s="45"/>
      <c r="R11" s="45"/>
      <c r="S11" s="45"/>
    </row>
    <row r="12" spans="1:19" ht="110">
      <c r="A12" s="45"/>
      <c r="B12" s="62" t="s">
        <v>695</v>
      </c>
      <c r="C12" s="59" t="s">
        <v>1180</v>
      </c>
      <c r="D12" s="58"/>
      <c r="E12" s="59" t="s">
        <v>1181</v>
      </c>
      <c r="F12" s="58"/>
      <c r="G12" s="60" t="s">
        <v>1182</v>
      </c>
      <c r="H12" s="45"/>
      <c r="I12" s="45"/>
      <c r="J12" s="45"/>
      <c r="K12" s="45"/>
      <c r="L12" s="45"/>
      <c r="M12" s="45"/>
      <c r="N12" s="45"/>
      <c r="O12" s="45"/>
      <c r="P12" s="45"/>
      <c r="Q12" s="45"/>
      <c r="R12" s="45"/>
      <c r="S12" s="45"/>
    </row>
    <row r="13" spans="1:19" ht="82.5">
      <c r="A13" s="45"/>
      <c r="B13" s="57" t="s">
        <v>707</v>
      </c>
      <c r="C13" s="59" t="s">
        <v>1183</v>
      </c>
      <c r="D13" s="58"/>
      <c r="E13" s="59" t="s">
        <v>1184</v>
      </c>
      <c r="F13" s="58"/>
      <c r="G13" s="60" t="s">
        <v>1185</v>
      </c>
      <c r="H13" s="45"/>
      <c r="I13" s="45"/>
      <c r="J13" s="45"/>
      <c r="K13" s="45"/>
      <c r="L13" s="45"/>
      <c r="M13" s="45"/>
      <c r="N13" s="45"/>
      <c r="O13" s="45"/>
      <c r="P13" s="45"/>
      <c r="Q13" s="45"/>
      <c r="R13" s="45"/>
      <c r="S13" s="45"/>
    </row>
    <row r="14" spans="1:19" ht="55">
      <c r="A14" s="45"/>
      <c r="B14" s="57" t="s">
        <v>613</v>
      </c>
      <c r="C14" s="59" t="s">
        <v>1186</v>
      </c>
      <c r="D14" s="58"/>
      <c r="E14" s="59" t="s">
        <v>1187</v>
      </c>
      <c r="F14" s="58"/>
      <c r="G14" s="63" t="s">
        <v>1188</v>
      </c>
      <c r="H14" s="45"/>
      <c r="I14" s="45"/>
      <c r="J14" s="45"/>
      <c r="K14" s="45"/>
      <c r="L14" s="45"/>
      <c r="M14" s="45"/>
      <c r="N14" s="45"/>
      <c r="O14" s="45"/>
      <c r="P14" s="45"/>
      <c r="Q14" s="45"/>
      <c r="R14" s="45"/>
      <c r="S14" s="45"/>
    </row>
    <row r="15" spans="1:19" ht="27.5">
      <c r="A15" s="45"/>
      <c r="B15" s="62" t="s">
        <v>724</v>
      </c>
      <c r="C15" s="58" t="s">
        <v>1189</v>
      </c>
      <c r="D15" s="58"/>
      <c r="E15" s="59" t="s">
        <v>1190</v>
      </c>
      <c r="F15" s="58"/>
      <c r="G15" s="60" t="s">
        <v>1191</v>
      </c>
      <c r="H15" s="45"/>
      <c r="I15" s="45"/>
      <c r="J15" s="45"/>
      <c r="K15" s="45"/>
      <c r="L15" s="45"/>
      <c r="M15" s="45"/>
      <c r="N15" s="45"/>
      <c r="O15" s="45"/>
      <c r="P15" s="45"/>
      <c r="Q15" s="45"/>
      <c r="R15" s="45"/>
      <c r="S15" s="45"/>
    </row>
    <row r="16" spans="1:19" ht="55">
      <c r="A16" s="45"/>
      <c r="B16" s="57" t="s">
        <v>739</v>
      </c>
      <c r="C16" s="58" t="s">
        <v>1192</v>
      </c>
      <c r="D16" s="58"/>
      <c r="E16" s="59" t="s">
        <v>1193</v>
      </c>
      <c r="F16" s="58"/>
      <c r="G16" s="60" t="s">
        <v>1194</v>
      </c>
      <c r="H16" s="45"/>
      <c r="I16" s="45"/>
      <c r="J16" s="45"/>
      <c r="K16" s="45"/>
      <c r="L16" s="45"/>
      <c r="M16" s="45"/>
      <c r="N16" s="45"/>
      <c r="O16" s="45"/>
      <c r="P16" s="45"/>
      <c r="Q16" s="45"/>
      <c r="R16" s="45"/>
      <c r="S16" s="45"/>
    </row>
    <row r="17" spans="1:19" ht="110">
      <c r="A17" s="45"/>
      <c r="B17" s="57" t="s">
        <v>164</v>
      </c>
      <c r="C17" s="58"/>
      <c r="D17" s="58"/>
      <c r="E17" s="58"/>
      <c r="F17" s="59" t="s">
        <v>1195</v>
      </c>
      <c r="G17" s="435" t="s">
        <v>252</v>
      </c>
      <c r="H17" s="45"/>
      <c r="I17" s="45"/>
      <c r="J17" s="45"/>
      <c r="K17" s="45"/>
      <c r="L17" s="45"/>
      <c r="M17" s="45"/>
      <c r="N17" s="45"/>
      <c r="O17" s="45"/>
      <c r="P17" s="45"/>
      <c r="Q17" s="45"/>
      <c r="R17" s="45"/>
      <c r="S17" s="45"/>
    </row>
    <row r="18" spans="1:19">
      <c r="A18" s="45"/>
      <c r="B18" s="64" t="s">
        <v>1196</v>
      </c>
      <c r="C18" s="65" t="s">
        <v>252</v>
      </c>
      <c r="D18" s="65" t="s">
        <v>252</v>
      </c>
      <c r="E18" s="65" t="s">
        <v>252</v>
      </c>
      <c r="F18" s="65" t="s">
        <v>252</v>
      </c>
      <c r="G18" s="66" t="s">
        <v>252</v>
      </c>
      <c r="H18" s="45"/>
      <c r="I18" s="45"/>
      <c r="J18" s="45"/>
      <c r="K18" s="45"/>
      <c r="L18" s="45"/>
      <c r="M18" s="45"/>
      <c r="N18" s="45"/>
      <c r="O18" s="45"/>
      <c r="P18" s="45"/>
      <c r="Q18" s="45"/>
      <c r="R18" s="45"/>
      <c r="S18" s="45"/>
    </row>
    <row r="19" spans="1:19">
      <c r="A19" s="45"/>
      <c r="B19" s="45"/>
      <c r="C19" s="45"/>
      <c r="D19" s="45"/>
      <c r="E19" s="45"/>
      <c r="F19" s="45"/>
      <c r="G19" s="45"/>
      <c r="H19" s="45"/>
      <c r="I19" s="45"/>
      <c r="J19" s="45"/>
      <c r="K19" s="45"/>
      <c r="L19" s="45"/>
      <c r="M19" s="45"/>
      <c r="N19" s="45"/>
      <c r="O19" s="45"/>
      <c r="P19" s="45"/>
      <c r="Q19" s="45"/>
      <c r="R19" s="45"/>
      <c r="S19" s="45"/>
    </row>
    <row r="20" spans="1:19">
      <c r="A20" s="45"/>
      <c r="B20" s="45"/>
      <c r="C20" s="45"/>
      <c r="D20" s="45"/>
      <c r="E20" s="45"/>
      <c r="F20" s="45"/>
      <c r="G20" s="45"/>
      <c r="H20" s="45"/>
      <c r="I20" s="45"/>
      <c r="J20" s="45"/>
      <c r="K20" s="45"/>
      <c r="L20" s="45"/>
      <c r="M20" s="45"/>
      <c r="N20" s="45"/>
      <c r="O20" s="45"/>
      <c r="P20" s="45"/>
      <c r="Q20" s="45"/>
      <c r="R20" s="45"/>
      <c r="S20" s="45"/>
    </row>
    <row r="21" spans="1:19">
      <c r="A21" s="45"/>
      <c r="B21" s="45"/>
      <c r="C21" s="45"/>
      <c r="D21" s="45"/>
      <c r="E21" s="45"/>
      <c r="F21" s="45"/>
      <c r="G21" s="45"/>
      <c r="H21" s="45"/>
      <c r="I21" s="45"/>
      <c r="J21" s="45"/>
      <c r="K21" s="45"/>
      <c r="L21" s="45"/>
      <c r="M21" s="45"/>
      <c r="N21" s="45"/>
      <c r="O21" s="45"/>
      <c r="P21" s="45"/>
      <c r="Q21" s="45"/>
      <c r="R21" s="45"/>
      <c r="S21" s="45"/>
    </row>
    <row r="22" spans="1:19">
      <c r="A22" s="45"/>
      <c r="B22" s="45"/>
      <c r="C22" s="45"/>
      <c r="D22" s="45"/>
      <c r="E22" s="45"/>
      <c r="F22" s="45"/>
      <c r="G22" s="45"/>
      <c r="H22" s="45"/>
      <c r="I22" s="45"/>
      <c r="J22" s="45"/>
      <c r="K22" s="45"/>
      <c r="L22" s="45"/>
      <c r="M22" s="45"/>
      <c r="N22" s="45"/>
      <c r="O22" s="45"/>
      <c r="P22" s="45"/>
      <c r="Q22" s="45"/>
      <c r="R22" s="45"/>
      <c r="S22" s="45"/>
    </row>
    <row r="23" spans="1:19">
      <c r="A23" s="45"/>
      <c r="B23" s="45"/>
      <c r="C23" s="45"/>
      <c r="D23" s="45"/>
      <c r="E23" s="45"/>
      <c r="F23" s="45"/>
      <c r="G23" s="45"/>
      <c r="H23" s="45"/>
      <c r="I23" s="45"/>
      <c r="J23" s="45"/>
      <c r="K23" s="45"/>
      <c r="L23" s="45"/>
      <c r="M23" s="45"/>
      <c r="N23" s="45"/>
      <c r="O23" s="45"/>
      <c r="P23" s="45"/>
      <c r="Q23" s="45"/>
      <c r="R23" s="45"/>
      <c r="S23" s="45"/>
    </row>
    <row r="24" spans="1:19">
      <c r="A24" s="45"/>
      <c r="B24" s="45"/>
      <c r="C24" s="45"/>
      <c r="D24" s="45"/>
      <c r="E24" s="45"/>
      <c r="F24" s="45"/>
      <c r="G24" s="45"/>
      <c r="H24" s="45"/>
      <c r="I24" s="45"/>
      <c r="J24" s="45"/>
      <c r="K24" s="45"/>
      <c r="L24" s="45"/>
      <c r="M24" s="45"/>
      <c r="N24" s="45"/>
      <c r="O24" s="45"/>
      <c r="P24" s="45"/>
      <c r="Q24" s="45"/>
      <c r="R24" s="45"/>
      <c r="S24" s="45"/>
    </row>
    <row r="25" spans="1:19">
      <c r="A25" s="45"/>
      <c r="B25" s="45"/>
      <c r="C25" s="45"/>
      <c r="D25" s="45"/>
      <c r="E25" s="45"/>
      <c r="F25" s="45"/>
      <c r="G25" s="45"/>
      <c r="H25" s="45"/>
      <c r="I25" s="45"/>
      <c r="J25" s="45"/>
      <c r="K25" s="45"/>
      <c r="L25" s="45"/>
      <c r="M25" s="45"/>
      <c r="N25" s="45"/>
      <c r="O25" s="45"/>
      <c r="P25" s="45"/>
      <c r="Q25" s="45"/>
      <c r="R25" s="45"/>
      <c r="S25" s="45"/>
    </row>
    <row r="26" spans="1:19">
      <c r="A26" s="45"/>
      <c r="B26" s="45"/>
      <c r="C26" s="45"/>
      <c r="D26" s="45"/>
      <c r="E26" s="45"/>
      <c r="F26" s="45"/>
      <c r="G26" s="45"/>
      <c r="H26" s="45"/>
      <c r="I26" s="45"/>
      <c r="J26" s="45"/>
      <c r="K26" s="45"/>
      <c r="L26" s="45"/>
      <c r="M26" s="45"/>
      <c r="N26" s="45"/>
      <c r="O26" s="45"/>
      <c r="P26" s="45"/>
      <c r="Q26" s="45"/>
      <c r="R26" s="45"/>
      <c r="S26" s="45"/>
    </row>
    <row r="27" spans="1:19">
      <c r="A27" s="45"/>
      <c r="B27" s="45"/>
      <c r="C27" s="45"/>
      <c r="D27" s="45"/>
      <c r="E27" s="45"/>
      <c r="F27" s="45"/>
      <c r="G27" s="45"/>
      <c r="H27" s="45"/>
      <c r="I27" s="45"/>
      <c r="J27" s="45"/>
      <c r="K27" s="45"/>
      <c r="L27" s="45"/>
      <c r="M27" s="45"/>
      <c r="N27" s="45"/>
      <c r="O27" s="45"/>
      <c r="P27" s="45"/>
      <c r="Q27" s="45"/>
      <c r="R27" s="45"/>
      <c r="S27" s="45"/>
    </row>
    <row r="28" spans="1:19">
      <c r="A28" s="45"/>
      <c r="B28" s="45"/>
      <c r="C28" s="45"/>
      <c r="D28" s="45"/>
      <c r="E28" s="45"/>
      <c r="F28" s="45"/>
      <c r="G28" s="45"/>
      <c r="H28" s="45"/>
      <c r="I28" s="45"/>
      <c r="J28" s="45"/>
      <c r="K28" s="45"/>
      <c r="L28" s="45"/>
      <c r="M28" s="45"/>
      <c r="N28" s="45"/>
      <c r="O28" s="45"/>
      <c r="P28" s="45"/>
      <c r="Q28" s="45"/>
      <c r="R28" s="45"/>
      <c r="S28" s="45"/>
    </row>
    <row r="29" spans="1:19">
      <c r="A29" s="45"/>
      <c r="B29" s="45"/>
      <c r="C29" s="45"/>
      <c r="D29" s="45"/>
      <c r="E29" s="45"/>
      <c r="F29" s="45"/>
      <c r="G29" s="45"/>
      <c r="H29" s="45"/>
      <c r="I29" s="45"/>
      <c r="J29" s="45"/>
      <c r="K29" s="45"/>
      <c r="L29" s="45"/>
      <c r="M29" s="45"/>
      <c r="N29" s="45"/>
      <c r="O29" s="45"/>
      <c r="P29" s="45"/>
      <c r="Q29" s="45"/>
      <c r="R29" s="45"/>
      <c r="S29" s="45"/>
    </row>
    <row r="30" spans="1:19">
      <c r="A30" s="45"/>
      <c r="B30" s="45"/>
      <c r="C30" s="45"/>
      <c r="D30" s="45"/>
      <c r="E30" s="45"/>
      <c r="F30" s="45"/>
      <c r="G30" s="45"/>
      <c r="H30" s="45"/>
      <c r="I30" s="45"/>
      <c r="J30" s="45"/>
      <c r="K30" s="45"/>
      <c r="L30" s="45"/>
      <c r="M30" s="45"/>
      <c r="N30" s="45"/>
      <c r="O30" s="45"/>
      <c r="P30" s="45"/>
      <c r="Q30" s="45"/>
      <c r="R30" s="45"/>
      <c r="S30" s="45"/>
    </row>
    <row r="31" spans="1:19">
      <c r="A31" s="45"/>
      <c r="B31" s="45"/>
      <c r="C31" s="45"/>
      <c r="D31" s="45"/>
      <c r="E31" s="45"/>
      <c r="F31" s="45"/>
      <c r="G31" s="45"/>
      <c r="H31" s="45"/>
      <c r="I31" s="45"/>
      <c r="J31" s="45"/>
      <c r="K31" s="45"/>
      <c r="L31" s="45"/>
      <c r="M31" s="45"/>
      <c r="N31" s="45"/>
      <c r="O31" s="45"/>
      <c r="P31" s="45"/>
      <c r="Q31" s="45"/>
      <c r="R31" s="45"/>
      <c r="S31" s="45"/>
    </row>
    <row r="32" spans="1:19">
      <c r="A32" s="45"/>
      <c r="B32" s="45"/>
      <c r="C32" s="45"/>
      <c r="D32" s="45"/>
      <c r="E32" s="45"/>
      <c r="F32" s="45"/>
      <c r="G32" s="45"/>
      <c r="H32" s="45"/>
      <c r="I32" s="45"/>
      <c r="J32" s="45"/>
      <c r="K32" s="45"/>
      <c r="L32" s="45"/>
      <c r="M32" s="45"/>
      <c r="N32" s="45"/>
      <c r="O32" s="45"/>
      <c r="P32" s="45"/>
      <c r="Q32" s="45"/>
      <c r="R32" s="45"/>
      <c r="S32" s="45"/>
    </row>
    <row r="33" spans="1:19">
      <c r="A33" s="45"/>
      <c r="B33" s="45"/>
      <c r="C33" s="45"/>
      <c r="D33" s="45"/>
      <c r="E33" s="45"/>
      <c r="F33" s="45"/>
      <c r="G33" s="45"/>
      <c r="H33" s="45"/>
      <c r="I33" s="45"/>
      <c r="J33" s="45"/>
      <c r="K33" s="45"/>
      <c r="L33" s="45"/>
      <c r="M33" s="45"/>
      <c r="N33" s="45"/>
      <c r="O33" s="45"/>
      <c r="P33" s="45"/>
      <c r="Q33" s="45"/>
      <c r="R33" s="45"/>
      <c r="S33" s="45"/>
    </row>
    <row r="34" spans="1:19">
      <c r="A34" s="45"/>
      <c r="B34" s="45"/>
      <c r="C34" s="45"/>
      <c r="D34" s="45"/>
      <c r="E34" s="45"/>
      <c r="F34" s="45"/>
      <c r="G34" s="45"/>
      <c r="H34" s="45"/>
      <c r="I34" s="45"/>
      <c r="J34" s="45"/>
      <c r="K34" s="45"/>
      <c r="L34" s="45"/>
      <c r="M34" s="45"/>
      <c r="N34" s="45"/>
      <c r="O34" s="45"/>
      <c r="P34" s="45"/>
      <c r="Q34" s="45"/>
      <c r="R34" s="45"/>
      <c r="S34" s="45"/>
    </row>
    <row r="35" spans="1:19">
      <c r="A35" s="45"/>
      <c r="B35" s="45"/>
      <c r="C35" s="45"/>
      <c r="D35" s="45"/>
      <c r="E35" s="45"/>
      <c r="F35" s="45"/>
      <c r="G35" s="45"/>
      <c r="H35" s="45"/>
      <c r="I35" s="45"/>
      <c r="J35" s="45"/>
      <c r="K35" s="45"/>
      <c r="L35" s="45"/>
      <c r="M35" s="45"/>
      <c r="N35" s="45"/>
      <c r="O35" s="45"/>
      <c r="P35" s="45"/>
      <c r="Q35" s="45"/>
      <c r="R35" s="45"/>
      <c r="S35" s="45"/>
    </row>
    <row r="36" spans="1:19">
      <c r="A36" s="45"/>
      <c r="B36" s="45"/>
      <c r="C36" s="45"/>
      <c r="D36" s="45"/>
      <c r="E36" s="45"/>
      <c r="F36" s="45"/>
      <c r="G36" s="45"/>
      <c r="H36" s="45"/>
      <c r="I36" s="45"/>
      <c r="J36" s="45"/>
      <c r="K36" s="45"/>
      <c r="L36" s="45"/>
      <c r="M36" s="45"/>
      <c r="N36" s="45"/>
      <c r="O36" s="45"/>
      <c r="P36" s="45"/>
      <c r="Q36" s="45"/>
      <c r="R36" s="45"/>
      <c r="S36" s="45"/>
    </row>
    <row r="37" spans="1:19">
      <c r="A37" s="45"/>
      <c r="B37" s="45"/>
      <c r="C37" s="45"/>
      <c r="D37" s="45"/>
      <c r="E37" s="45"/>
      <c r="F37" s="45"/>
      <c r="G37" s="45"/>
      <c r="H37" s="45"/>
      <c r="I37" s="45"/>
      <c r="J37" s="45"/>
      <c r="K37" s="45"/>
      <c r="L37" s="45"/>
      <c r="M37" s="45"/>
      <c r="N37" s="45"/>
      <c r="O37" s="45"/>
      <c r="P37" s="45"/>
      <c r="Q37" s="45"/>
      <c r="R37" s="45"/>
      <c r="S37" s="45"/>
    </row>
    <row r="38" spans="1:19">
      <c r="A38" s="45"/>
      <c r="B38" s="45"/>
      <c r="C38" s="45"/>
      <c r="D38" s="45"/>
      <c r="E38" s="45"/>
      <c r="F38" s="45"/>
      <c r="G38" s="45"/>
      <c r="H38" s="45"/>
      <c r="I38" s="45"/>
      <c r="J38" s="45"/>
      <c r="K38" s="45"/>
      <c r="L38" s="45"/>
      <c r="M38" s="45"/>
      <c r="N38" s="45"/>
      <c r="O38" s="45"/>
      <c r="P38" s="45"/>
      <c r="Q38" s="45"/>
      <c r="R38" s="45"/>
      <c r="S38" s="45"/>
    </row>
    <row r="39" spans="1:19">
      <c r="A39" s="45"/>
      <c r="B39" s="45"/>
      <c r="C39" s="45"/>
      <c r="D39" s="45"/>
      <c r="E39" s="45"/>
      <c r="F39" s="45"/>
      <c r="G39" s="45"/>
      <c r="H39" s="45"/>
      <c r="I39" s="45"/>
      <c r="J39" s="45"/>
      <c r="K39" s="45"/>
      <c r="L39" s="45"/>
      <c r="M39" s="45"/>
      <c r="N39" s="45"/>
      <c r="O39" s="45"/>
      <c r="P39" s="45"/>
      <c r="Q39" s="45"/>
      <c r="R39" s="45"/>
      <c r="S39" s="45"/>
    </row>
    <row r="40" spans="1:19">
      <c r="A40" s="45"/>
      <c r="B40" s="45"/>
      <c r="C40" s="45"/>
      <c r="D40" s="45"/>
      <c r="E40" s="45"/>
      <c r="F40" s="45"/>
      <c r="G40" s="45"/>
      <c r="H40" s="45"/>
      <c r="I40" s="45"/>
      <c r="J40" s="45"/>
      <c r="K40" s="45"/>
      <c r="L40" s="45"/>
      <c r="M40" s="45"/>
      <c r="N40" s="45"/>
      <c r="O40" s="45"/>
      <c r="P40" s="45"/>
      <c r="Q40" s="45"/>
      <c r="R40" s="45"/>
      <c r="S40" s="45"/>
    </row>
    <row r="41" spans="1:19">
      <c r="A41" s="45"/>
      <c r="B41" s="45"/>
      <c r="C41" s="45"/>
      <c r="D41" s="45"/>
      <c r="E41" s="45"/>
      <c r="F41" s="45"/>
      <c r="G41" s="45"/>
      <c r="H41" s="45"/>
      <c r="I41" s="45"/>
      <c r="J41" s="45"/>
      <c r="K41" s="45"/>
      <c r="L41" s="45"/>
      <c r="M41" s="45"/>
      <c r="N41" s="45"/>
      <c r="O41" s="45"/>
      <c r="P41" s="45"/>
      <c r="Q41" s="45"/>
      <c r="R41" s="45"/>
      <c r="S41" s="45"/>
    </row>
    <row r="42" spans="1:19">
      <c r="A42" s="45"/>
      <c r="B42" s="45"/>
      <c r="C42" s="45"/>
      <c r="D42" s="45"/>
      <c r="E42" s="45"/>
      <c r="F42" s="45"/>
      <c r="G42" s="45"/>
      <c r="H42" s="45"/>
      <c r="I42" s="45"/>
      <c r="J42" s="45"/>
      <c r="K42" s="45"/>
      <c r="L42" s="45"/>
      <c r="M42" s="45"/>
      <c r="N42" s="45"/>
      <c r="O42" s="45"/>
      <c r="P42" s="45"/>
      <c r="Q42" s="45"/>
      <c r="R42" s="45"/>
      <c r="S42" s="45"/>
    </row>
    <row r="43" spans="1:19">
      <c r="A43" s="45"/>
      <c r="B43" s="45"/>
      <c r="C43" s="45"/>
      <c r="D43" s="45"/>
      <c r="E43" s="45"/>
      <c r="F43" s="45"/>
      <c r="G43" s="45"/>
      <c r="H43" s="45"/>
      <c r="I43" s="45"/>
      <c r="J43" s="45"/>
      <c r="K43" s="45"/>
      <c r="L43" s="45"/>
      <c r="M43" s="45"/>
      <c r="N43" s="45"/>
      <c r="O43" s="45"/>
      <c r="P43" s="45"/>
      <c r="Q43" s="45"/>
      <c r="R43" s="45"/>
      <c r="S43" s="45"/>
    </row>
    <row r="44" spans="1:19">
      <c r="A44" s="45"/>
      <c r="B44" s="45"/>
      <c r="C44" s="45"/>
      <c r="D44" s="45"/>
      <c r="E44" s="45"/>
      <c r="F44" s="45"/>
      <c r="G44" s="45"/>
      <c r="H44" s="45"/>
      <c r="I44" s="45"/>
      <c r="J44" s="45"/>
      <c r="K44" s="45"/>
      <c r="L44" s="45"/>
      <c r="M44" s="45"/>
      <c r="N44" s="45"/>
      <c r="O44" s="45"/>
      <c r="P44" s="45"/>
      <c r="Q44" s="45"/>
      <c r="R44" s="45"/>
      <c r="S44" s="45"/>
    </row>
    <row r="45" spans="1:19">
      <c r="A45" s="45"/>
      <c r="B45" s="45"/>
      <c r="C45" s="45"/>
      <c r="D45" s="45"/>
      <c r="E45" s="45"/>
      <c r="F45" s="45"/>
      <c r="G45" s="45"/>
      <c r="H45" s="45"/>
      <c r="I45" s="45"/>
      <c r="J45" s="45"/>
      <c r="K45" s="45"/>
      <c r="L45" s="45"/>
      <c r="M45" s="45"/>
      <c r="N45" s="45"/>
      <c r="O45" s="45"/>
      <c r="P45" s="45"/>
      <c r="Q45" s="45"/>
      <c r="R45" s="45"/>
      <c r="S45" s="45"/>
    </row>
    <row r="46" spans="1:19">
      <c r="A46" s="45"/>
      <c r="B46" s="45"/>
      <c r="C46" s="45"/>
      <c r="D46" s="45"/>
      <c r="E46" s="45"/>
      <c r="F46" s="45"/>
      <c r="G46" s="45"/>
      <c r="H46" s="45"/>
      <c r="I46" s="45"/>
      <c r="J46" s="45"/>
      <c r="K46" s="45"/>
      <c r="L46" s="45"/>
      <c r="M46" s="45"/>
      <c r="N46" s="45"/>
      <c r="O46" s="45"/>
      <c r="P46" s="45"/>
      <c r="Q46" s="45"/>
      <c r="R46" s="45"/>
      <c r="S46" s="45"/>
    </row>
    <row r="47" spans="1:19">
      <c r="A47" s="45"/>
      <c r="B47" s="45"/>
      <c r="C47" s="45"/>
      <c r="D47" s="45"/>
      <c r="E47" s="45"/>
      <c r="F47" s="45"/>
      <c r="G47" s="45"/>
      <c r="H47" s="45"/>
      <c r="I47" s="45"/>
      <c r="J47" s="45"/>
      <c r="K47" s="45"/>
      <c r="L47" s="45"/>
      <c r="M47" s="45"/>
      <c r="N47" s="45"/>
      <c r="O47" s="45"/>
      <c r="P47" s="45"/>
      <c r="Q47" s="45"/>
      <c r="R47" s="45"/>
      <c r="S47" s="45"/>
    </row>
    <row r="48" spans="1:19">
      <c r="A48" s="45"/>
      <c r="B48" s="45"/>
      <c r="C48" s="45"/>
      <c r="D48" s="45"/>
      <c r="E48" s="45"/>
      <c r="F48" s="45"/>
      <c r="G48" s="45"/>
      <c r="H48" s="45"/>
      <c r="I48" s="45"/>
      <c r="J48" s="45"/>
      <c r="K48" s="45"/>
      <c r="L48" s="45"/>
      <c r="M48" s="45"/>
      <c r="N48" s="45"/>
      <c r="O48" s="45"/>
      <c r="P48" s="45"/>
      <c r="Q48" s="45"/>
      <c r="R48" s="45"/>
      <c r="S48" s="45"/>
    </row>
    <row r="49" spans="1:19">
      <c r="A49" s="45"/>
      <c r="B49" s="45"/>
      <c r="C49" s="45"/>
      <c r="D49" s="45"/>
      <c r="E49" s="45"/>
      <c r="F49" s="45"/>
      <c r="G49" s="45"/>
      <c r="H49" s="45"/>
      <c r="I49" s="45"/>
      <c r="J49" s="45"/>
      <c r="K49" s="45"/>
      <c r="L49" s="45"/>
      <c r="M49" s="45"/>
      <c r="N49" s="45"/>
      <c r="O49" s="45"/>
      <c r="P49" s="45"/>
      <c r="Q49" s="45"/>
      <c r="R49" s="45"/>
      <c r="S49" s="45"/>
    </row>
    <row r="50" spans="1:19">
      <c r="A50" s="45"/>
      <c r="B50" s="45"/>
      <c r="C50" s="45"/>
      <c r="D50" s="45"/>
      <c r="E50" s="45"/>
      <c r="F50" s="45"/>
      <c r="G50" s="45"/>
      <c r="H50" s="45"/>
      <c r="I50" s="45"/>
      <c r="J50" s="45"/>
      <c r="K50" s="45"/>
      <c r="L50" s="45"/>
      <c r="M50" s="45"/>
      <c r="N50" s="45"/>
      <c r="O50" s="45"/>
      <c r="P50" s="45"/>
      <c r="Q50" s="45"/>
      <c r="R50" s="45"/>
      <c r="S50" s="45"/>
    </row>
    <row r="51" spans="1:19">
      <c r="A51" s="45"/>
      <c r="B51" s="45"/>
      <c r="C51" s="45"/>
      <c r="D51" s="45"/>
      <c r="E51" s="45"/>
      <c r="F51" s="45"/>
      <c r="G51" s="45"/>
      <c r="H51" s="45"/>
      <c r="I51" s="45"/>
      <c r="J51" s="45"/>
      <c r="K51" s="45"/>
      <c r="L51" s="45"/>
      <c r="M51" s="45"/>
      <c r="N51" s="45"/>
      <c r="O51" s="45"/>
      <c r="P51" s="45"/>
      <c r="Q51" s="45"/>
      <c r="R51" s="45"/>
      <c r="S51" s="45"/>
    </row>
    <row r="52" spans="1:19">
      <c r="A52" s="45"/>
      <c r="B52" s="45"/>
      <c r="C52" s="45"/>
      <c r="D52" s="45"/>
      <c r="E52" s="45"/>
      <c r="F52" s="45"/>
      <c r="G52" s="45"/>
      <c r="H52" s="45"/>
      <c r="I52" s="45"/>
      <c r="J52" s="45"/>
      <c r="K52" s="45"/>
      <c r="L52" s="45"/>
      <c r="M52" s="45"/>
      <c r="N52" s="45"/>
      <c r="O52" s="45"/>
      <c r="P52" s="45"/>
      <c r="Q52" s="45"/>
      <c r="R52" s="45"/>
      <c r="S52" s="45"/>
    </row>
    <row r="53" spans="1:19">
      <c r="A53" s="45"/>
      <c r="B53" s="45"/>
      <c r="C53" s="45"/>
      <c r="D53" s="45"/>
      <c r="E53" s="45"/>
      <c r="F53" s="45"/>
      <c r="G53" s="45"/>
      <c r="H53" s="45"/>
      <c r="I53" s="45"/>
      <c r="J53" s="45"/>
      <c r="K53" s="45"/>
      <c r="L53" s="45"/>
      <c r="M53" s="45"/>
      <c r="N53" s="45"/>
      <c r="O53" s="45"/>
      <c r="P53" s="45"/>
      <c r="Q53" s="45"/>
      <c r="R53" s="45"/>
      <c r="S53" s="45"/>
    </row>
    <row r="54" spans="1:19">
      <c r="A54" s="45"/>
      <c r="B54" s="45"/>
      <c r="C54" s="45"/>
      <c r="D54" s="45"/>
      <c r="E54" s="45"/>
      <c r="F54" s="45"/>
      <c r="G54" s="45"/>
      <c r="H54" s="45"/>
      <c r="I54" s="45"/>
      <c r="J54" s="45"/>
      <c r="K54" s="45"/>
      <c r="L54" s="45"/>
      <c r="M54" s="45"/>
      <c r="N54" s="45"/>
      <c r="O54" s="45"/>
      <c r="P54" s="45"/>
      <c r="Q54" s="45"/>
      <c r="R54" s="45"/>
      <c r="S54" s="45"/>
    </row>
    <row r="55" spans="1:19">
      <c r="A55" s="45"/>
      <c r="B55" s="45"/>
      <c r="C55" s="45"/>
      <c r="D55" s="45"/>
      <c r="E55" s="45"/>
      <c r="F55" s="45"/>
      <c r="G55" s="45"/>
      <c r="H55" s="45"/>
      <c r="I55" s="45"/>
      <c r="J55" s="45"/>
      <c r="K55" s="45"/>
      <c r="L55" s="45"/>
      <c r="M55" s="45"/>
      <c r="N55" s="45"/>
      <c r="O55" s="45"/>
      <c r="P55" s="45"/>
      <c r="Q55" s="45"/>
      <c r="R55" s="45"/>
      <c r="S55" s="45"/>
    </row>
    <row r="56" spans="1:19">
      <c r="A56" s="45"/>
      <c r="B56" s="45"/>
      <c r="C56" s="45"/>
      <c r="D56" s="45"/>
      <c r="E56" s="45"/>
      <c r="F56" s="45"/>
      <c r="G56" s="45"/>
      <c r="H56" s="45"/>
      <c r="I56" s="45"/>
      <c r="J56" s="45"/>
      <c r="K56" s="45"/>
      <c r="L56" s="45"/>
      <c r="M56" s="45"/>
      <c r="N56" s="45"/>
      <c r="O56" s="45"/>
      <c r="P56" s="45"/>
      <c r="Q56" s="45"/>
      <c r="R56" s="45"/>
      <c r="S56" s="45"/>
    </row>
    <row r="57" spans="1:19">
      <c r="A57" s="45"/>
      <c r="B57" s="45"/>
      <c r="C57" s="45"/>
      <c r="D57" s="45"/>
      <c r="E57" s="45"/>
      <c r="F57" s="45"/>
      <c r="G57" s="45"/>
      <c r="H57" s="45"/>
      <c r="I57" s="45"/>
      <c r="J57" s="45"/>
      <c r="K57" s="45"/>
      <c r="L57" s="45"/>
      <c r="M57" s="45"/>
      <c r="N57" s="45"/>
      <c r="O57" s="45"/>
      <c r="P57" s="45"/>
      <c r="Q57" s="45"/>
      <c r="R57" s="45"/>
      <c r="S57" s="45"/>
    </row>
    <row r="58" spans="1:19">
      <c r="A58" s="45"/>
      <c r="B58" s="45"/>
      <c r="C58" s="45"/>
      <c r="D58" s="45"/>
      <c r="E58" s="45"/>
      <c r="F58" s="45"/>
      <c r="G58" s="45"/>
      <c r="H58" s="45"/>
      <c r="I58" s="45"/>
      <c r="J58" s="45"/>
      <c r="K58" s="45"/>
      <c r="L58" s="45"/>
      <c r="M58" s="45"/>
      <c r="N58" s="45"/>
      <c r="O58" s="45"/>
      <c r="P58" s="45"/>
      <c r="Q58" s="45"/>
      <c r="R58" s="45"/>
      <c r="S58" s="45"/>
    </row>
    <row r="59" spans="1:19">
      <c r="A59" s="45"/>
      <c r="B59" s="45"/>
      <c r="C59" s="45"/>
      <c r="D59" s="45"/>
      <c r="E59" s="45"/>
      <c r="F59" s="45"/>
      <c r="G59" s="45"/>
      <c r="H59" s="45"/>
      <c r="I59" s="45"/>
      <c r="J59" s="45"/>
      <c r="K59" s="45"/>
      <c r="L59" s="45"/>
      <c r="M59" s="45"/>
      <c r="N59" s="45"/>
      <c r="O59" s="45"/>
      <c r="P59" s="45"/>
      <c r="Q59" s="45"/>
      <c r="R59" s="45"/>
      <c r="S59" s="45"/>
    </row>
    <row r="60" spans="1:19">
      <c r="A60" s="45"/>
      <c r="B60" s="45"/>
      <c r="C60" s="45"/>
      <c r="D60" s="45"/>
      <c r="E60" s="45"/>
      <c r="F60" s="45"/>
      <c r="G60" s="45"/>
      <c r="H60" s="45"/>
      <c r="I60" s="45"/>
      <c r="J60" s="45"/>
      <c r="K60" s="45"/>
      <c r="L60" s="45"/>
      <c r="M60" s="45"/>
      <c r="N60" s="45"/>
      <c r="O60" s="45"/>
      <c r="P60" s="45"/>
      <c r="Q60" s="45"/>
      <c r="R60" s="45"/>
      <c r="S60" s="45"/>
    </row>
    <row r="61" spans="1:19">
      <c r="A61" s="45"/>
      <c r="B61" s="45"/>
      <c r="C61" s="45"/>
      <c r="D61" s="45"/>
      <c r="E61" s="45"/>
      <c r="F61" s="45"/>
      <c r="G61" s="45"/>
      <c r="H61" s="45"/>
      <c r="I61" s="45"/>
      <c r="J61" s="45"/>
      <c r="K61" s="45"/>
      <c r="L61" s="45"/>
      <c r="M61" s="45"/>
      <c r="N61" s="45"/>
      <c r="O61" s="45"/>
      <c r="P61" s="45"/>
      <c r="Q61" s="45"/>
      <c r="R61" s="45"/>
      <c r="S61" s="45"/>
    </row>
    <row r="62" spans="1:19">
      <c r="A62" s="45"/>
      <c r="B62" s="45"/>
      <c r="C62" s="45"/>
      <c r="D62" s="45"/>
      <c r="E62" s="45"/>
      <c r="F62" s="45"/>
      <c r="G62" s="45"/>
      <c r="H62" s="45"/>
      <c r="I62" s="45"/>
      <c r="J62" s="45"/>
      <c r="K62" s="45"/>
      <c r="L62" s="45"/>
      <c r="M62" s="45"/>
      <c r="N62" s="45"/>
      <c r="O62" s="45"/>
      <c r="P62" s="45"/>
      <c r="Q62" s="45"/>
      <c r="R62" s="45"/>
      <c r="S62" s="45"/>
    </row>
    <row r="63" spans="1:19">
      <c r="A63" s="45"/>
      <c r="B63" s="45"/>
      <c r="C63" s="45"/>
      <c r="D63" s="45"/>
      <c r="E63" s="45"/>
      <c r="F63" s="45"/>
      <c r="G63" s="45"/>
      <c r="H63" s="45"/>
      <c r="I63" s="45"/>
      <c r="J63" s="45"/>
      <c r="K63" s="45"/>
      <c r="L63" s="45"/>
      <c r="M63" s="45"/>
      <c r="N63" s="45"/>
      <c r="O63" s="45"/>
      <c r="P63" s="45"/>
      <c r="Q63" s="45"/>
      <c r="R63" s="45"/>
      <c r="S63" s="45"/>
    </row>
    <row r="64" spans="1:19">
      <c r="A64" s="45"/>
      <c r="B64" s="45"/>
      <c r="C64" s="45"/>
      <c r="D64" s="45"/>
      <c r="E64" s="45"/>
      <c r="F64" s="45"/>
      <c r="G64" s="45"/>
      <c r="H64" s="45"/>
      <c r="I64" s="45"/>
      <c r="J64" s="45"/>
      <c r="K64" s="45"/>
      <c r="L64" s="45"/>
      <c r="M64" s="45"/>
      <c r="N64" s="45"/>
      <c r="O64" s="45"/>
      <c r="P64" s="45"/>
      <c r="Q64" s="45"/>
      <c r="R64" s="45"/>
      <c r="S64" s="45"/>
    </row>
    <row r="65" spans="1:19">
      <c r="A65" s="45"/>
      <c r="B65" s="45"/>
      <c r="C65" s="45"/>
      <c r="D65" s="45"/>
      <c r="E65" s="45"/>
      <c r="F65" s="45"/>
      <c r="G65" s="45"/>
      <c r="H65" s="45"/>
      <c r="I65" s="45"/>
      <c r="J65" s="45"/>
      <c r="K65" s="45"/>
      <c r="L65" s="45"/>
      <c r="M65" s="45"/>
      <c r="N65" s="45"/>
      <c r="O65" s="45"/>
      <c r="P65" s="45"/>
      <c r="Q65" s="45"/>
      <c r="R65" s="45"/>
      <c r="S65" s="45"/>
    </row>
    <row r="66" spans="1:19">
      <c r="A66" s="45"/>
      <c r="B66" s="45"/>
      <c r="C66" s="45"/>
      <c r="D66" s="45"/>
      <c r="E66" s="45"/>
      <c r="F66" s="45"/>
      <c r="G66" s="45"/>
      <c r="H66" s="45"/>
      <c r="I66" s="45"/>
      <c r="J66" s="45"/>
      <c r="K66" s="45"/>
      <c r="L66" s="45"/>
      <c r="M66" s="45"/>
      <c r="N66" s="45"/>
      <c r="O66" s="45"/>
      <c r="P66" s="45"/>
      <c r="Q66" s="45"/>
      <c r="R66" s="45"/>
      <c r="S66" s="45"/>
    </row>
    <row r="67" spans="1:19">
      <c r="A67" s="45"/>
      <c r="B67" s="45"/>
      <c r="C67" s="45"/>
      <c r="D67" s="45"/>
      <c r="E67" s="45"/>
      <c r="F67" s="45"/>
      <c r="G67" s="45"/>
      <c r="H67" s="45"/>
      <c r="I67" s="45"/>
      <c r="J67" s="45"/>
      <c r="K67" s="45"/>
      <c r="L67" s="45"/>
      <c r="M67" s="45"/>
      <c r="N67" s="45"/>
      <c r="O67" s="45"/>
      <c r="P67" s="45"/>
      <c r="Q67" s="45"/>
      <c r="R67" s="45"/>
      <c r="S67" s="45"/>
    </row>
    <row r="68" spans="1:19">
      <c r="A68" s="45"/>
      <c r="B68" s="45"/>
      <c r="C68" s="45"/>
      <c r="D68" s="45"/>
      <c r="E68" s="45"/>
      <c r="F68" s="45"/>
      <c r="G68" s="45"/>
      <c r="H68" s="45"/>
      <c r="I68" s="45"/>
      <c r="J68" s="45"/>
      <c r="K68" s="45"/>
      <c r="L68" s="45"/>
      <c r="M68" s="45"/>
      <c r="N68" s="45"/>
      <c r="O68" s="45"/>
      <c r="P68" s="45"/>
      <c r="Q68" s="45"/>
      <c r="R68" s="45"/>
      <c r="S68" s="45"/>
    </row>
    <row r="69" spans="1:19">
      <c r="A69" s="45"/>
      <c r="B69" s="45"/>
      <c r="C69" s="45"/>
      <c r="D69" s="45"/>
      <c r="E69" s="45"/>
      <c r="F69" s="45"/>
      <c r="G69" s="45"/>
      <c r="H69" s="45"/>
      <c r="I69" s="45"/>
      <c r="J69" s="45"/>
      <c r="K69" s="45"/>
      <c r="L69" s="45"/>
      <c r="M69" s="45"/>
      <c r="N69" s="45"/>
      <c r="O69" s="45"/>
      <c r="P69" s="45"/>
      <c r="Q69" s="45"/>
      <c r="R69" s="45"/>
      <c r="S69" s="45"/>
    </row>
    <row r="70" spans="1:19">
      <c r="A70" s="45"/>
      <c r="B70" s="45"/>
      <c r="C70" s="45"/>
      <c r="D70" s="45"/>
      <c r="E70" s="45"/>
      <c r="F70" s="45"/>
      <c r="G70" s="45"/>
      <c r="H70" s="45"/>
      <c r="I70" s="45"/>
      <c r="J70" s="45"/>
      <c r="K70" s="45"/>
      <c r="L70" s="45"/>
      <c r="M70" s="45"/>
      <c r="N70" s="45"/>
      <c r="O70" s="45"/>
      <c r="P70" s="45"/>
      <c r="Q70" s="45"/>
      <c r="R70" s="45"/>
      <c r="S70" s="45"/>
    </row>
    <row r="71" spans="1:19">
      <c r="A71" s="45"/>
      <c r="B71" s="45"/>
      <c r="C71" s="45"/>
      <c r="D71" s="45"/>
      <c r="E71" s="45"/>
      <c r="F71" s="45"/>
      <c r="G71" s="45"/>
      <c r="H71" s="45"/>
      <c r="I71" s="45"/>
      <c r="J71" s="45"/>
      <c r="K71" s="45"/>
      <c r="L71" s="45"/>
      <c r="M71" s="45"/>
      <c r="N71" s="45"/>
      <c r="O71" s="45"/>
      <c r="P71" s="45"/>
      <c r="Q71" s="45"/>
      <c r="R71" s="45"/>
      <c r="S71" s="45"/>
    </row>
    <row r="72" spans="1:19">
      <c r="A72" s="45"/>
      <c r="B72" s="45"/>
      <c r="C72" s="45"/>
      <c r="D72" s="45"/>
      <c r="E72" s="45"/>
      <c r="F72" s="45"/>
      <c r="G72" s="45"/>
      <c r="H72" s="45"/>
      <c r="I72" s="45"/>
      <c r="J72" s="45"/>
      <c r="K72" s="45"/>
      <c r="L72" s="45"/>
      <c r="M72" s="45"/>
      <c r="N72" s="45"/>
      <c r="O72" s="45"/>
      <c r="P72" s="45"/>
      <c r="Q72" s="45"/>
      <c r="R72" s="45"/>
      <c r="S72" s="45"/>
    </row>
    <row r="73" spans="1:19">
      <c r="A73" s="45"/>
      <c r="B73" s="45"/>
      <c r="C73" s="45"/>
      <c r="D73" s="45"/>
      <c r="E73" s="45"/>
      <c r="F73" s="45"/>
      <c r="G73" s="45"/>
      <c r="H73" s="45"/>
      <c r="I73" s="45"/>
      <c r="J73" s="45"/>
      <c r="K73" s="45"/>
      <c r="L73" s="45"/>
      <c r="M73" s="45"/>
      <c r="N73" s="45"/>
      <c r="O73" s="45"/>
      <c r="P73" s="45"/>
      <c r="Q73" s="45"/>
      <c r="R73" s="45"/>
      <c r="S73" s="45"/>
    </row>
    <row r="74" spans="1:19">
      <c r="A74" s="45"/>
      <c r="B74" s="45"/>
      <c r="C74" s="45"/>
      <c r="D74" s="45"/>
      <c r="E74" s="45"/>
      <c r="F74" s="45"/>
      <c r="G74" s="45"/>
      <c r="H74" s="45"/>
      <c r="I74" s="45"/>
      <c r="J74" s="45"/>
      <c r="K74" s="45"/>
      <c r="L74" s="45"/>
      <c r="M74" s="45"/>
      <c r="N74" s="45"/>
      <c r="O74" s="45"/>
      <c r="P74" s="45"/>
      <c r="Q74" s="45"/>
      <c r="R74" s="45"/>
      <c r="S74" s="45"/>
    </row>
    <row r="75" spans="1:19">
      <c r="A75" s="45"/>
      <c r="B75" s="45"/>
      <c r="C75" s="45"/>
      <c r="D75" s="45"/>
      <c r="E75" s="45"/>
      <c r="F75" s="45"/>
      <c r="G75" s="45"/>
      <c r="H75" s="45"/>
      <c r="I75" s="45"/>
      <c r="J75" s="45"/>
      <c r="K75" s="45"/>
      <c r="L75" s="45"/>
      <c r="M75" s="45"/>
      <c r="N75" s="45"/>
      <c r="O75" s="45"/>
      <c r="P75" s="45"/>
      <c r="Q75" s="45"/>
      <c r="R75" s="45"/>
      <c r="S75" s="45"/>
    </row>
    <row r="76" spans="1:19">
      <c r="A76" s="45"/>
      <c r="B76" s="45"/>
      <c r="C76" s="45"/>
      <c r="D76" s="45"/>
      <c r="E76" s="45"/>
      <c r="F76" s="45"/>
      <c r="G76" s="45"/>
      <c r="H76" s="45"/>
      <c r="I76" s="45"/>
      <c r="J76" s="45"/>
      <c r="K76" s="45"/>
      <c r="L76" s="45"/>
      <c r="M76" s="45"/>
      <c r="N76" s="45"/>
      <c r="O76" s="45"/>
      <c r="P76" s="45"/>
      <c r="Q76" s="45"/>
      <c r="R76" s="45"/>
      <c r="S76" s="45"/>
    </row>
    <row r="77" spans="1:19">
      <c r="A77" s="45"/>
      <c r="B77" s="45"/>
      <c r="C77" s="45"/>
      <c r="D77" s="45"/>
      <c r="E77" s="45"/>
      <c r="F77" s="45"/>
      <c r="G77" s="45"/>
      <c r="H77" s="45"/>
      <c r="I77" s="45"/>
      <c r="J77" s="45"/>
      <c r="K77" s="45"/>
      <c r="L77" s="45"/>
      <c r="M77" s="45"/>
      <c r="N77" s="45"/>
      <c r="O77" s="45"/>
      <c r="P77" s="45"/>
      <c r="Q77" s="45"/>
      <c r="R77" s="45"/>
      <c r="S77" s="45"/>
    </row>
    <row r="78" spans="1:19">
      <c r="A78" s="45"/>
      <c r="B78" s="45"/>
      <c r="C78" s="45"/>
      <c r="D78" s="45"/>
      <c r="E78" s="45"/>
      <c r="F78" s="45"/>
      <c r="G78" s="45"/>
      <c r="H78" s="45"/>
      <c r="I78" s="45"/>
      <c r="J78" s="45"/>
      <c r="K78" s="45"/>
      <c r="L78" s="45"/>
      <c r="M78" s="45"/>
      <c r="N78" s="45"/>
      <c r="O78" s="45"/>
      <c r="P78" s="45"/>
      <c r="Q78" s="45"/>
      <c r="R78" s="45"/>
      <c r="S78" s="45"/>
    </row>
    <row r="79" spans="1:19">
      <c r="A79" s="45"/>
      <c r="B79" s="45"/>
      <c r="C79" s="45"/>
      <c r="D79" s="45"/>
      <c r="E79" s="45"/>
      <c r="F79" s="45"/>
      <c r="G79" s="45"/>
      <c r="H79" s="45"/>
      <c r="I79" s="45"/>
      <c r="J79" s="45"/>
      <c r="K79" s="45"/>
      <c r="L79" s="45"/>
      <c r="M79" s="45"/>
      <c r="N79" s="45"/>
      <c r="O79" s="45"/>
      <c r="P79" s="45"/>
      <c r="Q79" s="45"/>
      <c r="R79" s="45"/>
      <c r="S79" s="45"/>
    </row>
    <row r="80" spans="1:19">
      <c r="A80" s="45"/>
      <c r="B80" s="45"/>
      <c r="C80" s="45"/>
      <c r="D80" s="45"/>
      <c r="E80" s="45"/>
      <c r="F80" s="45"/>
      <c r="G80" s="45"/>
      <c r="H80" s="45"/>
      <c r="I80" s="45"/>
      <c r="J80" s="45"/>
      <c r="K80" s="45"/>
      <c r="L80" s="45"/>
      <c r="M80" s="45"/>
      <c r="N80" s="45"/>
      <c r="O80" s="45"/>
      <c r="P80" s="45"/>
      <c r="Q80" s="45"/>
      <c r="R80" s="45"/>
      <c r="S80" s="45"/>
    </row>
    <row r="81" spans="1:19">
      <c r="A81" s="45"/>
      <c r="B81" s="45"/>
      <c r="C81" s="45"/>
      <c r="D81" s="45"/>
      <c r="E81" s="45"/>
      <c r="F81" s="45"/>
      <c r="G81" s="45"/>
      <c r="H81" s="45"/>
      <c r="I81" s="45"/>
      <c r="J81" s="45"/>
      <c r="K81" s="45"/>
      <c r="L81" s="45"/>
      <c r="M81" s="45"/>
      <c r="N81" s="45"/>
      <c r="O81" s="45"/>
      <c r="P81" s="45"/>
      <c r="Q81" s="45"/>
      <c r="R81" s="45"/>
      <c r="S81" s="45"/>
    </row>
    <row r="82" spans="1:19">
      <c r="A82" s="45"/>
      <c r="B82" s="45"/>
      <c r="C82" s="45"/>
      <c r="D82" s="45"/>
      <c r="E82" s="45"/>
      <c r="F82" s="45"/>
      <c r="G82" s="45"/>
      <c r="H82" s="45"/>
      <c r="I82" s="45"/>
      <c r="J82" s="45"/>
      <c r="K82" s="45"/>
      <c r="L82" s="45"/>
      <c r="M82" s="45"/>
      <c r="N82" s="45"/>
      <c r="O82" s="45"/>
      <c r="P82" s="45"/>
      <c r="Q82" s="45"/>
      <c r="R82" s="45"/>
      <c r="S82" s="45"/>
    </row>
    <row r="83" spans="1:19">
      <c r="A83" s="45"/>
      <c r="B83" s="45"/>
      <c r="C83" s="45"/>
      <c r="D83" s="45"/>
      <c r="E83" s="45"/>
      <c r="F83" s="45"/>
      <c r="G83" s="45"/>
      <c r="H83" s="45"/>
      <c r="I83" s="45"/>
      <c r="J83" s="45"/>
      <c r="K83" s="45"/>
      <c r="L83" s="45"/>
      <c r="M83" s="45"/>
      <c r="N83" s="45"/>
      <c r="O83" s="45"/>
      <c r="P83" s="45"/>
      <c r="Q83" s="45"/>
      <c r="R83" s="45"/>
      <c r="S83" s="45"/>
    </row>
    <row r="84" spans="1:19">
      <c r="A84" s="45"/>
      <c r="B84" s="45"/>
      <c r="C84" s="45"/>
      <c r="D84" s="45"/>
      <c r="E84" s="45"/>
      <c r="F84" s="45"/>
      <c r="G84" s="45"/>
      <c r="H84" s="45"/>
      <c r="I84" s="45"/>
      <c r="J84" s="45"/>
      <c r="K84" s="45"/>
      <c r="L84" s="45"/>
      <c r="M84" s="45"/>
      <c r="N84" s="45"/>
      <c r="O84" s="45"/>
      <c r="P84" s="45"/>
      <c r="Q84" s="45"/>
      <c r="R84" s="45"/>
      <c r="S84" s="45"/>
    </row>
    <row r="85" spans="1:19">
      <c r="A85" s="45"/>
      <c r="B85" s="45"/>
      <c r="C85" s="45"/>
      <c r="D85" s="45"/>
      <c r="E85" s="45"/>
      <c r="F85" s="45"/>
      <c r="G85" s="45"/>
      <c r="H85" s="45"/>
      <c r="I85" s="45"/>
      <c r="J85" s="45"/>
      <c r="K85" s="45"/>
      <c r="L85" s="45"/>
      <c r="M85" s="45"/>
      <c r="N85" s="45"/>
      <c r="O85" s="45"/>
      <c r="P85" s="45"/>
      <c r="Q85" s="45"/>
      <c r="R85" s="45"/>
      <c r="S85" s="45"/>
    </row>
    <row r="86" spans="1:19">
      <c r="A86" s="45"/>
      <c r="B86" s="45"/>
      <c r="C86" s="45"/>
      <c r="D86" s="45"/>
      <c r="E86" s="45"/>
      <c r="F86" s="45"/>
      <c r="G86" s="45"/>
      <c r="H86" s="45"/>
      <c r="I86" s="45"/>
      <c r="J86" s="45"/>
      <c r="K86" s="45"/>
      <c r="L86" s="45"/>
      <c r="M86" s="45"/>
      <c r="N86" s="45"/>
      <c r="O86" s="45"/>
      <c r="P86" s="45"/>
      <c r="Q86" s="45"/>
      <c r="R86" s="45"/>
      <c r="S86" s="45"/>
    </row>
    <row r="87" spans="1:19">
      <c r="A87" s="45"/>
      <c r="B87" s="45"/>
      <c r="C87" s="45"/>
      <c r="D87" s="45"/>
      <c r="E87" s="45"/>
      <c r="F87" s="45"/>
      <c r="G87" s="45"/>
      <c r="H87" s="45"/>
      <c r="I87" s="45"/>
      <c r="J87" s="45"/>
      <c r="K87" s="45"/>
      <c r="L87" s="45"/>
      <c r="M87" s="45"/>
      <c r="N87" s="45"/>
      <c r="O87" s="45"/>
      <c r="P87" s="45"/>
      <c r="Q87" s="45"/>
      <c r="R87" s="45"/>
      <c r="S87" s="45"/>
    </row>
    <row r="88" spans="1:19">
      <c r="A88" s="45"/>
      <c r="B88" s="45"/>
      <c r="C88" s="45"/>
      <c r="D88" s="45"/>
      <c r="E88" s="45"/>
      <c r="F88" s="45"/>
      <c r="G88" s="45"/>
      <c r="H88" s="45"/>
      <c r="I88" s="45"/>
      <c r="J88" s="45"/>
      <c r="K88" s="45"/>
      <c r="L88" s="45"/>
      <c r="M88" s="45"/>
      <c r="N88" s="45"/>
      <c r="O88" s="45"/>
      <c r="P88" s="45"/>
      <c r="Q88" s="45"/>
      <c r="R88" s="45"/>
      <c r="S88" s="45"/>
    </row>
    <row r="89" spans="1:19">
      <c r="A89" s="45"/>
      <c r="B89" s="45"/>
      <c r="C89" s="45"/>
      <c r="D89" s="45"/>
      <c r="E89" s="45"/>
      <c r="F89" s="45"/>
      <c r="G89" s="45"/>
      <c r="H89" s="45"/>
      <c r="I89" s="45"/>
      <c r="J89" s="45"/>
      <c r="K89" s="45"/>
      <c r="L89" s="45"/>
      <c r="M89" s="45"/>
      <c r="N89" s="45"/>
      <c r="O89" s="45"/>
      <c r="P89" s="45"/>
      <c r="Q89" s="45"/>
      <c r="R89" s="45"/>
      <c r="S89" s="45"/>
    </row>
    <row r="90" spans="1:19">
      <c r="A90" s="45"/>
      <c r="B90" s="45"/>
      <c r="C90" s="45"/>
      <c r="D90" s="45"/>
      <c r="E90" s="45"/>
      <c r="F90" s="45"/>
      <c r="G90" s="45"/>
      <c r="H90" s="45"/>
      <c r="I90" s="45"/>
      <c r="J90" s="45"/>
      <c r="K90" s="45"/>
      <c r="L90" s="45"/>
      <c r="M90" s="45"/>
      <c r="N90" s="45"/>
      <c r="O90" s="45"/>
      <c r="P90" s="45"/>
      <c r="Q90" s="45"/>
      <c r="R90" s="45"/>
      <c r="S90" s="45"/>
    </row>
    <row r="91" spans="1:19">
      <c r="A91" s="45"/>
      <c r="B91" s="45"/>
      <c r="C91" s="45"/>
      <c r="D91" s="45"/>
      <c r="E91" s="45"/>
      <c r="F91" s="45"/>
      <c r="G91" s="45"/>
      <c r="H91" s="45"/>
      <c r="I91" s="45"/>
      <c r="J91" s="45"/>
      <c r="K91" s="45"/>
      <c r="L91" s="45"/>
      <c r="M91" s="45"/>
      <c r="N91" s="45"/>
      <c r="O91" s="45"/>
      <c r="P91" s="45"/>
      <c r="Q91" s="45"/>
      <c r="R91" s="45"/>
      <c r="S91" s="45"/>
    </row>
    <row r="92" spans="1:19">
      <c r="A92" s="45"/>
      <c r="B92" s="45"/>
      <c r="C92" s="45"/>
      <c r="D92" s="45"/>
      <c r="E92" s="45"/>
      <c r="F92" s="45"/>
      <c r="G92" s="45"/>
      <c r="H92" s="45"/>
      <c r="I92" s="45"/>
      <c r="J92" s="45"/>
      <c r="K92" s="45"/>
      <c r="L92" s="45"/>
      <c r="M92" s="45"/>
      <c r="N92" s="45"/>
      <c r="O92" s="45"/>
      <c r="P92" s="45"/>
      <c r="Q92" s="45"/>
      <c r="R92" s="45"/>
      <c r="S92" s="45"/>
    </row>
    <row r="93" spans="1:19">
      <c r="A93" s="45"/>
      <c r="B93" s="45"/>
      <c r="C93" s="45"/>
      <c r="D93" s="45"/>
      <c r="E93" s="45"/>
      <c r="F93" s="45"/>
      <c r="G93" s="45"/>
      <c r="H93" s="45"/>
      <c r="I93" s="45"/>
      <c r="J93" s="45"/>
      <c r="K93" s="45"/>
      <c r="L93" s="45"/>
      <c r="M93" s="45"/>
      <c r="N93" s="45"/>
      <c r="O93" s="45"/>
      <c r="P93" s="45"/>
      <c r="Q93" s="45"/>
      <c r="R93" s="45"/>
      <c r="S93" s="45"/>
    </row>
    <row r="94" spans="1:19">
      <c r="A94" s="45"/>
      <c r="B94" s="45"/>
      <c r="C94" s="45"/>
      <c r="D94" s="45"/>
      <c r="E94" s="45"/>
      <c r="F94" s="45"/>
      <c r="G94" s="45"/>
      <c r="H94" s="45"/>
      <c r="I94" s="45"/>
      <c r="J94" s="45"/>
      <c r="K94" s="45"/>
      <c r="L94" s="45"/>
      <c r="M94" s="45"/>
      <c r="N94" s="45"/>
      <c r="O94" s="45"/>
      <c r="P94" s="45"/>
      <c r="Q94" s="45"/>
      <c r="R94" s="45"/>
      <c r="S94" s="45"/>
    </row>
    <row r="95" spans="1:19">
      <c r="A95" s="45"/>
      <c r="B95" s="45"/>
      <c r="C95" s="45"/>
      <c r="D95" s="45"/>
      <c r="E95" s="45"/>
      <c r="F95" s="45"/>
      <c r="G95" s="45"/>
      <c r="H95" s="45"/>
      <c r="I95" s="45"/>
      <c r="J95" s="45"/>
      <c r="K95" s="45"/>
      <c r="L95" s="45"/>
      <c r="M95" s="45"/>
      <c r="N95" s="45"/>
      <c r="O95" s="45"/>
      <c r="P95" s="45"/>
      <c r="Q95" s="45"/>
      <c r="R95" s="45"/>
      <c r="S95" s="45"/>
    </row>
    <row r="96" spans="1:19">
      <c r="A96" s="45"/>
      <c r="B96" s="45"/>
      <c r="C96" s="45"/>
      <c r="D96" s="45"/>
      <c r="E96" s="45"/>
      <c r="F96" s="45"/>
      <c r="G96" s="45"/>
      <c r="H96" s="45"/>
      <c r="I96" s="45"/>
      <c r="J96" s="45"/>
      <c r="K96" s="45"/>
      <c r="L96" s="45"/>
      <c r="M96" s="45"/>
      <c r="N96" s="45"/>
      <c r="O96" s="45"/>
      <c r="P96" s="45"/>
      <c r="Q96" s="45"/>
      <c r="R96" s="45"/>
      <c r="S96" s="45"/>
    </row>
    <row r="97" spans="1:19">
      <c r="A97" s="45"/>
      <c r="B97" s="45"/>
      <c r="C97" s="45"/>
      <c r="D97" s="45"/>
      <c r="E97" s="45"/>
      <c r="F97" s="45"/>
      <c r="G97" s="45"/>
      <c r="H97" s="45"/>
      <c r="I97" s="45"/>
      <c r="J97" s="45"/>
      <c r="K97" s="45"/>
      <c r="L97" s="45"/>
      <c r="M97" s="45"/>
      <c r="N97" s="45"/>
      <c r="O97" s="45"/>
      <c r="P97" s="45"/>
      <c r="Q97" s="45"/>
      <c r="R97" s="45"/>
      <c r="S97" s="45"/>
    </row>
    <row r="98" spans="1:19">
      <c r="A98" s="45"/>
      <c r="B98" s="45"/>
      <c r="C98" s="45"/>
      <c r="D98" s="45"/>
      <c r="E98" s="45"/>
      <c r="F98" s="45"/>
      <c r="G98" s="45"/>
      <c r="H98" s="45"/>
      <c r="I98" s="45"/>
      <c r="J98" s="45"/>
      <c r="K98" s="45"/>
      <c r="L98" s="45"/>
      <c r="M98" s="45"/>
      <c r="N98" s="45"/>
      <c r="O98" s="45"/>
      <c r="P98" s="45"/>
      <c r="Q98" s="45"/>
      <c r="R98" s="45"/>
      <c r="S98" s="45"/>
    </row>
    <row r="99" spans="1:19">
      <c r="A99" s="45"/>
      <c r="B99" s="45"/>
      <c r="C99" s="45"/>
      <c r="D99" s="45"/>
      <c r="E99" s="45"/>
      <c r="F99" s="45"/>
      <c r="G99" s="45"/>
      <c r="H99" s="45"/>
      <c r="I99" s="45"/>
      <c r="J99" s="45"/>
      <c r="K99" s="45"/>
      <c r="L99" s="45"/>
      <c r="M99" s="45"/>
      <c r="N99" s="45"/>
      <c r="O99" s="45"/>
      <c r="P99" s="45"/>
      <c r="Q99" s="45"/>
      <c r="R99" s="45"/>
      <c r="S99" s="45"/>
    </row>
    <row r="100" spans="1:19">
      <c r="A100" s="45"/>
      <c r="B100" s="45"/>
      <c r="C100" s="45"/>
      <c r="D100" s="45"/>
      <c r="E100" s="45"/>
      <c r="F100" s="45"/>
      <c r="G100" s="45"/>
      <c r="H100" s="45"/>
      <c r="I100" s="45"/>
      <c r="J100" s="45"/>
      <c r="K100" s="45"/>
      <c r="L100" s="45"/>
      <c r="M100" s="45"/>
      <c r="N100" s="45"/>
      <c r="O100" s="45"/>
      <c r="P100" s="45"/>
      <c r="Q100" s="45"/>
      <c r="R100" s="45"/>
      <c r="S100" s="45"/>
    </row>
    <row r="101" spans="1:19">
      <c r="A101" s="45"/>
      <c r="B101" s="45"/>
      <c r="C101" s="45"/>
      <c r="D101" s="45"/>
      <c r="E101" s="45"/>
      <c r="F101" s="45"/>
      <c r="G101" s="45"/>
      <c r="H101" s="45"/>
      <c r="I101" s="45"/>
      <c r="J101" s="45"/>
      <c r="K101" s="45"/>
      <c r="L101" s="45"/>
      <c r="M101" s="45"/>
      <c r="N101" s="45"/>
      <c r="O101" s="45"/>
      <c r="P101" s="45"/>
      <c r="Q101" s="45"/>
      <c r="R101" s="45"/>
      <c r="S101" s="45"/>
    </row>
    <row r="102" spans="1:19">
      <c r="A102" s="45"/>
      <c r="B102" s="45"/>
      <c r="C102" s="45"/>
      <c r="D102" s="45"/>
      <c r="E102" s="45"/>
      <c r="F102" s="45"/>
      <c r="G102" s="45"/>
      <c r="H102" s="45"/>
      <c r="I102" s="45"/>
      <c r="J102" s="45"/>
      <c r="K102" s="45"/>
      <c r="L102" s="45"/>
      <c r="M102" s="45"/>
      <c r="N102" s="45"/>
      <c r="O102" s="45"/>
      <c r="P102" s="45"/>
      <c r="Q102" s="45"/>
      <c r="R102" s="45"/>
      <c r="S102" s="45"/>
    </row>
    <row r="103" spans="1:19">
      <c r="A103" s="45"/>
      <c r="B103" s="45"/>
      <c r="C103" s="45"/>
      <c r="D103" s="45"/>
      <c r="E103" s="45"/>
      <c r="F103" s="45"/>
      <c r="G103" s="45"/>
      <c r="H103" s="45"/>
      <c r="I103" s="45"/>
      <c r="J103" s="45"/>
      <c r="K103" s="45"/>
      <c r="L103" s="45"/>
      <c r="M103" s="45"/>
      <c r="N103" s="45"/>
      <c r="O103" s="45"/>
      <c r="P103" s="45"/>
      <c r="Q103" s="45"/>
      <c r="R103" s="45"/>
      <c r="S103" s="45"/>
    </row>
    <row r="104" spans="1:19">
      <c r="A104" s="45"/>
      <c r="B104" s="45"/>
      <c r="C104" s="45"/>
      <c r="D104" s="45"/>
      <c r="E104" s="45"/>
      <c r="F104" s="45"/>
      <c r="G104" s="45"/>
      <c r="H104" s="45"/>
      <c r="I104" s="45"/>
      <c r="J104" s="45"/>
      <c r="K104" s="45"/>
      <c r="L104" s="45"/>
      <c r="M104" s="45"/>
      <c r="N104" s="45"/>
      <c r="O104" s="45"/>
      <c r="P104" s="45"/>
      <c r="Q104" s="45"/>
      <c r="R104" s="45"/>
      <c r="S104" s="45"/>
    </row>
    <row r="105" spans="1:19">
      <c r="A105" s="45"/>
      <c r="B105" s="45"/>
      <c r="C105" s="45"/>
      <c r="D105" s="45"/>
      <c r="E105" s="45"/>
      <c r="F105" s="45"/>
      <c r="G105" s="45"/>
      <c r="H105" s="45"/>
      <c r="I105" s="45"/>
      <c r="J105" s="45"/>
      <c r="K105" s="45"/>
      <c r="L105" s="45"/>
      <c r="M105" s="45"/>
      <c r="N105" s="45"/>
      <c r="O105" s="45"/>
      <c r="P105" s="45"/>
      <c r="Q105" s="45"/>
      <c r="R105" s="45"/>
      <c r="S105" s="45"/>
    </row>
    <row r="106" spans="1:19">
      <c r="A106" s="45"/>
      <c r="B106" s="45"/>
      <c r="C106" s="45"/>
      <c r="D106" s="45"/>
      <c r="E106" s="45"/>
      <c r="F106" s="45"/>
      <c r="G106" s="45"/>
      <c r="H106" s="45"/>
      <c r="I106" s="45"/>
      <c r="J106" s="45"/>
      <c r="K106" s="45"/>
      <c r="L106" s="45"/>
      <c r="M106" s="45"/>
      <c r="N106" s="45"/>
      <c r="O106" s="45"/>
      <c r="P106" s="45"/>
      <c r="Q106" s="45"/>
      <c r="R106" s="45"/>
      <c r="S106" s="45"/>
    </row>
    <row r="107" spans="1:19">
      <c r="A107" s="45"/>
      <c r="B107" s="45"/>
      <c r="C107" s="45"/>
      <c r="D107" s="45"/>
      <c r="E107" s="45"/>
      <c r="F107" s="45"/>
      <c r="G107" s="45"/>
      <c r="H107" s="45"/>
      <c r="I107" s="45"/>
      <c r="J107" s="45"/>
      <c r="K107" s="45"/>
      <c r="L107" s="45"/>
      <c r="M107" s="45"/>
      <c r="N107" s="45"/>
      <c r="O107" s="45"/>
      <c r="P107" s="45"/>
      <c r="Q107" s="45"/>
      <c r="R107" s="45"/>
      <c r="S107" s="45"/>
    </row>
    <row r="108" spans="1:19">
      <c r="A108" s="45"/>
      <c r="B108" s="45"/>
      <c r="C108" s="45"/>
      <c r="D108" s="45"/>
      <c r="E108" s="45"/>
      <c r="F108" s="45"/>
      <c r="G108" s="45"/>
      <c r="H108" s="45"/>
      <c r="I108" s="45"/>
      <c r="J108" s="45"/>
      <c r="K108" s="45"/>
      <c r="L108" s="45"/>
      <c r="M108" s="45"/>
      <c r="N108" s="45"/>
      <c r="O108" s="45"/>
      <c r="P108" s="45"/>
      <c r="Q108" s="45"/>
      <c r="R108" s="45"/>
      <c r="S108" s="45"/>
    </row>
    <row r="109" spans="1:19">
      <c r="A109" s="45"/>
      <c r="B109" s="45"/>
      <c r="C109" s="45"/>
      <c r="D109" s="45"/>
      <c r="E109" s="45"/>
      <c r="F109" s="45"/>
      <c r="G109" s="45"/>
      <c r="H109" s="45"/>
      <c r="I109" s="45"/>
      <c r="J109" s="45"/>
      <c r="K109" s="45"/>
      <c r="L109" s="45"/>
      <c r="M109" s="45"/>
      <c r="N109" s="45"/>
      <c r="O109" s="45"/>
      <c r="P109" s="45"/>
      <c r="Q109" s="45"/>
      <c r="R109" s="45"/>
      <c r="S109" s="45"/>
    </row>
    <row r="110" spans="1:19">
      <c r="A110" s="45"/>
      <c r="B110" s="45"/>
      <c r="C110" s="45"/>
      <c r="D110" s="45"/>
      <c r="E110" s="45"/>
      <c r="F110" s="45"/>
      <c r="G110" s="45"/>
      <c r="H110" s="45"/>
      <c r="I110" s="45"/>
      <c r="J110" s="45"/>
      <c r="K110" s="45"/>
      <c r="L110" s="45"/>
      <c r="M110" s="45"/>
      <c r="N110" s="45"/>
      <c r="O110" s="45"/>
      <c r="P110" s="45"/>
      <c r="Q110" s="45"/>
      <c r="R110" s="45"/>
      <c r="S110" s="45"/>
    </row>
    <row r="111" spans="1:19">
      <c r="A111" s="45"/>
      <c r="B111" s="45"/>
      <c r="C111" s="45"/>
      <c r="D111" s="45"/>
      <c r="E111" s="45"/>
      <c r="F111" s="45"/>
      <c r="G111" s="45"/>
      <c r="H111" s="45"/>
      <c r="I111" s="45"/>
      <c r="J111" s="45"/>
      <c r="K111" s="45"/>
      <c r="L111" s="45"/>
      <c r="M111" s="45"/>
      <c r="N111" s="45"/>
      <c r="O111" s="45"/>
      <c r="P111" s="45"/>
      <c r="Q111" s="45"/>
      <c r="R111" s="45"/>
      <c r="S111" s="45"/>
    </row>
    <row r="112" spans="1:19">
      <c r="A112" s="45"/>
      <c r="B112" s="45"/>
      <c r="C112" s="45"/>
      <c r="D112" s="45"/>
      <c r="E112" s="45"/>
      <c r="F112" s="45"/>
      <c r="G112" s="45"/>
      <c r="H112" s="45"/>
      <c r="I112" s="45"/>
      <c r="J112" s="45"/>
      <c r="K112" s="45"/>
      <c r="L112" s="45"/>
      <c r="M112" s="45"/>
      <c r="N112" s="45"/>
      <c r="O112" s="45"/>
      <c r="P112" s="45"/>
      <c r="Q112" s="45"/>
      <c r="R112" s="45"/>
      <c r="S112" s="45"/>
    </row>
    <row r="113" spans="1:19">
      <c r="A113" s="45"/>
      <c r="B113" s="45"/>
      <c r="C113" s="45"/>
      <c r="D113" s="45"/>
      <c r="E113" s="45"/>
      <c r="F113" s="45"/>
      <c r="G113" s="45"/>
      <c r="H113" s="45"/>
      <c r="I113" s="45"/>
      <c r="J113" s="45"/>
      <c r="K113" s="45"/>
      <c r="L113" s="45"/>
      <c r="M113" s="45"/>
      <c r="N113" s="45"/>
      <c r="O113" s="45"/>
      <c r="P113" s="45"/>
      <c r="Q113" s="45"/>
      <c r="R113" s="45"/>
      <c r="S113" s="45"/>
    </row>
    <row r="114" spans="1:19">
      <c r="A114" s="45"/>
      <c r="B114" s="45"/>
      <c r="C114" s="45"/>
      <c r="D114" s="45"/>
      <c r="E114" s="45"/>
      <c r="F114" s="45"/>
      <c r="G114" s="45"/>
      <c r="H114" s="45"/>
      <c r="I114" s="45"/>
      <c r="J114" s="45"/>
      <c r="K114" s="45"/>
      <c r="L114" s="45"/>
      <c r="M114" s="45"/>
      <c r="N114" s="45"/>
      <c r="O114" s="45"/>
      <c r="P114" s="45"/>
      <c r="Q114" s="45"/>
      <c r="R114" s="45"/>
      <c r="S114" s="45"/>
    </row>
    <row r="115" spans="1:19">
      <c r="A115" s="45"/>
      <c r="B115" s="45"/>
      <c r="C115" s="45"/>
      <c r="D115" s="45"/>
      <c r="E115" s="45"/>
      <c r="F115" s="45"/>
      <c r="G115" s="45"/>
      <c r="H115" s="45"/>
      <c r="I115" s="45"/>
      <c r="J115" s="45"/>
      <c r="K115" s="45"/>
      <c r="L115" s="45"/>
      <c r="M115" s="45"/>
      <c r="N115" s="45"/>
      <c r="O115" s="45"/>
      <c r="P115" s="45"/>
      <c r="Q115" s="45"/>
      <c r="R115" s="45"/>
      <c r="S115" s="45"/>
    </row>
    <row r="116" spans="1:19">
      <c r="A116" s="45"/>
      <c r="B116" s="45"/>
      <c r="C116" s="45"/>
      <c r="D116" s="45"/>
      <c r="E116" s="45"/>
      <c r="F116" s="45"/>
      <c r="G116" s="45"/>
      <c r="H116" s="45"/>
      <c r="I116" s="45"/>
      <c r="J116" s="45"/>
      <c r="K116" s="45"/>
      <c r="L116" s="45"/>
      <c r="M116" s="45"/>
      <c r="N116" s="45"/>
      <c r="O116" s="45"/>
      <c r="P116" s="45"/>
      <c r="Q116" s="45"/>
      <c r="R116" s="45"/>
      <c r="S116" s="45"/>
    </row>
    <row r="117" spans="1:19">
      <c r="A117" s="45"/>
      <c r="B117" s="45"/>
      <c r="C117" s="45"/>
      <c r="D117" s="45"/>
      <c r="E117" s="45"/>
      <c r="F117" s="45"/>
      <c r="G117" s="45"/>
      <c r="H117" s="45"/>
      <c r="I117" s="45"/>
      <c r="J117" s="45"/>
      <c r="K117" s="45"/>
      <c r="L117" s="45"/>
      <c r="M117" s="45"/>
      <c r="N117" s="45"/>
      <c r="O117" s="45"/>
      <c r="P117" s="45"/>
      <c r="Q117" s="45"/>
      <c r="R117" s="45"/>
      <c r="S117" s="45"/>
    </row>
    <row r="118" spans="1:19">
      <c r="A118" s="45"/>
      <c r="B118" s="45"/>
      <c r="C118" s="45"/>
      <c r="D118" s="45"/>
      <c r="E118" s="45"/>
      <c r="F118" s="45"/>
      <c r="G118" s="45"/>
      <c r="H118" s="45"/>
      <c r="I118" s="45"/>
      <c r="J118" s="45"/>
      <c r="K118" s="45"/>
      <c r="L118" s="45"/>
      <c r="M118" s="45"/>
      <c r="N118" s="45"/>
      <c r="O118" s="45"/>
      <c r="P118" s="45"/>
      <c r="Q118" s="45"/>
      <c r="R118" s="45"/>
      <c r="S118" s="45"/>
    </row>
    <row r="119" spans="1:19">
      <c r="A119" s="45"/>
      <c r="B119" s="45"/>
      <c r="C119" s="45"/>
      <c r="D119" s="45"/>
      <c r="E119" s="45"/>
      <c r="F119" s="45"/>
      <c r="G119" s="45"/>
      <c r="H119" s="45"/>
      <c r="I119" s="45"/>
      <c r="J119" s="45"/>
      <c r="K119" s="45"/>
      <c r="L119" s="45"/>
      <c r="M119" s="45"/>
      <c r="N119" s="45"/>
      <c r="O119" s="45"/>
      <c r="P119" s="45"/>
      <c r="Q119" s="45"/>
      <c r="R119" s="45"/>
      <c r="S119" s="45"/>
    </row>
    <row r="120" spans="1:19">
      <c r="A120" s="45"/>
      <c r="B120" s="45"/>
      <c r="C120" s="45"/>
      <c r="D120" s="45"/>
      <c r="E120" s="45"/>
      <c r="F120" s="45"/>
      <c r="G120" s="45"/>
      <c r="H120" s="45"/>
      <c r="I120" s="45"/>
      <c r="J120" s="45"/>
      <c r="K120" s="45"/>
      <c r="L120" s="45"/>
      <c r="M120" s="45"/>
      <c r="N120" s="45"/>
      <c r="O120" s="45"/>
      <c r="P120" s="45"/>
      <c r="Q120" s="45"/>
      <c r="R120" s="45"/>
      <c r="S120" s="45"/>
    </row>
    <row r="121" spans="1:19">
      <c r="A121" s="45"/>
      <c r="B121" s="45"/>
      <c r="C121" s="45"/>
      <c r="D121" s="45"/>
      <c r="E121" s="45"/>
      <c r="F121" s="45"/>
      <c r="G121" s="45"/>
      <c r="H121" s="45"/>
      <c r="I121" s="45"/>
      <c r="J121" s="45"/>
      <c r="K121" s="45"/>
      <c r="L121" s="45"/>
      <c r="M121" s="45"/>
      <c r="N121" s="45"/>
      <c r="O121" s="45"/>
      <c r="P121" s="45"/>
      <c r="Q121" s="45"/>
      <c r="R121" s="45"/>
      <c r="S121" s="45"/>
    </row>
    <row r="122" spans="1:19">
      <c r="A122" s="45"/>
      <c r="B122" s="45"/>
      <c r="C122" s="45"/>
      <c r="D122" s="45"/>
      <c r="E122" s="45"/>
      <c r="F122" s="45"/>
      <c r="G122" s="45"/>
      <c r="H122" s="45"/>
      <c r="I122" s="45"/>
      <c r="J122" s="45"/>
      <c r="K122" s="45"/>
      <c r="L122" s="45"/>
      <c r="M122" s="45"/>
      <c r="N122" s="45"/>
      <c r="O122" s="45"/>
      <c r="P122" s="45"/>
      <c r="Q122" s="45"/>
      <c r="R122" s="45"/>
      <c r="S122" s="45"/>
    </row>
    <row r="123" spans="1:19">
      <c r="A123" s="45"/>
      <c r="B123" s="45"/>
      <c r="C123" s="45"/>
      <c r="D123" s="45"/>
      <c r="E123" s="45"/>
      <c r="F123" s="45"/>
      <c r="G123" s="45"/>
      <c r="H123" s="45"/>
      <c r="I123" s="45"/>
      <c r="J123" s="45"/>
      <c r="K123" s="45"/>
      <c r="L123" s="45"/>
      <c r="M123" s="45"/>
      <c r="N123" s="45"/>
      <c r="O123" s="45"/>
      <c r="P123" s="45"/>
      <c r="Q123" s="45"/>
      <c r="R123" s="45"/>
      <c r="S123" s="45"/>
    </row>
    <row r="124" spans="1:19">
      <c r="A124" s="45"/>
      <c r="B124" s="45"/>
      <c r="C124" s="45"/>
      <c r="D124" s="45"/>
      <c r="E124" s="45"/>
      <c r="F124" s="45"/>
      <c r="G124" s="45"/>
      <c r="H124" s="45"/>
      <c r="I124" s="45"/>
      <c r="J124" s="45"/>
      <c r="K124" s="45"/>
      <c r="L124" s="45"/>
      <c r="M124" s="45"/>
      <c r="N124" s="45"/>
      <c r="O124" s="45"/>
      <c r="P124" s="45"/>
      <c r="Q124" s="45"/>
      <c r="R124" s="45"/>
      <c r="S124" s="45"/>
    </row>
    <row r="125" spans="1:19">
      <c r="A125" s="45"/>
      <c r="B125" s="45"/>
      <c r="C125" s="45"/>
      <c r="D125" s="45"/>
      <c r="E125" s="45"/>
      <c r="F125" s="45"/>
      <c r="G125" s="45"/>
      <c r="H125" s="45"/>
      <c r="I125" s="45"/>
      <c r="J125" s="45"/>
      <c r="K125" s="45"/>
      <c r="L125" s="45"/>
      <c r="M125" s="45"/>
      <c r="N125" s="45"/>
      <c r="O125" s="45"/>
      <c r="P125" s="45"/>
      <c r="Q125" s="45"/>
      <c r="R125" s="45"/>
      <c r="S125" s="45"/>
    </row>
    <row r="126" spans="1:19">
      <c r="A126" s="45"/>
      <c r="B126" s="45"/>
      <c r="C126" s="45"/>
      <c r="D126" s="45"/>
      <c r="E126" s="45"/>
      <c r="F126" s="45"/>
      <c r="G126" s="45"/>
      <c r="H126" s="45"/>
      <c r="I126" s="45"/>
      <c r="J126" s="45"/>
      <c r="K126" s="45"/>
      <c r="L126" s="45"/>
      <c r="M126" s="45"/>
      <c r="N126" s="45"/>
      <c r="O126" s="45"/>
      <c r="P126" s="45"/>
      <c r="Q126" s="45"/>
      <c r="R126" s="45"/>
      <c r="S126" s="45"/>
    </row>
    <row r="127" spans="1:19">
      <c r="A127" s="45"/>
      <c r="B127" s="45"/>
      <c r="C127" s="45"/>
      <c r="D127" s="45"/>
      <c r="E127" s="45"/>
      <c r="F127" s="45"/>
      <c r="G127" s="45"/>
      <c r="H127" s="45"/>
      <c r="I127" s="45"/>
      <c r="J127" s="45"/>
      <c r="K127" s="45"/>
      <c r="L127" s="45"/>
      <c r="M127" s="45"/>
      <c r="N127" s="45"/>
      <c r="O127" s="45"/>
      <c r="P127" s="45"/>
      <c r="Q127" s="45"/>
      <c r="R127" s="45"/>
      <c r="S127" s="45"/>
    </row>
    <row r="128" spans="1:19">
      <c r="A128" s="45"/>
      <c r="B128" s="45"/>
      <c r="C128" s="45"/>
      <c r="D128" s="45"/>
      <c r="E128" s="45"/>
      <c r="F128" s="45"/>
      <c r="G128" s="45"/>
      <c r="H128" s="45"/>
      <c r="I128" s="45"/>
      <c r="J128" s="45"/>
      <c r="K128" s="45"/>
      <c r="L128" s="45"/>
      <c r="M128" s="45"/>
      <c r="N128" s="45"/>
      <c r="O128" s="45"/>
      <c r="P128" s="45"/>
      <c r="Q128" s="45"/>
      <c r="R128" s="45"/>
      <c r="S128" s="45"/>
    </row>
    <row r="129" spans="1:19">
      <c r="A129" s="45"/>
      <c r="B129" s="45"/>
      <c r="C129" s="45"/>
      <c r="D129" s="45"/>
      <c r="E129" s="45"/>
      <c r="F129" s="45"/>
      <c r="G129" s="45"/>
      <c r="H129" s="45"/>
      <c r="I129" s="45"/>
      <c r="J129" s="45"/>
      <c r="K129" s="45"/>
      <c r="L129" s="45"/>
      <c r="M129" s="45"/>
      <c r="N129" s="45"/>
      <c r="O129" s="45"/>
      <c r="P129" s="45"/>
      <c r="Q129" s="45"/>
      <c r="R129" s="45"/>
      <c r="S129" s="45"/>
    </row>
    <row r="130" spans="1:19">
      <c r="A130" s="45"/>
      <c r="B130" s="45"/>
      <c r="C130" s="45"/>
      <c r="D130" s="45"/>
      <c r="E130" s="45"/>
      <c r="F130" s="45"/>
      <c r="G130" s="45"/>
      <c r="H130" s="45"/>
      <c r="I130" s="45"/>
      <c r="J130" s="45"/>
      <c r="K130" s="45"/>
      <c r="L130" s="45"/>
      <c r="M130" s="45"/>
      <c r="N130" s="45"/>
      <c r="O130" s="45"/>
      <c r="P130" s="45"/>
      <c r="Q130" s="45"/>
      <c r="R130" s="45"/>
      <c r="S130" s="45"/>
    </row>
    <row r="131" spans="1:19">
      <c r="A131" s="45"/>
      <c r="B131" s="45"/>
      <c r="C131" s="45"/>
      <c r="D131" s="45"/>
      <c r="E131" s="45"/>
      <c r="F131" s="45"/>
      <c r="G131" s="45"/>
      <c r="H131" s="45"/>
      <c r="I131" s="45"/>
      <c r="J131" s="45"/>
      <c r="K131" s="45"/>
      <c r="L131" s="45"/>
      <c r="M131" s="45"/>
      <c r="N131" s="45"/>
      <c r="O131" s="45"/>
      <c r="P131" s="45"/>
      <c r="Q131" s="45"/>
      <c r="R131" s="45"/>
      <c r="S131" s="45"/>
    </row>
    <row r="132" spans="1:19">
      <c r="A132" s="45"/>
      <c r="B132" s="45"/>
      <c r="C132" s="45"/>
      <c r="D132" s="45"/>
      <c r="E132" s="45"/>
      <c r="F132" s="45"/>
      <c r="G132" s="45"/>
      <c r="H132" s="45"/>
      <c r="I132" s="45"/>
      <c r="J132" s="45"/>
      <c r="K132" s="45"/>
      <c r="L132" s="45"/>
      <c r="M132" s="45"/>
      <c r="N132" s="45"/>
      <c r="O132" s="45"/>
      <c r="P132" s="45"/>
      <c r="Q132" s="45"/>
      <c r="R132" s="45"/>
      <c r="S132" s="45"/>
    </row>
    <row r="133" spans="1:19">
      <c r="A133" s="45"/>
      <c r="B133" s="45"/>
      <c r="C133" s="45"/>
      <c r="D133" s="45"/>
      <c r="E133" s="45"/>
      <c r="F133" s="45"/>
      <c r="G133" s="45"/>
      <c r="H133" s="45"/>
      <c r="I133" s="45"/>
      <c r="J133" s="45"/>
      <c r="K133" s="45"/>
      <c r="L133" s="45"/>
      <c r="M133" s="45"/>
      <c r="N133" s="45"/>
      <c r="O133" s="45"/>
      <c r="P133" s="45"/>
      <c r="Q133" s="45"/>
      <c r="R133" s="45"/>
      <c r="S133" s="45"/>
    </row>
    <row r="134" spans="1:19">
      <c r="A134" s="45"/>
      <c r="B134" s="45"/>
      <c r="C134" s="45"/>
      <c r="D134" s="45"/>
      <c r="E134" s="45"/>
      <c r="F134" s="45"/>
      <c r="G134" s="45"/>
      <c r="H134" s="45"/>
      <c r="I134" s="45"/>
      <c r="J134" s="45"/>
      <c r="K134" s="45"/>
      <c r="L134" s="45"/>
      <c r="M134" s="45"/>
      <c r="N134" s="45"/>
      <c r="O134" s="45"/>
      <c r="P134" s="45"/>
      <c r="Q134" s="45"/>
      <c r="R134" s="45"/>
      <c r="S134" s="45"/>
    </row>
    <row r="135" spans="1:19">
      <c r="A135" s="45"/>
      <c r="B135" s="45"/>
      <c r="C135" s="45"/>
      <c r="D135" s="45"/>
      <c r="E135" s="45"/>
      <c r="F135" s="45"/>
      <c r="G135" s="45"/>
      <c r="H135" s="45"/>
      <c r="I135" s="45"/>
      <c r="J135" s="45"/>
      <c r="K135" s="45"/>
      <c r="L135" s="45"/>
      <c r="M135" s="45"/>
      <c r="N135" s="45"/>
      <c r="O135" s="45"/>
      <c r="P135" s="45"/>
      <c r="Q135" s="45"/>
      <c r="R135" s="45"/>
      <c r="S135" s="45"/>
    </row>
    <row r="136" spans="1:19">
      <c r="A136" s="45"/>
      <c r="B136" s="45"/>
      <c r="C136" s="45"/>
      <c r="D136" s="45"/>
      <c r="E136" s="45"/>
      <c r="F136" s="45"/>
      <c r="G136" s="45"/>
      <c r="H136" s="45"/>
      <c r="I136" s="45"/>
      <c r="J136" s="45"/>
      <c r="K136" s="45"/>
      <c r="L136" s="45"/>
      <c r="M136" s="45"/>
      <c r="N136" s="45"/>
      <c r="O136" s="45"/>
      <c r="P136" s="45"/>
      <c r="Q136" s="45"/>
      <c r="R136" s="45"/>
      <c r="S136" s="45"/>
    </row>
    <row r="137" spans="1:19">
      <c r="A137" s="45"/>
      <c r="B137" s="45"/>
      <c r="C137" s="45"/>
      <c r="D137" s="45"/>
      <c r="E137" s="45"/>
      <c r="F137" s="45"/>
      <c r="G137" s="45"/>
      <c r="H137" s="45"/>
      <c r="I137" s="45"/>
      <c r="J137" s="45"/>
      <c r="K137" s="45"/>
      <c r="L137" s="45"/>
      <c r="M137" s="45"/>
      <c r="N137" s="45"/>
      <c r="O137" s="45"/>
      <c r="P137" s="45"/>
      <c r="Q137" s="45"/>
      <c r="R137" s="45"/>
      <c r="S137" s="45"/>
    </row>
    <row r="138" spans="1:19">
      <c r="A138" s="45"/>
      <c r="B138" s="45"/>
      <c r="C138" s="45"/>
      <c r="D138" s="45"/>
      <c r="E138" s="45"/>
      <c r="F138" s="45"/>
      <c r="G138" s="45"/>
      <c r="H138" s="45"/>
      <c r="I138" s="45"/>
      <c r="J138" s="45"/>
      <c r="K138" s="45"/>
      <c r="L138" s="45"/>
      <c r="M138" s="45"/>
      <c r="N138" s="45"/>
      <c r="O138" s="45"/>
      <c r="P138" s="45"/>
      <c r="Q138" s="45"/>
      <c r="R138" s="45"/>
      <c r="S138" s="45"/>
    </row>
    <row r="139" spans="1:19">
      <c r="A139" s="45"/>
      <c r="B139" s="45"/>
      <c r="C139" s="45"/>
      <c r="D139" s="45"/>
      <c r="E139" s="45"/>
      <c r="F139" s="45"/>
      <c r="G139" s="45"/>
      <c r="H139" s="45"/>
      <c r="I139" s="45"/>
      <c r="J139" s="45"/>
      <c r="K139" s="45"/>
      <c r="L139" s="45"/>
      <c r="M139" s="45"/>
      <c r="N139" s="45"/>
      <c r="O139" s="45"/>
      <c r="P139" s="45"/>
      <c r="Q139" s="45"/>
      <c r="R139" s="45"/>
      <c r="S139" s="45"/>
    </row>
    <row r="140" spans="1:19">
      <c r="A140" s="45"/>
      <c r="B140" s="45"/>
      <c r="C140" s="45"/>
      <c r="D140" s="45"/>
      <c r="E140" s="45"/>
      <c r="F140" s="45"/>
      <c r="G140" s="45"/>
      <c r="H140" s="45"/>
      <c r="I140" s="45"/>
      <c r="J140" s="45"/>
      <c r="K140" s="45"/>
      <c r="L140" s="45"/>
      <c r="M140" s="45"/>
      <c r="N140" s="45"/>
      <c r="O140" s="45"/>
      <c r="P140" s="45"/>
      <c r="Q140" s="45"/>
      <c r="R140" s="45"/>
      <c r="S140" s="45"/>
    </row>
    <row r="141" spans="1:19">
      <c r="A141" s="45"/>
      <c r="B141" s="45"/>
      <c r="C141" s="45"/>
      <c r="D141" s="45"/>
      <c r="E141" s="45"/>
      <c r="F141" s="45"/>
      <c r="G141" s="45"/>
      <c r="H141" s="45"/>
      <c r="I141" s="45"/>
      <c r="J141" s="45"/>
      <c r="K141" s="45"/>
      <c r="L141" s="45"/>
      <c r="M141" s="45"/>
      <c r="N141" s="45"/>
      <c r="O141" s="45"/>
      <c r="P141" s="45"/>
      <c r="Q141" s="45"/>
      <c r="R141" s="45"/>
      <c r="S141" s="45"/>
    </row>
    <row r="142" spans="1:19">
      <c r="A142" s="45"/>
      <c r="B142" s="45"/>
      <c r="C142" s="45"/>
      <c r="D142" s="45"/>
      <c r="E142" s="45"/>
      <c r="F142" s="45"/>
      <c r="G142" s="45"/>
      <c r="H142" s="45"/>
      <c r="I142" s="45"/>
      <c r="J142" s="45"/>
      <c r="K142" s="45"/>
      <c r="L142" s="45"/>
      <c r="M142" s="45"/>
      <c r="N142" s="45"/>
      <c r="O142" s="45"/>
      <c r="P142" s="45"/>
      <c r="Q142" s="45"/>
      <c r="R142" s="45"/>
      <c r="S142" s="45"/>
    </row>
    <row r="143" spans="1:19">
      <c r="A143" s="45"/>
      <c r="B143" s="45"/>
      <c r="C143" s="45"/>
      <c r="D143" s="45"/>
      <c r="E143" s="45"/>
      <c r="F143" s="45"/>
      <c r="G143" s="45"/>
      <c r="H143" s="45"/>
      <c r="I143" s="45"/>
      <c r="J143" s="45"/>
      <c r="K143" s="45"/>
      <c r="L143" s="45"/>
      <c r="M143" s="45"/>
      <c r="N143" s="45"/>
      <c r="O143" s="45"/>
      <c r="P143" s="45"/>
      <c r="Q143" s="45"/>
      <c r="R143" s="45"/>
      <c r="S143" s="45"/>
    </row>
    <row r="144" spans="1:19">
      <c r="A144" s="45"/>
      <c r="B144" s="45"/>
      <c r="C144" s="45"/>
      <c r="D144" s="45"/>
      <c r="E144" s="45"/>
      <c r="F144" s="45"/>
      <c r="G144" s="45"/>
      <c r="H144" s="45"/>
      <c r="I144" s="45"/>
      <c r="J144" s="45"/>
      <c r="K144" s="45"/>
      <c r="L144" s="45"/>
      <c r="M144" s="45"/>
      <c r="N144" s="45"/>
      <c r="O144" s="45"/>
      <c r="P144" s="45"/>
      <c r="Q144" s="45"/>
      <c r="R144" s="45"/>
      <c r="S144" s="45"/>
    </row>
    <row r="145" spans="1:19">
      <c r="A145" s="45"/>
      <c r="B145" s="45"/>
      <c r="C145" s="45"/>
      <c r="D145" s="45"/>
      <c r="E145" s="45"/>
      <c r="F145" s="45"/>
      <c r="G145" s="45"/>
      <c r="H145" s="45"/>
      <c r="I145" s="45"/>
      <c r="J145" s="45"/>
      <c r="K145" s="45"/>
      <c r="L145" s="45"/>
      <c r="M145" s="45"/>
      <c r="N145" s="45"/>
      <c r="O145" s="45"/>
      <c r="P145" s="45"/>
      <c r="Q145" s="45"/>
      <c r="R145" s="45"/>
      <c r="S145" s="45"/>
    </row>
    <row r="146" spans="1:19">
      <c r="A146" s="45"/>
      <c r="B146" s="45"/>
      <c r="C146" s="45"/>
      <c r="D146" s="45"/>
      <c r="E146" s="45"/>
      <c r="F146" s="45"/>
      <c r="G146" s="45"/>
      <c r="H146" s="45"/>
      <c r="I146" s="45"/>
      <c r="J146" s="45"/>
      <c r="K146" s="45"/>
      <c r="L146" s="45"/>
      <c r="M146" s="45"/>
      <c r="N146" s="45"/>
      <c r="O146" s="45"/>
      <c r="P146" s="45"/>
      <c r="Q146" s="45"/>
      <c r="R146" s="45"/>
      <c r="S146" s="45"/>
    </row>
    <row r="147" spans="1:19">
      <c r="A147" s="45"/>
      <c r="B147" s="45"/>
      <c r="C147" s="45"/>
      <c r="D147" s="45"/>
      <c r="E147" s="45"/>
      <c r="F147" s="45"/>
      <c r="G147" s="45"/>
      <c r="H147" s="45"/>
      <c r="I147" s="45"/>
      <c r="J147" s="45"/>
      <c r="K147" s="45"/>
      <c r="L147" s="45"/>
      <c r="M147" s="45"/>
      <c r="N147" s="45"/>
      <c r="O147" s="45"/>
      <c r="P147" s="45"/>
      <c r="Q147" s="45"/>
      <c r="R147" s="45"/>
      <c r="S147" s="45"/>
    </row>
    <row r="148" spans="1:19">
      <c r="A148" s="45"/>
      <c r="B148" s="45"/>
      <c r="C148" s="45"/>
      <c r="D148" s="45"/>
      <c r="E148" s="45"/>
      <c r="F148" s="45"/>
      <c r="G148" s="45"/>
      <c r="H148" s="45"/>
      <c r="I148" s="45"/>
      <c r="J148" s="45"/>
      <c r="K148" s="45"/>
      <c r="L148" s="45"/>
      <c r="M148" s="45"/>
      <c r="N148" s="45"/>
      <c r="O148" s="45"/>
      <c r="P148" s="45"/>
      <c r="Q148" s="45"/>
      <c r="R148" s="45"/>
      <c r="S148" s="45"/>
    </row>
    <row r="149" spans="1:19">
      <c r="A149" s="45"/>
      <c r="B149" s="45"/>
      <c r="C149" s="45"/>
      <c r="D149" s="45"/>
      <c r="E149" s="45"/>
      <c r="F149" s="45"/>
      <c r="G149" s="45"/>
      <c r="H149" s="45"/>
      <c r="I149" s="45"/>
      <c r="J149" s="45"/>
      <c r="K149" s="45"/>
      <c r="L149" s="45"/>
      <c r="M149" s="45"/>
      <c r="N149" s="45"/>
      <c r="O149" s="45"/>
      <c r="P149" s="45"/>
      <c r="Q149" s="45"/>
      <c r="R149" s="45"/>
      <c r="S149" s="45"/>
    </row>
    <row r="150" spans="1:19">
      <c r="A150" s="45"/>
      <c r="B150" s="45"/>
      <c r="C150" s="45"/>
      <c r="D150" s="45"/>
      <c r="E150" s="45"/>
      <c r="F150" s="45"/>
      <c r="G150" s="45"/>
      <c r="H150" s="45"/>
      <c r="I150" s="45"/>
      <c r="J150" s="45"/>
      <c r="K150" s="45"/>
      <c r="L150" s="45"/>
      <c r="M150" s="45"/>
      <c r="N150" s="45"/>
      <c r="O150" s="45"/>
      <c r="P150" s="45"/>
      <c r="Q150" s="45"/>
      <c r="R150" s="45"/>
      <c r="S150" s="45"/>
    </row>
    <row r="151" spans="1:19">
      <c r="A151" s="45"/>
      <c r="B151" s="45"/>
      <c r="C151" s="45"/>
      <c r="D151" s="45"/>
      <c r="E151" s="45"/>
      <c r="F151" s="45"/>
      <c r="G151" s="45"/>
      <c r="H151" s="45"/>
      <c r="I151" s="45"/>
      <c r="J151" s="45"/>
      <c r="K151" s="45"/>
      <c r="L151" s="45"/>
      <c r="M151" s="45"/>
      <c r="N151" s="45"/>
      <c r="O151" s="45"/>
      <c r="P151" s="45"/>
      <c r="Q151" s="45"/>
      <c r="R151" s="45"/>
      <c r="S151" s="45"/>
    </row>
    <row r="152" spans="1:19">
      <c r="A152" s="45"/>
      <c r="B152" s="45"/>
      <c r="C152" s="45"/>
      <c r="D152" s="45"/>
      <c r="E152" s="45"/>
      <c r="F152" s="45"/>
      <c r="G152" s="45"/>
      <c r="H152" s="45"/>
      <c r="I152" s="45"/>
      <c r="J152" s="45"/>
      <c r="K152" s="45"/>
      <c r="L152" s="45"/>
      <c r="M152" s="45"/>
      <c r="N152" s="45"/>
      <c r="O152" s="45"/>
      <c r="P152" s="45"/>
      <c r="Q152" s="45"/>
      <c r="R152" s="45"/>
      <c r="S152" s="45"/>
    </row>
    <row r="153" spans="1:19">
      <c r="A153" s="45"/>
      <c r="B153" s="45"/>
      <c r="C153" s="45"/>
      <c r="D153" s="45"/>
      <c r="E153" s="45"/>
      <c r="F153" s="45"/>
      <c r="G153" s="45"/>
      <c r="H153" s="45"/>
      <c r="I153" s="45"/>
      <c r="J153" s="45"/>
      <c r="K153" s="45"/>
      <c r="L153" s="45"/>
      <c r="M153" s="45"/>
      <c r="N153" s="45"/>
      <c r="O153" s="45"/>
      <c r="P153" s="45"/>
      <c r="Q153" s="45"/>
      <c r="R153" s="45"/>
      <c r="S153" s="45"/>
    </row>
    <row r="154" spans="1:19">
      <c r="A154" s="45"/>
      <c r="B154" s="45"/>
      <c r="C154" s="45"/>
      <c r="D154" s="45"/>
      <c r="E154" s="45"/>
      <c r="F154" s="45"/>
      <c r="G154" s="45"/>
      <c r="H154" s="45"/>
      <c r="I154" s="45"/>
      <c r="J154" s="45"/>
      <c r="K154" s="45"/>
      <c r="L154" s="45"/>
      <c r="M154" s="45"/>
      <c r="N154" s="45"/>
      <c r="O154" s="45"/>
      <c r="P154" s="45"/>
      <c r="Q154" s="45"/>
      <c r="R154" s="45"/>
      <c r="S154" s="45"/>
    </row>
    <row r="155" spans="1:19">
      <c r="A155" s="45"/>
      <c r="B155" s="45"/>
      <c r="C155" s="45"/>
      <c r="D155" s="45"/>
      <c r="E155" s="45"/>
      <c r="F155" s="45"/>
      <c r="G155" s="45"/>
      <c r="H155" s="45"/>
      <c r="I155" s="45"/>
      <c r="J155" s="45"/>
      <c r="K155" s="45"/>
      <c r="L155" s="45"/>
      <c r="M155" s="45"/>
      <c r="N155" s="45"/>
      <c r="O155" s="45"/>
      <c r="P155" s="45"/>
      <c r="Q155" s="45"/>
      <c r="R155" s="45"/>
      <c r="S155" s="45"/>
    </row>
    <row r="156" spans="1:19">
      <c r="A156" s="45"/>
      <c r="B156" s="45"/>
      <c r="C156" s="45"/>
      <c r="D156" s="45"/>
      <c r="E156" s="45"/>
      <c r="F156" s="45"/>
      <c r="G156" s="45"/>
      <c r="H156" s="45"/>
      <c r="I156" s="45"/>
      <c r="J156" s="45"/>
      <c r="K156" s="45"/>
      <c r="L156" s="45"/>
      <c r="M156" s="45"/>
      <c r="N156" s="45"/>
      <c r="O156" s="45"/>
      <c r="P156" s="45"/>
      <c r="Q156" s="45"/>
      <c r="R156" s="45"/>
      <c r="S156" s="45"/>
    </row>
    <row r="157" spans="1:19">
      <c r="A157" s="45"/>
      <c r="B157" s="45"/>
      <c r="C157" s="45"/>
      <c r="D157" s="45"/>
      <c r="E157" s="45"/>
      <c r="F157" s="45"/>
      <c r="G157" s="45"/>
      <c r="H157" s="45"/>
      <c r="I157" s="45"/>
      <c r="J157" s="45"/>
      <c r="K157" s="45"/>
      <c r="L157" s="45"/>
      <c r="M157" s="45"/>
      <c r="N157" s="45"/>
      <c r="O157" s="45"/>
      <c r="P157" s="45"/>
      <c r="Q157" s="45"/>
      <c r="R157" s="45"/>
      <c r="S157" s="45"/>
    </row>
    <row r="158" spans="1:19">
      <c r="A158" s="45"/>
      <c r="B158" s="45"/>
      <c r="C158" s="45"/>
      <c r="D158" s="45"/>
      <c r="E158" s="45"/>
      <c r="F158" s="45"/>
      <c r="G158" s="45"/>
      <c r="H158" s="45"/>
      <c r="I158" s="45"/>
      <c r="J158" s="45"/>
      <c r="K158" s="45"/>
      <c r="L158" s="45"/>
      <c r="M158" s="45"/>
      <c r="N158" s="45"/>
      <c r="O158" s="45"/>
      <c r="P158" s="45"/>
      <c r="Q158" s="45"/>
      <c r="R158" s="45"/>
      <c r="S158" s="45"/>
    </row>
    <row r="159" spans="1:19">
      <c r="A159" s="45"/>
      <c r="B159" s="45"/>
      <c r="C159" s="45"/>
      <c r="D159" s="45"/>
      <c r="E159" s="45"/>
      <c r="F159" s="45"/>
      <c r="G159" s="45"/>
      <c r="H159" s="45"/>
      <c r="I159" s="45"/>
      <c r="J159" s="45"/>
      <c r="K159" s="45"/>
      <c r="L159" s="45"/>
      <c r="M159" s="45"/>
      <c r="N159" s="45"/>
      <c r="O159" s="45"/>
      <c r="P159" s="45"/>
      <c r="Q159" s="45"/>
      <c r="R159" s="45"/>
      <c r="S159" s="45"/>
    </row>
    <row r="160" spans="1:19">
      <c r="A160" s="45"/>
      <c r="B160" s="45"/>
      <c r="C160" s="45"/>
      <c r="D160" s="45"/>
      <c r="E160" s="45"/>
      <c r="F160" s="45"/>
      <c r="G160" s="45"/>
      <c r="H160" s="45"/>
      <c r="I160" s="45"/>
      <c r="J160" s="45"/>
      <c r="K160" s="45"/>
      <c r="L160" s="45"/>
      <c r="M160" s="45"/>
      <c r="N160" s="45"/>
      <c r="O160" s="45"/>
      <c r="P160" s="45"/>
      <c r="Q160" s="45"/>
      <c r="R160" s="45"/>
      <c r="S160" s="45"/>
    </row>
    <row r="161" spans="1:19">
      <c r="A161" s="45"/>
      <c r="B161" s="45"/>
      <c r="C161" s="45"/>
      <c r="D161" s="45"/>
      <c r="E161" s="45"/>
      <c r="F161" s="45"/>
      <c r="G161" s="45"/>
      <c r="H161" s="45"/>
      <c r="I161" s="45"/>
      <c r="J161" s="45"/>
      <c r="K161" s="45"/>
      <c r="L161" s="45"/>
      <c r="M161" s="45"/>
      <c r="N161" s="45"/>
      <c r="O161" s="45"/>
      <c r="P161" s="45"/>
      <c r="Q161" s="45"/>
      <c r="R161" s="45"/>
      <c r="S161" s="45"/>
    </row>
    <row r="162" spans="1:19">
      <c r="A162" s="45"/>
      <c r="B162" s="45"/>
      <c r="C162" s="45"/>
      <c r="D162" s="45"/>
      <c r="E162" s="45"/>
      <c r="F162" s="45"/>
      <c r="G162" s="45"/>
      <c r="H162" s="45"/>
      <c r="I162" s="45"/>
      <c r="J162" s="45"/>
      <c r="K162" s="45"/>
      <c r="L162" s="45"/>
      <c r="M162" s="45"/>
      <c r="N162" s="45"/>
      <c r="O162" s="45"/>
      <c r="P162" s="45"/>
      <c r="Q162" s="45"/>
      <c r="R162" s="45"/>
      <c r="S162" s="45"/>
    </row>
    <row r="163" spans="1:19">
      <c r="A163" s="45"/>
      <c r="B163" s="45"/>
      <c r="C163" s="45"/>
      <c r="D163" s="45"/>
      <c r="E163" s="45"/>
      <c r="F163" s="45"/>
      <c r="G163" s="45"/>
      <c r="H163" s="45"/>
      <c r="I163" s="45"/>
      <c r="J163" s="45"/>
      <c r="K163" s="45"/>
      <c r="L163" s="45"/>
      <c r="M163" s="45"/>
      <c r="N163" s="45"/>
      <c r="O163" s="45"/>
      <c r="P163" s="45"/>
      <c r="Q163" s="45"/>
      <c r="R163" s="45"/>
      <c r="S163" s="45"/>
    </row>
    <row r="164" spans="1:19">
      <c r="A164" s="45"/>
      <c r="B164" s="45"/>
      <c r="C164" s="45"/>
      <c r="D164" s="45"/>
      <c r="E164" s="45"/>
      <c r="F164" s="45"/>
      <c r="G164" s="45"/>
      <c r="H164" s="45"/>
      <c r="I164" s="45"/>
      <c r="J164" s="45"/>
      <c r="K164" s="45"/>
      <c r="L164" s="45"/>
      <c r="M164" s="45"/>
      <c r="N164" s="45"/>
      <c r="O164" s="45"/>
      <c r="P164" s="45"/>
      <c r="Q164" s="45"/>
      <c r="R164" s="45"/>
      <c r="S164" s="45"/>
    </row>
    <row r="165" spans="1:19">
      <c r="A165" s="45"/>
      <c r="B165" s="45"/>
      <c r="C165" s="45"/>
      <c r="D165" s="45"/>
      <c r="E165" s="45"/>
      <c r="F165" s="45"/>
      <c r="G165" s="45"/>
      <c r="H165" s="45"/>
      <c r="I165" s="45"/>
      <c r="J165" s="45"/>
      <c r="K165" s="45"/>
      <c r="L165" s="45"/>
      <c r="M165" s="45"/>
      <c r="N165" s="45"/>
      <c r="O165" s="45"/>
      <c r="P165" s="45"/>
      <c r="Q165" s="45"/>
      <c r="R165" s="45"/>
      <c r="S165" s="45"/>
    </row>
    <row r="166" spans="1:19">
      <c r="A166" s="45"/>
      <c r="B166" s="45"/>
      <c r="C166" s="45"/>
      <c r="D166" s="45"/>
      <c r="E166" s="45"/>
      <c r="F166" s="45"/>
      <c r="G166" s="45"/>
      <c r="H166" s="45"/>
      <c r="I166" s="45"/>
      <c r="J166" s="45"/>
      <c r="K166" s="45"/>
      <c r="L166" s="45"/>
      <c r="M166" s="45"/>
      <c r="N166" s="45"/>
      <c r="O166" s="45"/>
      <c r="P166" s="45"/>
      <c r="Q166" s="45"/>
      <c r="R166" s="45"/>
      <c r="S166" s="45"/>
    </row>
    <row r="167" spans="1:19">
      <c r="A167" s="45"/>
      <c r="B167" s="45"/>
      <c r="C167" s="45"/>
      <c r="D167" s="45"/>
      <c r="E167" s="45"/>
      <c r="F167" s="45"/>
      <c r="G167" s="45"/>
      <c r="H167" s="45"/>
      <c r="I167" s="45"/>
      <c r="J167" s="45"/>
      <c r="K167" s="45"/>
      <c r="L167" s="45"/>
      <c r="M167" s="45"/>
      <c r="N167" s="45"/>
      <c r="O167" s="45"/>
      <c r="P167" s="45"/>
      <c r="Q167" s="45"/>
      <c r="R167" s="45"/>
      <c r="S167" s="45"/>
    </row>
    <row r="168" spans="1:19">
      <c r="A168" s="45"/>
      <c r="B168" s="45"/>
      <c r="C168" s="45"/>
      <c r="D168" s="45"/>
      <c r="E168" s="45"/>
      <c r="F168" s="45"/>
      <c r="G168" s="45"/>
      <c r="H168" s="45"/>
      <c r="I168" s="45"/>
      <c r="J168" s="45"/>
      <c r="K168" s="45"/>
      <c r="L168" s="45"/>
      <c r="M168" s="45"/>
      <c r="N168" s="45"/>
      <c r="O168" s="45"/>
      <c r="P168" s="45"/>
      <c r="Q168" s="45"/>
      <c r="R168" s="45"/>
      <c r="S168" s="45"/>
    </row>
    <row r="169" spans="1:19">
      <c r="A169" s="45"/>
      <c r="B169" s="45"/>
      <c r="C169" s="45"/>
      <c r="D169" s="45"/>
      <c r="E169" s="45"/>
      <c r="F169" s="45"/>
      <c r="G169" s="45"/>
      <c r="H169" s="45"/>
      <c r="I169" s="45"/>
      <c r="J169" s="45"/>
      <c r="K169" s="45"/>
      <c r="L169" s="45"/>
      <c r="M169" s="45"/>
      <c r="N169" s="45"/>
      <c r="O169" s="45"/>
      <c r="P169" s="45"/>
      <c r="Q169" s="45"/>
      <c r="R169" s="45"/>
      <c r="S169" s="45"/>
    </row>
    <row r="170" spans="1:19">
      <c r="A170" s="45"/>
      <c r="B170" s="45"/>
      <c r="C170" s="45"/>
      <c r="D170" s="45"/>
      <c r="E170" s="45"/>
      <c r="F170" s="45"/>
      <c r="G170" s="45"/>
      <c r="H170" s="45"/>
      <c r="I170" s="45"/>
      <c r="J170" s="45"/>
      <c r="K170" s="45"/>
      <c r="L170" s="45"/>
      <c r="M170" s="45"/>
      <c r="N170" s="45"/>
      <c r="O170" s="45"/>
      <c r="P170" s="45"/>
      <c r="Q170" s="45"/>
      <c r="R170" s="45"/>
      <c r="S170" s="45"/>
    </row>
    <row r="171" spans="1:19">
      <c r="A171" s="45"/>
      <c r="B171" s="45"/>
      <c r="C171" s="45"/>
      <c r="D171" s="45"/>
      <c r="E171" s="45"/>
      <c r="F171" s="45"/>
      <c r="G171" s="45"/>
      <c r="H171" s="45"/>
      <c r="I171" s="45"/>
      <c r="J171" s="45"/>
      <c r="K171" s="45"/>
      <c r="L171" s="45"/>
      <c r="M171" s="45"/>
      <c r="N171" s="45"/>
      <c r="O171" s="45"/>
      <c r="P171" s="45"/>
      <c r="Q171" s="45"/>
      <c r="R171" s="45"/>
      <c r="S171" s="45"/>
    </row>
    <row r="172" spans="1:19">
      <c r="A172" s="45"/>
      <c r="B172" s="45"/>
      <c r="C172" s="45"/>
      <c r="D172" s="45"/>
      <c r="E172" s="45"/>
      <c r="F172" s="45"/>
      <c r="G172" s="45"/>
      <c r="H172" s="45"/>
      <c r="I172" s="45"/>
      <c r="J172" s="45"/>
      <c r="K172" s="45"/>
      <c r="L172" s="45"/>
      <c r="M172" s="45"/>
      <c r="N172" s="45"/>
      <c r="O172" s="45"/>
      <c r="P172" s="45"/>
      <c r="Q172" s="45"/>
      <c r="R172" s="45"/>
      <c r="S172" s="45"/>
    </row>
    <row r="173" spans="1:19">
      <c r="A173" s="45"/>
      <c r="B173" s="45"/>
      <c r="C173" s="45"/>
      <c r="D173" s="45"/>
      <c r="E173" s="45"/>
      <c r="F173" s="45"/>
      <c r="G173" s="45"/>
      <c r="H173" s="45"/>
      <c r="I173" s="45"/>
      <c r="J173" s="45"/>
      <c r="K173" s="45"/>
      <c r="L173" s="45"/>
      <c r="M173" s="45"/>
      <c r="N173" s="45"/>
      <c r="O173" s="45"/>
      <c r="P173" s="45"/>
      <c r="Q173" s="45"/>
      <c r="R173" s="45"/>
      <c r="S173" s="45"/>
    </row>
    <row r="174" spans="1:19">
      <c r="A174" s="45"/>
      <c r="B174" s="45"/>
      <c r="C174" s="45"/>
      <c r="D174" s="45"/>
      <c r="E174" s="45"/>
      <c r="F174" s="45"/>
      <c r="G174" s="45"/>
      <c r="H174" s="45"/>
      <c r="I174" s="45"/>
      <c r="J174" s="45"/>
      <c r="K174" s="45"/>
      <c r="L174" s="45"/>
      <c r="M174" s="45"/>
      <c r="N174" s="45"/>
      <c r="O174" s="45"/>
      <c r="P174" s="45"/>
      <c r="Q174" s="45"/>
      <c r="R174" s="45"/>
      <c r="S174" s="45"/>
    </row>
    <row r="175" spans="1:19">
      <c r="A175" s="45"/>
      <c r="B175" s="45"/>
      <c r="C175" s="45"/>
      <c r="D175" s="45"/>
      <c r="E175" s="45"/>
      <c r="F175" s="45"/>
      <c r="G175" s="45"/>
      <c r="H175" s="45"/>
      <c r="I175" s="45"/>
      <c r="J175" s="45"/>
      <c r="K175" s="45"/>
      <c r="L175" s="45"/>
      <c r="M175" s="45"/>
      <c r="N175" s="45"/>
      <c r="O175" s="45"/>
      <c r="P175" s="45"/>
      <c r="Q175" s="45"/>
      <c r="R175" s="45"/>
      <c r="S175" s="45"/>
    </row>
    <row r="176" spans="1:19">
      <c r="A176" s="45"/>
      <c r="B176" s="45"/>
      <c r="C176" s="45"/>
      <c r="D176" s="45"/>
      <c r="E176" s="45"/>
      <c r="F176" s="45"/>
      <c r="G176" s="45"/>
      <c r="H176" s="45"/>
      <c r="I176" s="45"/>
      <c r="J176" s="45"/>
      <c r="K176" s="45"/>
      <c r="L176" s="45"/>
      <c r="M176" s="45"/>
      <c r="N176" s="45"/>
      <c r="O176" s="45"/>
      <c r="P176" s="45"/>
      <c r="Q176" s="45"/>
      <c r="R176" s="45"/>
      <c r="S176" s="45"/>
    </row>
    <row r="177" spans="1:19">
      <c r="A177" s="45"/>
      <c r="B177" s="45"/>
      <c r="C177" s="45"/>
      <c r="D177" s="45"/>
      <c r="E177" s="45"/>
      <c r="F177" s="45"/>
      <c r="G177" s="45"/>
      <c r="H177" s="45"/>
      <c r="I177" s="45"/>
      <c r="J177" s="45"/>
      <c r="K177" s="45"/>
      <c r="L177" s="45"/>
      <c r="M177" s="45"/>
      <c r="N177" s="45"/>
      <c r="O177" s="45"/>
      <c r="P177" s="45"/>
      <c r="Q177" s="45"/>
      <c r="R177" s="45"/>
      <c r="S177" s="45"/>
    </row>
    <row r="178" spans="1:19">
      <c r="A178" s="45"/>
      <c r="B178" s="45"/>
      <c r="C178" s="45"/>
      <c r="D178" s="45"/>
      <c r="E178" s="45"/>
      <c r="F178" s="45"/>
      <c r="G178" s="45"/>
      <c r="H178" s="45"/>
      <c r="I178" s="45"/>
      <c r="J178" s="45"/>
      <c r="K178" s="45"/>
      <c r="L178" s="45"/>
      <c r="M178" s="45"/>
      <c r="N178" s="45"/>
      <c r="O178" s="45"/>
      <c r="P178" s="45"/>
      <c r="Q178" s="45"/>
      <c r="R178" s="45"/>
      <c r="S178" s="45"/>
    </row>
    <row r="179" spans="1:19">
      <c r="A179" s="45"/>
      <c r="B179" s="45"/>
      <c r="C179" s="45"/>
      <c r="D179" s="45"/>
      <c r="E179" s="45"/>
      <c r="F179" s="45"/>
      <c r="G179" s="45"/>
      <c r="H179" s="45"/>
      <c r="I179" s="45"/>
      <c r="J179" s="45"/>
      <c r="K179" s="45"/>
      <c r="L179" s="45"/>
      <c r="M179" s="45"/>
      <c r="N179" s="45"/>
      <c r="O179" s="45"/>
      <c r="P179" s="45"/>
      <c r="Q179" s="45"/>
      <c r="R179" s="45"/>
      <c r="S179" s="45"/>
    </row>
    <row r="180" spans="1:19">
      <c r="A180" s="45"/>
      <c r="B180" s="45"/>
      <c r="C180" s="45"/>
      <c r="D180" s="45"/>
      <c r="E180" s="45"/>
      <c r="F180" s="45"/>
      <c r="G180" s="45"/>
      <c r="H180" s="45"/>
      <c r="I180" s="45"/>
      <c r="J180" s="45"/>
      <c r="K180" s="45"/>
      <c r="L180" s="45"/>
      <c r="M180" s="45"/>
      <c r="N180" s="45"/>
      <c r="O180" s="45"/>
      <c r="P180" s="45"/>
      <c r="Q180" s="45"/>
      <c r="R180" s="45"/>
      <c r="S180" s="45"/>
    </row>
    <row r="181" spans="1:19">
      <c r="A181" s="45"/>
      <c r="B181" s="45"/>
      <c r="C181" s="45"/>
      <c r="D181" s="45"/>
      <c r="E181" s="45"/>
      <c r="F181" s="45"/>
      <c r="G181" s="45"/>
      <c r="H181" s="45"/>
      <c r="I181" s="45"/>
      <c r="J181" s="45"/>
      <c r="K181" s="45"/>
      <c r="L181" s="45"/>
      <c r="M181" s="45"/>
      <c r="N181" s="45"/>
      <c r="O181" s="45"/>
      <c r="P181" s="45"/>
      <c r="Q181" s="45"/>
      <c r="R181" s="45"/>
      <c r="S181" s="45"/>
    </row>
    <row r="182" spans="1:19">
      <c r="A182" s="45"/>
      <c r="B182" s="45"/>
      <c r="C182" s="45"/>
      <c r="D182" s="45"/>
      <c r="E182" s="45"/>
      <c r="F182" s="45"/>
      <c r="G182" s="45"/>
      <c r="H182" s="45"/>
      <c r="I182" s="45"/>
      <c r="J182" s="45"/>
      <c r="K182" s="45"/>
      <c r="L182" s="45"/>
      <c r="M182" s="45"/>
      <c r="N182" s="45"/>
      <c r="O182" s="45"/>
      <c r="P182" s="45"/>
      <c r="Q182" s="45"/>
      <c r="R182" s="45"/>
      <c r="S182" s="45"/>
    </row>
    <row r="183" spans="1:19">
      <c r="A183" s="45"/>
      <c r="B183" s="45"/>
      <c r="C183" s="45"/>
      <c r="D183" s="45"/>
      <c r="E183" s="45"/>
      <c r="F183" s="45"/>
      <c r="G183" s="45"/>
      <c r="H183" s="45"/>
      <c r="I183" s="45"/>
      <c r="J183" s="45"/>
      <c r="K183" s="45"/>
      <c r="L183" s="45"/>
      <c r="M183" s="45"/>
      <c r="N183" s="45"/>
      <c r="O183" s="45"/>
      <c r="P183" s="45"/>
      <c r="Q183" s="45"/>
      <c r="R183" s="45"/>
      <c r="S183" s="45"/>
    </row>
    <row r="184" spans="1:19">
      <c r="A184" s="45"/>
      <c r="B184" s="45"/>
      <c r="C184" s="45"/>
      <c r="D184" s="45"/>
      <c r="E184" s="45"/>
      <c r="F184" s="45"/>
      <c r="G184" s="45"/>
      <c r="H184" s="45"/>
      <c r="I184" s="45"/>
      <c r="J184" s="45"/>
      <c r="K184" s="45"/>
      <c r="L184" s="45"/>
      <c r="M184" s="45"/>
      <c r="N184" s="45"/>
      <c r="O184" s="45"/>
      <c r="P184" s="45"/>
      <c r="Q184" s="45"/>
      <c r="R184" s="45"/>
      <c r="S184" s="45"/>
    </row>
    <row r="185" spans="1:19">
      <c r="A185" s="45"/>
      <c r="B185" s="45"/>
      <c r="C185" s="45"/>
      <c r="D185" s="45"/>
      <c r="E185" s="45"/>
      <c r="F185" s="45"/>
      <c r="G185" s="45"/>
      <c r="H185" s="45"/>
      <c r="I185" s="45"/>
      <c r="J185" s="45"/>
      <c r="K185" s="45"/>
      <c r="L185" s="45"/>
      <c r="M185" s="45"/>
      <c r="N185" s="45"/>
      <c r="O185" s="45"/>
      <c r="P185" s="45"/>
      <c r="Q185" s="45"/>
      <c r="R185" s="45"/>
      <c r="S185" s="45"/>
    </row>
    <row r="186" spans="1:19">
      <c r="A186" s="45"/>
      <c r="B186" s="45"/>
      <c r="C186" s="45"/>
      <c r="D186" s="45"/>
      <c r="E186" s="45"/>
      <c r="F186" s="45"/>
      <c r="G186" s="45"/>
      <c r="H186" s="45"/>
      <c r="I186" s="45"/>
      <c r="J186" s="45"/>
      <c r="K186" s="45"/>
      <c r="L186" s="45"/>
      <c r="M186" s="45"/>
      <c r="N186" s="45"/>
      <c r="O186" s="45"/>
      <c r="P186" s="45"/>
      <c r="Q186" s="45"/>
      <c r="R186" s="45"/>
      <c r="S186" s="45"/>
    </row>
    <row r="187" spans="1:19">
      <c r="A187" s="45"/>
      <c r="B187" s="45"/>
      <c r="C187" s="45"/>
      <c r="D187" s="45"/>
      <c r="E187" s="45"/>
      <c r="F187" s="45"/>
      <c r="G187" s="45"/>
      <c r="H187" s="45"/>
      <c r="I187" s="45"/>
      <c r="J187" s="45"/>
      <c r="K187" s="45"/>
      <c r="L187" s="45"/>
      <c r="M187" s="45"/>
      <c r="N187" s="45"/>
      <c r="O187" s="45"/>
      <c r="P187" s="45"/>
      <c r="Q187" s="45"/>
      <c r="R187" s="45"/>
      <c r="S187" s="45"/>
    </row>
    <row r="188" spans="1:19">
      <c r="A188" s="45"/>
      <c r="B188" s="45"/>
      <c r="C188" s="45"/>
      <c r="D188" s="45"/>
      <c r="E188" s="45"/>
      <c r="F188" s="45"/>
      <c r="G188" s="45"/>
      <c r="H188" s="45"/>
      <c r="I188" s="45"/>
      <c r="J188" s="45"/>
      <c r="K188" s="45"/>
      <c r="L188" s="45"/>
      <c r="M188" s="45"/>
      <c r="N188" s="45"/>
      <c r="O188" s="45"/>
      <c r="P188" s="45"/>
      <c r="Q188" s="45"/>
      <c r="R188" s="45"/>
      <c r="S188" s="45"/>
    </row>
    <row r="189" spans="1:19">
      <c r="A189" s="45"/>
      <c r="B189" s="45"/>
      <c r="C189" s="45"/>
      <c r="D189" s="45"/>
      <c r="E189" s="45"/>
      <c r="F189" s="45"/>
      <c r="G189" s="45"/>
      <c r="H189" s="45"/>
      <c r="I189" s="45"/>
      <c r="J189" s="45"/>
      <c r="K189" s="45"/>
      <c r="L189" s="45"/>
      <c r="M189" s="45"/>
      <c r="N189" s="45"/>
      <c r="O189" s="45"/>
      <c r="P189" s="45"/>
      <c r="Q189" s="45"/>
      <c r="R189" s="45"/>
      <c r="S189" s="45"/>
    </row>
    <row r="190" spans="1:19">
      <c r="A190" s="45"/>
      <c r="B190" s="45"/>
      <c r="C190" s="45"/>
      <c r="D190" s="45"/>
      <c r="E190" s="45"/>
      <c r="F190" s="45"/>
      <c r="G190" s="45"/>
      <c r="H190" s="45"/>
      <c r="I190" s="45"/>
      <c r="J190" s="45"/>
      <c r="K190" s="45"/>
      <c r="L190" s="45"/>
      <c r="M190" s="45"/>
      <c r="N190" s="45"/>
      <c r="O190" s="45"/>
      <c r="P190" s="45"/>
      <c r="Q190" s="45"/>
      <c r="R190" s="45"/>
      <c r="S190" s="45"/>
    </row>
    <row r="191" spans="1:19">
      <c r="A191" s="45"/>
      <c r="B191" s="45"/>
      <c r="C191" s="45"/>
      <c r="D191" s="45"/>
      <c r="E191" s="45"/>
      <c r="F191" s="45"/>
      <c r="G191" s="45"/>
      <c r="H191" s="45"/>
      <c r="I191" s="45"/>
      <c r="J191" s="45"/>
      <c r="K191" s="45"/>
      <c r="L191" s="45"/>
      <c r="M191" s="45"/>
      <c r="N191" s="45"/>
      <c r="O191" s="45"/>
      <c r="P191" s="45"/>
      <c r="Q191" s="45"/>
      <c r="R191" s="45"/>
      <c r="S191" s="45"/>
    </row>
    <row r="192" spans="1:19">
      <c r="A192" s="45"/>
      <c r="B192" s="45"/>
      <c r="C192" s="45"/>
      <c r="D192" s="45"/>
      <c r="E192" s="45"/>
      <c r="F192" s="45"/>
      <c r="G192" s="45"/>
      <c r="H192" s="45"/>
      <c r="I192" s="45"/>
      <c r="J192" s="45"/>
      <c r="K192" s="45"/>
      <c r="L192" s="45"/>
      <c r="M192" s="45"/>
      <c r="N192" s="45"/>
      <c r="O192" s="45"/>
      <c r="P192" s="45"/>
      <c r="Q192" s="45"/>
      <c r="R192" s="45"/>
      <c r="S192" s="45"/>
    </row>
    <row r="193" spans="1:19">
      <c r="A193" s="45"/>
      <c r="B193" s="45"/>
      <c r="C193" s="45"/>
      <c r="D193" s="45"/>
      <c r="E193" s="45"/>
      <c r="F193" s="45"/>
      <c r="G193" s="45"/>
      <c r="H193" s="45"/>
      <c r="I193" s="45"/>
      <c r="J193" s="45"/>
      <c r="K193" s="45"/>
      <c r="L193" s="45"/>
      <c r="M193" s="45"/>
      <c r="N193" s="45"/>
      <c r="O193" s="45"/>
      <c r="P193" s="45"/>
      <c r="Q193" s="45"/>
      <c r="R193" s="45"/>
      <c r="S193" s="45"/>
    </row>
    <row r="194" spans="1:19">
      <c r="A194" s="45"/>
    </row>
  </sheetData>
  <autoFilter ref="B3:G18"/>
  <mergeCells count="3">
    <mergeCell ref="C2:G2"/>
    <mergeCell ref="D3:F3"/>
    <mergeCell ref="G3:G4"/>
  </mergeCells>
  <phoneticPr fontId="55"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outlinePr summaryBelow="0" summaryRight="0"/>
  </sheetPr>
  <dimension ref="A1:T80"/>
  <sheetViews>
    <sheetView workbookViewId="0">
      <selection activeCell="V37" sqref="V37"/>
    </sheetView>
  </sheetViews>
  <sheetFormatPr defaultColWidth="11.40625" defaultRowHeight="12.5"/>
  <cols>
    <col min="1" max="6" width="11.40625" style="2"/>
    <col min="7" max="7" width="11.40625" style="2" customWidth="1"/>
    <col min="8" max="16384" width="11.40625" style="2"/>
  </cols>
  <sheetData>
    <row r="1" spans="1:20" s="1" customFormat="1" ht="27.75">
      <c r="A1" s="3" t="s">
        <v>1197</v>
      </c>
      <c r="G1" s="2"/>
      <c r="N1" s="30"/>
      <c r="O1" s="30"/>
      <c r="P1" s="30"/>
      <c r="Q1" s="30"/>
    </row>
    <row r="3" spans="1:20" ht="25.5">
      <c r="B3" s="4" t="s">
        <v>1198</v>
      </c>
      <c r="C3" s="5"/>
      <c r="D3" s="5"/>
      <c r="E3" s="5"/>
      <c r="F3" s="5"/>
      <c r="G3" s="5"/>
      <c r="H3" s="5"/>
      <c r="I3" s="5"/>
      <c r="J3" s="5"/>
      <c r="K3" s="5"/>
      <c r="L3" s="5"/>
      <c r="M3" s="5"/>
      <c r="N3" s="5"/>
      <c r="O3" s="5"/>
      <c r="P3" s="5"/>
      <c r="Q3" s="5"/>
      <c r="R3" s="5"/>
      <c r="S3" s="5"/>
      <c r="T3" s="5"/>
    </row>
    <row r="5" spans="1:20" ht="12.75" customHeight="1">
      <c r="B5" s="6"/>
      <c r="C5" s="7"/>
      <c r="D5" s="7"/>
      <c r="E5" s="7"/>
      <c r="F5" s="7"/>
      <c r="G5" s="7"/>
      <c r="H5" s="7"/>
      <c r="I5" s="7"/>
      <c r="J5" s="7"/>
    </row>
    <row r="6" spans="1:20" ht="18.75" customHeight="1">
      <c r="B6" s="517" t="s">
        <v>1199</v>
      </c>
      <c r="C6" s="518"/>
      <c r="D6" s="518"/>
      <c r="E6" s="518"/>
      <c r="F6" s="518"/>
      <c r="G6" s="518"/>
      <c r="H6" s="518"/>
      <c r="I6" s="518"/>
      <c r="J6" s="519"/>
      <c r="L6" s="517" t="s">
        <v>1200</v>
      </c>
      <c r="M6" s="518"/>
      <c r="N6" s="518"/>
      <c r="O6" s="518"/>
      <c r="P6" s="518"/>
      <c r="Q6" s="518"/>
      <c r="R6" s="518"/>
      <c r="S6" s="518"/>
      <c r="T6" s="519"/>
    </row>
    <row r="7" spans="1:20" ht="15" customHeight="1">
      <c r="B7" s="520" t="s">
        <v>1201</v>
      </c>
      <c r="C7" s="521"/>
      <c r="D7" s="522"/>
      <c r="E7" s="523" t="s">
        <v>1202</v>
      </c>
      <c r="F7" s="521"/>
      <c r="G7" s="522"/>
      <c r="H7" s="523" t="s">
        <v>1203</v>
      </c>
      <c r="I7" s="521"/>
      <c r="J7" s="524"/>
      <c r="L7" s="520" t="s">
        <v>1201</v>
      </c>
      <c r="M7" s="521"/>
      <c r="N7" s="522"/>
      <c r="O7" s="523" t="s">
        <v>1202</v>
      </c>
      <c r="P7" s="521"/>
      <c r="Q7" s="522"/>
      <c r="R7" s="523" t="s">
        <v>1203</v>
      </c>
      <c r="S7" s="521"/>
      <c r="T7" s="524"/>
    </row>
    <row r="8" spans="1:20" ht="13.75">
      <c r="B8" s="8" t="s">
        <v>245</v>
      </c>
      <c r="C8" s="9" t="e">
        <f>COUNTIF(#REF!,B8)</f>
        <v>#REF!</v>
      </c>
      <c r="D8" s="10" t="e">
        <f>C8/COUNTA(#REF!)</f>
        <v>#REF!</v>
      </c>
      <c r="E8" s="11" t="s">
        <v>247</v>
      </c>
      <c r="F8" s="9" t="e">
        <f>COUNTIF(#REF!,E8)</f>
        <v>#REF!</v>
      </c>
      <c r="G8" s="10" t="e">
        <f>F8/COUNTA(#REF!)</f>
        <v>#REF!</v>
      </c>
      <c r="H8" s="11" t="s">
        <v>247</v>
      </c>
      <c r="I8" s="9" t="e">
        <f>COUNTIF(#REF!,H8)</f>
        <v>#REF!</v>
      </c>
      <c r="J8" s="31" t="e">
        <f>I8/COUNTA(#REF!)</f>
        <v>#REF!</v>
      </c>
      <c r="L8" s="18" t="s">
        <v>247</v>
      </c>
      <c r="M8" s="9" t="e">
        <f>COUNTIF(#REF!,L8)</f>
        <v>#REF!</v>
      </c>
      <c r="N8" s="10" t="e">
        <f>M8/COUNTA(#REF!)</f>
        <v>#REF!</v>
      </c>
      <c r="O8" s="11" t="s">
        <v>247</v>
      </c>
      <c r="P8" s="9" t="e">
        <f>COUNTIF(#REF!,O8)</f>
        <v>#REF!</v>
      </c>
      <c r="Q8" s="10" t="e">
        <f>P8/COUNTA(#REF!)</f>
        <v>#REF!</v>
      </c>
      <c r="R8" s="11" t="s">
        <v>247</v>
      </c>
      <c r="S8" s="9" t="e">
        <f>COUNTIF(#REF!,R8)</f>
        <v>#REF!</v>
      </c>
      <c r="T8" s="31" t="e">
        <f>S8/COUNTA(#REF!)</f>
        <v>#REF!</v>
      </c>
    </row>
    <row r="9" spans="1:20" ht="13.75">
      <c r="B9" s="12" t="s">
        <v>255</v>
      </c>
      <c r="C9" s="9" t="e">
        <f>COUNTIF(#REF!,B9)</f>
        <v>#REF!</v>
      </c>
      <c r="D9" s="10" t="e">
        <f>C9/COUNTA(#REF!)</f>
        <v>#REF!</v>
      </c>
      <c r="E9" s="13" t="s">
        <v>257</v>
      </c>
      <c r="F9" s="9" t="e">
        <f>COUNTIF(#REF!,E9)</f>
        <v>#REF!</v>
      </c>
      <c r="G9" s="10" t="e">
        <f>F9/COUNTA(#REF!)</f>
        <v>#REF!</v>
      </c>
      <c r="H9" s="13" t="s">
        <v>257</v>
      </c>
      <c r="I9" s="9" t="e">
        <f>COUNTIF(#REF!,H9)</f>
        <v>#REF!</v>
      </c>
      <c r="J9" s="31" t="e">
        <f>I9/COUNTA(#REF!)</f>
        <v>#REF!</v>
      </c>
      <c r="L9" s="12" t="s">
        <v>257</v>
      </c>
      <c r="M9" s="9" t="e">
        <f>COUNTIF(#REF!,L9)</f>
        <v>#REF!</v>
      </c>
      <c r="N9" s="10" t="e">
        <f>M9/COUNTA(#REF!)</f>
        <v>#REF!</v>
      </c>
      <c r="O9" s="13" t="s">
        <v>257</v>
      </c>
      <c r="P9" s="9" t="e">
        <f>COUNTIF(#REF!,O9)</f>
        <v>#REF!</v>
      </c>
      <c r="Q9" s="10" t="e">
        <f>P9/COUNTA(#REF!)</f>
        <v>#REF!</v>
      </c>
      <c r="R9" s="13" t="s">
        <v>257</v>
      </c>
      <c r="S9" s="9" t="e">
        <f>COUNTIF(#REF!,R9)</f>
        <v>#REF!</v>
      </c>
      <c r="T9" s="31" t="e">
        <f>S9/COUNTA(#REF!)</f>
        <v>#REF!</v>
      </c>
    </row>
    <row r="10" spans="1:20" ht="13.75">
      <c r="B10" s="14" t="s">
        <v>261</v>
      </c>
      <c r="C10" s="9" t="e">
        <f>COUNTIF(#REF!,B10)</f>
        <v>#REF!</v>
      </c>
      <c r="D10" s="10" t="e">
        <f>C10/COUNTA(#REF!)</f>
        <v>#REF!</v>
      </c>
      <c r="E10" s="15" t="s">
        <v>245</v>
      </c>
      <c r="F10" s="9" t="e">
        <f>COUNTIF(#REF!,E10)</f>
        <v>#REF!</v>
      </c>
      <c r="G10" s="10" t="e">
        <f>F10/COUNTA(#REF!)</f>
        <v>#REF!</v>
      </c>
      <c r="H10" s="15" t="s">
        <v>245</v>
      </c>
      <c r="I10" s="9" t="e">
        <f>COUNTIF(#REF!,H10)</f>
        <v>#REF!</v>
      </c>
      <c r="J10" s="31" t="e">
        <f>I10/COUNTA(#REF!)</f>
        <v>#REF!</v>
      </c>
      <c r="L10" s="32" t="s">
        <v>263</v>
      </c>
      <c r="M10" s="9" t="e">
        <f>COUNTIF(#REF!,L10)</f>
        <v>#REF!</v>
      </c>
      <c r="N10" s="10" t="e">
        <f>M10/COUNTA(#REF!)</f>
        <v>#REF!</v>
      </c>
      <c r="O10" s="33" t="s">
        <v>263</v>
      </c>
      <c r="P10" s="9" t="e">
        <f>COUNTIF(#REF!,O10)</f>
        <v>#REF!</v>
      </c>
      <c r="Q10" s="10" t="e">
        <f>P10/COUNTA(#REF!)</f>
        <v>#REF!</v>
      </c>
      <c r="R10" s="33" t="s">
        <v>263</v>
      </c>
      <c r="S10" s="9" t="e">
        <f>COUNTIF(#REF!,R10)</f>
        <v>#REF!</v>
      </c>
      <c r="T10" s="31" t="e">
        <f>S10/COUNTA(#REF!)</f>
        <v>#REF!</v>
      </c>
    </row>
    <row r="11" spans="1:20" ht="13.75">
      <c r="B11" s="16" t="s">
        <v>269</v>
      </c>
      <c r="C11" s="9" t="e">
        <f>COUNTIF(#REF!,B11)</f>
        <v>#REF!</v>
      </c>
      <c r="D11" s="10" t="e">
        <f>C11/COUNTA(#REF!)</f>
        <v>#REF!</v>
      </c>
      <c r="E11" s="17" t="s">
        <v>1204</v>
      </c>
      <c r="F11" s="9" t="e">
        <f>COUNTA(#REF!)-SUM(F8:F10)</f>
        <v>#REF!</v>
      </c>
      <c r="G11" s="10" t="e">
        <f>F11/COUNTA(#REF!)</f>
        <v>#REF!</v>
      </c>
      <c r="H11" s="17" t="s">
        <v>1204</v>
      </c>
      <c r="I11" s="9" t="e">
        <f>COUNTA(#REF!)-SUM(I8:I10)</f>
        <v>#REF!</v>
      </c>
      <c r="J11" s="31" t="e">
        <f>I11/COUNTA(#REF!)</f>
        <v>#REF!</v>
      </c>
      <c r="L11" s="8" t="s">
        <v>245</v>
      </c>
      <c r="M11" s="9" t="e">
        <f>COUNTIF(#REF!,L11)</f>
        <v>#REF!</v>
      </c>
      <c r="N11" s="10" t="e">
        <f>M11/COUNTA(#REF!)</f>
        <v>#REF!</v>
      </c>
      <c r="O11" s="34" t="s">
        <v>245</v>
      </c>
      <c r="P11" s="9" t="e">
        <f>COUNTIF(#REF!,O11)</f>
        <v>#REF!</v>
      </c>
      <c r="Q11" s="10" t="e">
        <f>P11/COUNTA(#REF!)</f>
        <v>#REF!</v>
      </c>
      <c r="R11" s="34" t="s">
        <v>245</v>
      </c>
      <c r="S11" s="9" t="e">
        <f>COUNTIF(#REF!,R11)</f>
        <v>#REF!</v>
      </c>
      <c r="T11" s="31" t="e">
        <f>S11/COUNTA(#REF!)</f>
        <v>#REF!</v>
      </c>
    </row>
    <row r="12" spans="1:20" ht="13.75">
      <c r="B12" s="18" t="s">
        <v>250</v>
      </c>
      <c r="C12" s="9" t="e">
        <f>COUNTIF(#REF!,B12)</f>
        <v>#REF!</v>
      </c>
      <c r="D12" s="10" t="e">
        <f>C12/COUNTA(#REF!)</f>
        <v>#REF!</v>
      </c>
      <c r="E12" s="19"/>
      <c r="F12" s="19"/>
      <c r="G12" s="19"/>
      <c r="H12" s="19"/>
      <c r="I12" s="19"/>
      <c r="J12" s="35"/>
      <c r="L12" s="36" t="s">
        <v>1204</v>
      </c>
      <c r="M12" s="9" t="e">
        <f>COUNTA(#REF!)-SUM(M8:M11)</f>
        <v>#REF!</v>
      </c>
      <c r="N12" s="10" t="e">
        <f>M12/COUNTA(#REF!)</f>
        <v>#REF!</v>
      </c>
      <c r="O12" s="17" t="s">
        <v>1204</v>
      </c>
      <c r="P12" s="9" t="e">
        <f>COUNTA(#REF!)-SUM(P8:P11)</f>
        <v>#REF!</v>
      </c>
      <c r="Q12" s="10" t="e">
        <f>P12/COUNTA(#REF!)</f>
        <v>#REF!</v>
      </c>
      <c r="R12" s="17" t="s">
        <v>1204</v>
      </c>
      <c r="S12" s="9" t="e">
        <f>COUNTA(#REF!)-SUM(S8:S11)</f>
        <v>#REF!</v>
      </c>
      <c r="T12" s="31" t="e">
        <f>S12/COUNTA(#REF!)</f>
        <v>#REF!</v>
      </c>
    </row>
    <row r="13" spans="1:20" ht="13.75">
      <c r="B13" s="20" t="s">
        <v>1204</v>
      </c>
      <c r="C13" s="21" t="e">
        <f>COUNTA(#REF!)-SUM(C8:C12)</f>
        <v>#REF!</v>
      </c>
      <c r="D13" s="22" t="e">
        <f>C13/COUNTA(#REF!)</f>
        <v>#REF!</v>
      </c>
      <c r="E13" s="23"/>
      <c r="F13" s="23"/>
      <c r="G13" s="23"/>
      <c r="H13" s="23"/>
      <c r="I13" s="23"/>
      <c r="J13" s="37"/>
      <c r="L13" s="38"/>
      <c r="M13" s="23"/>
      <c r="N13" s="23"/>
      <c r="O13" s="23"/>
      <c r="P13" s="23"/>
      <c r="Q13" s="23"/>
      <c r="R13" s="23"/>
      <c r="S13" s="23"/>
      <c r="T13" s="37"/>
    </row>
    <row r="14" spans="1:20" ht="13.75">
      <c r="B14" s="24" t="s">
        <v>1205</v>
      </c>
      <c r="C14" s="25" t="e">
        <f>SUM(C8:C12)</f>
        <v>#REF!</v>
      </c>
      <c r="D14" s="26" t="e">
        <f>C14/COUNTA(#REF!)</f>
        <v>#REF!</v>
      </c>
      <c r="E14" s="27" t="s">
        <v>1205</v>
      </c>
      <c r="F14" s="28" t="e">
        <f>SUM(F8:F10)</f>
        <v>#REF!</v>
      </c>
      <c r="G14" s="26" t="e">
        <f>F14/COUNTA(#REF!)</f>
        <v>#REF!</v>
      </c>
      <c r="H14" s="27" t="s">
        <v>1205</v>
      </c>
      <c r="I14" s="28" t="e">
        <f>SUM(I8:I10)</f>
        <v>#REF!</v>
      </c>
      <c r="J14" s="39" t="e">
        <f>I14/COUNTA(#REF!)</f>
        <v>#REF!</v>
      </c>
      <c r="L14" s="24" t="s">
        <v>1205</v>
      </c>
      <c r="M14" s="25" t="e">
        <f>SUM(M8:M11)</f>
        <v>#REF!</v>
      </c>
      <c r="N14" s="26" t="e">
        <f>M14/COUNTA(#REF!)</f>
        <v>#REF!</v>
      </c>
      <c r="O14" s="27" t="s">
        <v>1205</v>
      </c>
      <c r="P14" s="25" t="e">
        <f>SUM(P8:P11)</f>
        <v>#REF!</v>
      </c>
      <c r="Q14" s="26" t="e">
        <f>P14/COUNTA(#REF!)</f>
        <v>#REF!</v>
      </c>
      <c r="R14" s="27" t="s">
        <v>1205</v>
      </c>
      <c r="S14" s="25" t="e">
        <f>SUM(S8:S11)</f>
        <v>#REF!</v>
      </c>
      <c r="T14" s="39" t="e">
        <f>S14/COUNTA(#REF!)</f>
        <v>#REF!</v>
      </c>
    </row>
    <row r="25" spans="2:20" ht="14">
      <c r="B25" s="7"/>
      <c r="C25" s="29"/>
      <c r="D25" s="7"/>
      <c r="E25" s="7"/>
      <c r="F25" s="7"/>
      <c r="G25" s="7"/>
      <c r="H25" s="7"/>
      <c r="I25" s="7"/>
      <c r="J25" s="7"/>
    </row>
    <row r="31" spans="2:20" ht="25.5">
      <c r="B31" s="4" t="s">
        <v>1206</v>
      </c>
      <c r="C31" s="5"/>
      <c r="D31" s="5"/>
      <c r="E31" s="5"/>
      <c r="F31" s="5"/>
      <c r="G31" s="5"/>
      <c r="H31" s="5"/>
      <c r="I31" s="5"/>
      <c r="J31" s="5"/>
      <c r="K31" s="5"/>
      <c r="L31" s="5"/>
      <c r="M31" s="5"/>
      <c r="N31" s="5"/>
      <c r="O31" s="5"/>
      <c r="P31" s="5"/>
      <c r="Q31" s="5"/>
      <c r="R31" s="5"/>
      <c r="S31" s="5"/>
      <c r="T31" s="5"/>
    </row>
    <row r="33" spans="2:20" ht="11.25" customHeight="1">
      <c r="B33" s="6"/>
      <c r="C33" s="7"/>
      <c r="D33" s="7"/>
      <c r="E33" s="7"/>
      <c r="F33" s="7"/>
      <c r="G33" s="7"/>
      <c r="H33" s="7"/>
      <c r="I33" s="7"/>
      <c r="J33" s="7"/>
    </row>
    <row r="34" spans="2:20" ht="18.75" customHeight="1">
      <c r="B34" s="517" t="s">
        <v>1199</v>
      </c>
      <c r="C34" s="518"/>
      <c r="D34" s="518"/>
      <c r="E34" s="518"/>
      <c r="F34" s="518"/>
      <c r="G34" s="518"/>
      <c r="H34" s="518"/>
      <c r="I34" s="518"/>
      <c r="J34" s="519"/>
      <c r="L34" s="517" t="s">
        <v>1207</v>
      </c>
      <c r="M34" s="518"/>
      <c r="N34" s="518"/>
      <c r="O34" s="518"/>
      <c r="P34" s="518"/>
      <c r="Q34" s="518"/>
      <c r="R34" s="518"/>
      <c r="S34" s="518"/>
      <c r="T34" s="519"/>
    </row>
    <row r="35" spans="2:20" ht="15" customHeight="1">
      <c r="B35" s="520" t="s">
        <v>1208</v>
      </c>
      <c r="C35" s="521"/>
      <c r="D35" s="522"/>
      <c r="E35" s="523" t="s">
        <v>1209</v>
      </c>
      <c r="F35" s="521"/>
      <c r="G35" s="522"/>
      <c r="H35" s="523" t="s">
        <v>1210</v>
      </c>
      <c r="I35" s="521"/>
      <c r="J35" s="524"/>
      <c r="L35" s="520" t="s">
        <v>1201</v>
      </c>
      <c r="M35" s="521"/>
      <c r="N35" s="522"/>
      <c r="O35" s="523" t="s">
        <v>1202</v>
      </c>
      <c r="P35" s="521"/>
      <c r="Q35" s="522"/>
      <c r="R35" s="523" t="s">
        <v>1203</v>
      </c>
      <c r="S35" s="521"/>
      <c r="T35" s="524"/>
    </row>
    <row r="36" spans="2:20" ht="13.75">
      <c r="B36" s="8" t="s">
        <v>245</v>
      </c>
      <c r="C36" s="9">
        <f>COUNTIF('ISO 26262-2018 Checklist'!$C$4:$C$59,B36)</f>
        <v>5</v>
      </c>
      <c r="D36" s="10">
        <f>C36/COUNTA('ISO 26262-2018 Checklist'!$B$4:$B$59)</f>
        <v>0.11111111111111099</v>
      </c>
      <c r="E36" s="11" t="s">
        <v>247</v>
      </c>
      <c r="F36" s="9">
        <f>COUNTIF('ISO 26262-2018 Checklist'!$D$4:$D$59,E36)</f>
        <v>0</v>
      </c>
      <c r="G36" s="10">
        <f>F36/COUNTA('ISO 26262-2018 Checklist'!$B$4:$B$59)</f>
        <v>0</v>
      </c>
      <c r="H36" s="11" t="s">
        <v>247</v>
      </c>
      <c r="I36" s="9">
        <f>COUNTIF('ISO 26262-2018 Checklist'!$G$4:$G$59,H36)</f>
        <v>0</v>
      </c>
      <c r="J36" s="31">
        <f>I36/COUNTA('ISO 26262-2018 Checklist'!$B$4:$B$59)</f>
        <v>0</v>
      </c>
      <c r="L36" s="18" t="s">
        <v>247</v>
      </c>
      <c r="M36" s="9">
        <f>COUNTIF('ISO 26262-2018 Checklist'!$K$4:$K$59,L36)</f>
        <v>0</v>
      </c>
      <c r="N36" s="10">
        <f>M36/COUNTA('ISO 26262-2018 Checklist'!$B$4:$B$59)</f>
        <v>0</v>
      </c>
      <c r="O36" s="11" t="s">
        <v>247</v>
      </c>
      <c r="P36" s="9">
        <f>COUNTIF('ISO 26262-2018 Checklist'!$L$4:$L$159,O36)</f>
        <v>0</v>
      </c>
      <c r="Q36" s="10">
        <f>P36/COUNTA('ISO 26262-2018 Checklist'!$B$4:$B$59)</f>
        <v>0</v>
      </c>
      <c r="R36" s="11" t="s">
        <v>247</v>
      </c>
      <c r="S36" s="9">
        <f>COUNTIF('ISO 26262-2018 Checklist'!$M$4:$M$59,R36)</f>
        <v>0</v>
      </c>
      <c r="T36" s="31">
        <f>S36/COUNTA('ISO 26262-2018 Checklist'!$B$4:$B$59)</f>
        <v>0</v>
      </c>
    </row>
    <row r="37" spans="2:20" ht="13.75">
      <c r="B37" s="12" t="s">
        <v>255</v>
      </c>
      <c r="C37" s="9">
        <f>COUNTIF('ISO 26262-2018 Checklist'!$C$4:$C$59,B37)</f>
        <v>0</v>
      </c>
      <c r="D37" s="10">
        <f>C37/COUNTA('ISO 26262-2018 Checklist'!$B$4:$B$59)</f>
        <v>0</v>
      </c>
      <c r="E37" s="13" t="s">
        <v>257</v>
      </c>
      <c r="F37" s="9">
        <f>COUNTIF('ISO 26262-2018 Checklist'!$D$4:$D$59,E37)</f>
        <v>0</v>
      </c>
      <c r="G37" s="10">
        <f>F37/COUNTA('ISO 26262-2018 Checklist'!$B$4:$B$59)</f>
        <v>0</v>
      </c>
      <c r="H37" s="13" t="s">
        <v>257</v>
      </c>
      <c r="I37" s="9">
        <f>COUNTIF('ISO 26262-2018 Checklist'!$G$4:$G$59,H37)</f>
        <v>0</v>
      </c>
      <c r="J37" s="31">
        <f>I37/COUNTA('ISO 26262-2018 Checklist'!$B$4:$B$59)</f>
        <v>0</v>
      </c>
      <c r="L37" s="12" t="s">
        <v>257</v>
      </c>
      <c r="M37" s="9">
        <f>COUNTIF('ISO 26262-2018 Checklist'!$K$4:$K$59,L37)</f>
        <v>0</v>
      </c>
      <c r="N37" s="10">
        <f>M37/COUNTA('ISO 26262-2018 Checklist'!$B$4:$B$59)</f>
        <v>0</v>
      </c>
      <c r="O37" s="13" t="s">
        <v>257</v>
      </c>
      <c r="P37" s="9">
        <f>COUNTIF('ISO 26262-2018 Checklist'!$L$4:$L$159,O37)</f>
        <v>0</v>
      </c>
      <c r="Q37" s="10">
        <f>P37/COUNTA('ISO 26262-2018 Checklist'!$B$4:$B$59)</f>
        <v>0</v>
      </c>
      <c r="R37" s="13" t="s">
        <v>257</v>
      </c>
      <c r="S37" s="9">
        <f>COUNTIF('ISO 26262-2018 Checklist'!$M$4:$M$59,R37)</f>
        <v>0</v>
      </c>
      <c r="T37" s="31">
        <f>S37/COUNTA('ISO 26262-2018 Checklist'!$B$4:$B$59)</f>
        <v>0</v>
      </c>
    </row>
    <row r="38" spans="2:20" ht="13.75">
      <c r="B38" s="14" t="s">
        <v>261</v>
      </c>
      <c r="C38" s="9">
        <f>COUNTIF('ISO 26262-2018 Checklist'!$C$4:$C$59,B38)</f>
        <v>0</v>
      </c>
      <c r="D38" s="10">
        <f>C38/COUNTA('ISO 26262-2018 Checklist'!$B$4:$B$59)</f>
        <v>0</v>
      </c>
      <c r="E38" s="15" t="s">
        <v>245</v>
      </c>
      <c r="F38" s="9">
        <f>COUNTIF('ISO 26262-2018 Checklist'!$D$4:$D$59,E38)</f>
        <v>0</v>
      </c>
      <c r="G38" s="10">
        <f>F38/COUNTA('ISO 26262-2018 Checklist'!$B$4:$B$59)</f>
        <v>0</v>
      </c>
      <c r="H38" s="15" t="s">
        <v>245</v>
      </c>
      <c r="I38" s="9">
        <f>COUNTIF('ISO 26262-2018 Checklist'!$G$4:$G$59,H38)</f>
        <v>0</v>
      </c>
      <c r="J38" s="31">
        <f>I38/COUNTA('ISO 26262-2018 Checklist'!$B$4:$B$59)</f>
        <v>0</v>
      </c>
      <c r="L38" s="32" t="s">
        <v>263</v>
      </c>
      <c r="M38" s="9">
        <f>COUNTIF('ISO 26262-2018 Checklist'!$K$4:$K$59,L38)</f>
        <v>0</v>
      </c>
      <c r="N38" s="10">
        <f>M38/COUNTA('ISO 26262-2018 Checklist'!$B$4:$B$59)</f>
        <v>0</v>
      </c>
      <c r="O38" s="33" t="s">
        <v>263</v>
      </c>
      <c r="P38" s="9">
        <f>COUNTIF('ISO 26262-2018 Checklist'!$L$4:$L$159,O38)</f>
        <v>0</v>
      </c>
      <c r="Q38" s="10">
        <f>P38/COUNTA('ISO 26262-2018 Checklist'!$B$4:$B$59)</f>
        <v>0</v>
      </c>
      <c r="R38" s="33" t="s">
        <v>263</v>
      </c>
      <c r="S38" s="9">
        <f>COUNTIF('ISO 26262-2018 Checklist'!$M$4:$M$59,R38)</f>
        <v>0</v>
      </c>
      <c r="T38" s="31">
        <f>S38/COUNTA('ISO 26262-2018 Checklist'!$B$4:$B$59)</f>
        <v>0</v>
      </c>
    </row>
    <row r="39" spans="2:20" ht="13.75">
      <c r="B39" s="16" t="s">
        <v>269</v>
      </c>
      <c r="C39" s="9">
        <f>COUNTIF('ISO 26262-2018 Checklist'!$C$4:$C$59,B39)</f>
        <v>0</v>
      </c>
      <c r="D39" s="10">
        <f>C39/COUNTA('ISO 26262-2018 Checklist'!$B$4:$B$59)</f>
        <v>0</v>
      </c>
      <c r="E39" s="17" t="s">
        <v>1204</v>
      </c>
      <c r="F39" s="9">
        <f>COUNTA('ISO 26262-2018 Checklist'!$B$4:$B$59)-SUM(F36:F38)</f>
        <v>45</v>
      </c>
      <c r="G39" s="10">
        <f>F39/COUNTA('ISO 26262-2018 Checklist'!$B$4:$B$59)</f>
        <v>1</v>
      </c>
      <c r="H39" s="17" t="s">
        <v>1204</v>
      </c>
      <c r="I39" s="9">
        <f>COUNTA('ISO 26262-2018 Checklist'!$B$4:$B$59)-SUM(I36:I38)</f>
        <v>45</v>
      </c>
      <c r="J39" s="31">
        <f>I39/COUNTA('ISO 26262-2018 Checklist'!$B$4:$B$59)</f>
        <v>1</v>
      </c>
      <c r="L39" s="8" t="s">
        <v>245</v>
      </c>
      <c r="M39" s="9">
        <f>COUNTIF('ISO 26262-2018 Checklist'!$K$4:$K$59,L39)</f>
        <v>0</v>
      </c>
      <c r="N39" s="10">
        <f>M39/COUNTA('ISO 26262-2018 Checklist'!$B$4:$B$59)</f>
        <v>0</v>
      </c>
      <c r="O39" s="34" t="s">
        <v>245</v>
      </c>
      <c r="P39" s="9">
        <f>COUNTIF('ISO 26262-2018 Checklist'!$L$4:$L$159,O39)</f>
        <v>7</v>
      </c>
      <c r="Q39" s="10">
        <f>P39/COUNTA('ISO 26262-2018 Checklist'!$B$4:$B$59)</f>
        <v>0.155555555555556</v>
      </c>
      <c r="R39" s="34" t="s">
        <v>245</v>
      </c>
      <c r="S39" s="9">
        <f>COUNTIF('ISO 26262-2018 Checklist'!$M$4:$M$59,R39)</f>
        <v>7</v>
      </c>
      <c r="T39" s="31">
        <f>S39/COUNTA('ISO 26262-2018 Checklist'!$B$4:$B$59)</f>
        <v>0.155555555555556</v>
      </c>
    </row>
    <row r="40" spans="2:20" ht="13.75">
      <c r="B40" s="18" t="s">
        <v>250</v>
      </c>
      <c r="C40" s="9">
        <f>COUNTIF('ISO 26262-2018 Checklist'!$C$4:$C$59,B40)</f>
        <v>40</v>
      </c>
      <c r="D40" s="10">
        <f>C40/COUNTA('ISO 26262-2018 Checklist'!$B$4:$B$59)</f>
        <v>0.88888888888888895</v>
      </c>
      <c r="E40" s="19"/>
      <c r="F40" s="19"/>
      <c r="G40" s="19"/>
      <c r="H40" s="19"/>
      <c r="I40" s="19"/>
      <c r="J40" s="35"/>
      <c r="L40" s="36" t="s">
        <v>1204</v>
      </c>
      <c r="M40" s="9">
        <f>COUNTA('ISO 26262-2018 Checklist'!$B$4:$B$59)-SUM(M36:M39)</f>
        <v>45</v>
      </c>
      <c r="N40" s="10">
        <f>M40/COUNTA('ISO 26262-2018 Checklist'!$B$4:$B$59)</f>
        <v>1</v>
      </c>
      <c r="O40" s="17" t="s">
        <v>1204</v>
      </c>
      <c r="P40" s="9">
        <f>COUNTA('ISO 26262-2018 Checklist'!$B$4:$B$59)-SUM(P36:P39)</f>
        <v>38</v>
      </c>
      <c r="Q40" s="10">
        <f>P40/COUNTA('ISO 26262-2018 Checklist'!$B$4:$B$59)</f>
        <v>0.844444444444444</v>
      </c>
      <c r="R40" s="17" t="s">
        <v>1204</v>
      </c>
      <c r="S40" s="9">
        <f>COUNTA('ISO 26262-2018 Checklist'!$B$4:$B$59)-SUM(S36:S39)</f>
        <v>38</v>
      </c>
      <c r="T40" s="31">
        <f>S40/COUNTA('ISO 26262-2018 Checklist'!$B$4:$B$59)</f>
        <v>0.844444444444444</v>
      </c>
    </row>
    <row r="41" spans="2:20" ht="13.75">
      <c r="B41" s="20" t="s">
        <v>1204</v>
      </c>
      <c r="C41" s="21">
        <f>COUNTA('ISO 26262-2018 Checklist'!$B$4:$B$59)-SUM(C36:C40)</f>
        <v>0</v>
      </c>
      <c r="D41" s="22">
        <f>C41/COUNTA('ISO 26262-2018 Checklist'!$B$4:$B$59)</f>
        <v>0</v>
      </c>
      <c r="E41" s="23"/>
      <c r="F41" s="23"/>
      <c r="G41" s="23"/>
      <c r="H41" s="23"/>
      <c r="I41" s="23"/>
      <c r="J41" s="37"/>
      <c r="L41" s="38"/>
      <c r="M41" s="23"/>
      <c r="N41" s="23"/>
      <c r="O41" s="23"/>
      <c r="P41" s="23"/>
      <c r="Q41" s="23"/>
      <c r="R41" s="23"/>
      <c r="S41" s="23"/>
      <c r="T41" s="37"/>
    </row>
    <row r="42" spans="2:20" ht="13.75">
      <c r="B42" s="24" t="s">
        <v>1205</v>
      </c>
      <c r="C42" s="25">
        <f>SUM(C36:C40)</f>
        <v>45</v>
      </c>
      <c r="D42" s="26">
        <f>C42/COUNTA('ISO 26262-2018 Checklist'!$B$4:$B$59)</f>
        <v>1</v>
      </c>
      <c r="E42" s="27" t="s">
        <v>1205</v>
      </c>
      <c r="F42" s="28">
        <f>SUM(F36:F38)</f>
        <v>0</v>
      </c>
      <c r="G42" s="26">
        <f>F42/COUNTA('ISO 26262-2018 Checklist'!$B$4:$B$59)</f>
        <v>0</v>
      </c>
      <c r="H42" s="27" t="s">
        <v>1205</v>
      </c>
      <c r="I42" s="28">
        <f>SUM(I36:I38)</f>
        <v>0</v>
      </c>
      <c r="J42" s="39">
        <f>I42/COUNTA('ISO 26262-2018 Checklist'!$B$4:$B$59)</f>
        <v>0</v>
      </c>
      <c r="L42" s="24" t="s">
        <v>1205</v>
      </c>
      <c r="M42" s="25">
        <f>SUM(M36:M39)</f>
        <v>0</v>
      </c>
      <c r="N42" s="26">
        <f>M42/COUNTA('ISO 26262-2018 Checklist'!$B$4:$B$59)</f>
        <v>0</v>
      </c>
      <c r="O42" s="27" t="s">
        <v>1205</v>
      </c>
      <c r="P42" s="25">
        <f>SUM(P36:P39)</f>
        <v>7</v>
      </c>
      <c r="Q42" s="26">
        <f>P42/COUNTA('ISO 26262-2018 Checklist'!$B$4:$B$59)</f>
        <v>0.155555555555556</v>
      </c>
      <c r="R42" s="27" t="s">
        <v>1205</v>
      </c>
      <c r="S42" s="25">
        <f>SUM(S36:S39)</f>
        <v>7</v>
      </c>
      <c r="T42" s="39">
        <f>S42/COUNTA('ISO 26262-2018 Checklist'!$B$4:$B$59)</f>
        <v>0.155555555555556</v>
      </c>
    </row>
    <row r="53" spans="2:20" ht="14">
      <c r="B53" s="7"/>
      <c r="C53" s="29"/>
      <c r="D53" s="7"/>
      <c r="E53" s="7"/>
      <c r="F53" s="7"/>
      <c r="G53" s="7"/>
      <c r="H53" s="7"/>
      <c r="I53" s="7"/>
      <c r="J53" s="7"/>
    </row>
    <row r="58" spans="2:20" ht="25.5">
      <c r="B58" s="4" t="s">
        <v>1211</v>
      </c>
      <c r="C58" s="5"/>
      <c r="D58" s="5"/>
      <c r="E58" s="5"/>
      <c r="F58" s="5"/>
      <c r="G58" s="5"/>
      <c r="H58" s="5"/>
      <c r="I58" s="5"/>
      <c r="J58" s="5"/>
      <c r="K58" s="5"/>
      <c r="L58" s="5"/>
      <c r="M58" s="5"/>
      <c r="N58" s="5"/>
      <c r="O58" s="5"/>
      <c r="P58" s="5"/>
      <c r="Q58" s="5"/>
      <c r="R58" s="5"/>
      <c r="S58" s="5"/>
      <c r="T58" s="5"/>
    </row>
    <row r="60" spans="2:20" ht="12" customHeight="1">
      <c r="B60" s="6"/>
      <c r="C60" s="7"/>
      <c r="D60" s="7"/>
      <c r="E60" s="7"/>
      <c r="F60" s="7"/>
      <c r="G60" s="7"/>
      <c r="H60" s="7"/>
      <c r="I60" s="7"/>
      <c r="J60" s="7"/>
    </row>
    <row r="61" spans="2:20" ht="18.75" customHeight="1">
      <c r="B61" s="517" t="s">
        <v>1199</v>
      </c>
      <c r="C61" s="518"/>
      <c r="D61" s="518"/>
      <c r="E61" s="518"/>
      <c r="F61" s="518"/>
      <c r="G61" s="518"/>
      <c r="H61" s="518"/>
      <c r="I61" s="518"/>
      <c r="J61" s="519"/>
      <c r="L61" s="517" t="s">
        <v>1207</v>
      </c>
      <c r="M61" s="518"/>
      <c r="N61" s="518"/>
      <c r="O61" s="518"/>
      <c r="P61" s="518"/>
      <c r="Q61" s="518"/>
      <c r="R61" s="518"/>
      <c r="S61" s="518"/>
      <c r="T61" s="519"/>
    </row>
    <row r="62" spans="2:20" ht="15" customHeight="1">
      <c r="B62" s="520" t="s">
        <v>1201</v>
      </c>
      <c r="C62" s="521"/>
      <c r="D62" s="522"/>
      <c r="E62" s="523" t="s">
        <v>1202</v>
      </c>
      <c r="F62" s="521"/>
      <c r="G62" s="522"/>
      <c r="H62" s="523" t="s">
        <v>1203</v>
      </c>
      <c r="I62" s="521"/>
      <c r="J62" s="524"/>
      <c r="L62" s="520" t="s">
        <v>1201</v>
      </c>
      <c r="M62" s="521"/>
      <c r="N62" s="522"/>
      <c r="O62" s="523" t="s">
        <v>1202</v>
      </c>
      <c r="P62" s="521"/>
      <c r="Q62" s="522"/>
      <c r="R62" s="523" t="s">
        <v>1203</v>
      </c>
      <c r="S62" s="521"/>
      <c r="T62" s="524"/>
    </row>
    <row r="63" spans="2:20" ht="13.75">
      <c r="B63" s="8" t="s">
        <v>245</v>
      </c>
      <c r="C63" s="9">
        <f>COUNTIF('Answer to security rules'!$C$4:$C$12,B63)</f>
        <v>0</v>
      </c>
      <c r="D63" s="10">
        <f>C63/COUNTA('Answer to security rules'!$B$4:$B$12)</f>
        <v>0</v>
      </c>
      <c r="E63" s="11" t="s">
        <v>247</v>
      </c>
      <c r="F63" s="9">
        <f>COUNTIF('Answer to security rules'!$D$4:$D$12,E63)</f>
        <v>0</v>
      </c>
      <c r="G63" s="10">
        <f>F63/COUNTA('Answer to security rules'!$B$4:$B$12)</f>
        <v>0</v>
      </c>
      <c r="H63" s="11" t="s">
        <v>247</v>
      </c>
      <c r="I63" s="9">
        <f>COUNTIF('Answer to security rules'!$G$4:$G$12,H63)</f>
        <v>0</v>
      </c>
      <c r="J63" s="31">
        <f>I63/COUNTA('Answer to security rules'!$B$4:$B$12)</f>
        <v>0</v>
      </c>
      <c r="L63" s="18" t="s">
        <v>247</v>
      </c>
      <c r="M63" s="9">
        <f>COUNTIF('Answer to security rules'!$K$4:$K$12,L63)</f>
        <v>0</v>
      </c>
      <c r="N63" s="10">
        <f>M63/COUNTA('Answer to security rules'!$B$4:$B$12)</f>
        <v>0</v>
      </c>
      <c r="O63" s="11" t="s">
        <v>247</v>
      </c>
      <c r="P63" s="9">
        <f>COUNTIF('Answer to security rules'!$L$4:$L$12,O63)</f>
        <v>0</v>
      </c>
      <c r="Q63" s="10">
        <f>P63/COUNTA('Answer to security rules'!$B$4:$B$12)</f>
        <v>0</v>
      </c>
      <c r="R63" s="11" t="s">
        <v>247</v>
      </c>
      <c r="S63" s="9">
        <f>COUNTIF('Answer to security rules'!$M$4:$M$12,R63)</f>
        <v>0</v>
      </c>
      <c r="T63" s="31">
        <f>S63/COUNTA('Answer to security rules'!$B$4:$B$12)</f>
        <v>0</v>
      </c>
    </row>
    <row r="64" spans="2:20" ht="13.75">
      <c r="B64" s="12" t="s">
        <v>255</v>
      </c>
      <c r="C64" s="9">
        <f>COUNTIF('Answer to security rules'!$C$4:$C$12,B64)</f>
        <v>0</v>
      </c>
      <c r="D64" s="10">
        <f>C64/COUNTA('Answer to security rules'!$B$4:$B$12)</f>
        <v>0</v>
      </c>
      <c r="E64" s="13" t="s">
        <v>257</v>
      </c>
      <c r="F64" s="9">
        <f>COUNTIF('Answer to security rules'!$D$4:$D$12,E64)</f>
        <v>0</v>
      </c>
      <c r="G64" s="10">
        <f>F64/COUNTA('Answer to security rules'!$B$4:$B$12)</f>
        <v>0</v>
      </c>
      <c r="H64" s="13" t="s">
        <v>257</v>
      </c>
      <c r="I64" s="9">
        <f>COUNTIF('Answer to security rules'!$G$4:$G$12,H64)</f>
        <v>0</v>
      </c>
      <c r="J64" s="31">
        <f>I64/COUNTA('Answer to security rules'!$B$4:$B$12)</f>
        <v>0</v>
      </c>
      <c r="L64" s="12" t="s">
        <v>257</v>
      </c>
      <c r="M64" s="9">
        <f>COUNTIF('Answer to security rules'!$K$4:$K$12,L64)</f>
        <v>0</v>
      </c>
      <c r="N64" s="10">
        <f>M64/COUNTA('Answer to security rules'!$B$4:$B$12)</f>
        <v>0</v>
      </c>
      <c r="O64" s="13" t="s">
        <v>257</v>
      </c>
      <c r="P64" s="9">
        <f>COUNTIF('Answer to security rules'!$L$4:$L$12,O64)</f>
        <v>0</v>
      </c>
      <c r="Q64" s="10">
        <f>P64/COUNTA('Answer to security rules'!$B$4:$B$12)</f>
        <v>0</v>
      </c>
      <c r="R64" s="13" t="s">
        <v>257</v>
      </c>
      <c r="S64" s="9">
        <f>COUNTIF('Answer to security rules'!$M$4:$M$12,R64)</f>
        <v>0</v>
      </c>
      <c r="T64" s="31">
        <f>S64/COUNTA('Answer to security rules'!$B$4:$B$12)</f>
        <v>0</v>
      </c>
    </row>
    <row r="65" spans="2:20" ht="13.75">
      <c r="B65" s="14" t="s">
        <v>261</v>
      </c>
      <c r="C65" s="9">
        <f>COUNTIF('Answer to security rules'!$C$4:$C$12,B65)</f>
        <v>0</v>
      </c>
      <c r="D65" s="10">
        <f>C65/COUNTA('Answer to security rules'!$B$4:$B$12)</f>
        <v>0</v>
      </c>
      <c r="E65" s="15" t="s">
        <v>245</v>
      </c>
      <c r="F65" s="9">
        <f>COUNTIF('Answer to security rules'!$D$4:$D$12,E65)</f>
        <v>0</v>
      </c>
      <c r="G65" s="10">
        <f>F65/COUNTA('Answer to security rules'!$B$4:$B$12)</f>
        <v>0</v>
      </c>
      <c r="H65" s="15" t="s">
        <v>245</v>
      </c>
      <c r="I65" s="9">
        <f>COUNTIF('Answer to security rules'!$G$4:$G$12,H65)</f>
        <v>0</v>
      </c>
      <c r="J65" s="31">
        <f>I65/COUNTA('Answer to security rules'!$B$4:$B$12)</f>
        <v>0</v>
      </c>
      <c r="L65" s="32" t="s">
        <v>263</v>
      </c>
      <c r="M65" s="9">
        <f>COUNTIF('Answer to security rules'!$K$4:$K$12,L65)</f>
        <v>0</v>
      </c>
      <c r="N65" s="10">
        <f>M65/COUNTA('Answer to security rules'!$B$4:$B$12)</f>
        <v>0</v>
      </c>
      <c r="O65" s="33" t="s">
        <v>263</v>
      </c>
      <c r="P65" s="9">
        <f>COUNTIF('Answer to security rules'!$L$4:$L$12,O65)</f>
        <v>0</v>
      </c>
      <c r="Q65" s="10">
        <f>P65/COUNTA('Answer to security rules'!$B$4:$B$12)</f>
        <v>0</v>
      </c>
      <c r="R65" s="33" t="s">
        <v>263</v>
      </c>
      <c r="S65" s="9">
        <f>COUNTIF('Answer to security rules'!$M$4:$M$12,R65)</f>
        <v>0</v>
      </c>
      <c r="T65" s="31">
        <f>S65/COUNTA('Answer to security rules'!$B$4:$B$12)</f>
        <v>0</v>
      </c>
    </row>
    <row r="66" spans="2:20" ht="13.75">
      <c r="B66" s="16" t="s">
        <v>269</v>
      </c>
      <c r="C66" s="9">
        <f>COUNTIF('Answer to security rules'!$C$4:$C$12,B66)</f>
        <v>0</v>
      </c>
      <c r="D66" s="10">
        <f>C66/COUNTA('Answer to security rules'!$B$4:$B$12)</f>
        <v>0</v>
      </c>
      <c r="E66" s="17" t="s">
        <v>1204</v>
      </c>
      <c r="F66" s="40">
        <f>COUNTA('Answer to security rules'!$B$4:$B$12)-SUM(F63:F65)</f>
        <v>8</v>
      </c>
      <c r="G66" s="10">
        <f>F66/COUNTA('Answer to security rules'!$B$4:$B$12)</f>
        <v>1</v>
      </c>
      <c r="H66" s="17" t="s">
        <v>1204</v>
      </c>
      <c r="I66" s="40">
        <f>COUNTA('Answer to security rules'!$B$4:$B$12)-SUM(I63:I65)</f>
        <v>8</v>
      </c>
      <c r="J66" s="31">
        <f>I66/COUNTA('Answer to security rules'!$B$4:$B$12)</f>
        <v>1</v>
      </c>
      <c r="L66" s="8" t="s">
        <v>245</v>
      </c>
      <c r="M66" s="9">
        <f>COUNTIF('Answer to security rules'!$K$4:$K$12,L66)</f>
        <v>0</v>
      </c>
      <c r="N66" s="10">
        <f>M66/COUNTA('Answer to security rules'!$B$4:$B$12)</f>
        <v>0</v>
      </c>
      <c r="O66" s="34" t="s">
        <v>245</v>
      </c>
      <c r="P66" s="9">
        <f>COUNTIF('Answer to security rules'!$L$4:$L$12,O66)</f>
        <v>0</v>
      </c>
      <c r="Q66" s="10">
        <f>P66/COUNTA('Answer to security rules'!$B$4:$B$12)</f>
        <v>0</v>
      </c>
      <c r="R66" s="34" t="s">
        <v>245</v>
      </c>
      <c r="S66" s="9">
        <f>COUNTIF('Answer to security rules'!$M$4:$M$12,R66)</f>
        <v>0</v>
      </c>
      <c r="T66" s="31">
        <f>S66/COUNTA('Answer to security rules'!$B$4:$B$12)</f>
        <v>0</v>
      </c>
    </row>
    <row r="67" spans="2:20" ht="13.75">
      <c r="B67" s="18" t="s">
        <v>250</v>
      </c>
      <c r="C67" s="9">
        <f>COUNTIF('Answer to security rules'!$C$4:$C$12,B67)</f>
        <v>8</v>
      </c>
      <c r="D67" s="10">
        <f>C67/COUNTA('Answer to security rules'!$B$4:$B$12)</f>
        <v>1</v>
      </c>
      <c r="E67" s="19"/>
      <c r="F67" s="19"/>
      <c r="G67" s="19"/>
      <c r="H67" s="19"/>
      <c r="I67" s="19"/>
      <c r="J67" s="35"/>
      <c r="L67" s="36" t="s">
        <v>1204</v>
      </c>
      <c r="M67" s="40">
        <f>COUNTA('Answer to security rules'!$B$4:$B$12)-SUM(M63:M66)</f>
        <v>8</v>
      </c>
      <c r="N67" s="10">
        <f>M67/COUNTA('Answer to security rules'!$B$4:$B$12)</f>
        <v>1</v>
      </c>
      <c r="O67" s="17" t="s">
        <v>1204</v>
      </c>
      <c r="P67" s="40">
        <f>COUNTA('Answer to security rules'!$B$4:$B$12)-SUM(P63:P66)</f>
        <v>8</v>
      </c>
      <c r="Q67" s="10">
        <f>P67/COUNTA('Answer to security rules'!$B$4:$B$12)</f>
        <v>1</v>
      </c>
      <c r="R67" s="17" t="s">
        <v>1204</v>
      </c>
      <c r="S67" s="40">
        <f>COUNTA('Answer to security rules'!$B$4:$B$12)-SUM(S63:S66)</f>
        <v>8</v>
      </c>
      <c r="T67" s="31">
        <f>S67/COUNTA('Answer to security rules'!$B$4:$B$12)</f>
        <v>1</v>
      </c>
    </row>
    <row r="68" spans="2:20" ht="13.75">
      <c r="B68" s="20" t="s">
        <v>1204</v>
      </c>
      <c r="C68" s="41">
        <f>COUNTA('Answer to security rules'!$B$4:$B$12)-SUM(C63:C67)</f>
        <v>0</v>
      </c>
      <c r="D68" s="22">
        <f>C68/COUNTA('Answer to security rules'!$B$4:$B$12)</f>
        <v>0</v>
      </c>
      <c r="E68" s="23"/>
      <c r="F68" s="23"/>
      <c r="G68" s="23"/>
      <c r="H68" s="23"/>
      <c r="I68" s="23"/>
      <c r="J68" s="37"/>
      <c r="L68" s="38"/>
      <c r="M68" s="23"/>
      <c r="N68" s="23"/>
      <c r="O68" s="23"/>
      <c r="P68" s="23"/>
      <c r="Q68" s="23"/>
      <c r="R68" s="23"/>
      <c r="S68" s="23"/>
      <c r="T68" s="37"/>
    </row>
    <row r="69" spans="2:20" ht="13.75">
      <c r="B69" s="24" t="s">
        <v>1205</v>
      </c>
      <c r="C69" s="25">
        <f>SUM(C63:C67)</f>
        <v>8</v>
      </c>
      <c r="D69" s="26">
        <f>C69/COUNTA('Answer to security rules'!$B$4:$B$12)</f>
        <v>1</v>
      </c>
      <c r="E69" s="27" t="s">
        <v>1205</v>
      </c>
      <c r="F69" s="28">
        <f>SUM(F63:F65)</f>
        <v>0</v>
      </c>
      <c r="G69" s="26">
        <f>F69/COUNTA('Answer to security rules'!$B$4:$B$12)</f>
        <v>0</v>
      </c>
      <c r="H69" s="27" t="s">
        <v>1205</v>
      </c>
      <c r="I69" s="28">
        <f>SUM(I63:I65)</f>
        <v>0</v>
      </c>
      <c r="J69" s="39">
        <f>I69/COUNTA('Answer to security rules'!$B$4:$B$12)</f>
        <v>0</v>
      </c>
      <c r="L69" s="24" t="s">
        <v>1205</v>
      </c>
      <c r="M69" s="25">
        <f>SUM(M63:M66)</f>
        <v>0</v>
      </c>
      <c r="N69" s="26">
        <f>M69/COUNTA('Answer to security rules'!$B$4:$B$12)</f>
        <v>0</v>
      </c>
      <c r="O69" s="27" t="s">
        <v>1205</v>
      </c>
      <c r="P69" s="25">
        <f>SUM(P63:P66)</f>
        <v>0</v>
      </c>
      <c r="Q69" s="26">
        <f>P69/COUNTA('Answer to security rules'!$B$4:$B$12)</f>
        <v>0</v>
      </c>
      <c r="R69" s="27" t="s">
        <v>1205</v>
      </c>
      <c r="S69" s="25">
        <f>SUM(S63:S66)</f>
        <v>0</v>
      </c>
      <c r="T69" s="39">
        <f>S69/COUNTA('Answer to security rules'!$B$4:$B$12)</f>
        <v>0</v>
      </c>
    </row>
    <row r="80" spans="2:20" ht="14">
      <c r="B80" s="7"/>
      <c r="C80" s="29"/>
      <c r="D80" s="7"/>
      <c r="E80" s="7"/>
      <c r="F80" s="7"/>
      <c r="G80" s="7"/>
      <c r="H80" s="7"/>
      <c r="I80" s="7"/>
      <c r="J80" s="7"/>
    </row>
  </sheetData>
  <mergeCells count="24">
    <mergeCell ref="B61:J61"/>
    <mergeCell ref="L61:T61"/>
    <mergeCell ref="B62:D62"/>
    <mergeCell ref="E62:G62"/>
    <mergeCell ref="H62:J62"/>
    <mergeCell ref="L62:N62"/>
    <mergeCell ref="O62:Q62"/>
    <mergeCell ref="R62:T62"/>
    <mergeCell ref="B34:J34"/>
    <mergeCell ref="L34:T34"/>
    <mergeCell ref="B35:D35"/>
    <mergeCell ref="E35:G35"/>
    <mergeCell ref="H35:J35"/>
    <mergeCell ref="L35:N35"/>
    <mergeCell ref="O35:Q35"/>
    <mergeCell ref="R35:T35"/>
    <mergeCell ref="B6:J6"/>
    <mergeCell ref="L6:T6"/>
    <mergeCell ref="B7:D7"/>
    <mergeCell ref="E7:G7"/>
    <mergeCell ref="H7:J7"/>
    <mergeCell ref="L7:N7"/>
    <mergeCell ref="O7:Q7"/>
    <mergeCell ref="R7:T7"/>
  </mergeCells>
  <phoneticPr fontId="55" type="noConversion"/>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91980C5C918C4684F59D2494840182" ma:contentTypeVersion="17" ma:contentTypeDescription="Crée un document." ma:contentTypeScope="" ma:versionID="b64f3825dedef745799e815778a3a450">
  <xsd:schema xmlns:xsd="http://www.w3.org/2001/XMLSchema" xmlns:xs="http://www.w3.org/2001/XMLSchema" xmlns:p="http://schemas.microsoft.com/office/2006/metadata/properties" xmlns:ns2="4c2767fa-af50-448b-be2e-f65ce6607914" xmlns:ns3="8919c726-fcca-4e26-901c-b5f9cceed740" targetNamespace="http://schemas.microsoft.com/office/2006/metadata/properties" ma:root="true" ma:fieldsID="be7a93383acc94020a60dce7576d233c" ns2:_="" ns3:_="">
    <xsd:import namespace="4c2767fa-af50-448b-be2e-f65ce6607914"/>
    <xsd:import namespace="8919c726-fcca-4e26-901c-b5f9cceed7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3:SharedWithUsers" minOccurs="0"/>
                <xsd:element ref="ns3:SharedWithDetails" minOccurs="0"/>
                <xsd:element ref="ns2:Comment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767fa-af50-448b-be2e-f65ce66079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9247bebf-ce0e-4fa1-bae7-748a1283d6f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Comments" ma:index="21" nillable="true" ma:displayName="Comments" ma:format="Dropdown" ma:internalName="Comments">
      <xsd:simpleType>
        <xsd:restriction base="dms:Text">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9c726-fcca-4e26-901c-b5f9cceed740"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4c2767fa-af50-448b-be2e-f65ce6607914" xsi:nil="true"/>
    <lcf76f155ced4ddcb4097134ff3c332f xmlns="4c2767fa-af50-448b-be2e-f65ce66079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4BF22D-A09D-4393-9D19-1BDA8F3EF650}"/>
</file>

<file path=customXml/itemProps2.xml><?xml version="1.0" encoding="utf-8"?>
<ds:datastoreItem xmlns:ds="http://schemas.openxmlformats.org/officeDocument/2006/customXml" ds:itemID="{A6D07E1B-6A85-4D39-83C6-EB8D493C9653}"/>
</file>

<file path=customXml/itemProps3.xml><?xml version="1.0" encoding="utf-8"?>
<ds:datastoreItem xmlns:ds="http://schemas.openxmlformats.org/officeDocument/2006/customXml" ds:itemID="{9982BDA4-AD95-4EC1-8A42-9D8CF9F783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vt:i4>
      </vt:variant>
    </vt:vector>
  </HeadingPairs>
  <TitlesOfParts>
    <vt:vector size="11" baseType="lpstr">
      <vt:lpstr>Cover - History - Status</vt:lpstr>
      <vt:lpstr>ReadMe</vt:lpstr>
      <vt:lpstr>Answer to STLA SW Dev. Rules</vt:lpstr>
      <vt:lpstr>ISO 26262-2018 Checklist</vt:lpstr>
      <vt:lpstr>WP Mapping</vt:lpstr>
      <vt:lpstr>Answer to security rules</vt:lpstr>
      <vt:lpstr>Software Checklist</vt:lpstr>
      <vt:lpstr>LRM Checklist</vt:lpstr>
      <vt:lpstr>DMOV Topics Classification</vt:lpstr>
      <vt:lpstr>Metrics</vt:lpstr>
      <vt:lpstr>'Cover - History - Status'!Print_Area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FABRICE BEDOUCHA - J620066</dc:creator>
  <cp:lastModifiedBy>LiQiLe李启乐</cp:lastModifiedBy>
  <cp:lastPrinted>2014-01-09T07:25:00Z</cp:lastPrinted>
  <dcterms:created xsi:type="dcterms:W3CDTF">2014-01-09T07:25:00Z</dcterms:created>
  <dcterms:modified xsi:type="dcterms:W3CDTF">2026-04-17T08:07:12Z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psa_titre">
    <vt:lpwstr>APQP G1-04B Safety</vt:lpwstr>
  </property>
  <property fmtid="{D5CDD505-2E9C-101B-9397-08002B2CF9AE}" pid="4" name="psa_reference">
    <vt:lpwstr>20931_26_00273</vt:lpwstr>
  </property>
  <property fmtid="{D5CDD505-2E9C-101B-9397-08002B2CF9AE}" pid="5" name="psa_date_creation">
    <vt:lpwstr>14/04/2026 16:03</vt:lpwstr>
  </property>
  <property fmtid="{D5CDD505-2E9C-101B-9397-08002B2CF9AE}" pid="6" name="psa_date_modification">
    <vt:lpwstr>27/04/2026 14:00</vt:lpwstr>
  </property>
  <property fmtid="{D5CDD505-2E9C-101B-9397-08002B2CF9AE}" pid="7" name="psa_auteur">
    <vt:lpwstr>LE BLEGUET CHRISTOPHE - V178340 (TIANMA EUROPE GMBH) </vt:lpwstr>
  </property>
  <property fmtid="{D5CDD505-2E9C-101B-9397-08002B2CF9AE}" pid="8" name="psa_emetteur">
    <vt:lpwstr>LE BLEGUET CHRISTOPHE - V178340 (TIANMA EUROPE GMBH) </vt:lpwstr>
  </property>
  <property fmtid="{D5CDD505-2E9C-101B-9397-08002B2CF9AE}" pid="9" name="psa_version">
    <vt:lpwstr>0.2</vt:lpwstr>
  </property>
  <property fmtid="{D5CDD505-2E9C-101B-9397-08002B2CF9AE}" pid="10" name="psa_commentaire">
    <vt:lpwstr/>
  </property>
  <property fmtid="{D5CDD505-2E9C-101B-9397-08002B2CF9AE}" pid="11" name="psa_langue_principale">
    <vt:lpwstr>Français</vt:lpwstr>
  </property>
  <property fmtid="{D5CDD505-2E9C-101B-9397-08002B2CF9AE}" pid="12" name="psa_status">
    <vt:lpwstr>brouillon</vt:lpwstr>
  </property>
  <property fmtid="{D5CDD505-2E9C-101B-9397-08002B2CF9AE}" pid="13" name="psa_type_doc">
    <vt:lpwstr/>
  </property>
  <property fmtid="{D5CDD505-2E9C-101B-9397-08002B2CF9AE}" pid="14" name="psa_communaute">
    <vt:lpwstr>z - Ext amont Thème Conception et Développement 13</vt:lpwstr>
  </property>
  <property fmtid="{D5CDD505-2E9C-101B-9397-08002B2CF9AE}" pid="15" name="psa_niveau_confidentialite">
    <vt:lpwstr>C1 - Public</vt:lpwstr>
  </property>
  <property fmtid="{D5CDD505-2E9C-101B-9397-08002B2CF9AE}" pid="16" name="psa_url_fiche">
    <vt:lpwstr>https://docinfogroupe.inetpsa.com/ead/doc/ref.20931_26_00273/v.0.2</vt:lpwstr>
  </property>
  <property fmtid="{D5CDD505-2E9C-101B-9397-08002B2CF9AE}" pid="17" name="psa_url_modification">
    <vt:lpwstr>https://docinfogroupe.inetpsa.com/ead/doc/modif/ref.20931_26_00273/fiche</vt:lpwstr>
  </property>
  <property fmtid="{D5CDD505-2E9C-101B-9397-08002B2CF9AE}" pid="18" name="psa_date_publication">
    <vt:lpwstr/>
  </property>
  <property fmtid="{D5CDD505-2E9C-101B-9397-08002B2CF9AE}" pid="19" name="MSIP_Label_2fd53d93-3f4c-4b90-b511-bd6bdbb4fba9_Enabled">
    <vt:lpwstr>true</vt:lpwstr>
  </property>
  <property fmtid="{D5CDD505-2E9C-101B-9397-08002B2CF9AE}" pid="20" name="MSIP_Label_2fd53d93-3f4c-4b90-b511-bd6bdbb4fba9_SetDate">
    <vt:lpwstr>2021-01-22T17:26:33Z</vt:lpwstr>
  </property>
  <property fmtid="{D5CDD505-2E9C-101B-9397-08002B2CF9AE}" pid="21" name="MSIP_Label_2fd53d93-3f4c-4b90-b511-bd6bdbb4fba9_Method">
    <vt:lpwstr>Standard</vt:lpwstr>
  </property>
  <property fmtid="{D5CDD505-2E9C-101B-9397-08002B2CF9AE}" pid="22" name="MSIP_Label_2fd53d93-3f4c-4b90-b511-bd6bdbb4fba9_Name">
    <vt:lpwstr>2fd53d93-3f4c-4b90-b511-bd6bdbb4fba9</vt:lpwstr>
  </property>
  <property fmtid="{D5CDD505-2E9C-101B-9397-08002B2CF9AE}" pid="23" name="MSIP_Label_2fd53d93-3f4c-4b90-b511-bd6bdbb4fba9_SiteId">
    <vt:lpwstr>d852d5cd-724c-4128-8812-ffa5db3f8507</vt:lpwstr>
  </property>
  <property fmtid="{D5CDD505-2E9C-101B-9397-08002B2CF9AE}" pid="24" name="MSIP_Label_2fd53d93-3f4c-4b90-b511-bd6bdbb4fba9_ActionId">
    <vt:lpwstr/>
  </property>
  <property fmtid="{D5CDD505-2E9C-101B-9397-08002B2CF9AE}" pid="25" name="MSIP_Label_2fd53d93-3f4c-4b90-b511-bd6bdbb4fba9_ContentBits">
    <vt:lpwstr>0</vt:lpwstr>
  </property>
  <property fmtid="{D5CDD505-2E9C-101B-9397-08002B2CF9AE}" pid="26" name="ICV">
    <vt:lpwstr>6EF959BAF29944E8B7EA01DF6C515E26_12</vt:lpwstr>
  </property>
  <property fmtid="{D5CDD505-2E9C-101B-9397-08002B2CF9AE}" pid="27" name="KSOProductBuildVer">
    <vt:lpwstr>2052-12.8.2.18205</vt:lpwstr>
  </property>
  <property fmtid="{D5CDD505-2E9C-101B-9397-08002B2CF9AE}" pid="28" name="ContentTypeId">
    <vt:lpwstr>0x0101005A91980C5C918C4684F59D2494840182</vt:lpwstr>
  </property>
</Properties>
</file>