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J:\Accounting\Unit 3 - Topic 1\Task 2\"/>
    </mc:Choice>
  </mc:AlternateContent>
  <xr:revisionPtr revIDLastSave="0" documentId="13_ncr:1_{B7E49A34-F60A-48BA-BBC8-4074A0C2E92F}" xr6:coauthVersionLast="47" xr6:coauthVersionMax="47" xr10:uidLastSave="{00000000-0000-0000-0000-000000000000}"/>
  <bookViews>
    <workbookView xWindow="9210" yWindow="1155" windowWidth="17385" windowHeight="14280" activeTab="2" xr2:uid="{00000000-000D-0000-FFFF-FFFF00000000}"/>
  </bookViews>
  <sheets>
    <sheet name="Dep Calc" sheetId="5" r:id="rId1"/>
    <sheet name="GJ" sheetId="1" r:id="rId2"/>
    <sheet name="GL" sheetId="2" r:id="rId3"/>
    <sheet name="F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3" l="1"/>
  <c r="I8" i="3"/>
  <c r="G8" i="3"/>
  <c r="E8" i="3"/>
  <c r="C8" i="3"/>
  <c r="E20" i="2"/>
  <c r="E37" i="2"/>
  <c r="F19" i="2"/>
  <c r="F20" i="2" s="1"/>
  <c r="E35" i="2"/>
  <c r="E34" i="2"/>
  <c r="E33" i="2"/>
  <c r="E32" i="2"/>
  <c r="E7" i="2"/>
  <c r="E31" i="2"/>
  <c r="F31" i="2" s="1"/>
  <c r="F6" i="2"/>
  <c r="F23" i="2"/>
  <c r="F24" i="2" s="1"/>
  <c r="D40" i="2" s="1"/>
  <c r="F40" i="2" s="1"/>
  <c r="E78" i="1"/>
  <c r="D77" i="1" s="1"/>
  <c r="D73" i="1"/>
  <c r="D72" i="1" s="1"/>
  <c r="D68" i="1"/>
  <c r="D67" i="1" s="1"/>
  <c r="E59" i="1"/>
  <c r="E60" i="1" s="1"/>
  <c r="D54" i="1"/>
  <c r="E55" i="1" s="1"/>
  <c r="D46" i="1"/>
  <c r="E47" i="1" s="1"/>
  <c r="D38" i="1"/>
  <c r="E39" i="1" s="1"/>
  <c r="D30" i="1"/>
  <c r="E31" i="1" s="1"/>
  <c r="D22" i="1"/>
  <c r="E23" i="1" s="1"/>
  <c r="D14" i="1"/>
  <c r="E15" i="1" s="1"/>
  <c r="D10" i="1"/>
  <c r="D9" i="1" s="1"/>
  <c r="D5" i="1"/>
  <c r="D4" i="1" s="1"/>
  <c r="D50" i="1" s="1"/>
  <c r="G13" i="5"/>
  <c r="I9" i="5"/>
  <c r="H9" i="5"/>
  <c r="G6" i="5"/>
  <c r="C14" i="5"/>
  <c r="D13" i="5"/>
  <c r="C13" i="5"/>
  <c r="D12" i="5"/>
  <c r="C12" i="5"/>
  <c r="D11" i="5"/>
  <c r="C11" i="5"/>
  <c r="D10" i="5"/>
  <c r="C10" i="5"/>
  <c r="D9" i="5"/>
  <c r="C9" i="5"/>
  <c r="B6" i="5"/>
  <c r="E82" i="1" l="1"/>
  <c r="F32" i="2"/>
  <c r="F33" i="2" s="1"/>
  <c r="E25" i="2"/>
  <c r="F25" i="2" s="1"/>
  <c r="F26" i="2" s="1"/>
  <c r="F27" i="2" s="1"/>
  <c r="F7" i="2"/>
  <c r="F8" i="2" s="1"/>
  <c r="F9" i="2" s="1"/>
  <c r="F10" i="2" s="1"/>
  <c r="F11" i="2" s="1"/>
  <c r="F12" i="2" s="1"/>
  <c r="F13" i="2" s="1"/>
  <c r="F14" i="2" s="1"/>
  <c r="F15" i="2" s="1"/>
  <c r="F34" i="2"/>
  <c r="F35" i="2" s="1"/>
  <c r="E51" i="1"/>
  <c r="D63" i="1" s="1"/>
  <c r="D34" i="1"/>
  <c r="E35" i="1" s="1"/>
  <c r="D42" i="1"/>
  <c r="E43" i="1" s="1"/>
  <c r="F60" i="1"/>
  <c r="F61" i="1" s="1"/>
  <c r="D18" i="1"/>
  <c r="E19" i="1" s="1"/>
  <c r="D26" i="1"/>
  <c r="E27" i="1" s="1"/>
  <c r="E64" i="1" l="1"/>
  <c r="E83" i="1"/>
  <c r="D81" i="1" s="1"/>
  <c r="E16" i="2"/>
  <c r="F16" i="2" s="1"/>
  <c r="D36" i="2"/>
  <c r="E41" i="2" s="1"/>
  <c r="F41" i="2" s="1"/>
  <c r="F42" i="2" s="1"/>
  <c r="E43" i="2" l="1"/>
  <c r="F43" i="2" s="1"/>
  <c r="F36" i="2"/>
  <c r="F37" i="2" s="1"/>
</calcChain>
</file>

<file path=xl/sharedStrings.xml><?xml version="1.0" encoding="utf-8"?>
<sst xmlns="http://schemas.openxmlformats.org/spreadsheetml/2006/main" count="174" uniqueCount="76">
  <si>
    <t>Date</t>
  </si>
  <si>
    <t>Particulars</t>
  </si>
  <si>
    <t>DR/CR</t>
  </si>
  <si>
    <t>Debit</t>
  </si>
  <si>
    <t>Credit</t>
  </si>
  <si>
    <t>Post ref</t>
  </si>
  <si>
    <t>Balance</t>
  </si>
  <si>
    <t>20--</t>
  </si>
  <si>
    <t>General ledger</t>
  </si>
  <si>
    <t>General journal</t>
  </si>
  <si>
    <t>Ref</t>
  </si>
  <si>
    <t>Profit or Loss Summary</t>
  </si>
  <si>
    <t>Cost (less GST)</t>
  </si>
  <si>
    <t>Depreciation on Machinery</t>
  </si>
  <si>
    <t>Loss on disposal of Machinery</t>
  </si>
  <si>
    <t>Machinery</t>
  </si>
  <si>
    <t>Accumulated Depreciation on Machinery</t>
  </si>
  <si>
    <t>Disposal of Machinery</t>
  </si>
  <si>
    <t>Statement of Financial Position</t>
  </si>
  <si>
    <t>as at 30 June</t>
  </si>
  <si>
    <t>Non-current Assets</t>
  </si>
  <si>
    <r>
      <t>Less</t>
    </r>
    <r>
      <rPr>
        <sz val="10"/>
        <rFont val="Arial"/>
        <family val="2"/>
      </rPr>
      <t xml:space="preserve"> Accumulated depreciation</t>
    </r>
  </si>
  <si>
    <t>Property, Plant and Equipment</t>
  </si>
  <si>
    <t>Diminishing balance calculation = (rate of depreciation x diminished balance)</t>
  </si>
  <si>
    <t>Rate of depreciation</t>
  </si>
  <si>
    <t>Year</t>
  </si>
  <si>
    <t>Basis for calculation</t>
  </si>
  <si>
    <t>Amount of depreciation</t>
  </si>
  <si>
    <t>Diminished balance</t>
  </si>
  <si>
    <t>Malak &amp; Co</t>
  </si>
  <si>
    <t xml:space="preserve">Diminishing balance method </t>
  </si>
  <si>
    <t>Machine 1</t>
  </si>
  <si>
    <t>Accumulated depreciation</t>
  </si>
  <si>
    <t>Machine 2</t>
  </si>
  <si>
    <t>Timeline:</t>
  </si>
  <si>
    <t>Machine 1 Purchase</t>
  </si>
  <si>
    <t>Depreciate &amp; Close to PL</t>
  </si>
  <si>
    <t>Dispose M1, Purchase M2</t>
  </si>
  <si>
    <t>(25% x 17500)x6/12</t>
  </si>
  <si>
    <t>(25% x 15313)</t>
  </si>
  <si>
    <t>(25% x 11484)</t>
  </si>
  <si>
    <t>(25% x 8513)</t>
  </si>
  <si>
    <t>(25% x 6460)x6/12</t>
  </si>
  <si>
    <t>(30% x 22000)x6/12</t>
  </si>
  <si>
    <t>GST credits received</t>
  </si>
  <si>
    <t xml:space="preserve">   Other payable - Machinery Suppliers</t>
  </si>
  <si>
    <t>(purchased machinery)</t>
  </si>
  <si>
    <t xml:space="preserve">   Cash at bank</t>
  </si>
  <si>
    <t>(paid freight &amp; installation)</t>
  </si>
  <si>
    <t>Accumulated depreciation on Machinery</t>
  </si>
  <si>
    <t xml:space="preserve">   Accumulated depreciation on Machinery</t>
  </si>
  <si>
    <t>(depreciation for 6 months)</t>
  </si>
  <si>
    <t xml:space="preserve">   Depreciation on Machinery</t>
  </si>
  <si>
    <t>(closing entry)</t>
  </si>
  <si>
    <t>(depreciation on machinery)</t>
  </si>
  <si>
    <t>(depreciation on machinery for 6 months)</t>
  </si>
  <si>
    <t>Disposal of Machniery</t>
  </si>
  <si>
    <t xml:space="preserve">   Machinery</t>
  </si>
  <si>
    <t>(transfer cost of machniery to disposal)</t>
  </si>
  <si>
    <t xml:space="preserve">   Disposal of Machniery</t>
  </si>
  <si>
    <t>(transfer of accumulated depreciation)</t>
  </si>
  <si>
    <t>Other receivable - Machinery Suppliers</t>
  </si>
  <si>
    <t xml:space="preserve">   GST collected</t>
  </si>
  <si>
    <t xml:space="preserve">   Disposal of Machinery</t>
  </si>
  <si>
    <t>(traded in machine)</t>
  </si>
  <si>
    <t>(loss on disposal)</t>
  </si>
  <si>
    <t>(purchased machine 2)</t>
  </si>
  <si>
    <t>(paid installation on machine 2)</t>
  </si>
  <si>
    <t xml:space="preserve">   Loss on disposal of Machinery</t>
  </si>
  <si>
    <t>Other payable - Machinery Suppliers</t>
  </si>
  <si>
    <t>DR</t>
  </si>
  <si>
    <t>Cash at bank</t>
  </si>
  <si>
    <t>CR</t>
  </si>
  <si>
    <t>Disposal of machinery</t>
  </si>
  <si>
    <t>Accumulated depreciation on machinery</t>
  </si>
  <si>
    <t>2022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</si>
</sst>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;[Red]#,##0.00"/>
    <numFmt numFmtId="165" formatCode="_-* #,##0_-;\-* #,##0_-;_-* &quot;-&quot;??_-;_-@_-"/>
    <numFmt numFmtId="166" formatCode="_-&quot;$&quot;* #,##0_-;\-&quot;$&quot;* #,##0_-;_-&quot;$&quot;* &quot;-&quot;??_-;_-@_-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sz val="11"/>
      <color rgb="FF7030A0"/>
      <name val="Arial"/>
      <family val="2"/>
    </font>
    <font>
      <b/>
      <sz val="11"/>
      <color rgb="FFCC66FF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3" xfId="0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0" fontId="3" fillId="0" borderId="7" xfId="0" applyFont="1" applyBorder="1" applyAlignment="1"/>
    <xf numFmtId="0" fontId="3" fillId="0" borderId="8" xfId="0" applyFont="1" applyBorder="1" applyAlignment="1"/>
    <xf numFmtId="0" fontId="5" fillId="0" borderId="0" xfId="0" applyFont="1"/>
    <xf numFmtId="0" fontId="2" fillId="0" borderId="3" xfId="0" applyFont="1" applyBorder="1" applyAlignment="1">
      <alignment horizontal="center"/>
    </xf>
    <xf numFmtId="0" fontId="7" fillId="0" borderId="0" xfId="0" applyFont="1"/>
    <xf numFmtId="0" fontId="6" fillId="0" borderId="0" xfId="0" applyFont="1"/>
    <xf numFmtId="165" fontId="7" fillId="0" borderId="0" xfId="1" applyNumberFormat="1" applyFont="1" applyBorder="1"/>
    <xf numFmtId="166" fontId="7" fillId="0" borderId="0" xfId="2" applyNumberFormat="1" applyFont="1" applyBorder="1"/>
    <xf numFmtId="0" fontId="6" fillId="0" borderId="0" xfId="0" applyFont="1" applyFill="1" applyBorder="1" applyAlignment="1">
      <alignment vertical="top" wrapText="1"/>
    </xf>
    <xf numFmtId="15" fontId="6" fillId="0" borderId="0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3" fontId="1" fillId="0" borderId="3" xfId="0" applyNumberFormat="1" applyFont="1" applyBorder="1"/>
    <xf numFmtId="0" fontId="1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3" fontId="1" fillId="0" borderId="15" xfId="0" applyNumberFormat="1" applyFont="1" applyBorder="1"/>
    <xf numFmtId="3" fontId="1" fillId="0" borderId="6" xfId="0" applyNumberFormat="1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0" fillId="0" borderId="0" xfId="0" applyBorder="1" applyAlignment="1">
      <alignment vertical="top"/>
    </xf>
    <xf numFmtId="9" fontId="7" fillId="0" borderId="0" xfId="0" applyNumberFormat="1" applyFont="1" applyFill="1" applyBorder="1" applyAlignment="1">
      <alignment vertical="top" wrapText="1"/>
    </xf>
    <xf numFmtId="1" fontId="7" fillId="0" borderId="0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15" fontId="6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1" fontId="7" fillId="0" borderId="0" xfId="0" applyNumberFormat="1" applyFont="1" applyFill="1" applyBorder="1" applyAlignment="1">
      <alignment vertical="top"/>
    </xf>
    <xf numFmtId="2" fontId="6" fillId="0" borderId="0" xfId="0" applyNumberFormat="1" applyFont="1" applyFill="1" applyBorder="1" applyAlignment="1">
      <alignment vertical="top"/>
    </xf>
    <xf numFmtId="2" fontId="0" fillId="0" borderId="0" xfId="0" applyNumberFormat="1"/>
    <xf numFmtId="1" fontId="7" fillId="0" borderId="0" xfId="0" applyNumberFormat="1" applyFont="1" applyBorder="1"/>
    <xf numFmtId="1" fontId="7" fillId="0" borderId="0" xfId="0" applyNumberFormat="1" applyFont="1"/>
    <xf numFmtId="1" fontId="7" fillId="0" borderId="16" xfId="0" applyNumberFormat="1" applyFont="1" applyBorder="1"/>
    <xf numFmtId="0" fontId="6" fillId="3" borderId="20" xfId="0" applyFont="1" applyFill="1" applyBorder="1" applyAlignment="1">
      <alignment vertical="top" wrapText="1"/>
    </xf>
    <xf numFmtId="0" fontId="6" fillId="0" borderId="21" xfId="0" applyFont="1" applyFill="1" applyBorder="1" applyAlignment="1">
      <alignment vertical="top" wrapText="1"/>
    </xf>
    <xf numFmtId="0" fontId="7" fillId="0" borderId="20" xfId="0" applyFont="1" applyFill="1" applyBorder="1" applyAlignment="1">
      <alignment vertical="top" wrapText="1"/>
    </xf>
    <xf numFmtId="15" fontId="6" fillId="0" borderId="21" xfId="0" applyNumberFormat="1" applyFont="1" applyFill="1" applyBorder="1" applyAlignment="1">
      <alignment vertical="top"/>
    </xf>
    <xf numFmtId="0" fontId="6" fillId="0" borderId="20" xfId="0" applyFont="1" applyFill="1" applyBorder="1" applyAlignment="1">
      <alignment vertical="top" wrapText="1"/>
    </xf>
    <xf numFmtId="15" fontId="6" fillId="0" borderId="21" xfId="0" applyNumberFormat="1" applyFont="1" applyFill="1" applyBorder="1" applyAlignment="1">
      <alignment vertical="top" wrapText="1"/>
    </xf>
    <xf numFmtId="1" fontId="7" fillId="0" borderId="21" xfId="0" applyNumberFormat="1" applyFont="1" applyFill="1" applyBorder="1" applyAlignment="1">
      <alignment vertical="top"/>
    </xf>
    <xf numFmtId="0" fontId="7" fillId="0" borderId="20" xfId="0" applyFont="1" applyBorder="1"/>
    <xf numFmtId="0" fontId="7" fillId="0" borderId="0" xfId="0" applyFont="1" applyBorder="1"/>
    <xf numFmtId="1" fontId="7" fillId="0" borderId="21" xfId="0" applyNumberFormat="1" applyFont="1" applyBorder="1"/>
    <xf numFmtId="0" fontId="7" fillId="0" borderId="21" xfId="0" applyFont="1" applyBorder="1"/>
    <xf numFmtId="0" fontId="0" fillId="0" borderId="22" xfId="0" applyBorder="1"/>
    <xf numFmtId="0" fontId="0" fillId="0" borderId="16" xfId="0" applyBorder="1"/>
    <xf numFmtId="0" fontId="0" fillId="0" borderId="23" xfId="0" applyBorder="1"/>
    <xf numFmtId="0" fontId="7" fillId="0" borderId="22" xfId="0" applyFont="1" applyBorder="1"/>
    <xf numFmtId="0" fontId="7" fillId="0" borderId="16" xfId="0" applyFont="1" applyBorder="1"/>
    <xf numFmtId="1" fontId="7" fillId="0" borderId="23" xfId="0" applyNumberFormat="1" applyFont="1" applyBorder="1"/>
    <xf numFmtId="0" fontId="9" fillId="0" borderId="0" xfId="0" applyFont="1"/>
    <xf numFmtId="1" fontId="9" fillId="0" borderId="0" xfId="0" applyNumberFormat="1" applyFont="1" applyBorder="1"/>
    <xf numFmtId="0" fontId="9" fillId="0" borderId="0" xfId="0" applyFont="1" applyAlignment="1">
      <alignment horizontal="left"/>
    </xf>
    <xf numFmtId="0" fontId="2" fillId="0" borderId="0" xfId="0" applyFont="1"/>
    <xf numFmtId="15" fontId="0" fillId="0" borderId="0" xfId="0" applyNumberFormat="1"/>
    <xf numFmtId="15" fontId="1" fillId="0" borderId="0" xfId="0" applyNumberFormat="1" applyFont="1"/>
    <xf numFmtId="1" fontId="7" fillId="5" borderId="16" xfId="0" applyNumberFormat="1" applyFont="1" applyFill="1" applyBorder="1"/>
    <xf numFmtId="1" fontId="7" fillId="5" borderId="0" xfId="0" applyNumberFormat="1" applyFont="1" applyFill="1" applyBorder="1" applyAlignment="1">
      <alignment vertical="top"/>
    </xf>
    <xf numFmtId="1" fontId="7" fillId="5" borderId="0" xfId="0" applyNumberFormat="1" applyFont="1" applyFill="1"/>
    <xf numFmtId="14" fontId="2" fillId="0" borderId="3" xfId="0" applyNumberFormat="1" applyFont="1" applyBorder="1"/>
    <xf numFmtId="14" fontId="0" fillId="0" borderId="4" xfId="0" applyNumberFormat="1" applyBorder="1"/>
    <xf numFmtId="14" fontId="0" fillId="0" borderId="6" xfId="0" applyNumberFormat="1" applyBorder="1"/>
    <xf numFmtId="14" fontId="0" fillId="0" borderId="0" xfId="0" applyNumberFormat="1"/>
    <xf numFmtId="0" fontId="1" fillId="0" borderId="2" xfId="0" applyFont="1" applyBorder="1"/>
    <xf numFmtId="0" fontId="6" fillId="2" borderId="0" xfId="0" applyFont="1" applyFill="1" applyBorder="1" applyAlignment="1">
      <alignment horizontal="left" vertical="top" wrapText="1"/>
    </xf>
    <xf numFmtId="0" fontId="10" fillId="4" borderId="17" xfId="0" applyFont="1" applyFill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vertical="top" wrapText="1"/>
    </xf>
    <xf numFmtId="0" fontId="10" fillId="4" borderId="19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14" fontId="0" fillId="0" borderId="3" xfId="0" applyNumberFormat="1" applyBorder="1"/>
    <xf numFmtId="14" fontId="5" fillId="0" borderId="3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1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F14" sqref="F14"/>
    </sheetView>
  </sheetViews>
  <sheetFormatPr defaultRowHeight="12.75" x14ac:dyDescent="0.2"/>
  <cols>
    <col min="1" max="1" width="12.85546875" customWidth="1"/>
    <col min="2" max="2" width="23.85546875" customWidth="1"/>
    <col min="3" max="3" width="14" customWidth="1"/>
    <col min="4" max="4" width="12" customWidth="1"/>
    <col min="5" max="5" width="4.28515625" customWidth="1"/>
    <col min="6" max="6" width="17.7109375" customWidth="1"/>
    <col min="7" max="7" width="20.28515625" customWidth="1"/>
    <col min="8" max="8" width="13.5703125" customWidth="1"/>
    <col min="9" max="9" width="12.5703125" customWidth="1"/>
  </cols>
  <sheetData>
    <row r="1" spans="1:9" ht="15" x14ac:dyDescent="0.25">
      <c r="A1" s="19" t="s">
        <v>30</v>
      </c>
    </row>
    <row r="3" spans="1:9" ht="34.5" customHeight="1" thickBot="1" x14ac:dyDescent="0.25">
      <c r="A3" s="77" t="s">
        <v>23</v>
      </c>
      <c r="B3" s="77"/>
      <c r="C3" s="77"/>
      <c r="D3" s="77"/>
      <c r="E3" s="34"/>
    </row>
    <row r="4" spans="1:9" ht="18.600000000000001" customHeight="1" x14ac:dyDescent="0.2">
      <c r="A4" s="78" t="s">
        <v>31</v>
      </c>
      <c r="B4" s="79"/>
      <c r="C4" s="79"/>
      <c r="D4" s="80"/>
      <c r="E4" s="34"/>
      <c r="F4" s="78" t="s">
        <v>33</v>
      </c>
      <c r="G4" s="79"/>
      <c r="H4" s="79"/>
      <c r="I4" s="80"/>
    </row>
    <row r="5" spans="1:9" ht="45" x14ac:dyDescent="0.2">
      <c r="A5" s="46" t="s">
        <v>24</v>
      </c>
      <c r="B5" s="35">
        <v>0.25</v>
      </c>
      <c r="C5" s="22"/>
      <c r="D5" s="47"/>
      <c r="E5" s="34"/>
      <c r="F5" s="46" t="s">
        <v>24</v>
      </c>
      <c r="G5" s="35">
        <v>0.3</v>
      </c>
      <c r="H5" s="22"/>
      <c r="I5" s="47"/>
    </row>
    <row r="6" spans="1:9" ht="30" x14ac:dyDescent="0.2">
      <c r="A6" s="46" t="s">
        <v>12</v>
      </c>
      <c r="B6" s="36">
        <f>(17600+1650)/1.1</f>
        <v>17500</v>
      </c>
      <c r="C6" s="22"/>
      <c r="D6" s="47"/>
      <c r="E6" s="34"/>
      <c r="F6" s="46" t="s">
        <v>12</v>
      </c>
      <c r="G6" s="36">
        <f>(22000+2200)/1.1</f>
        <v>22000</v>
      </c>
      <c r="H6" s="22"/>
      <c r="I6" s="47"/>
    </row>
    <row r="7" spans="1:9" ht="15" x14ac:dyDescent="0.2">
      <c r="A7" s="48"/>
      <c r="B7" s="37"/>
      <c r="C7" s="38"/>
      <c r="D7" s="49"/>
      <c r="E7" s="38"/>
      <c r="F7" s="48"/>
      <c r="G7" s="37"/>
      <c r="H7" s="38"/>
      <c r="I7" s="49"/>
    </row>
    <row r="8" spans="1:9" ht="45" x14ac:dyDescent="0.2">
      <c r="A8" s="50" t="s">
        <v>25</v>
      </c>
      <c r="B8" s="39" t="s">
        <v>26</v>
      </c>
      <c r="C8" s="23" t="s">
        <v>27</v>
      </c>
      <c r="D8" s="51" t="s">
        <v>28</v>
      </c>
      <c r="E8" s="38"/>
      <c r="F8" s="50" t="s">
        <v>25</v>
      </c>
      <c r="G8" s="39" t="s">
        <v>26</v>
      </c>
      <c r="H8" s="23" t="s">
        <v>27</v>
      </c>
      <c r="I8" s="51" t="s">
        <v>28</v>
      </c>
    </row>
    <row r="9" spans="1:9" ht="15" x14ac:dyDescent="0.2">
      <c r="A9" s="48">
        <v>2018</v>
      </c>
      <c r="B9" s="37" t="s">
        <v>38</v>
      </c>
      <c r="C9" s="40">
        <f>(B5*B6)*6/12</f>
        <v>2187.5</v>
      </c>
      <c r="D9" s="52">
        <f>B6-C9</f>
        <v>15312.5</v>
      </c>
      <c r="E9" s="41"/>
      <c r="F9" s="48">
        <v>2022</v>
      </c>
      <c r="G9" s="37" t="s">
        <v>43</v>
      </c>
      <c r="H9" s="70">
        <f>(G5*G6)*6/12</f>
        <v>3300</v>
      </c>
      <c r="I9" s="52">
        <f>G6-H9</f>
        <v>18700</v>
      </c>
    </row>
    <row r="10" spans="1:9" ht="15" thickBot="1" x14ac:dyDescent="0.25">
      <c r="A10" s="53">
        <v>2019</v>
      </c>
      <c r="B10" s="37" t="s">
        <v>39</v>
      </c>
      <c r="C10" s="43">
        <f>D9*B5</f>
        <v>3828.125</v>
      </c>
      <c r="D10" s="55">
        <f>D9-C10</f>
        <v>11484.375</v>
      </c>
      <c r="E10" s="42"/>
      <c r="F10" s="60"/>
      <c r="G10" s="61"/>
      <c r="H10" s="45"/>
      <c r="I10" s="62"/>
    </row>
    <row r="11" spans="1:9" ht="14.25" x14ac:dyDescent="0.2">
      <c r="A11" s="53">
        <v>2020</v>
      </c>
      <c r="B11" s="37" t="s">
        <v>40</v>
      </c>
      <c r="C11" s="43">
        <f>D10*B5</f>
        <v>2871.09375</v>
      </c>
      <c r="D11" s="55">
        <f>D10-C11</f>
        <v>8613.28125</v>
      </c>
      <c r="E11" s="42"/>
      <c r="F11" s="18"/>
      <c r="G11" s="18"/>
      <c r="H11" s="43"/>
      <c r="I11" s="44"/>
    </row>
    <row r="12" spans="1:9" ht="14.25" x14ac:dyDescent="0.2">
      <c r="A12" s="53">
        <v>2021</v>
      </c>
      <c r="B12" s="37" t="s">
        <v>41</v>
      </c>
      <c r="C12" s="43">
        <f>D11*B5</f>
        <v>2153.3203125</v>
      </c>
      <c r="D12" s="55">
        <f>D11-C12</f>
        <v>6459.9609375</v>
      </c>
      <c r="E12" s="42"/>
      <c r="F12" s="63"/>
      <c r="G12" s="65"/>
      <c r="H12" s="64"/>
      <c r="I12" s="44"/>
    </row>
    <row r="13" spans="1:9" ht="15" thickBot="1" x14ac:dyDescent="0.25">
      <c r="A13" s="53">
        <v>2022</v>
      </c>
      <c r="B13" s="37" t="s">
        <v>42</v>
      </c>
      <c r="C13" s="69">
        <f>(D12*B5)*6/12</f>
        <v>807.4951171875</v>
      </c>
      <c r="D13" s="55">
        <f>D12-C13</f>
        <v>5652.4658203125</v>
      </c>
      <c r="F13" s="18" t="s">
        <v>75</v>
      </c>
      <c r="G13" s="71">
        <f>H9+C13</f>
        <v>4107.4951171875</v>
      </c>
      <c r="H13" s="43"/>
      <c r="I13" s="44"/>
    </row>
    <row r="14" spans="1:9" ht="14.25" x14ac:dyDescent="0.2">
      <c r="A14" s="53"/>
      <c r="B14" s="54" t="s">
        <v>32</v>
      </c>
      <c r="C14" s="43">
        <f>SUM(C9:C13)</f>
        <v>11847.5341796875</v>
      </c>
      <c r="D14" s="56"/>
      <c r="F14" s="18"/>
      <c r="G14" s="18"/>
      <c r="H14" s="44"/>
      <c r="I14" s="18"/>
    </row>
    <row r="15" spans="1:9" ht="13.5" thickBot="1" x14ac:dyDescent="0.25">
      <c r="A15" s="57"/>
      <c r="B15" s="58"/>
      <c r="C15" s="58"/>
      <c r="D15" s="59"/>
    </row>
    <row r="19" spans="1:2" x14ac:dyDescent="0.2">
      <c r="A19" s="66" t="s">
        <v>34</v>
      </c>
    </row>
    <row r="20" spans="1:2" x14ac:dyDescent="0.2">
      <c r="A20" s="67">
        <v>43101</v>
      </c>
      <c r="B20" s="68" t="s">
        <v>35</v>
      </c>
    </row>
    <row r="21" spans="1:2" x14ac:dyDescent="0.2">
      <c r="A21" s="67">
        <v>43281</v>
      </c>
      <c r="B21" s="32" t="s">
        <v>36</v>
      </c>
    </row>
    <row r="22" spans="1:2" x14ac:dyDescent="0.2">
      <c r="A22" s="67">
        <v>43646</v>
      </c>
      <c r="B22" s="32" t="s">
        <v>36</v>
      </c>
    </row>
    <row r="23" spans="1:2" x14ac:dyDescent="0.2">
      <c r="A23" s="67">
        <v>44012</v>
      </c>
      <c r="B23" s="32" t="s">
        <v>36</v>
      </c>
    </row>
    <row r="24" spans="1:2" x14ac:dyDescent="0.2">
      <c r="A24" s="67">
        <v>44377</v>
      </c>
      <c r="B24" s="32" t="s">
        <v>36</v>
      </c>
    </row>
    <row r="25" spans="1:2" x14ac:dyDescent="0.2">
      <c r="A25" s="67">
        <v>44561</v>
      </c>
      <c r="B25" s="32" t="s">
        <v>37</v>
      </c>
    </row>
    <row r="26" spans="1:2" x14ac:dyDescent="0.2">
      <c r="A26" s="67">
        <v>44742</v>
      </c>
      <c r="B26" s="32" t="s">
        <v>36</v>
      </c>
    </row>
  </sheetData>
  <mergeCells count="3">
    <mergeCell ref="A3:D3"/>
    <mergeCell ref="A4:D4"/>
    <mergeCell ref="F4:I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workbookViewId="0">
      <selection activeCell="F90" sqref="F90"/>
    </sheetView>
  </sheetViews>
  <sheetFormatPr defaultRowHeight="12.75" x14ac:dyDescent="0.2"/>
  <cols>
    <col min="1" max="1" width="10.140625" style="75" bestFit="1" customWidth="1"/>
    <col min="2" max="2" width="39.42578125" customWidth="1"/>
    <col min="3" max="3" width="7.140625" customWidth="1"/>
    <col min="5" max="5" width="11.7109375" customWidth="1"/>
  </cols>
  <sheetData>
    <row r="1" spans="1:7" x14ac:dyDescent="0.2">
      <c r="A1" s="81" t="s">
        <v>29</v>
      </c>
      <c r="B1" s="82"/>
      <c r="C1" s="82"/>
      <c r="D1" s="82"/>
      <c r="E1" s="82"/>
      <c r="F1" s="14"/>
      <c r="G1" s="15"/>
    </row>
    <row r="2" spans="1:7" x14ac:dyDescent="0.2">
      <c r="A2" s="83" t="s">
        <v>9</v>
      </c>
      <c r="B2" s="84"/>
      <c r="C2" s="84"/>
      <c r="D2" s="84"/>
      <c r="E2" s="85"/>
    </row>
    <row r="3" spans="1:7" x14ac:dyDescent="0.2">
      <c r="A3" s="72" t="s">
        <v>0</v>
      </c>
      <c r="B3" s="6" t="s">
        <v>1</v>
      </c>
      <c r="C3" s="17" t="s">
        <v>10</v>
      </c>
      <c r="D3" s="4" t="s">
        <v>3</v>
      </c>
      <c r="E3" s="1" t="s">
        <v>4</v>
      </c>
    </row>
    <row r="4" spans="1:7" x14ac:dyDescent="0.2">
      <c r="A4" s="73">
        <v>43101</v>
      </c>
      <c r="B4" s="76" t="s">
        <v>15</v>
      </c>
      <c r="C4" s="5"/>
      <c r="D4" s="9">
        <f>E6-D5</f>
        <v>16000</v>
      </c>
      <c r="E4" s="10"/>
    </row>
    <row r="5" spans="1:7" x14ac:dyDescent="0.2">
      <c r="A5" s="73"/>
      <c r="B5" s="76" t="s">
        <v>44</v>
      </c>
      <c r="C5" s="5"/>
      <c r="D5" s="9">
        <f>E6/11</f>
        <v>1600</v>
      </c>
      <c r="E5" s="10"/>
    </row>
    <row r="6" spans="1:7" x14ac:dyDescent="0.2">
      <c r="A6" s="73"/>
      <c r="B6" s="76" t="s">
        <v>45</v>
      </c>
      <c r="C6" s="5"/>
      <c r="D6" s="9"/>
      <c r="E6" s="10">
        <v>17600</v>
      </c>
    </row>
    <row r="7" spans="1:7" x14ac:dyDescent="0.2">
      <c r="A7" s="73"/>
      <c r="B7" s="76" t="s">
        <v>46</v>
      </c>
      <c r="C7" s="5"/>
      <c r="D7" s="9"/>
      <c r="E7" s="10"/>
    </row>
    <row r="8" spans="1:7" x14ac:dyDescent="0.2">
      <c r="A8" s="73"/>
      <c r="B8" s="7"/>
      <c r="C8" s="5"/>
      <c r="D8" s="9"/>
      <c r="E8" s="10"/>
    </row>
    <row r="9" spans="1:7" x14ac:dyDescent="0.2">
      <c r="A9" s="73"/>
      <c r="B9" s="76" t="s">
        <v>15</v>
      </c>
      <c r="C9" s="5"/>
      <c r="D9" s="9">
        <f>E11-D10</f>
        <v>1500</v>
      </c>
      <c r="E9" s="10"/>
    </row>
    <row r="10" spans="1:7" x14ac:dyDescent="0.2">
      <c r="A10" s="73"/>
      <c r="B10" s="76" t="s">
        <v>44</v>
      </c>
      <c r="C10" s="5"/>
      <c r="D10" s="9">
        <f>E11/11</f>
        <v>150</v>
      </c>
      <c r="E10" s="10"/>
    </row>
    <row r="11" spans="1:7" x14ac:dyDescent="0.2">
      <c r="A11" s="73"/>
      <c r="B11" s="76" t="s">
        <v>47</v>
      </c>
      <c r="C11" s="5"/>
      <c r="D11" s="9"/>
      <c r="E11" s="10">
        <v>1650</v>
      </c>
    </row>
    <row r="12" spans="1:7" x14ac:dyDescent="0.2">
      <c r="A12" s="73"/>
      <c r="B12" s="76" t="s">
        <v>48</v>
      </c>
      <c r="C12" s="5"/>
      <c r="D12" s="9"/>
      <c r="E12" s="10"/>
    </row>
    <row r="13" spans="1:7" x14ac:dyDescent="0.2">
      <c r="A13" s="73"/>
      <c r="B13" s="7"/>
      <c r="C13" s="5"/>
      <c r="D13" s="9"/>
      <c r="E13" s="10"/>
    </row>
    <row r="14" spans="1:7" x14ac:dyDescent="0.2">
      <c r="A14" s="73">
        <v>43281</v>
      </c>
      <c r="B14" s="76" t="s">
        <v>13</v>
      </c>
      <c r="C14" s="5"/>
      <c r="D14" s="9">
        <f>'Dep Calc'!C9</f>
        <v>2187.5</v>
      </c>
      <c r="E14" s="10"/>
    </row>
    <row r="15" spans="1:7" x14ac:dyDescent="0.2">
      <c r="A15" s="73"/>
      <c r="B15" s="76" t="s">
        <v>50</v>
      </c>
      <c r="C15" s="5"/>
      <c r="D15" s="9"/>
      <c r="E15" s="10">
        <f>D14</f>
        <v>2187.5</v>
      </c>
    </row>
    <row r="16" spans="1:7" x14ac:dyDescent="0.2">
      <c r="A16" s="73"/>
      <c r="B16" s="76" t="s">
        <v>51</v>
      </c>
      <c r="C16" s="5"/>
      <c r="D16" s="9"/>
      <c r="E16" s="10"/>
    </row>
    <row r="17" spans="1:7" x14ac:dyDescent="0.2">
      <c r="A17" s="73"/>
      <c r="B17" s="7"/>
      <c r="C17" s="5"/>
      <c r="D17" s="9"/>
      <c r="E17" s="10"/>
    </row>
    <row r="18" spans="1:7" x14ac:dyDescent="0.2">
      <c r="A18" s="73"/>
      <c r="B18" s="76" t="s">
        <v>11</v>
      </c>
      <c r="C18" s="5"/>
      <c r="D18" s="9">
        <f>D14</f>
        <v>2187.5</v>
      </c>
      <c r="E18" s="10"/>
    </row>
    <row r="19" spans="1:7" x14ac:dyDescent="0.2">
      <c r="A19" s="73"/>
      <c r="B19" s="76" t="s">
        <v>52</v>
      </c>
      <c r="C19" s="5"/>
      <c r="D19" s="9"/>
      <c r="E19" s="10">
        <f>D18</f>
        <v>2187.5</v>
      </c>
    </row>
    <row r="20" spans="1:7" x14ac:dyDescent="0.2">
      <c r="A20" s="73"/>
      <c r="B20" s="76" t="s">
        <v>53</v>
      </c>
      <c r="C20" s="5"/>
      <c r="D20" s="9"/>
      <c r="E20" s="10"/>
    </row>
    <row r="21" spans="1:7" x14ac:dyDescent="0.2">
      <c r="A21" s="73"/>
      <c r="B21" s="7"/>
      <c r="C21" s="5"/>
      <c r="D21" s="9"/>
      <c r="E21" s="10"/>
    </row>
    <row r="22" spans="1:7" x14ac:dyDescent="0.2">
      <c r="A22" s="73">
        <v>43646</v>
      </c>
      <c r="B22" s="76" t="s">
        <v>13</v>
      </c>
      <c r="C22" s="5"/>
      <c r="D22" s="9">
        <f>'Dep Calc'!C10</f>
        <v>3828.125</v>
      </c>
      <c r="E22" s="10"/>
    </row>
    <row r="23" spans="1:7" x14ac:dyDescent="0.2">
      <c r="A23" s="73"/>
      <c r="B23" s="76" t="s">
        <v>50</v>
      </c>
      <c r="C23" s="5"/>
      <c r="D23" s="9"/>
      <c r="E23" s="10">
        <f>D22</f>
        <v>3828.125</v>
      </c>
    </row>
    <row r="24" spans="1:7" x14ac:dyDescent="0.2">
      <c r="A24" s="73"/>
      <c r="B24" s="76" t="s">
        <v>54</v>
      </c>
      <c r="C24" s="5"/>
      <c r="D24" s="9"/>
      <c r="E24" s="10"/>
    </row>
    <row r="25" spans="1:7" x14ac:dyDescent="0.2">
      <c r="A25" s="73"/>
      <c r="B25" s="7"/>
      <c r="C25" s="5"/>
      <c r="D25" s="9"/>
      <c r="E25" s="10"/>
    </row>
    <row r="26" spans="1:7" x14ac:dyDescent="0.2">
      <c r="A26" s="73"/>
      <c r="B26" s="76" t="s">
        <v>11</v>
      </c>
      <c r="C26" s="5"/>
      <c r="D26" s="9">
        <f>D22</f>
        <v>3828.125</v>
      </c>
      <c r="E26" s="10"/>
      <c r="G26" s="16"/>
    </row>
    <row r="27" spans="1:7" x14ac:dyDescent="0.2">
      <c r="A27" s="73"/>
      <c r="B27" s="76" t="s">
        <v>52</v>
      </c>
      <c r="C27" s="5"/>
      <c r="D27" s="9"/>
      <c r="E27" s="10">
        <f>D26</f>
        <v>3828.125</v>
      </c>
    </row>
    <row r="28" spans="1:7" x14ac:dyDescent="0.2">
      <c r="A28" s="73"/>
      <c r="B28" s="76" t="s">
        <v>53</v>
      </c>
      <c r="C28" s="5"/>
      <c r="D28" s="9"/>
      <c r="E28" s="10"/>
    </row>
    <row r="29" spans="1:7" x14ac:dyDescent="0.2">
      <c r="A29" s="73"/>
      <c r="B29" s="7"/>
      <c r="C29" s="5"/>
      <c r="D29" s="9"/>
      <c r="E29" s="10"/>
    </row>
    <row r="30" spans="1:7" x14ac:dyDescent="0.2">
      <c r="A30" s="73">
        <v>44012</v>
      </c>
      <c r="B30" s="76" t="s">
        <v>13</v>
      </c>
      <c r="C30" s="5"/>
      <c r="D30" s="9">
        <f>'Dep Calc'!C11</f>
        <v>2871.09375</v>
      </c>
      <c r="E30" s="10"/>
    </row>
    <row r="31" spans="1:7" x14ac:dyDescent="0.2">
      <c r="A31" s="73"/>
      <c r="B31" s="76" t="s">
        <v>50</v>
      </c>
      <c r="C31" s="5"/>
      <c r="D31" s="9"/>
      <c r="E31" s="10">
        <f>D30</f>
        <v>2871.09375</v>
      </c>
    </row>
    <row r="32" spans="1:7" x14ac:dyDescent="0.2">
      <c r="A32" s="73"/>
      <c r="B32" s="76" t="s">
        <v>54</v>
      </c>
      <c r="C32" s="5"/>
      <c r="D32" s="9"/>
      <c r="E32" s="10"/>
    </row>
    <row r="33" spans="1:5" x14ac:dyDescent="0.2">
      <c r="A33" s="73"/>
      <c r="B33" s="7"/>
      <c r="C33" s="5"/>
      <c r="D33" s="9"/>
      <c r="E33" s="10"/>
    </row>
    <row r="34" spans="1:5" x14ac:dyDescent="0.2">
      <c r="A34" s="73"/>
      <c r="B34" s="76" t="s">
        <v>11</v>
      </c>
      <c r="C34" s="5"/>
      <c r="D34" s="9">
        <f>D30</f>
        <v>2871.09375</v>
      </c>
      <c r="E34" s="10"/>
    </row>
    <row r="35" spans="1:5" x14ac:dyDescent="0.2">
      <c r="A35" s="73"/>
      <c r="B35" s="76" t="s">
        <v>52</v>
      </c>
      <c r="C35" s="5"/>
      <c r="D35" s="9"/>
      <c r="E35" s="10">
        <f>D34</f>
        <v>2871.09375</v>
      </c>
    </row>
    <row r="36" spans="1:5" x14ac:dyDescent="0.2">
      <c r="A36" s="73"/>
      <c r="B36" s="76" t="s">
        <v>53</v>
      </c>
      <c r="C36" s="5"/>
      <c r="D36" s="9"/>
      <c r="E36" s="10"/>
    </row>
    <row r="37" spans="1:5" x14ac:dyDescent="0.2">
      <c r="A37" s="73"/>
      <c r="B37" s="7"/>
      <c r="C37" s="5"/>
      <c r="D37" s="9"/>
      <c r="E37" s="10"/>
    </row>
    <row r="38" spans="1:5" x14ac:dyDescent="0.2">
      <c r="A38" s="73">
        <v>44377</v>
      </c>
      <c r="B38" s="76" t="s">
        <v>13</v>
      </c>
      <c r="C38" s="5"/>
      <c r="D38" s="9">
        <f>'Dep Calc'!C12</f>
        <v>2153.3203125</v>
      </c>
      <c r="E38" s="10"/>
    </row>
    <row r="39" spans="1:5" x14ac:dyDescent="0.2">
      <c r="A39" s="73"/>
      <c r="B39" s="76" t="s">
        <v>50</v>
      </c>
      <c r="C39" s="5"/>
      <c r="D39" s="9"/>
      <c r="E39" s="10">
        <f>D38</f>
        <v>2153.3203125</v>
      </c>
    </row>
    <row r="40" spans="1:5" x14ac:dyDescent="0.2">
      <c r="A40" s="73"/>
      <c r="B40" s="76" t="s">
        <v>54</v>
      </c>
      <c r="C40" s="5"/>
      <c r="D40" s="9"/>
      <c r="E40" s="10"/>
    </row>
    <row r="41" spans="1:5" x14ac:dyDescent="0.2">
      <c r="A41" s="73"/>
      <c r="B41" s="7"/>
      <c r="C41" s="5"/>
      <c r="D41" s="9"/>
      <c r="E41" s="10"/>
    </row>
    <row r="42" spans="1:5" x14ac:dyDescent="0.2">
      <c r="A42" s="73"/>
      <c r="B42" s="76" t="s">
        <v>11</v>
      </c>
      <c r="C42" s="5"/>
      <c r="D42" s="9">
        <f>D38</f>
        <v>2153.3203125</v>
      </c>
      <c r="E42" s="10"/>
    </row>
    <row r="43" spans="1:5" x14ac:dyDescent="0.2">
      <c r="A43" s="73"/>
      <c r="B43" s="76" t="s">
        <v>52</v>
      </c>
      <c r="C43" s="5"/>
      <c r="D43" s="9"/>
      <c r="E43" s="10">
        <f>D42</f>
        <v>2153.3203125</v>
      </c>
    </row>
    <row r="44" spans="1:5" x14ac:dyDescent="0.2">
      <c r="A44" s="73"/>
      <c r="B44" s="76" t="s">
        <v>53</v>
      </c>
      <c r="C44" s="5"/>
      <c r="D44" s="9"/>
      <c r="E44" s="10"/>
    </row>
    <row r="45" spans="1:5" x14ac:dyDescent="0.2">
      <c r="A45" s="73"/>
      <c r="B45" s="7"/>
      <c r="C45" s="5"/>
      <c r="D45" s="9"/>
      <c r="E45" s="10"/>
    </row>
    <row r="46" spans="1:5" x14ac:dyDescent="0.2">
      <c r="A46" s="73">
        <v>44561</v>
      </c>
      <c r="B46" s="76" t="s">
        <v>13</v>
      </c>
      <c r="C46" s="5"/>
      <c r="D46" s="9">
        <f>'Dep Calc'!C13</f>
        <v>807.4951171875</v>
      </c>
      <c r="E46" s="10"/>
    </row>
    <row r="47" spans="1:5" x14ac:dyDescent="0.2">
      <c r="A47" s="73"/>
      <c r="B47" s="76" t="s">
        <v>50</v>
      </c>
      <c r="C47" s="5"/>
      <c r="D47" s="9"/>
      <c r="E47" s="10">
        <f>D46</f>
        <v>807.4951171875</v>
      </c>
    </row>
    <row r="48" spans="1:5" x14ac:dyDescent="0.2">
      <c r="A48" s="73"/>
      <c r="B48" s="76" t="s">
        <v>55</v>
      </c>
      <c r="C48" s="5"/>
      <c r="D48" s="9"/>
      <c r="E48" s="10"/>
    </row>
    <row r="49" spans="1:6" x14ac:dyDescent="0.2">
      <c r="A49" s="73"/>
      <c r="B49" s="7"/>
      <c r="C49" s="5"/>
      <c r="D49" s="9"/>
      <c r="E49" s="10"/>
    </row>
    <row r="50" spans="1:6" x14ac:dyDescent="0.2">
      <c r="A50" s="73"/>
      <c r="B50" s="76" t="s">
        <v>56</v>
      </c>
      <c r="C50" s="5"/>
      <c r="D50" s="9">
        <f>D4+D9</f>
        <v>17500</v>
      </c>
      <c r="E50" s="10"/>
    </row>
    <row r="51" spans="1:6" x14ac:dyDescent="0.2">
      <c r="A51" s="73"/>
      <c r="B51" s="76" t="s">
        <v>57</v>
      </c>
      <c r="C51" s="5"/>
      <c r="D51" s="9"/>
      <c r="E51" s="10">
        <f>D50</f>
        <v>17500</v>
      </c>
    </row>
    <row r="52" spans="1:6" x14ac:dyDescent="0.2">
      <c r="A52" s="73"/>
      <c r="B52" s="76" t="s">
        <v>58</v>
      </c>
      <c r="C52" s="5"/>
      <c r="D52" s="9"/>
      <c r="E52" s="10"/>
    </row>
    <row r="53" spans="1:6" x14ac:dyDescent="0.2">
      <c r="A53" s="73"/>
      <c r="B53" s="7"/>
      <c r="C53" s="5"/>
      <c r="D53" s="9"/>
      <c r="E53" s="10"/>
    </row>
    <row r="54" spans="1:6" x14ac:dyDescent="0.2">
      <c r="A54" s="73"/>
      <c r="B54" s="76" t="s">
        <v>49</v>
      </c>
      <c r="C54" s="5"/>
      <c r="D54" s="9">
        <f>'Dep Calc'!C14</f>
        <v>11847.5341796875</v>
      </c>
      <c r="E54" s="10"/>
    </row>
    <row r="55" spans="1:6" x14ac:dyDescent="0.2">
      <c r="A55" s="73"/>
      <c r="B55" s="76" t="s">
        <v>59</v>
      </c>
      <c r="C55" s="5"/>
      <c r="D55" s="9"/>
      <c r="E55" s="10">
        <f>D54</f>
        <v>11847.5341796875</v>
      </c>
    </row>
    <row r="56" spans="1:6" x14ac:dyDescent="0.2">
      <c r="A56" s="73"/>
      <c r="B56" s="76" t="s">
        <v>60</v>
      </c>
      <c r="C56" s="5"/>
      <c r="D56" s="9"/>
      <c r="E56" s="10"/>
    </row>
    <row r="57" spans="1:6" x14ac:dyDescent="0.2">
      <c r="A57" s="73"/>
      <c r="B57" s="7"/>
      <c r="C57" s="5"/>
      <c r="D57" s="9"/>
      <c r="E57" s="10"/>
    </row>
    <row r="58" spans="1:6" x14ac:dyDescent="0.2">
      <c r="A58" s="73"/>
      <c r="B58" s="76" t="s">
        <v>61</v>
      </c>
      <c r="C58" s="5"/>
      <c r="D58" s="9">
        <v>5500</v>
      </c>
      <c r="E58" s="10"/>
    </row>
    <row r="59" spans="1:6" x14ac:dyDescent="0.2">
      <c r="A59" s="73"/>
      <c r="B59" s="76" t="s">
        <v>62</v>
      </c>
      <c r="C59" s="5"/>
      <c r="D59" s="9"/>
      <c r="E59" s="10">
        <f>D58/11</f>
        <v>500</v>
      </c>
    </row>
    <row r="60" spans="1:6" x14ac:dyDescent="0.2">
      <c r="A60" s="73"/>
      <c r="B60" s="76" t="s">
        <v>63</v>
      </c>
      <c r="C60" s="5"/>
      <c r="D60" s="9"/>
      <c r="E60" s="10">
        <f>D58-E59</f>
        <v>5000</v>
      </c>
      <c r="F60" s="100">
        <f>D54+E60</f>
        <v>16847.5341796875</v>
      </c>
    </row>
    <row r="61" spans="1:6" x14ac:dyDescent="0.2">
      <c r="A61" s="73"/>
      <c r="B61" s="76" t="s">
        <v>64</v>
      </c>
      <c r="C61" s="5"/>
      <c r="D61" s="9"/>
      <c r="E61" s="10"/>
      <c r="F61" s="100">
        <f>D50-F60</f>
        <v>652.4658203125</v>
      </c>
    </row>
    <row r="62" spans="1:6" x14ac:dyDescent="0.2">
      <c r="A62" s="73"/>
      <c r="B62" s="7"/>
      <c r="C62" s="5"/>
      <c r="D62" s="9"/>
      <c r="E62" s="10"/>
    </row>
    <row r="63" spans="1:6" x14ac:dyDescent="0.2">
      <c r="A63" s="73"/>
      <c r="B63" s="76" t="s">
        <v>14</v>
      </c>
      <c r="C63" s="5"/>
      <c r="D63" s="9">
        <f>E51-D54-E60</f>
        <v>652.4658203125</v>
      </c>
      <c r="E63" s="10"/>
    </row>
    <row r="64" spans="1:6" x14ac:dyDescent="0.2">
      <c r="A64" s="73"/>
      <c r="B64" s="76" t="s">
        <v>63</v>
      </c>
      <c r="C64" s="5"/>
      <c r="D64" s="9"/>
      <c r="E64" s="10">
        <f>D63</f>
        <v>652.4658203125</v>
      </c>
    </row>
    <row r="65" spans="1:5" x14ac:dyDescent="0.2">
      <c r="A65" s="73"/>
      <c r="B65" s="76" t="s">
        <v>65</v>
      </c>
      <c r="C65" s="5"/>
      <c r="D65" s="9"/>
      <c r="E65" s="10"/>
    </row>
    <row r="66" spans="1:5" x14ac:dyDescent="0.2">
      <c r="A66" s="73"/>
      <c r="B66" s="7"/>
      <c r="C66" s="5"/>
      <c r="D66" s="9"/>
      <c r="E66" s="10"/>
    </row>
    <row r="67" spans="1:5" x14ac:dyDescent="0.2">
      <c r="A67" s="73"/>
      <c r="B67" s="2" t="s">
        <v>15</v>
      </c>
      <c r="C67" s="5"/>
      <c r="D67" s="9">
        <f>E69-D68</f>
        <v>20000</v>
      </c>
      <c r="E67" s="10"/>
    </row>
    <row r="68" spans="1:5" x14ac:dyDescent="0.2">
      <c r="A68" s="73"/>
      <c r="B68" s="2" t="s">
        <v>44</v>
      </c>
      <c r="C68" s="5"/>
      <c r="D68" s="9">
        <f>E69/11</f>
        <v>2000</v>
      </c>
      <c r="E68" s="10"/>
    </row>
    <row r="69" spans="1:5" x14ac:dyDescent="0.2">
      <c r="A69" s="73"/>
      <c r="B69" s="2" t="s">
        <v>45</v>
      </c>
      <c r="C69" s="5"/>
      <c r="D69" s="9"/>
      <c r="E69" s="10">
        <v>22000</v>
      </c>
    </row>
    <row r="70" spans="1:5" x14ac:dyDescent="0.2">
      <c r="A70" s="73"/>
      <c r="B70" s="2" t="s">
        <v>66</v>
      </c>
      <c r="C70" s="5"/>
      <c r="D70" s="9"/>
      <c r="E70" s="10"/>
    </row>
    <row r="71" spans="1:5" x14ac:dyDescent="0.2">
      <c r="A71" s="73"/>
      <c r="B71" s="7"/>
      <c r="C71" s="5"/>
      <c r="D71" s="9"/>
      <c r="E71" s="10"/>
    </row>
    <row r="72" spans="1:5" x14ac:dyDescent="0.2">
      <c r="A72" s="73"/>
      <c r="B72" s="2" t="s">
        <v>15</v>
      </c>
      <c r="C72" s="5"/>
      <c r="D72" s="9">
        <f>E74-D73</f>
        <v>2000</v>
      </c>
      <c r="E72" s="10"/>
    </row>
    <row r="73" spans="1:5" x14ac:dyDescent="0.2">
      <c r="A73" s="73"/>
      <c r="B73" s="2" t="s">
        <v>44</v>
      </c>
      <c r="C73" s="5"/>
      <c r="D73" s="9">
        <f>E74/11</f>
        <v>200</v>
      </c>
      <c r="E73" s="10"/>
    </row>
    <row r="74" spans="1:5" x14ac:dyDescent="0.2">
      <c r="A74" s="73"/>
      <c r="B74" s="2" t="s">
        <v>47</v>
      </c>
      <c r="C74" s="5"/>
      <c r="D74" s="9"/>
      <c r="E74" s="10">
        <v>2200</v>
      </c>
    </row>
    <row r="75" spans="1:5" x14ac:dyDescent="0.2">
      <c r="A75" s="73"/>
      <c r="B75" s="2" t="s">
        <v>67</v>
      </c>
      <c r="C75" s="5"/>
      <c r="D75" s="9"/>
      <c r="E75" s="10"/>
    </row>
    <row r="76" spans="1:5" x14ac:dyDescent="0.2">
      <c r="A76" s="73"/>
      <c r="B76" s="7"/>
      <c r="C76" s="5"/>
      <c r="D76" s="9"/>
      <c r="E76" s="10"/>
    </row>
    <row r="77" spans="1:5" x14ac:dyDescent="0.2">
      <c r="A77" s="73">
        <v>44742</v>
      </c>
      <c r="B77" s="76" t="s">
        <v>13</v>
      </c>
      <c r="C77" s="5"/>
      <c r="D77" s="9">
        <f>E78</f>
        <v>3300</v>
      </c>
      <c r="E77" s="10"/>
    </row>
    <row r="78" spans="1:5" x14ac:dyDescent="0.2">
      <c r="A78" s="73"/>
      <c r="B78" s="76" t="s">
        <v>50</v>
      </c>
      <c r="C78" s="5"/>
      <c r="D78" s="9"/>
      <c r="E78" s="10">
        <f>(22000*30%)*6/12</f>
        <v>3300</v>
      </c>
    </row>
    <row r="79" spans="1:5" x14ac:dyDescent="0.2">
      <c r="A79" s="73"/>
      <c r="B79" s="76" t="s">
        <v>55</v>
      </c>
      <c r="C79" s="5"/>
      <c r="D79" s="9"/>
      <c r="E79" s="10"/>
    </row>
    <row r="80" spans="1:5" x14ac:dyDescent="0.2">
      <c r="A80" s="73"/>
      <c r="B80" s="7"/>
      <c r="C80" s="5"/>
      <c r="D80" s="9"/>
      <c r="E80" s="10"/>
    </row>
    <row r="81" spans="1:5" x14ac:dyDescent="0.2">
      <c r="A81" s="73"/>
      <c r="B81" s="2" t="s">
        <v>11</v>
      </c>
      <c r="C81" s="5"/>
      <c r="D81" s="9">
        <f>SUM(E83+E82)</f>
        <v>4759.9609375</v>
      </c>
      <c r="E81" s="10"/>
    </row>
    <row r="82" spans="1:5" x14ac:dyDescent="0.2">
      <c r="A82" s="73"/>
      <c r="B82" s="76" t="s">
        <v>52</v>
      </c>
      <c r="C82" s="5"/>
      <c r="D82" s="9"/>
      <c r="E82" s="10">
        <f>SUM(D77+D46)</f>
        <v>4107.4951171875</v>
      </c>
    </row>
    <row r="83" spans="1:5" x14ac:dyDescent="0.2">
      <c r="A83" s="73"/>
      <c r="B83" s="76" t="s">
        <v>68</v>
      </c>
      <c r="C83" s="5"/>
      <c r="D83" s="9"/>
      <c r="E83" s="10">
        <f>D63</f>
        <v>652.4658203125</v>
      </c>
    </row>
    <row r="84" spans="1:5" x14ac:dyDescent="0.2">
      <c r="A84" s="73"/>
      <c r="B84" s="2" t="s">
        <v>53</v>
      </c>
      <c r="C84" s="5"/>
      <c r="D84" s="9"/>
      <c r="E84" s="10"/>
    </row>
    <row r="85" spans="1:5" x14ac:dyDescent="0.2">
      <c r="A85" s="74"/>
      <c r="B85" s="3"/>
      <c r="C85" s="7"/>
      <c r="D85" s="11"/>
      <c r="E85" s="12"/>
    </row>
  </sheetData>
  <mergeCells count="2">
    <mergeCell ref="A1:E1"/>
    <mergeCell ref="A2:E2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tabSelected="1" workbookViewId="0">
      <selection activeCell="H20" sqref="H20"/>
    </sheetView>
  </sheetViews>
  <sheetFormatPr defaultRowHeight="12.75" x14ac:dyDescent="0.2"/>
  <cols>
    <col min="1" max="1" width="10.140625" style="75" bestFit="1" customWidth="1"/>
    <col min="2" max="2" width="34.28515625" customWidth="1"/>
  </cols>
  <sheetData>
    <row r="1" spans="1:7" x14ac:dyDescent="0.2">
      <c r="A1" s="86" t="s">
        <v>29</v>
      </c>
      <c r="B1" s="87"/>
      <c r="C1" s="87"/>
      <c r="D1" s="87"/>
      <c r="E1" s="87"/>
      <c r="F1" s="87"/>
      <c r="G1" s="88"/>
    </row>
    <row r="2" spans="1:7" x14ac:dyDescent="0.2">
      <c r="A2" s="83" t="s">
        <v>8</v>
      </c>
      <c r="B2" s="84"/>
      <c r="C2" s="84"/>
      <c r="D2" s="84"/>
      <c r="E2" s="84"/>
      <c r="F2" s="84"/>
      <c r="G2" s="85"/>
    </row>
    <row r="3" spans="1:7" x14ac:dyDescent="0.2">
      <c r="A3" s="72" t="s">
        <v>0</v>
      </c>
      <c r="B3" s="4" t="s">
        <v>1</v>
      </c>
      <c r="C3" s="4" t="s">
        <v>5</v>
      </c>
      <c r="D3" s="4" t="s">
        <v>3</v>
      </c>
      <c r="E3" s="4" t="s">
        <v>4</v>
      </c>
      <c r="F3" s="4" t="s">
        <v>6</v>
      </c>
      <c r="G3" s="4" t="s">
        <v>2</v>
      </c>
    </row>
    <row r="4" spans="1:7" x14ac:dyDescent="0.2">
      <c r="A4" s="72" t="s">
        <v>7</v>
      </c>
      <c r="B4" s="8"/>
      <c r="C4" s="8"/>
      <c r="D4" s="13"/>
      <c r="E4" s="13"/>
      <c r="F4" s="13"/>
      <c r="G4" s="8"/>
    </row>
    <row r="5" spans="1:7" x14ac:dyDescent="0.2">
      <c r="A5" s="72" t="s">
        <v>13</v>
      </c>
      <c r="B5" s="8"/>
      <c r="C5" s="8"/>
      <c r="D5" s="13"/>
      <c r="E5" s="13"/>
      <c r="F5" s="13"/>
      <c r="G5" s="8"/>
    </row>
    <row r="6" spans="1:7" x14ac:dyDescent="0.2">
      <c r="A6" s="98">
        <v>43281</v>
      </c>
      <c r="B6" s="8" t="s">
        <v>16</v>
      </c>
      <c r="C6" s="8"/>
      <c r="D6" s="13">
        <v>2188</v>
      </c>
      <c r="E6" s="13"/>
      <c r="F6" s="13">
        <f>D6</f>
        <v>2188</v>
      </c>
      <c r="G6" s="8" t="s">
        <v>70</v>
      </c>
    </row>
    <row r="7" spans="1:7" x14ac:dyDescent="0.2">
      <c r="A7" s="72"/>
      <c r="B7" s="99" t="s">
        <v>11</v>
      </c>
      <c r="C7" s="8"/>
      <c r="D7" s="13"/>
      <c r="E7" s="13">
        <f>D6</f>
        <v>2188</v>
      </c>
      <c r="F7" s="13">
        <f>F6+D7-E7</f>
        <v>0</v>
      </c>
      <c r="G7" s="8"/>
    </row>
    <row r="8" spans="1:7" x14ac:dyDescent="0.2">
      <c r="A8" s="98">
        <v>43646</v>
      </c>
      <c r="B8" s="8" t="s">
        <v>16</v>
      </c>
      <c r="C8" s="8"/>
      <c r="D8" s="13">
        <v>3828</v>
      </c>
      <c r="E8" s="13"/>
      <c r="F8" s="13">
        <f t="shared" ref="F8:F16" si="0">F7+D8-E8</f>
        <v>3828</v>
      </c>
      <c r="G8" s="8" t="s">
        <v>70</v>
      </c>
    </row>
    <row r="9" spans="1:7" x14ac:dyDescent="0.2">
      <c r="A9" s="96"/>
      <c r="B9" s="99" t="s">
        <v>11</v>
      </c>
      <c r="C9" s="8"/>
      <c r="D9" s="13"/>
      <c r="E9" s="13">
        <v>3828</v>
      </c>
      <c r="F9" s="13">
        <f t="shared" si="0"/>
        <v>0</v>
      </c>
      <c r="G9" s="8"/>
    </row>
    <row r="10" spans="1:7" x14ac:dyDescent="0.2">
      <c r="A10" s="96">
        <v>44012</v>
      </c>
      <c r="B10" s="8" t="s">
        <v>16</v>
      </c>
      <c r="C10" s="8"/>
      <c r="D10" s="13">
        <v>2871</v>
      </c>
      <c r="E10" s="13"/>
      <c r="F10" s="13">
        <f t="shared" si="0"/>
        <v>2871</v>
      </c>
      <c r="G10" s="8" t="s">
        <v>70</v>
      </c>
    </row>
    <row r="11" spans="1:7" x14ac:dyDescent="0.2">
      <c r="A11" s="96"/>
      <c r="B11" s="99" t="s">
        <v>11</v>
      </c>
      <c r="C11" s="8"/>
      <c r="D11" s="13"/>
      <c r="E11" s="13">
        <v>2871</v>
      </c>
      <c r="F11" s="13">
        <f t="shared" si="0"/>
        <v>0</v>
      </c>
      <c r="G11" s="8"/>
    </row>
    <row r="12" spans="1:7" x14ac:dyDescent="0.2">
      <c r="A12" s="96">
        <v>44377</v>
      </c>
      <c r="B12" s="8" t="s">
        <v>16</v>
      </c>
      <c r="C12" s="8"/>
      <c r="D12" s="13">
        <v>2153</v>
      </c>
      <c r="E12" s="13"/>
      <c r="F12" s="13">
        <f t="shared" si="0"/>
        <v>2153</v>
      </c>
      <c r="G12" s="8" t="s">
        <v>70</v>
      </c>
    </row>
    <row r="13" spans="1:7" x14ac:dyDescent="0.2">
      <c r="A13" s="96"/>
      <c r="B13" s="99" t="s">
        <v>11</v>
      </c>
      <c r="C13" s="8"/>
      <c r="D13" s="13"/>
      <c r="E13" s="13">
        <v>2153</v>
      </c>
      <c r="F13" s="13">
        <f t="shared" si="0"/>
        <v>0</v>
      </c>
      <c r="G13" s="8"/>
    </row>
    <row r="14" spans="1:7" x14ac:dyDescent="0.2">
      <c r="A14" s="96">
        <v>44561</v>
      </c>
      <c r="B14" s="8" t="s">
        <v>16</v>
      </c>
      <c r="C14" s="8"/>
      <c r="D14" s="13">
        <v>807</v>
      </c>
      <c r="E14" s="13"/>
      <c r="F14" s="13">
        <f t="shared" si="0"/>
        <v>807</v>
      </c>
      <c r="G14" s="99" t="s">
        <v>70</v>
      </c>
    </row>
    <row r="15" spans="1:7" x14ac:dyDescent="0.2">
      <c r="A15" s="96">
        <v>44742</v>
      </c>
      <c r="B15" s="8" t="s">
        <v>16</v>
      </c>
      <c r="C15" s="8"/>
      <c r="D15" s="13">
        <v>3300</v>
      </c>
      <c r="E15" s="13"/>
      <c r="F15" s="13">
        <f t="shared" si="0"/>
        <v>4107</v>
      </c>
      <c r="G15" s="99" t="s">
        <v>70</v>
      </c>
    </row>
    <row r="16" spans="1:7" x14ac:dyDescent="0.2">
      <c r="A16" s="96"/>
      <c r="B16" s="99" t="s">
        <v>11</v>
      </c>
      <c r="C16" s="8"/>
      <c r="D16" s="13"/>
      <c r="E16" s="13">
        <f>F15</f>
        <v>4107</v>
      </c>
      <c r="F16" s="13">
        <f t="shared" si="0"/>
        <v>0</v>
      </c>
      <c r="G16" s="8"/>
    </row>
    <row r="17" spans="1:7" x14ac:dyDescent="0.2">
      <c r="A17" s="96"/>
      <c r="B17" s="99"/>
      <c r="C17" s="8"/>
      <c r="D17" s="13"/>
      <c r="E17" s="13"/>
      <c r="F17" s="13"/>
      <c r="G17" s="8"/>
    </row>
    <row r="18" spans="1:7" x14ac:dyDescent="0.2">
      <c r="A18" s="72" t="s">
        <v>14</v>
      </c>
      <c r="B18" s="8"/>
      <c r="C18" s="8"/>
      <c r="D18" s="13"/>
      <c r="E18" s="13"/>
      <c r="F18" s="13"/>
      <c r="G18" s="8"/>
    </row>
    <row r="19" spans="1:7" x14ac:dyDescent="0.2">
      <c r="A19" s="96">
        <v>44561</v>
      </c>
      <c r="B19" s="99" t="s">
        <v>73</v>
      </c>
      <c r="C19" s="8"/>
      <c r="D19" s="13">
        <v>652</v>
      </c>
      <c r="E19" s="13"/>
      <c r="F19" s="13">
        <f>D19</f>
        <v>652</v>
      </c>
      <c r="G19" s="99" t="s">
        <v>70</v>
      </c>
    </row>
    <row r="20" spans="1:7" x14ac:dyDescent="0.2">
      <c r="A20" s="96">
        <v>44742</v>
      </c>
      <c r="B20" s="99" t="s">
        <v>11</v>
      </c>
      <c r="C20" s="8"/>
      <c r="D20" s="13"/>
      <c r="E20" s="13">
        <f>D19</f>
        <v>652</v>
      </c>
      <c r="F20" s="13">
        <f>F19+D20-E20</f>
        <v>0</v>
      </c>
      <c r="G20" s="8"/>
    </row>
    <row r="21" spans="1:7" x14ac:dyDescent="0.2">
      <c r="A21" s="96"/>
      <c r="B21" s="8"/>
      <c r="C21" s="8"/>
      <c r="D21" s="13"/>
      <c r="E21" s="13"/>
      <c r="F21" s="13"/>
      <c r="G21" s="8"/>
    </row>
    <row r="22" spans="1:7" x14ac:dyDescent="0.2">
      <c r="A22" s="72" t="s">
        <v>15</v>
      </c>
      <c r="B22" s="8"/>
      <c r="C22" s="8"/>
      <c r="D22" s="13"/>
      <c r="E22" s="13"/>
      <c r="F22" s="13"/>
      <c r="G22" s="8"/>
    </row>
    <row r="23" spans="1:7" x14ac:dyDescent="0.2">
      <c r="A23" s="96">
        <v>43101</v>
      </c>
      <c r="B23" s="8" t="s">
        <v>69</v>
      </c>
      <c r="C23" s="8"/>
      <c r="D23" s="13">
        <v>16000</v>
      </c>
      <c r="E23" s="13"/>
      <c r="F23" s="13">
        <f>D23</f>
        <v>16000</v>
      </c>
      <c r="G23" s="8" t="s">
        <v>70</v>
      </c>
    </row>
    <row r="24" spans="1:7" x14ac:dyDescent="0.2">
      <c r="A24" s="96"/>
      <c r="B24" s="8" t="s">
        <v>71</v>
      </c>
      <c r="C24" s="8"/>
      <c r="D24" s="13">
        <v>1500</v>
      </c>
      <c r="E24" s="13"/>
      <c r="F24" s="13">
        <f>F23+D24-E24</f>
        <v>17500</v>
      </c>
      <c r="G24" s="8" t="s">
        <v>70</v>
      </c>
    </row>
    <row r="25" spans="1:7" x14ac:dyDescent="0.2">
      <c r="A25" s="96">
        <v>44561</v>
      </c>
      <c r="B25" s="99" t="s">
        <v>17</v>
      </c>
      <c r="C25" s="8"/>
      <c r="D25" s="13"/>
      <c r="E25" s="13">
        <f>F24</f>
        <v>17500</v>
      </c>
      <c r="F25" s="13">
        <f>F24+D25-E25</f>
        <v>0</v>
      </c>
      <c r="G25" s="99"/>
    </row>
    <row r="26" spans="1:7" x14ac:dyDescent="0.2">
      <c r="A26" s="96"/>
      <c r="B26" s="8" t="s">
        <v>69</v>
      </c>
      <c r="C26" s="8"/>
      <c r="D26" s="13">
        <v>20000</v>
      </c>
      <c r="E26" s="13"/>
      <c r="F26" s="13">
        <f>F25+D26-E26</f>
        <v>20000</v>
      </c>
      <c r="G26" s="99" t="s">
        <v>70</v>
      </c>
    </row>
    <row r="27" spans="1:7" x14ac:dyDescent="0.2">
      <c r="A27" s="96"/>
      <c r="B27" s="8" t="s">
        <v>71</v>
      </c>
      <c r="C27" s="8"/>
      <c r="D27" s="13">
        <v>2000</v>
      </c>
      <c r="E27" s="13"/>
      <c r="F27" s="13">
        <f>F26+D27-E27</f>
        <v>22000</v>
      </c>
      <c r="G27" s="99" t="s">
        <v>70</v>
      </c>
    </row>
    <row r="28" spans="1:7" x14ac:dyDescent="0.2">
      <c r="A28" s="96"/>
      <c r="B28" s="8"/>
      <c r="C28" s="8"/>
      <c r="D28" s="13"/>
      <c r="E28" s="13"/>
      <c r="F28" s="13"/>
      <c r="G28" s="8"/>
    </row>
    <row r="29" spans="1:7" x14ac:dyDescent="0.2">
      <c r="A29" s="96"/>
      <c r="B29" s="8"/>
      <c r="C29" s="8"/>
      <c r="D29" s="13"/>
      <c r="E29" s="13"/>
      <c r="F29" s="13"/>
      <c r="G29" s="8"/>
    </row>
    <row r="30" spans="1:7" x14ac:dyDescent="0.2">
      <c r="A30" s="72" t="s">
        <v>16</v>
      </c>
      <c r="B30" s="8"/>
      <c r="C30" s="8"/>
      <c r="D30" s="13"/>
      <c r="E30" s="13"/>
      <c r="F30" s="13"/>
      <c r="G30" s="8"/>
    </row>
    <row r="31" spans="1:7" x14ac:dyDescent="0.2">
      <c r="A31" s="98">
        <v>43281</v>
      </c>
      <c r="B31" s="99" t="s">
        <v>13</v>
      </c>
      <c r="C31" s="8"/>
      <c r="D31" s="13"/>
      <c r="E31" s="13">
        <f>D6</f>
        <v>2188</v>
      </c>
      <c r="F31" s="13">
        <f>E31</f>
        <v>2188</v>
      </c>
      <c r="G31" s="99" t="s">
        <v>72</v>
      </c>
    </row>
    <row r="32" spans="1:7" x14ac:dyDescent="0.2">
      <c r="A32" s="98">
        <v>43646</v>
      </c>
      <c r="B32" s="99" t="s">
        <v>13</v>
      </c>
      <c r="C32" s="8"/>
      <c r="D32" s="13"/>
      <c r="E32" s="13">
        <f>D8</f>
        <v>3828</v>
      </c>
      <c r="F32" s="13">
        <f>F31+E32-D32</f>
        <v>6016</v>
      </c>
      <c r="G32" s="99" t="s">
        <v>72</v>
      </c>
    </row>
    <row r="33" spans="1:7" x14ac:dyDescent="0.2">
      <c r="A33" s="96">
        <v>44012</v>
      </c>
      <c r="B33" s="99" t="s">
        <v>13</v>
      </c>
      <c r="C33" s="8"/>
      <c r="D33" s="13"/>
      <c r="E33" s="13">
        <f>D10</f>
        <v>2871</v>
      </c>
      <c r="F33" s="13">
        <f t="shared" ref="F33:F36" si="1">F32+E33-D33</f>
        <v>8887</v>
      </c>
      <c r="G33" s="99" t="s">
        <v>72</v>
      </c>
    </row>
    <row r="34" spans="1:7" x14ac:dyDescent="0.2">
      <c r="A34" s="96">
        <v>44377</v>
      </c>
      <c r="B34" s="99" t="s">
        <v>13</v>
      </c>
      <c r="C34" s="8"/>
      <c r="D34" s="13"/>
      <c r="E34" s="13">
        <f>D12</f>
        <v>2153</v>
      </c>
      <c r="F34" s="13">
        <f t="shared" si="1"/>
        <v>11040</v>
      </c>
      <c r="G34" s="99" t="s">
        <v>72</v>
      </c>
    </row>
    <row r="35" spans="1:7" x14ac:dyDescent="0.2">
      <c r="A35" s="98">
        <v>44561</v>
      </c>
      <c r="B35" s="99" t="s">
        <v>13</v>
      </c>
      <c r="C35" s="8"/>
      <c r="D35" s="13"/>
      <c r="E35" s="13">
        <f>D14</f>
        <v>807</v>
      </c>
      <c r="F35" s="13">
        <f t="shared" si="1"/>
        <v>11847</v>
      </c>
      <c r="G35" s="99" t="s">
        <v>72</v>
      </c>
    </row>
    <row r="36" spans="1:7" x14ac:dyDescent="0.2">
      <c r="A36" s="72"/>
      <c r="B36" s="99" t="s">
        <v>73</v>
      </c>
      <c r="C36" s="8"/>
      <c r="D36" s="13">
        <f>F35</f>
        <v>11847</v>
      </c>
      <c r="E36" s="13"/>
      <c r="F36" s="13">
        <f>F35+E36-D36</f>
        <v>0</v>
      </c>
      <c r="G36" s="8"/>
    </row>
    <row r="37" spans="1:7" x14ac:dyDescent="0.2">
      <c r="A37" s="98">
        <v>44742</v>
      </c>
      <c r="B37" s="99" t="s">
        <v>13</v>
      </c>
      <c r="C37" s="8"/>
      <c r="D37" s="13"/>
      <c r="E37" s="13">
        <f>D15</f>
        <v>3300</v>
      </c>
      <c r="F37" s="13">
        <f>F36+E37-D37</f>
        <v>3300</v>
      </c>
      <c r="G37" s="99" t="s">
        <v>72</v>
      </c>
    </row>
    <row r="38" spans="1:7" x14ac:dyDescent="0.2">
      <c r="A38" s="72"/>
      <c r="B38" s="8"/>
      <c r="C38" s="8"/>
      <c r="D38" s="13"/>
      <c r="E38" s="13"/>
      <c r="F38" s="13"/>
      <c r="G38" s="8"/>
    </row>
    <row r="39" spans="1:7" x14ac:dyDescent="0.2">
      <c r="A39" s="72" t="s">
        <v>17</v>
      </c>
      <c r="B39" s="8"/>
      <c r="C39" s="8"/>
      <c r="D39" s="13"/>
      <c r="E39" s="13"/>
      <c r="F39" s="13"/>
      <c r="G39" s="8"/>
    </row>
    <row r="40" spans="1:7" x14ac:dyDescent="0.2">
      <c r="A40" s="98">
        <v>44561</v>
      </c>
      <c r="B40" s="99" t="s">
        <v>15</v>
      </c>
      <c r="C40" s="8"/>
      <c r="D40" s="13">
        <f>F24</f>
        <v>17500</v>
      </c>
      <c r="E40" s="13"/>
      <c r="F40" s="13">
        <f>D40</f>
        <v>17500</v>
      </c>
      <c r="G40" s="99" t="s">
        <v>70</v>
      </c>
    </row>
    <row r="41" spans="1:7" x14ac:dyDescent="0.2">
      <c r="A41" s="96"/>
      <c r="B41" s="99" t="s">
        <v>74</v>
      </c>
      <c r="C41" s="8"/>
      <c r="D41" s="13"/>
      <c r="E41" s="13">
        <f>D36</f>
        <v>11847</v>
      </c>
      <c r="F41" s="13">
        <f>F40+D41-E41</f>
        <v>5653</v>
      </c>
      <c r="G41" s="99" t="s">
        <v>70</v>
      </c>
    </row>
    <row r="42" spans="1:7" x14ac:dyDescent="0.2">
      <c r="A42" s="96"/>
      <c r="B42" s="99" t="s">
        <v>61</v>
      </c>
      <c r="C42" s="8"/>
      <c r="D42" s="13"/>
      <c r="E42" s="13">
        <v>5000</v>
      </c>
      <c r="F42" s="13">
        <f>F41+D42-E42</f>
        <v>653</v>
      </c>
      <c r="G42" s="99" t="s">
        <v>70</v>
      </c>
    </row>
    <row r="43" spans="1:7" x14ac:dyDescent="0.2">
      <c r="A43" s="96"/>
      <c r="B43" s="99" t="s">
        <v>14</v>
      </c>
      <c r="C43" s="8"/>
      <c r="D43" s="13"/>
      <c r="E43" s="13">
        <f>F42</f>
        <v>653</v>
      </c>
      <c r="F43" s="13">
        <f>F42+D43-E43</f>
        <v>0</v>
      </c>
      <c r="G43" s="99" t="s">
        <v>70</v>
      </c>
    </row>
    <row r="44" spans="1:7" x14ac:dyDescent="0.2">
      <c r="A44" s="72"/>
      <c r="B44" s="8"/>
      <c r="C44" s="8"/>
      <c r="D44" s="13"/>
      <c r="E44" s="13"/>
      <c r="F44" s="13"/>
      <c r="G44" s="8"/>
    </row>
    <row r="45" spans="1:7" x14ac:dyDescent="0.2">
      <c r="A45" s="96"/>
      <c r="B45" s="8"/>
      <c r="C45" s="8"/>
      <c r="D45" s="13"/>
      <c r="E45" s="13"/>
      <c r="F45" s="13"/>
      <c r="G45" s="8"/>
    </row>
    <row r="46" spans="1:7" x14ac:dyDescent="0.2">
      <c r="A46" s="96"/>
      <c r="B46" s="8"/>
      <c r="C46" s="8"/>
      <c r="D46" s="13"/>
      <c r="E46" s="13"/>
      <c r="F46" s="13"/>
      <c r="G46" s="8"/>
    </row>
    <row r="47" spans="1:7" x14ac:dyDescent="0.2">
      <c r="A47" s="96"/>
      <c r="B47" s="8"/>
      <c r="C47" s="8"/>
      <c r="D47" s="13"/>
      <c r="E47" s="13"/>
      <c r="F47" s="13"/>
      <c r="G47" s="8"/>
    </row>
    <row r="48" spans="1:7" x14ac:dyDescent="0.2">
      <c r="A48" s="72"/>
      <c r="B48" s="8"/>
      <c r="C48" s="8"/>
      <c r="D48" s="13"/>
      <c r="E48" s="13"/>
      <c r="F48" s="13"/>
      <c r="G48" s="8"/>
    </row>
    <row r="49" spans="1:7" x14ac:dyDescent="0.2">
      <c r="A49" s="97"/>
      <c r="B49" s="8"/>
      <c r="C49" s="8"/>
      <c r="D49" s="13"/>
      <c r="E49" s="13"/>
      <c r="F49" s="13"/>
      <c r="G49" s="8"/>
    </row>
    <row r="50" spans="1:7" x14ac:dyDescent="0.2">
      <c r="A50" s="97"/>
      <c r="B50" s="8"/>
      <c r="C50" s="8"/>
      <c r="D50" s="13"/>
      <c r="E50" s="13"/>
      <c r="F50" s="13"/>
      <c r="G50" s="8"/>
    </row>
    <row r="51" spans="1:7" x14ac:dyDescent="0.2">
      <c r="A51" s="97"/>
      <c r="B51" s="8"/>
      <c r="C51" s="8"/>
      <c r="D51" s="13"/>
      <c r="E51" s="13"/>
      <c r="F51" s="13"/>
      <c r="G51" s="8"/>
    </row>
    <row r="52" spans="1:7" x14ac:dyDescent="0.2">
      <c r="A52" s="97"/>
      <c r="B52" s="8"/>
      <c r="C52" s="8"/>
      <c r="D52" s="13"/>
      <c r="E52" s="13"/>
      <c r="F52" s="13"/>
      <c r="G52" s="8"/>
    </row>
    <row r="53" spans="1:7" x14ac:dyDescent="0.2">
      <c r="A53" s="97"/>
      <c r="B53" s="8"/>
      <c r="C53" s="8"/>
      <c r="D53" s="13"/>
      <c r="E53" s="13"/>
      <c r="F53" s="13"/>
      <c r="G53" s="8"/>
    </row>
    <row r="54" spans="1:7" x14ac:dyDescent="0.2">
      <c r="A54" s="97"/>
      <c r="B54" s="8"/>
      <c r="C54" s="8"/>
      <c r="D54" s="13"/>
      <c r="E54" s="13"/>
      <c r="F54" s="13"/>
      <c r="G54" s="8"/>
    </row>
    <row r="55" spans="1:7" x14ac:dyDescent="0.2">
      <c r="A55" s="72"/>
      <c r="B55" s="8"/>
      <c r="C55" s="8"/>
      <c r="D55" s="13"/>
      <c r="E55" s="13"/>
      <c r="F55" s="13"/>
      <c r="G55" s="8"/>
    </row>
    <row r="56" spans="1:7" x14ac:dyDescent="0.2">
      <c r="A56" s="72"/>
      <c r="B56" s="8"/>
      <c r="C56" s="8"/>
      <c r="D56" s="13"/>
      <c r="E56" s="13"/>
      <c r="F56" s="13"/>
      <c r="G56" s="8"/>
    </row>
    <row r="57" spans="1:7" x14ac:dyDescent="0.2">
      <c r="A57" s="72"/>
      <c r="B57" s="8"/>
      <c r="C57" s="8"/>
      <c r="D57" s="13"/>
      <c r="E57" s="13"/>
      <c r="F57" s="13"/>
      <c r="G57" s="8"/>
    </row>
    <row r="58" spans="1:7" x14ac:dyDescent="0.2">
      <c r="A58" s="72"/>
      <c r="B58" s="8"/>
      <c r="C58" s="8"/>
      <c r="D58" s="13"/>
      <c r="E58" s="13"/>
      <c r="F58" s="13"/>
      <c r="G58" s="8"/>
    </row>
    <row r="59" spans="1:7" x14ac:dyDescent="0.2">
      <c r="A59" s="72"/>
      <c r="B59" s="8"/>
      <c r="C59" s="8"/>
      <c r="D59" s="13"/>
      <c r="E59" s="13"/>
      <c r="F59" s="13"/>
      <c r="G59" s="8"/>
    </row>
    <row r="60" spans="1:7" x14ac:dyDescent="0.2">
      <c r="A60" s="72"/>
      <c r="B60" s="8"/>
      <c r="C60" s="8"/>
      <c r="D60" s="13"/>
      <c r="E60" s="13"/>
      <c r="F60" s="13"/>
      <c r="G60" s="8"/>
    </row>
    <row r="61" spans="1:7" x14ac:dyDescent="0.2">
      <c r="A61" s="72"/>
      <c r="B61" s="8"/>
      <c r="C61" s="8"/>
      <c r="D61" s="13"/>
      <c r="E61" s="13"/>
      <c r="F61" s="13"/>
      <c r="G61" s="8"/>
    </row>
    <row r="62" spans="1:7" x14ac:dyDescent="0.2">
      <c r="A62" s="72"/>
      <c r="B62" s="8"/>
      <c r="C62" s="8"/>
      <c r="D62" s="13"/>
      <c r="E62" s="13"/>
      <c r="F62" s="13"/>
      <c r="G62" s="8"/>
    </row>
    <row r="63" spans="1:7" x14ac:dyDescent="0.2">
      <c r="A63" s="96"/>
      <c r="B63" s="8"/>
      <c r="C63" s="8"/>
      <c r="D63" s="13"/>
      <c r="E63" s="13"/>
      <c r="F63" s="13"/>
      <c r="G63" s="8"/>
    </row>
    <row r="64" spans="1:7" x14ac:dyDescent="0.2">
      <c r="A64" s="96"/>
      <c r="B64" s="8"/>
      <c r="C64" s="8"/>
      <c r="D64" s="13"/>
      <c r="E64" s="13"/>
      <c r="F64" s="13"/>
      <c r="G64" s="8"/>
    </row>
    <row r="65" spans="1:7" x14ac:dyDescent="0.2">
      <c r="A65" s="96"/>
      <c r="B65" s="8"/>
      <c r="C65" s="8"/>
      <c r="D65" s="13"/>
      <c r="E65" s="13"/>
      <c r="F65" s="13"/>
      <c r="G65" s="8"/>
    </row>
  </sheetData>
  <mergeCells count="2">
    <mergeCell ref="A1:G1"/>
    <mergeCell ref="A2:G2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workbookViewId="0">
      <selection activeCell="D12" sqref="D12"/>
    </sheetView>
  </sheetViews>
  <sheetFormatPr defaultRowHeight="12.75" x14ac:dyDescent="0.2"/>
  <cols>
    <col min="1" max="1" width="30.42578125" customWidth="1"/>
  </cols>
  <sheetData>
    <row r="1" spans="1:11" x14ac:dyDescent="0.2">
      <c r="A1" s="90" t="s">
        <v>29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x14ac:dyDescent="0.2">
      <c r="A2" s="92" t="s">
        <v>18</v>
      </c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11" x14ac:dyDescent="0.2">
      <c r="A3" s="94" t="s">
        <v>19</v>
      </c>
      <c r="B3" s="95"/>
      <c r="C3" s="95"/>
      <c r="D3" s="95"/>
      <c r="E3" s="95"/>
      <c r="F3" s="95"/>
      <c r="G3" s="95"/>
      <c r="H3" s="95"/>
      <c r="I3" s="95"/>
      <c r="J3" s="95"/>
      <c r="K3" s="95"/>
    </row>
    <row r="4" spans="1:11" x14ac:dyDescent="0.2">
      <c r="A4" s="24"/>
      <c r="B4" s="89">
        <v>2018</v>
      </c>
      <c r="C4" s="89"/>
      <c r="D4" s="89">
        <v>2019</v>
      </c>
      <c r="E4" s="89"/>
      <c r="F4" s="89">
        <v>2020</v>
      </c>
      <c r="G4" s="89"/>
      <c r="H4" s="89">
        <v>2021</v>
      </c>
      <c r="I4" s="89"/>
      <c r="J4" s="89">
        <v>2022</v>
      </c>
      <c r="K4" s="89"/>
    </row>
    <row r="5" spans="1:11" x14ac:dyDescent="0.2">
      <c r="A5" s="33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x14ac:dyDescent="0.2">
      <c r="A6" s="25" t="s">
        <v>22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">
      <c r="A7" s="27" t="s">
        <v>15</v>
      </c>
      <c r="B7" s="26">
        <v>17500</v>
      </c>
      <c r="C7" s="26"/>
      <c r="D7" s="26">
        <v>17500</v>
      </c>
      <c r="E7" s="26"/>
      <c r="F7" s="26">
        <v>17500</v>
      </c>
      <c r="G7" s="26"/>
      <c r="H7" s="26">
        <v>17500</v>
      </c>
      <c r="I7" s="26"/>
      <c r="J7" s="26">
        <v>22000</v>
      </c>
      <c r="K7" s="26"/>
    </row>
    <row r="8" spans="1:11" ht="13.5" thickBot="1" x14ac:dyDescent="0.25">
      <c r="A8" s="28" t="s">
        <v>21</v>
      </c>
      <c r="B8" s="29">
        <v>2188</v>
      </c>
      <c r="C8" s="26">
        <f>B7-B8</f>
        <v>15312</v>
      </c>
      <c r="D8" s="29">
        <v>6016</v>
      </c>
      <c r="E8" s="26">
        <f>D7-D8</f>
        <v>11484</v>
      </c>
      <c r="F8" s="29">
        <v>8887</v>
      </c>
      <c r="G8" s="26">
        <f>F7-F8</f>
        <v>8613</v>
      </c>
      <c r="H8" s="29">
        <v>11040</v>
      </c>
      <c r="I8" s="26">
        <f>H7-H8</f>
        <v>6460</v>
      </c>
      <c r="J8" s="29">
        <v>3300</v>
      </c>
      <c r="K8" s="26">
        <f>J7-J8</f>
        <v>18700</v>
      </c>
    </row>
    <row r="9" spans="1:11" x14ac:dyDescent="0.2">
      <c r="A9" s="27"/>
      <c r="B9" s="30"/>
      <c r="C9" s="26"/>
      <c r="D9" s="30"/>
      <c r="E9" s="26"/>
      <c r="F9" s="30"/>
      <c r="G9" s="26"/>
      <c r="H9" s="30"/>
      <c r="I9" s="26"/>
      <c r="J9" s="30"/>
      <c r="K9" s="26"/>
    </row>
    <row r="10" spans="1:11" x14ac:dyDescent="0.2">
      <c r="A10" s="31"/>
      <c r="B10" s="32"/>
      <c r="C10" s="32"/>
      <c r="D10" s="32"/>
      <c r="E10" s="32"/>
      <c r="F10" s="32"/>
      <c r="G10" s="32"/>
    </row>
    <row r="11" spans="1:11" ht="14.25" x14ac:dyDescent="0.2">
      <c r="A11" s="18"/>
      <c r="B11" s="20"/>
      <c r="C11" s="20"/>
      <c r="D11" s="16"/>
    </row>
    <row r="12" spans="1:11" ht="14.25" x14ac:dyDescent="0.2">
      <c r="A12" s="18"/>
      <c r="B12" s="20"/>
      <c r="C12" s="20"/>
      <c r="D12" s="16"/>
    </row>
    <row r="13" spans="1:11" ht="14.25" x14ac:dyDescent="0.2">
      <c r="A13" s="18"/>
      <c r="B13" s="20"/>
      <c r="C13" s="20"/>
      <c r="D13" s="16"/>
    </row>
    <row r="14" spans="1:11" ht="14.25" x14ac:dyDescent="0.2">
      <c r="A14" s="18"/>
      <c r="B14" s="20"/>
      <c r="C14" s="20"/>
      <c r="D14" s="16"/>
    </row>
    <row r="15" spans="1:11" ht="14.25" x14ac:dyDescent="0.2">
      <c r="A15" s="18"/>
      <c r="B15" s="20"/>
      <c r="C15" s="20"/>
      <c r="D15" s="16"/>
    </row>
    <row r="16" spans="1:11" ht="14.25" x14ac:dyDescent="0.2">
      <c r="A16" s="18"/>
      <c r="B16" s="20"/>
      <c r="C16" s="20"/>
      <c r="D16" s="16"/>
    </row>
    <row r="17" spans="1:4" ht="14.25" x14ac:dyDescent="0.2">
      <c r="A17" s="18"/>
      <c r="B17" s="20"/>
      <c r="C17" s="20"/>
      <c r="D17" s="16"/>
    </row>
    <row r="18" spans="1:4" ht="14.25" x14ac:dyDescent="0.2">
      <c r="A18" s="18"/>
      <c r="B18" s="20"/>
      <c r="C18" s="20"/>
      <c r="D18" s="16"/>
    </row>
    <row r="19" spans="1:4" ht="14.25" x14ac:dyDescent="0.2">
      <c r="A19" s="18"/>
      <c r="B19" s="20"/>
      <c r="C19" s="20"/>
      <c r="D19" s="16"/>
    </row>
    <row r="20" spans="1:4" ht="14.25" x14ac:dyDescent="0.2">
      <c r="A20" s="18"/>
      <c r="B20" s="20"/>
      <c r="C20" s="20"/>
      <c r="D20" s="16"/>
    </row>
    <row r="21" spans="1:4" ht="15" x14ac:dyDescent="0.25">
      <c r="A21" s="19"/>
      <c r="B21" s="20"/>
      <c r="C21" s="20"/>
      <c r="D21" s="16"/>
    </row>
    <row r="22" spans="1:4" ht="14.25" x14ac:dyDescent="0.2">
      <c r="A22" s="18"/>
      <c r="B22" s="20"/>
      <c r="C22" s="20"/>
      <c r="D22" s="16"/>
    </row>
    <row r="23" spans="1:4" ht="14.25" x14ac:dyDescent="0.2">
      <c r="A23" s="18"/>
      <c r="B23" s="20"/>
      <c r="C23" s="20"/>
      <c r="D23" s="16"/>
    </row>
    <row r="24" spans="1:4" ht="14.25" x14ac:dyDescent="0.2">
      <c r="A24" s="18"/>
      <c r="B24" s="20"/>
      <c r="C24" s="20"/>
      <c r="D24" s="16"/>
    </row>
    <row r="25" spans="1:4" ht="14.25" x14ac:dyDescent="0.2">
      <c r="A25" s="18"/>
      <c r="B25" s="20"/>
      <c r="C25" s="20"/>
      <c r="D25" s="16"/>
    </row>
    <row r="26" spans="1:4" ht="15" x14ac:dyDescent="0.25">
      <c r="A26" s="19"/>
      <c r="B26" s="20"/>
      <c r="C26" s="21"/>
      <c r="D26" s="16"/>
    </row>
    <row r="27" spans="1:4" ht="15" x14ac:dyDescent="0.25">
      <c r="A27" s="19"/>
      <c r="B27" s="20"/>
      <c r="C27" s="20"/>
      <c r="D27" s="16"/>
    </row>
    <row r="28" spans="1:4" ht="14.25" x14ac:dyDescent="0.2">
      <c r="A28" s="16"/>
      <c r="B28" s="20"/>
      <c r="C28" s="20"/>
      <c r="D28" s="16"/>
    </row>
    <row r="29" spans="1:4" ht="14.25" x14ac:dyDescent="0.2">
      <c r="A29" s="18"/>
      <c r="B29" s="20"/>
      <c r="C29" s="20"/>
      <c r="D29" s="16"/>
    </row>
    <row r="30" spans="1:4" ht="14.25" x14ac:dyDescent="0.2">
      <c r="A30" s="18"/>
      <c r="B30" s="20"/>
      <c r="C30" s="20"/>
      <c r="D30" s="16"/>
    </row>
    <row r="31" spans="1:4" ht="14.25" x14ac:dyDescent="0.2">
      <c r="A31" s="18"/>
      <c r="B31" s="20"/>
      <c r="C31" s="20"/>
      <c r="D31" s="16"/>
    </row>
    <row r="32" spans="1:4" ht="14.25" x14ac:dyDescent="0.2">
      <c r="A32" s="18"/>
      <c r="B32" s="20"/>
      <c r="C32" s="21"/>
      <c r="D32" s="16"/>
    </row>
    <row r="33" spans="1:4" ht="14.25" x14ac:dyDescent="0.2">
      <c r="A33" s="18"/>
      <c r="B33" s="18"/>
      <c r="C33" s="18"/>
      <c r="D33" s="16"/>
    </row>
  </sheetData>
  <mergeCells count="8">
    <mergeCell ref="H4:I4"/>
    <mergeCell ref="J4:K4"/>
    <mergeCell ref="A1:K1"/>
    <mergeCell ref="A2:K2"/>
    <mergeCell ref="A3:K3"/>
    <mergeCell ref="B4:C4"/>
    <mergeCell ref="D4:E4"/>
    <mergeCell ref="F4:G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 Calc</vt:lpstr>
      <vt:lpstr>GJ</vt:lpstr>
      <vt:lpstr>GL</vt:lpstr>
      <vt:lpstr>FP</vt:lpstr>
    </vt:vector>
  </TitlesOfParts>
  <Company>Education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HAMPSON, Riley</cp:lastModifiedBy>
  <dcterms:created xsi:type="dcterms:W3CDTF">2010-10-28T05:31:06Z</dcterms:created>
  <dcterms:modified xsi:type="dcterms:W3CDTF">2023-10-18T23:10:29Z</dcterms:modified>
</cp:coreProperties>
</file>