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Accounting\Unit 2 - Topic 2\Task 2\"/>
    </mc:Choice>
  </mc:AlternateContent>
  <xr:revisionPtr revIDLastSave="0" documentId="13_ncr:1_{205C20AE-DB16-42DD-B835-221135AFF56D}" xr6:coauthVersionLast="47" xr6:coauthVersionMax="47" xr10:uidLastSave="{00000000-0000-0000-0000-000000000000}"/>
  <bookViews>
    <workbookView xWindow="38290" yWindow="-110" windowWidth="38620" windowHeight="21220" activeTab="4" xr2:uid="{00000000-000D-0000-FFFF-FFFF00000000}"/>
  </bookViews>
  <sheets>
    <sheet name="GJ" sheetId="3" r:id="rId1"/>
    <sheet name="Trial balance" sheetId="4" r:id="rId2"/>
    <sheet name="Statement of PL" sheetId="1" r:id="rId3"/>
    <sheet name="Statement of FP" sheetId="2" r:id="rId4"/>
    <sheet name="Part B TB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6" l="1"/>
  <c r="S23" i="6"/>
  <c r="Q23" i="6"/>
  <c r="S20" i="6"/>
  <c r="S24" i="6" s="1"/>
  <c r="Q29" i="6" s="1"/>
  <c r="Q20" i="6"/>
  <c r="Q24" i="6" s="1"/>
  <c r="C14" i="6"/>
  <c r="C34" i="6" s="1"/>
  <c r="L14" i="6"/>
  <c r="B17" i="6"/>
  <c r="M30" i="6"/>
  <c r="B34" i="6"/>
  <c r="D33" i="2"/>
  <c r="C32" i="2"/>
  <c r="C31" i="2"/>
  <c r="D27" i="2"/>
  <c r="D26" i="2"/>
  <c r="C22" i="2"/>
  <c r="D18" i="2"/>
  <c r="C9" i="2"/>
  <c r="C19" i="1"/>
  <c r="C18" i="1"/>
  <c r="B15" i="1"/>
  <c r="B13" i="1"/>
  <c r="C11" i="1"/>
  <c r="C8" i="1"/>
  <c r="C6" i="1"/>
  <c r="B35" i="4"/>
  <c r="C34" i="4"/>
  <c r="C26" i="4"/>
  <c r="B16" i="4"/>
  <c r="B36" i="4" s="1"/>
  <c r="C27" i="4"/>
  <c r="C31" i="4"/>
  <c r="B18" i="4"/>
  <c r="B13" i="4"/>
  <c r="C36" i="4" l="1"/>
  <c r="E25" i="3"/>
  <c r="E21" i="3"/>
  <c r="E17" i="3"/>
  <c r="E13" i="3"/>
  <c r="E9" i="3"/>
  <c r="E5" i="3"/>
</calcChain>
</file>

<file path=xl/sharedStrings.xml><?xml version="1.0" encoding="utf-8"?>
<sst xmlns="http://schemas.openxmlformats.org/spreadsheetml/2006/main" count="287" uniqueCount="131">
  <si>
    <t>General journal</t>
  </si>
  <si>
    <t>Date</t>
  </si>
  <si>
    <t>Particulars</t>
  </si>
  <si>
    <t>Ref</t>
  </si>
  <si>
    <t>Debit</t>
  </si>
  <si>
    <t>Credit</t>
  </si>
  <si>
    <t>Habib Enterprises</t>
  </si>
  <si>
    <t xml:space="preserve"> Advertising</t>
  </si>
  <si>
    <t xml:space="preserve">   Accrued expenses</t>
  </si>
  <si>
    <t>(balance day adjustment)</t>
  </si>
  <si>
    <t xml:space="preserve">  Prepaid insurance</t>
  </si>
  <si>
    <t>Rent revenue</t>
  </si>
  <si>
    <t xml:space="preserve">  Unearned revenue</t>
  </si>
  <si>
    <t>Interest expense</t>
  </si>
  <si>
    <t xml:space="preserve">  Accrued expenses</t>
  </si>
  <si>
    <t>(balance day adjsutment)</t>
  </si>
  <si>
    <t>GST collected</t>
  </si>
  <si>
    <t xml:space="preserve">  GST clearing</t>
  </si>
  <si>
    <t>(clearing GST collected)</t>
  </si>
  <si>
    <t>GST clearing</t>
  </si>
  <si>
    <t xml:space="preserve">  GST credits received</t>
  </si>
  <si>
    <t>(clearing GST credits received)</t>
  </si>
  <si>
    <t>Insurance</t>
  </si>
  <si>
    <t>Trial balance as at 30 June 2020</t>
  </si>
  <si>
    <t>Interest expenses</t>
  </si>
  <si>
    <t>Office wages</t>
  </si>
  <si>
    <t>Sales</t>
  </si>
  <si>
    <t>Accounts receivable - V Campbell</t>
  </si>
  <si>
    <t>Office furniture</t>
  </si>
  <si>
    <t>Inventories</t>
  </si>
  <si>
    <t>Advertising</t>
  </si>
  <si>
    <t>Cash at bank</t>
  </si>
  <si>
    <t>Sales returns</t>
  </si>
  <si>
    <t>Equipment</t>
  </si>
  <si>
    <t>Selling expenses</t>
  </si>
  <si>
    <t>Vehicles</t>
  </si>
  <si>
    <t>Buildings</t>
  </si>
  <si>
    <t>Land</t>
  </si>
  <si>
    <t>Cost of goods sold</t>
  </si>
  <si>
    <t>Mortgage</t>
  </si>
  <si>
    <t>Goodwill</t>
  </si>
  <si>
    <t>Prepaid insurance</t>
  </si>
  <si>
    <t>Shares in TX Co</t>
  </si>
  <si>
    <t>Office expenses</t>
  </si>
  <si>
    <t>Accounts receivable - S Mayne</t>
  </si>
  <si>
    <t>Accounts payable - M Wallace</t>
  </si>
  <si>
    <t>GST credits received</t>
  </si>
  <si>
    <t>Capital</t>
  </si>
  <si>
    <t>Drawings</t>
  </si>
  <si>
    <t>Report</t>
  </si>
  <si>
    <t>Type of account</t>
  </si>
  <si>
    <t>PL</t>
  </si>
  <si>
    <t>FP</t>
  </si>
  <si>
    <t>Accrued expenses</t>
  </si>
  <si>
    <t>Unearned revenue</t>
  </si>
  <si>
    <t>E</t>
  </si>
  <si>
    <t>L</t>
  </si>
  <si>
    <t>R</t>
  </si>
  <si>
    <t>A</t>
  </si>
  <si>
    <t>E (COGS)</t>
  </si>
  <si>
    <t>Oe</t>
  </si>
  <si>
    <t>Oe neg</t>
  </si>
  <si>
    <t>Accounts payable - D Hall</t>
  </si>
  <si>
    <t>Sales neg</t>
  </si>
  <si>
    <t>Statement of Profit or Loss</t>
  </si>
  <si>
    <t>for the year ended 30 June 2023</t>
  </si>
  <si>
    <t>$</t>
  </si>
  <si>
    <t>less Sales returns</t>
  </si>
  <si>
    <t>less Cost of goods sold</t>
  </si>
  <si>
    <t>Gross Profit</t>
  </si>
  <si>
    <t>Add other Revenue</t>
  </si>
  <si>
    <t>Less other Expenses</t>
  </si>
  <si>
    <t>NET PROFIT</t>
  </si>
  <si>
    <t>Statement of Financial Position</t>
  </si>
  <si>
    <t>as at 30 June 2023</t>
  </si>
  <si>
    <t>Assets</t>
  </si>
  <si>
    <t>Accounts receivable</t>
  </si>
  <si>
    <t xml:space="preserve">   S Mayne</t>
  </si>
  <si>
    <t xml:space="preserve">   V Campbell</t>
  </si>
  <si>
    <t>land</t>
  </si>
  <si>
    <t>Less Liabilities</t>
  </si>
  <si>
    <t>Accounts payable</t>
  </si>
  <si>
    <t xml:space="preserve">   D Hall</t>
  </si>
  <si>
    <t xml:space="preserve">   M Wallace</t>
  </si>
  <si>
    <t>Accrued expnses</t>
  </si>
  <si>
    <t>Net assets</t>
  </si>
  <si>
    <t>Owner's equity</t>
  </si>
  <si>
    <t>Less drawings</t>
  </si>
  <si>
    <t>Add Net Profit</t>
  </si>
  <si>
    <t>*Is this TB suppose to balance or is there missing accounts??</t>
  </si>
  <si>
    <t>Accrued Expenses</t>
  </si>
  <si>
    <t>Revenue other</t>
  </si>
  <si>
    <t>Dividends</t>
  </si>
  <si>
    <t>Unearned Revenue</t>
  </si>
  <si>
    <t>Revenue Neg</t>
  </si>
  <si>
    <t>Sales Returns</t>
  </si>
  <si>
    <t>Cost of Goods Sold</t>
  </si>
  <si>
    <t>Revenue</t>
  </si>
  <si>
    <t>Loan</t>
  </si>
  <si>
    <t>Oe Neg</t>
  </si>
  <si>
    <t>Motor Vehicle</t>
  </si>
  <si>
    <t>OE</t>
  </si>
  <si>
    <t>Telephone</t>
  </si>
  <si>
    <t>Net Profit</t>
  </si>
  <si>
    <t>Net Assets</t>
  </si>
  <si>
    <t>GST Clearing</t>
  </si>
  <si>
    <t>*Was 400, stocktake says 180</t>
  </si>
  <si>
    <t>Stationery</t>
  </si>
  <si>
    <t>Expenses</t>
  </si>
  <si>
    <t>Furniture</t>
  </si>
  <si>
    <t>Motor Vehicle expenses</t>
  </si>
  <si>
    <t>Tot Rev</t>
  </si>
  <si>
    <t>Expense</t>
  </si>
  <si>
    <t>Cash at bank?</t>
  </si>
  <si>
    <t>SPL</t>
  </si>
  <si>
    <t>SFP</t>
  </si>
  <si>
    <t>Rates</t>
  </si>
  <si>
    <t>Electricity</t>
  </si>
  <si>
    <t>Asset</t>
  </si>
  <si>
    <t>*Rates owing</t>
  </si>
  <si>
    <t>*Rent in Advance</t>
  </si>
  <si>
    <t>BDA's</t>
  </si>
  <si>
    <t>Shares in Adorne Ltd</t>
  </si>
  <si>
    <t>Petty Cash</t>
  </si>
  <si>
    <t>Loan Interest</t>
  </si>
  <si>
    <t>Type</t>
  </si>
  <si>
    <t>Cr</t>
  </si>
  <si>
    <t>Dr</t>
  </si>
  <si>
    <t>Account</t>
  </si>
  <si>
    <t>Personal Expense</t>
  </si>
  <si>
    <t>Add Profit less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</si>
</sst>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  <numFmt numFmtId="166" formatCode="#,##0.00;[Red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5" tint="-0.249977111117893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7" xfId="0" applyFont="1" applyBorder="1"/>
    <xf numFmtId="0" fontId="3" fillId="0" borderId="6" xfId="0" applyFont="1" applyBorder="1"/>
    <xf numFmtId="0" fontId="3" fillId="0" borderId="8" xfId="0" applyFont="1" applyBorder="1"/>
    <xf numFmtId="16" fontId="0" fillId="0" borderId="9" xfId="0" applyNumberFormat="1" applyBorder="1"/>
    <xf numFmtId="0" fontId="0" fillId="0" borderId="10" xfId="0" applyBorder="1"/>
    <xf numFmtId="0" fontId="0" fillId="0" borderId="9" xfId="0" applyBorder="1"/>
    <xf numFmtId="166" fontId="0" fillId="0" borderId="9" xfId="0" applyNumberFormat="1" applyBorder="1"/>
    <xf numFmtId="166" fontId="0" fillId="0" borderId="10" xfId="0" applyNumberFormat="1" applyBorder="1"/>
    <xf numFmtId="16" fontId="0" fillId="0" borderId="11" xfId="0" applyNumberFormat="1" applyBorder="1"/>
    <xf numFmtId="0" fontId="0" fillId="0" borderId="8" xfId="0" applyBorder="1"/>
    <xf numFmtId="0" fontId="0" fillId="0" borderId="11" xfId="0" applyBorder="1"/>
    <xf numFmtId="166" fontId="0" fillId="0" borderId="11" xfId="0" applyNumberFormat="1" applyBorder="1"/>
    <xf numFmtId="166" fontId="0" fillId="0" borderId="8" xfId="0" applyNumberForma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5" fontId="6" fillId="0" borderId="0" xfId="2" applyNumberFormat="1" applyFont="1" applyBorder="1"/>
    <xf numFmtId="0" fontId="7" fillId="0" borderId="0" xfId="0" applyFont="1"/>
    <xf numFmtId="165" fontId="5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6" fillId="0" borderId="13" xfId="1" applyNumberFormat="1" applyFont="1" applyBorder="1" applyAlignment="1">
      <alignment horizontal="right"/>
    </xf>
    <xf numFmtId="164" fontId="6" fillId="0" borderId="0" xfId="1" applyNumberFormat="1" applyFont="1" applyFill="1" applyBorder="1"/>
    <xf numFmtId="43" fontId="6" fillId="0" borderId="0" xfId="1" applyFont="1"/>
    <xf numFmtId="164" fontId="3" fillId="0" borderId="0" xfId="1" applyNumberFormat="1" applyFont="1" applyAlignment="1">
      <alignment horizontal="right"/>
    </xf>
    <xf numFmtId="164" fontId="0" fillId="0" borderId="0" xfId="1" applyNumberFormat="1" applyFont="1" applyFill="1"/>
    <xf numFmtId="164" fontId="7" fillId="0" borderId="0" xfId="1" applyNumberFormat="1" applyFont="1"/>
    <xf numFmtId="164" fontId="5" fillId="0" borderId="0" xfId="1" applyNumberFormat="1" applyFont="1"/>
    <xf numFmtId="164" fontId="0" fillId="0" borderId="13" xfId="1" applyNumberFormat="1" applyFont="1" applyFill="1" applyBorder="1"/>
    <xf numFmtId="164" fontId="6" fillId="0" borderId="13" xfId="1" applyNumberFormat="1" applyFont="1" applyBorder="1"/>
    <xf numFmtId="165" fontId="6" fillId="0" borderId="13" xfId="2" applyNumberFormat="1" applyFont="1" applyBorder="1"/>
    <xf numFmtId="164" fontId="6" fillId="0" borderId="0" xfId="2" applyNumberFormat="1" applyFont="1" applyBorder="1"/>
    <xf numFmtId="165" fontId="0" fillId="0" borderId="12" xfId="2" applyNumberFormat="1" applyFont="1" applyFill="1" applyBorder="1"/>
    <xf numFmtId="165" fontId="6" fillId="0" borderId="12" xfId="2" applyNumberFormat="1" applyFont="1" applyBorder="1"/>
    <xf numFmtId="0" fontId="6" fillId="0" borderId="13" xfId="0" applyFont="1" applyBorder="1"/>
    <xf numFmtId="165" fontId="6" fillId="0" borderId="14" xfId="2" applyNumberFormat="1" applyFont="1" applyBorder="1"/>
    <xf numFmtId="165" fontId="0" fillId="0" borderId="0" xfId="2" applyNumberFormat="1" applyFont="1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0" applyNumberFormat="1"/>
    <xf numFmtId="0" fontId="9" fillId="0" borderId="0" xfId="0" applyFont="1"/>
    <xf numFmtId="0" fontId="0" fillId="0" borderId="13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</xdr:row>
      <xdr:rowOff>28575</xdr:rowOff>
    </xdr:from>
    <xdr:to>
      <xdr:col>15</xdr:col>
      <xdr:colOff>265956</xdr:colOff>
      <xdr:row>35</xdr:row>
      <xdr:rowOff>180146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219075"/>
          <a:ext cx="5952381" cy="66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123825</xdr:rowOff>
    </xdr:from>
    <xdr:to>
      <xdr:col>15</xdr:col>
      <xdr:colOff>351681</xdr:colOff>
      <xdr:row>34</xdr:row>
      <xdr:rowOff>84896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23825"/>
          <a:ext cx="5952381" cy="6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B28" sqref="B28"/>
    </sheetView>
  </sheetViews>
  <sheetFormatPr defaultRowHeight="14.5" x14ac:dyDescent="0.35"/>
  <cols>
    <col min="2" max="2" width="40.453125" customWidth="1"/>
  </cols>
  <sheetData>
    <row r="1" spans="1:5" x14ac:dyDescent="0.35">
      <c r="A1" s="53" t="s">
        <v>6</v>
      </c>
      <c r="B1" s="54"/>
      <c r="C1" s="54"/>
      <c r="D1" s="54"/>
      <c r="E1" s="55"/>
    </row>
    <row r="2" spans="1:5" x14ac:dyDescent="0.35">
      <c r="A2" s="56" t="s">
        <v>0</v>
      </c>
      <c r="B2" s="57"/>
      <c r="C2" s="57"/>
      <c r="D2" s="57"/>
      <c r="E2" s="58"/>
    </row>
    <row r="3" spans="1:5" x14ac:dyDescent="0.35">
      <c r="A3" s="1" t="s">
        <v>1</v>
      </c>
      <c r="B3" s="2" t="s">
        <v>2</v>
      </c>
      <c r="C3" s="1" t="s">
        <v>3</v>
      </c>
      <c r="D3" s="1" t="s">
        <v>4</v>
      </c>
      <c r="E3" s="3" t="s">
        <v>5</v>
      </c>
    </row>
    <row r="4" spans="1:5" x14ac:dyDescent="0.35">
      <c r="A4" s="4">
        <v>43646</v>
      </c>
      <c r="B4" s="5" t="s">
        <v>7</v>
      </c>
      <c r="C4" s="6"/>
      <c r="D4" s="7">
        <v>500</v>
      </c>
      <c r="E4" s="8"/>
    </row>
    <row r="5" spans="1:5" x14ac:dyDescent="0.35">
      <c r="A5" s="4"/>
      <c r="B5" t="s">
        <v>8</v>
      </c>
      <c r="C5" s="6"/>
      <c r="D5" s="7"/>
      <c r="E5" s="8">
        <f>D4</f>
        <v>500</v>
      </c>
    </row>
    <row r="6" spans="1:5" x14ac:dyDescent="0.35">
      <c r="A6" s="4"/>
      <c r="B6" s="5" t="s">
        <v>9</v>
      </c>
      <c r="C6" s="6"/>
      <c r="D6" s="7"/>
      <c r="E6" s="8"/>
    </row>
    <row r="7" spans="1:5" x14ac:dyDescent="0.35">
      <c r="A7" s="4"/>
      <c r="B7" s="11"/>
      <c r="C7" s="6"/>
      <c r="D7" s="7"/>
      <c r="E7" s="8"/>
    </row>
    <row r="8" spans="1:5" x14ac:dyDescent="0.35">
      <c r="A8" s="4"/>
      <c r="B8" s="5" t="s">
        <v>22</v>
      </c>
      <c r="C8" s="6"/>
      <c r="D8" s="7">
        <v>750</v>
      </c>
      <c r="E8" s="8"/>
    </row>
    <row r="9" spans="1:5" x14ac:dyDescent="0.35">
      <c r="A9" s="4"/>
      <c r="B9" s="5" t="s">
        <v>10</v>
      </c>
      <c r="C9" s="6"/>
      <c r="D9" s="7"/>
      <c r="E9" s="8">
        <f>D8</f>
        <v>750</v>
      </c>
    </row>
    <row r="10" spans="1:5" x14ac:dyDescent="0.35">
      <c r="A10" s="4"/>
      <c r="B10" s="5" t="s">
        <v>9</v>
      </c>
      <c r="C10" s="6"/>
      <c r="D10" s="7"/>
      <c r="E10" s="8"/>
    </row>
    <row r="11" spans="1:5" x14ac:dyDescent="0.35">
      <c r="A11" s="4"/>
      <c r="B11" s="11"/>
      <c r="C11" s="6"/>
      <c r="D11" s="7"/>
      <c r="E11" s="8"/>
    </row>
    <row r="12" spans="1:5" x14ac:dyDescent="0.35">
      <c r="A12" s="4"/>
      <c r="B12" s="5" t="s">
        <v>11</v>
      </c>
      <c r="C12" s="6"/>
      <c r="D12" s="7">
        <v>275</v>
      </c>
      <c r="E12" s="8"/>
    </row>
    <row r="13" spans="1:5" x14ac:dyDescent="0.35">
      <c r="A13" s="4"/>
      <c r="B13" s="5" t="s">
        <v>12</v>
      </c>
      <c r="C13" s="6"/>
      <c r="D13" s="7"/>
      <c r="E13" s="8">
        <f>D12</f>
        <v>275</v>
      </c>
    </row>
    <row r="14" spans="1:5" x14ac:dyDescent="0.35">
      <c r="A14" s="4"/>
      <c r="B14" s="5" t="s">
        <v>9</v>
      </c>
      <c r="C14" s="6"/>
      <c r="D14" s="7"/>
      <c r="E14" s="8"/>
    </row>
    <row r="15" spans="1:5" x14ac:dyDescent="0.35">
      <c r="A15" s="4"/>
      <c r="B15" s="11"/>
      <c r="C15" s="6"/>
      <c r="D15" s="7"/>
      <c r="E15" s="8"/>
    </row>
    <row r="16" spans="1:5" x14ac:dyDescent="0.35">
      <c r="A16" s="4"/>
      <c r="B16" s="5" t="s">
        <v>13</v>
      </c>
      <c r="C16" s="6"/>
      <c r="D16" s="7">
        <v>500</v>
      </c>
      <c r="E16" s="8"/>
    </row>
    <row r="17" spans="1:5" x14ac:dyDescent="0.35">
      <c r="A17" s="4"/>
      <c r="B17" s="5" t="s">
        <v>14</v>
      </c>
      <c r="C17" s="6"/>
      <c r="D17" s="7"/>
      <c r="E17" s="8">
        <f>D16</f>
        <v>500</v>
      </c>
    </row>
    <row r="18" spans="1:5" x14ac:dyDescent="0.35">
      <c r="A18" s="4"/>
      <c r="B18" s="5" t="s">
        <v>15</v>
      </c>
      <c r="C18" s="6"/>
      <c r="D18" s="7"/>
      <c r="E18" s="8"/>
    </row>
    <row r="19" spans="1:5" x14ac:dyDescent="0.35">
      <c r="A19" s="4"/>
      <c r="B19" s="11"/>
      <c r="C19" s="6"/>
      <c r="D19" s="7"/>
      <c r="E19" s="8"/>
    </row>
    <row r="20" spans="1:5" x14ac:dyDescent="0.35">
      <c r="A20" s="4"/>
      <c r="B20" s="5" t="s">
        <v>16</v>
      </c>
      <c r="C20" s="6"/>
      <c r="D20" s="7">
        <v>13000</v>
      </c>
      <c r="E20" s="8"/>
    </row>
    <row r="21" spans="1:5" x14ac:dyDescent="0.35">
      <c r="A21" s="4"/>
      <c r="B21" s="5" t="s">
        <v>17</v>
      </c>
      <c r="C21" s="6"/>
      <c r="D21" s="7"/>
      <c r="E21" s="8">
        <f>D20</f>
        <v>13000</v>
      </c>
    </row>
    <row r="22" spans="1:5" x14ac:dyDescent="0.35">
      <c r="A22" s="4"/>
      <c r="B22" s="5" t="s">
        <v>18</v>
      </c>
      <c r="C22" s="6"/>
      <c r="D22" s="7"/>
      <c r="E22" s="8"/>
    </row>
    <row r="23" spans="1:5" x14ac:dyDescent="0.35">
      <c r="A23" s="4"/>
      <c r="B23" s="11"/>
      <c r="C23" s="6"/>
      <c r="D23" s="7"/>
      <c r="E23" s="8"/>
    </row>
    <row r="24" spans="1:5" x14ac:dyDescent="0.35">
      <c r="A24" s="4"/>
      <c r="B24" s="5" t="s">
        <v>19</v>
      </c>
      <c r="C24" s="6"/>
      <c r="D24" s="7">
        <v>8000</v>
      </c>
      <c r="E24" s="8"/>
    </row>
    <row r="25" spans="1:5" x14ac:dyDescent="0.35">
      <c r="A25" s="4"/>
      <c r="B25" s="5" t="s">
        <v>20</v>
      </c>
      <c r="C25" s="6"/>
      <c r="D25" s="7"/>
      <c r="E25" s="8">
        <f>D24</f>
        <v>8000</v>
      </c>
    </row>
    <row r="26" spans="1:5" x14ac:dyDescent="0.35">
      <c r="A26" s="4"/>
      <c r="B26" s="5" t="s">
        <v>21</v>
      </c>
      <c r="C26" s="6"/>
      <c r="D26" s="7"/>
      <c r="E26" s="8"/>
    </row>
    <row r="27" spans="1:5" x14ac:dyDescent="0.35">
      <c r="A27" s="4"/>
      <c r="B27" s="11"/>
      <c r="C27" s="6"/>
      <c r="D27" s="7"/>
      <c r="E27" s="8"/>
    </row>
    <row r="28" spans="1:5" x14ac:dyDescent="0.35">
      <c r="A28" s="4"/>
      <c r="B28" s="5"/>
      <c r="C28" s="6"/>
      <c r="D28" s="7"/>
      <c r="E28" s="8"/>
    </row>
    <row r="29" spans="1:5" x14ac:dyDescent="0.35">
      <c r="A29" s="4"/>
      <c r="B29" s="5"/>
      <c r="C29" s="6"/>
      <c r="D29" s="7"/>
      <c r="E29" s="8"/>
    </row>
    <row r="30" spans="1:5" x14ac:dyDescent="0.35">
      <c r="A30" s="4"/>
      <c r="B30" s="5"/>
      <c r="C30" s="6"/>
      <c r="D30" s="7"/>
      <c r="E30" s="8"/>
    </row>
    <row r="31" spans="1:5" x14ac:dyDescent="0.35">
      <c r="A31" s="4"/>
      <c r="B31" s="5"/>
      <c r="C31" s="6"/>
      <c r="D31" s="7"/>
      <c r="E31" s="8"/>
    </row>
    <row r="32" spans="1:5" x14ac:dyDescent="0.35">
      <c r="A32" s="4"/>
      <c r="B32" s="5"/>
      <c r="C32" s="6"/>
      <c r="D32" s="7"/>
      <c r="E32" s="8"/>
    </row>
    <row r="33" spans="1:5" x14ac:dyDescent="0.35">
      <c r="A33" s="4"/>
      <c r="B33" s="5"/>
      <c r="C33" s="6"/>
      <c r="D33" s="7"/>
      <c r="E33" s="8"/>
    </row>
    <row r="34" spans="1:5" x14ac:dyDescent="0.35">
      <c r="A34" s="4"/>
      <c r="B34" s="5"/>
      <c r="C34" s="6"/>
      <c r="D34" s="7"/>
      <c r="E34" s="8"/>
    </row>
    <row r="35" spans="1:5" x14ac:dyDescent="0.35">
      <c r="A35" s="4"/>
      <c r="B35" s="5"/>
      <c r="C35" s="6"/>
      <c r="D35" s="7"/>
      <c r="E35" s="8"/>
    </row>
    <row r="36" spans="1:5" x14ac:dyDescent="0.35">
      <c r="A36" s="4"/>
      <c r="B36" s="5"/>
      <c r="C36" s="6"/>
      <c r="D36" s="7"/>
      <c r="E36" s="8"/>
    </row>
    <row r="37" spans="1:5" x14ac:dyDescent="0.35">
      <c r="A37" s="4"/>
      <c r="B37" s="5"/>
      <c r="C37" s="6"/>
      <c r="D37" s="7"/>
      <c r="E37" s="8"/>
    </row>
    <row r="38" spans="1:5" x14ac:dyDescent="0.35">
      <c r="A38" s="4"/>
      <c r="B38" s="5"/>
      <c r="C38" s="6"/>
      <c r="D38" s="7"/>
      <c r="E38" s="8"/>
    </row>
    <row r="39" spans="1:5" x14ac:dyDescent="0.35">
      <c r="A39" s="4"/>
      <c r="B39" s="5"/>
      <c r="C39" s="6"/>
      <c r="D39" s="7"/>
      <c r="E39" s="8"/>
    </row>
    <row r="40" spans="1:5" x14ac:dyDescent="0.35">
      <c r="A40" s="4"/>
      <c r="B40" s="5"/>
      <c r="C40" s="6"/>
      <c r="D40" s="7"/>
      <c r="E40" s="8"/>
    </row>
    <row r="41" spans="1:5" x14ac:dyDescent="0.35">
      <c r="A41" s="4"/>
      <c r="B41" s="5"/>
      <c r="C41" s="6"/>
      <c r="D41" s="7"/>
      <c r="E41" s="8"/>
    </row>
    <row r="42" spans="1:5" x14ac:dyDescent="0.35">
      <c r="A42" s="4"/>
      <c r="B42" s="5"/>
      <c r="C42" s="6"/>
      <c r="D42" s="7"/>
      <c r="E42" s="8"/>
    </row>
    <row r="43" spans="1:5" x14ac:dyDescent="0.35">
      <c r="A43" s="4"/>
      <c r="B43" s="5"/>
      <c r="C43" s="6"/>
      <c r="D43" s="7"/>
      <c r="E43" s="8"/>
    </row>
    <row r="44" spans="1:5" x14ac:dyDescent="0.35">
      <c r="A44" s="4"/>
      <c r="B44" s="5"/>
      <c r="C44" s="6"/>
      <c r="D44" s="7"/>
      <c r="E44" s="8"/>
    </row>
    <row r="45" spans="1:5" x14ac:dyDescent="0.35">
      <c r="A45" s="4"/>
      <c r="B45" s="5"/>
      <c r="C45" s="6"/>
      <c r="D45" s="7"/>
      <c r="E45" s="8"/>
    </row>
    <row r="46" spans="1:5" x14ac:dyDescent="0.35">
      <c r="A46" s="4"/>
      <c r="B46" s="5"/>
      <c r="C46" s="6"/>
      <c r="D46" s="7"/>
      <c r="E46" s="8"/>
    </row>
    <row r="47" spans="1:5" x14ac:dyDescent="0.35">
      <c r="A47" s="9"/>
      <c r="B47" s="10"/>
      <c r="C47" s="11"/>
      <c r="D47" s="12"/>
      <c r="E47" s="13"/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B21" sqref="B21"/>
    </sheetView>
  </sheetViews>
  <sheetFormatPr defaultRowHeight="14.5" x14ac:dyDescent="0.35"/>
  <cols>
    <col min="1" max="1" width="36.453125" customWidth="1"/>
    <col min="2" max="2" width="12.81640625" customWidth="1"/>
    <col min="3" max="3" width="13" customWidth="1"/>
    <col min="4" max="4" width="11" customWidth="1"/>
    <col min="5" max="5" width="11.7265625" customWidth="1"/>
  </cols>
  <sheetData>
    <row r="1" spans="1:6" x14ac:dyDescent="0.35">
      <c r="A1" s="59" t="s">
        <v>6</v>
      </c>
      <c r="B1" s="59"/>
      <c r="C1" s="59"/>
    </row>
    <row r="2" spans="1:6" x14ac:dyDescent="0.35">
      <c r="A2" s="59" t="s">
        <v>23</v>
      </c>
      <c r="B2" s="59"/>
      <c r="C2" s="59"/>
    </row>
    <row r="3" spans="1:6" ht="29" x14ac:dyDescent="0.35">
      <c r="D3" s="26" t="s">
        <v>50</v>
      </c>
      <c r="E3" s="27" t="s">
        <v>49</v>
      </c>
      <c r="F3" s="24"/>
    </row>
    <row r="4" spans="1:6" x14ac:dyDescent="0.35">
      <c r="A4" t="s">
        <v>27</v>
      </c>
      <c r="B4">
        <v>1350</v>
      </c>
      <c r="D4" s="28" t="s">
        <v>58</v>
      </c>
      <c r="E4" s="28" t="s">
        <v>52</v>
      </c>
      <c r="F4" s="24"/>
    </row>
    <row r="5" spans="1:6" x14ac:dyDescent="0.35">
      <c r="A5" t="s">
        <v>28</v>
      </c>
      <c r="B5">
        <v>10000</v>
      </c>
      <c r="D5" s="28" t="s">
        <v>58</v>
      </c>
      <c r="E5" s="28" t="s">
        <v>52</v>
      </c>
      <c r="F5" s="24"/>
    </row>
    <row r="6" spans="1:6" x14ac:dyDescent="0.35">
      <c r="A6" t="s">
        <v>29</v>
      </c>
      <c r="B6">
        <v>10500</v>
      </c>
      <c r="D6" s="28" t="s">
        <v>58</v>
      </c>
      <c r="E6" s="28" t="s">
        <v>52</v>
      </c>
      <c r="F6" s="24"/>
    </row>
    <row r="7" spans="1:6" x14ac:dyDescent="0.35">
      <c r="A7" t="s">
        <v>31</v>
      </c>
      <c r="B7">
        <v>10000</v>
      </c>
      <c r="D7" s="28" t="s">
        <v>58</v>
      </c>
      <c r="E7" s="28" t="s">
        <v>52</v>
      </c>
      <c r="F7" s="24"/>
    </row>
    <row r="8" spans="1:6" x14ac:dyDescent="0.35">
      <c r="A8" t="s">
        <v>33</v>
      </c>
      <c r="B8">
        <v>20000</v>
      </c>
      <c r="D8" s="28" t="s">
        <v>58</v>
      </c>
      <c r="E8" s="28" t="s">
        <v>52</v>
      </c>
      <c r="F8" s="24"/>
    </row>
    <row r="9" spans="1:6" x14ac:dyDescent="0.35">
      <c r="A9" t="s">
        <v>35</v>
      </c>
      <c r="B9">
        <v>25000</v>
      </c>
      <c r="D9" s="28" t="s">
        <v>58</v>
      </c>
      <c r="E9" s="28" t="s">
        <v>52</v>
      </c>
      <c r="F9" s="24"/>
    </row>
    <row r="10" spans="1:6" x14ac:dyDescent="0.35">
      <c r="A10" t="s">
        <v>36</v>
      </c>
      <c r="B10">
        <v>15000</v>
      </c>
      <c r="D10" s="28" t="s">
        <v>58</v>
      </c>
      <c r="E10" s="28" t="s">
        <v>52</v>
      </c>
      <c r="F10" s="24"/>
    </row>
    <row r="11" spans="1:6" x14ac:dyDescent="0.35">
      <c r="A11" t="s">
        <v>37</v>
      </c>
      <c r="B11">
        <v>15000</v>
      </c>
      <c r="D11" s="28" t="s">
        <v>58</v>
      </c>
      <c r="E11" s="28" t="s">
        <v>52</v>
      </c>
      <c r="F11" s="24"/>
    </row>
    <row r="12" spans="1:6" x14ac:dyDescent="0.35">
      <c r="A12" t="s">
        <v>40</v>
      </c>
      <c r="B12">
        <v>50000</v>
      </c>
      <c r="D12" s="28" t="s">
        <v>58</v>
      </c>
      <c r="E12" s="28" t="s">
        <v>52</v>
      </c>
      <c r="F12" s="24"/>
    </row>
    <row r="13" spans="1:6" x14ac:dyDescent="0.35">
      <c r="A13" t="s">
        <v>41</v>
      </c>
      <c r="B13">
        <f>1000-750</f>
        <v>250</v>
      </c>
      <c r="D13" s="28" t="s">
        <v>58</v>
      </c>
      <c r="E13" s="28" t="s">
        <v>52</v>
      </c>
      <c r="F13" s="24"/>
    </row>
    <row r="14" spans="1:6" x14ac:dyDescent="0.35">
      <c r="A14" t="s">
        <v>42</v>
      </c>
      <c r="B14">
        <v>10000</v>
      </c>
      <c r="D14" s="28" t="s">
        <v>58</v>
      </c>
      <c r="E14" s="28" t="s">
        <v>52</v>
      </c>
      <c r="F14" s="24"/>
    </row>
    <row r="15" spans="1:6" x14ac:dyDescent="0.35">
      <c r="A15" t="s">
        <v>44</v>
      </c>
      <c r="B15">
        <v>880</v>
      </c>
      <c r="D15" s="28" t="s">
        <v>58</v>
      </c>
      <c r="E15" s="28" t="s">
        <v>52</v>
      </c>
      <c r="F15" s="24"/>
    </row>
    <row r="16" spans="1:6" x14ac:dyDescent="0.35">
      <c r="A16" t="s">
        <v>24</v>
      </c>
      <c r="B16">
        <f>150+500</f>
        <v>650</v>
      </c>
      <c r="D16" s="28" t="s">
        <v>55</v>
      </c>
      <c r="E16" s="28" t="s">
        <v>51</v>
      </c>
      <c r="F16" s="24"/>
    </row>
    <row r="17" spans="1:6" x14ac:dyDescent="0.35">
      <c r="A17" t="s">
        <v>25</v>
      </c>
      <c r="B17">
        <v>13000</v>
      </c>
      <c r="D17" s="28" t="s">
        <v>55</v>
      </c>
      <c r="E17" s="28" t="s">
        <v>51</v>
      </c>
      <c r="F17" s="24"/>
    </row>
    <row r="18" spans="1:6" x14ac:dyDescent="0.35">
      <c r="A18" t="s">
        <v>30</v>
      </c>
      <c r="B18">
        <f>3000+500</f>
        <v>3500</v>
      </c>
      <c r="D18" s="28" t="s">
        <v>55</v>
      </c>
      <c r="E18" s="28" t="s">
        <v>51</v>
      </c>
      <c r="F18" s="24"/>
    </row>
    <row r="19" spans="1:6" x14ac:dyDescent="0.35">
      <c r="A19" t="s">
        <v>34</v>
      </c>
      <c r="B19">
        <v>13000</v>
      </c>
      <c r="D19" s="28" t="s">
        <v>55</v>
      </c>
      <c r="E19" s="28" t="s">
        <v>51</v>
      </c>
      <c r="F19" s="24"/>
    </row>
    <row r="20" spans="1:6" x14ac:dyDescent="0.35">
      <c r="A20" t="s">
        <v>43</v>
      </c>
      <c r="B20">
        <v>2770</v>
      </c>
      <c r="D20" s="28" t="s">
        <v>55</v>
      </c>
      <c r="E20" s="28" t="s">
        <v>51</v>
      </c>
      <c r="F20" s="24"/>
    </row>
    <row r="21" spans="1:6" x14ac:dyDescent="0.35">
      <c r="A21" t="s">
        <v>22</v>
      </c>
      <c r="B21">
        <v>750</v>
      </c>
      <c r="D21" s="28" t="s">
        <v>55</v>
      </c>
      <c r="E21" s="28" t="s">
        <v>51</v>
      </c>
      <c r="F21" s="24"/>
    </row>
    <row r="22" spans="1:6" x14ac:dyDescent="0.35">
      <c r="A22" t="s">
        <v>38</v>
      </c>
      <c r="B22">
        <v>75750</v>
      </c>
      <c r="D22" s="28" t="s">
        <v>59</v>
      </c>
      <c r="E22" s="28" t="s">
        <v>51</v>
      </c>
      <c r="F22" s="24"/>
    </row>
    <row r="23" spans="1:6" x14ac:dyDescent="0.35">
      <c r="A23" t="s">
        <v>62</v>
      </c>
      <c r="C23">
        <v>875</v>
      </c>
      <c r="D23" s="28" t="s">
        <v>56</v>
      </c>
      <c r="E23" s="28" t="s">
        <v>52</v>
      </c>
      <c r="F23" s="24"/>
    </row>
    <row r="24" spans="1:6" x14ac:dyDescent="0.35">
      <c r="A24" t="s">
        <v>39</v>
      </c>
      <c r="C24">
        <v>10000</v>
      </c>
      <c r="D24" s="28" t="s">
        <v>56</v>
      </c>
      <c r="E24" s="28" t="s">
        <v>52</v>
      </c>
      <c r="F24" s="24"/>
    </row>
    <row r="25" spans="1:6" x14ac:dyDescent="0.35">
      <c r="A25" t="s">
        <v>45</v>
      </c>
      <c r="C25">
        <v>1000</v>
      </c>
      <c r="D25" s="28" t="s">
        <v>56</v>
      </c>
      <c r="E25" s="28" t="s">
        <v>52</v>
      </c>
      <c r="F25" s="24"/>
    </row>
    <row r="26" spans="1:6" x14ac:dyDescent="0.35">
      <c r="A26" t="s">
        <v>19</v>
      </c>
      <c r="C26">
        <f>13000-8000</f>
        <v>5000</v>
      </c>
      <c r="D26" s="28" t="s">
        <v>56</v>
      </c>
      <c r="E26" s="28" t="s">
        <v>52</v>
      </c>
      <c r="F26" s="24"/>
    </row>
    <row r="27" spans="1:6" x14ac:dyDescent="0.35">
      <c r="A27" t="s">
        <v>53</v>
      </c>
      <c r="C27">
        <f>500+500</f>
        <v>1000</v>
      </c>
      <c r="D27" s="28" t="s">
        <v>56</v>
      </c>
      <c r="E27" s="28" t="s">
        <v>52</v>
      </c>
      <c r="F27" s="24"/>
    </row>
    <row r="28" spans="1:6" x14ac:dyDescent="0.35">
      <c r="A28" t="s">
        <v>54</v>
      </c>
      <c r="C28">
        <v>275</v>
      </c>
      <c r="D28" s="28" t="s">
        <v>56</v>
      </c>
      <c r="E28" s="28" t="s">
        <v>52</v>
      </c>
      <c r="F28" s="24"/>
    </row>
    <row r="29" spans="1:6" x14ac:dyDescent="0.35">
      <c r="A29" t="s">
        <v>47</v>
      </c>
      <c r="C29">
        <v>118750</v>
      </c>
      <c r="D29" s="28" t="s">
        <v>60</v>
      </c>
      <c r="E29" s="28" t="s">
        <v>52</v>
      </c>
      <c r="F29" s="24"/>
    </row>
    <row r="30" spans="1:6" x14ac:dyDescent="0.35">
      <c r="A30" t="s">
        <v>48</v>
      </c>
      <c r="B30">
        <v>9000</v>
      </c>
      <c r="D30" s="28" t="s">
        <v>61</v>
      </c>
      <c r="E30" s="28" t="s">
        <v>52</v>
      </c>
      <c r="F30" s="24"/>
    </row>
    <row r="31" spans="1:6" x14ac:dyDescent="0.35">
      <c r="A31" t="s">
        <v>11</v>
      </c>
      <c r="C31">
        <f>1275-275</f>
        <v>1000</v>
      </c>
      <c r="D31" s="28" t="s">
        <v>57</v>
      </c>
      <c r="E31" s="28" t="s">
        <v>51</v>
      </c>
      <c r="F31" s="24"/>
    </row>
    <row r="32" spans="1:6" x14ac:dyDescent="0.35">
      <c r="A32" t="s">
        <v>26</v>
      </c>
      <c r="C32">
        <v>150000</v>
      </c>
      <c r="D32" s="28" t="s">
        <v>26</v>
      </c>
      <c r="E32" s="28" t="s">
        <v>51</v>
      </c>
      <c r="F32" s="24"/>
    </row>
    <row r="33" spans="1:6" x14ac:dyDescent="0.35">
      <c r="A33" t="s">
        <v>32</v>
      </c>
      <c r="B33">
        <v>1500</v>
      </c>
      <c r="D33" s="28" t="s">
        <v>63</v>
      </c>
      <c r="E33" s="28" t="s">
        <v>51</v>
      </c>
      <c r="F33" s="24"/>
    </row>
    <row r="34" spans="1:6" x14ac:dyDescent="0.35">
      <c r="A34" t="s">
        <v>16</v>
      </c>
      <c r="C34">
        <f>13000-13000</f>
        <v>0</v>
      </c>
      <c r="D34" s="28"/>
      <c r="E34" s="28"/>
      <c r="F34" s="24"/>
    </row>
    <row r="35" spans="1:6" x14ac:dyDescent="0.35">
      <c r="A35" t="s">
        <v>46</v>
      </c>
      <c r="B35">
        <f>8000-8000</f>
        <v>0</v>
      </c>
      <c r="D35" s="28"/>
      <c r="E35" s="28"/>
      <c r="F35" s="24"/>
    </row>
    <row r="36" spans="1:6" ht="15" thickBot="1" x14ac:dyDescent="0.4">
      <c r="B36" s="43">
        <f>SUM(B4:B35)</f>
        <v>287900</v>
      </c>
      <c r="C36" s="43">
        <f>SUM(C4:C35)</f>
        <v>287900</v>
      </c>
      <c r="D36" s="25"/>
      <c r="E36" s="25"/>
    </row>
    <row r="37" spans="1:6" ht="15" thickTop="1" x14ac:dyDescent="0.35"/>
  </sheetData>
  <sortState xmlns:xlrd2="http://schemas.microsoft.com/office/spreadsheetml/2017/richdata2" ref="A4:E35">
    <sortCondition ref="D4:D35"/>
  </sortState>
  <mergeCells count="2">
    <mergeCell ref="A1:C1"/>
    <mergeCell ref="A2:C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workbookViewId="0">
      <selection activeCell="A20" sqref="A20"/>
    </sheetView>
  </sheetViews>
  <sheetFormatPr defaultRowHeight="14.5" x14ac:dyDescent="0.35"/>
  <cols>
    <col min="1" max="1" width="39.81640625" customWidth="1"/>
    <col min="2" max="3" width="18.453125" customWidth="1"/>
  </cols>
  <sheetData>
    <row r="1" spans="1:7" x14ac:dyDescent="0.35">
      <c r="A1" s="59" t="s">
        <v>6</v>
      </c>
      <c r="B1" s="59"/>
      <c r="C1" s="59"/>
      <c r="D1" s="15"/>
      <c r="E1" s="14"/>
      <c r="F1" s="14"/>
      <c r="G1" s="14"/>
    </row>
    <row r="2" spans="1:7" x14ac:dyDescent="0.35">
      <c r="A2" s="60" t="s">
        <v>64</v>
      </c>
      <c r="B2" s="60"/>
      <c r="C2" s="60"/>
      <c r="D2" s="15"/>
      <c r="E2" s="14"/>
      <c r="F2" s="14"/>
      <c r="G2" s="14"/>
    </row>
    <row r="3" spans="1:7" x14ac:dyDescent="0.35">
      <c r="A3" s="61" t="s">
        <v>65</v>
      </c>
      <c r="B3" s="61"/>
      <c r="C3" s="61"/>
      <c r="D3" s="15"/>
      <c r="E3" s="14"/>
      <c r="F3" s="14"/>
      <c r="G3" s="14"/>
    </row>
    <row r="4" spans="1:7" x14ac:dyDescent="0.35">
      <c r="A4" s="16"/>
      <c r="B4" s="29" t="s">
        <v>66</v>
      </c>
      <c r="C4" s="29" t="s">
        <v>66</v>
      </c>
      <c r="D4" s="15"/>
      <c r="E4" s="14"/>
      <c r="F4" s="14"/>
      <c r="G4" s="14"/>
    </row>
    <row r="5" spans="1:7" x14ac:dyDescent="0.35">
      <c r="A5" s="16" t="s">
        <v>26</v>
      </c>
      <c r="B5" s="30">
        <v>150000</v>
      </c>
      <c r="C5" s="35"/>
      <c r="D5" s="15"/>
      <c r="E5" s="14"/>
      <c r="F5" s="14"/>
      <c r="G5" s="14"/>
    </row>
    <row r="6" spans="1:7" x14ac:dyDescent="0.35">
      <c r="A6" s="16" t="s">
        <v>67</v>
      </c>
      <c r="B6" s="32">
        <v>1500</v>
      </c>
      <c r="C6" s="30">
        <f>B5-B6</f>
        <v>148500</v>
      </c>
      <c r="D6" s="15"/>
      <c r="E6" s="14"/>
      <c r="F6" s="14"/>
      <c r="G6" s="14"/>
    </row>
    <row r="7" spans="1:7" x14ac:dyDescent="0.35">
      <c r="A7" s="16" t="s">
        <v>68</v>
      </c>
      <c r="B7" s="31"/>
      <c r="C7" s="32">
        <v>75750</v>
      </c>
      <c r="D7" s="15"/>
      <c r="E7" s="14"/>
      <c r="F7" s="14"/>
      <c r="G7" s="14"/>
    </row>
    <row r="8" spans="1:7" x14ac:dyDescent="0.35">
      <c r="A8" s="17" t="s">
        <v>69</v>
      </c>
      <c r="B8" s="31"/>
      <c r="C8" s="30">
        <f>C6-C7</f>
        <v>72750</v>
      </c>
      <c r="D8" s="15"/>
      <c r="E8" s="14"/>
      <c r="F8" s="14"/>
      <c r="G8" s="14"/>
    </row>
    <row r="9" spans="1:7" x14ac:dyDescent="0.35">
      <c r="A9" s="17" t="s">
        <v>70</v>
      </c>
      <c r="B9" s="30"/>
      <c r="C9" s="30"/>
      <c r="D9" s="15"/>
      <c r="E9" s="14"/>
      <c r="F9" s="14"/>
      <c r="G9" s="14"/>
    </row>
    <row r="10" spans="1:7" x14ac:dyDescent="0.35">
      <c r="A10" s="16" t="s">
        <v>11</v>
      </c>
      <c r="B10" s="30"/>
      <c r="C10" s="32">
        <v>1000</v>
      </c>
      <c r="D10" s="15"/>
      <c r="E10" s="14"/>
      <c r="F10" s="14"/>
      <c r="G10" s="14"/>
    </row>
    <row r="11" spans="1:7" x14ac:dyDescent="0.35">
      <c r="A11" s="17"/>
      <c r="B11" s="30"/>
      <c r="C11" s="30">
        <f>C8+C10</f>
        <v>73750</v>
      </c>
      <c r="D11" s="15"/>
      <c r="E11" s="14"/>
      <c r="F11" s="14"/>
      <c r="G11" s="14"/>
    </row>
    <row r="12" spans="1:7" x14ac:dyDescent="0.35">
      <c r="A12" s="17" t="s">
        <v>71</v>
      </c>
      <c r="B12" s="31"/>
      <c r="C12" s="31"/>
      <c r="D12" s="15"/>
      <c r="E12" s="14"/>
      <c r="F12" s="14"/>
      <c r="G12" s="14"/>
    </row>
    <row r="13" spans="1:7" x14ac:dyDescent="0.35">
      <c r="A13" t="s">
        <v>24</v>
      </c>
      <c r="B13" s="36">
        <f>150+500</f>
        <v>650</v>
      </c>
      <c r="C13" s="31"/>
      <c r="D13" s="15"/>
      <c r="E13" s="14"/>
      <c r="F13" s="14"/>
      <c r="G13" s="14"/>
    </row>
    <row r="14" spans="1:7" x14ac:dyDescent="0.35">
      <c r="A14" t="s">
        <v>25</v>
      </c>
      <c r="B14" s="36">
        <v>13000</v>
      </c>
      <c r="C14" s="20"/>
      <c r="D14" s="15"/>
      <c r="E14" s="14"/>
      <c r="F14" s="14"/>
      <c r="G14" s="14"/>
    </row>
    <row r="15" spans="1:7" x14ac:dyDescent="0.35">
      <c r="A15" t="s">
        <v>30</v>
      </c>
      <c r="B15" s="36">
        <f>3000+500</f>
        <v>3500</v>
      </c>
      <c r="C15" s="20"/>
      <c r="D15" s="15"/>
      <c r="E15" s="14"/>
      <c r="F15" s="14"/>
      <c r="G15" s="14"/>
    </row>
    <row r="16" spans="1:7" x14ac:dyDescent="0.35">
      <c r="A16" t="s">
        <v>34</v>
      </c>
      <c r="B16" s="36">
        <v>13000</v>
      </c>
      <c r="C16" s="20"/>
      <c r="D16" s="15"/>
      <c r="E16" s="14"/>
      <c r="F16" s="14"/>
      <c r="G16" s="14"/>
    </row>
    <row r="17" spans="1:7" x14ac:dyDescent="0.35">
      <c r="A17" t="s">
        <v>43</v>
      </c>
      <c r="B17" s="36">
        <v>2770</v>
      </c>
      <c r="C17" s="20"/>
      <c r="D17" s="15"/>
      <c r="E17" s="14"/>
      <c r="F17" s="14"/>
      <c r="G17" s="14"/>
    </row>
    <row r="18" spans="1:7" x14ac:dyDescent="0.35">
      <c r="A18" t="s">
        <v>22</v>
      </c>
      <c r="B18" s="39">
        <v>750</v>
      </c>
      <c r="C18" s="20">
        <f>SUM(B13:B18)</f>
        <v>33670</v>
      </c>
      <c r="D18" s="15"/>
      <c r="E18" s="14"/>
      <c r="F18" s="14"/>
      <c r="G18" s="14"/>
    </row>
    <row r="19" spans="1:7" x14ac:dyDescent="0.35">
      <c r="A19" s="17" t="s">
        <v>72</v>
      </c>
      <c r="B19" s="33"/>
      <c r="C19" s="41">
        <f>C11-C18</f>
        <v>40080</v>
      </c>
      <c r="D19" s="15"/>
      <c r="E19" s="14"/>
      <c r="F19" s="14"/>
      <c r="G19" s="14"/>
    </row>
    <row r="20" spans="1:7" x14ac:dyDescent="0.35">
      <c r="A20" s="16"/>
      <c r="B20" s="20"/>
      <c r="C20" s="20"/>
      <c r="D20" s="15"/>
      <c r="E20" s="14"/>
      <c r="F20" s="14"/>
      <c r="G20" s="14"/>
    </row>
    <row r="21" spans="1:7" x14ac:dyDescent="0.35">
      <c r="A21" s="16"/>
      <c r="B21" s="19"/>
      <c r="C21" s="19"/>
      <c r="D21" s="15"/>
      <c r="E21" s="14"/>
      <c r="F21" s="14"/>
      <c r="G21" s="14"/>
    </row>
    <row r="22" spans="1:7" x14ac:dyDescent="0.35">
      <c r="A22" s="17"/>
      <c r="B22" s="19"/>
      <c r="C22" s="20"/>
      <c r="D22" s="15"/>
      <c r="E22" s="14"/>
      <c r="F22" s="14"/>
      <c r="G22" s="14"/>
    </row>
    <row r="23" spans="1:7" x14ac:dyDescent="0.35">
      <c r="A23" s="22"/>
      <c r="B23" s="37"/>
      <c r="C23" s="37"/>
      <c r="D23" s="15"/>
      <c r="E23" s="14"/>
      <c r="F23" s="14"/>
      <c r="G23" s="14"/>
    </row>
    <row r="24" spans="1:7" x14ac:dyDescent="0.35">
      <c r="A24" s="15"/>
      <c r="B24" s="38"/>
      <c r="C24" s="38"/>
      <c r="D24" s="15"/>
      <c r="E24" s="14"/>
      <c r="F24" s="14"/>
      <c r="G24" s="14"/>
    </row>
    <row r="25" spans="1:7" x14ac:dyDescent="0.35">
      <c r="A25" s="15"/>
      <c r="B25" s="38"/>
      <c r="C25" s="38"/>
      <c r="D25" s="15"/>
      <c r="E25" s="14"/>
      <c r="F25" s="14"/>
      <c r="G25" s="14"/>
    </row>
    <row r="26" spans="1:7" x14ac:dyDescent="0.35">
      <c r="A26" s="15"/>
      <c r="B26" s="38"/>
      <c r="C26" s="38"/>
      <c r="D26" s="15"/>
      <c r="E26" s="14"/>
      <c r="F26" s="14"/>
      <c r="G26" s="14"/>
    </row>
    <row r="27" spans="1:7" x14ac:dyDescent="0.35">
      <c r="A27" s="15"/>
      <c r="B27" s="38"/>
      <c r="C27" s="38"/>
      <c r="D27" s="15"/>
      <c r="E27" s="14"/>
      <c r="F27" s="14"/>
      <c r="G27" s="14"/>
    </row>
    <row r="28" spans="1:7" x14ac:dyDescent="0.35">
      <c r="A28" s="15"/>
      <c r="B28" s="38"/>
      <c r="C28" s="38"/>
      <c r="D28" s="15"/>
      <c r="E28" s="14"/>
      <c r="F28" s="14"/>
      <c r="G28" s="14"/>
    </row>
    <row r="29" spans="1:7" x14ac:dyDescent="0.35">
      <c r="A29" s="15"/>
      <c r="B29" s="38"/>
      <c r="C29" s="38"/>
      <c r="D29" s="15"/>
      <c r="E29" s="14"/>
      <c r="F29" s="14"/>
      <c r="G29" s="14"/>
    </row>
    <row r="30" spans="1:7" x14ac:dyDescent="0.35">
      <c r="A30" s="15"/>
      <c r="B30" s="38"/>
      <c r="C30" s="38"/>
      <c r="D30" s="15"/>
      <c r="E30" s="14"/>
      <c r="F30" s="14"/>
      <c r="G30" s="14"/>
    </row>
    <row r="31" spans="1:7" x14ac:dyDescent="0.35">
      <c r="A31" s="15"/>
      <c r="B31" s="15"/>
      <c r="C31" s="15"/>
      <c r="D31" s="15"/>
      <c r="E31" s="14"/>
      <c r="F31" s="14"/>
      <c r="G31" s="14"/>
    </row>
    <row r="32" spans="1:7" x14ac:dyDescent="0.35">
      <c r="A32" s="15"/>
      <c r="B32" s="15"/>
      <c r="C32" s="15"/>
      <c r="D32" s="15"/>
      <c r="E32" s="14"/>
      <c r="F32" s="14"/>
      <c r="G32" s="14"/>
    </row>
    <row r="33" spans="1:7" x14ac:dyDescent="0.35">
      <c r="A33" s="15"/>
      <c r="B33" s="15"/>
      <c r="C33" s="15"/>
      <c r="D33" s="15"/>
      <c r="E33" s="14"/>
      <c r="F33" s="14"/>
      <c r="G33" s="14"/>
    </row>
    <row r="34" spans="1:7" x14ac:dyDescent="0.35">
      <c r="A34" s="15"/>
      <c r="B34" s="15"/>
      <c r="C34" s="15"/>
      <c r="D34" s="15"/>
      <c r="E34" s="14"/>
      <c r="F34" s="14"/>
      <c r="G34" s="14"/>
    </row>
    <row r="35" spans="1:7" x14ac:dyDescent="0.35">
      <c r="A35" s="15"/>
      <c r="B35" s="15"/>
      <c r="C35" s="15"/>
      <c r="D35" s="15"/>
      <c r="E35" s="14"/>
      <c r="F35" s="14"/>
      <c r="G35" s="14"/>
    </row>
    <row r="36" spans="1:7" x14ac:dyDescent="0.35">
      <c r="A36" s="15"/>
      <c r="B36" s="15"/>
      <c r="C36" s="15"/>
      <c r="D36" s="15"/>
      <c r="E36" s="14"/>
      <c r="F36" s="14"/>
      <c r="G36" s="14"/>
    </row>
    <row r="37" spans="1:7" x14ac:dyDescent="0.35">
      <c r="A37" s="15"/>
      <c r="B37" s="15"/>
      <c r="C37" s="15"/>
      <c r="D37" s="15"/>
      <c r="E37" s="14"/>
      <c r="F37" s="14"/>
      <c r="G37" s="14"/>
    </row>
    <row r="38" spans="1:7" x14ac:dyDescent="0.35">
      <c r="A38" s="15"/>
      <c r="B38" s="15"/>
      <c r="C38" s="15"/>
      <c r="D38" s="15"/>
      <c r="E38" s="14"/>
      <c r="F38" s="14"/>
      <c r="G38" s="14"/>
    </row>
    <row r="39" spans="1:7" x14ac:dyDescent="0.35">
      <c r="A39" s="15"/>
      <c r="B39" s="15"/>
      <c r="C39" s="15"/>
      <c r="D39" s="15"/>
      <c r="E39" s="14"/>
      <c r="F39" s="14"/>
      <c r="G39" s="14"/>
    </row>
    <row r="40" spans="1:7" x14ac:dyDescent="0.35">
      <c r="A40" s="15"/>
      <c r="B40" s="15"/>
      <c r="C40" s="15"/>
      <c r="D40" s="15"/>
      <c r="E40" s="14"/>
      <c r="F40" s="14"/>
      <c r="G40" s="14"/>
    </row>
    <row r="41" spans="1:7" x14ac:dyDescent="0.35">
      <c r="A41" s="15"/>
      <c r="B41" s="15"/>
      <c r="C41" s="15"/>
      <c r="D41" s="15"/>
      <c r="E41" s="14"/>
      <c r="F41" s="14"/>
      <c r="G41" s="14"/>
    </row>
  </sheetData>
  <mergeCells count="3">
    <mergeCell ref="A2:C2"/>
    <mergeCell ref="A3:C3"/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"/>
  <sheetViews>
    <sheetView workbookViewId="0">
      <selection activeCell="F20" sqref="F20"/>
    </sheetView>
  </sheetViews>
  <sheetFormatPr defaultRowHeight="14.5" x14ac:dyDescent="0.35"/>
  <cols>
    <col min="1" max="1" width="38.54296875" customWidth="1"/>
    <col min="2" max="2" width="11.54296875" customWidth="1"/>
    <col min="3" max="3" width="11.81640625" customWidth="1"/>
    <col min="4" max="4" width="13.453125" bestFit="1" customWidth="1"/>
  </cols>
  <sheetData>
    <row r="1" spans="1:8" x14ac:dyDescent="0.35">
      <c r="A1" s="59" t="s">
        <v>6</v>
      </c>
      <c r="B1" s="59"/>
      <c r="C1" s="59"/>
      <c r="D1" s="59"/>
    </row>
    <row r="2" spans="1:8" x14ac:dyDescent="0.35">
      <c r="A2" s="61" t="s">
        <v>73</v>
      </c>
      <c r="B2" s="61"/>
      <c r="C2" s="61"/>
      <c r="D2" s="61"/>
      <c r="E2" s="15"/>
      <c r="F2" s="15"/>
      <c r="G2" s="15"/>
      <c r="H2" s="15"/>
    </row>
    <row r="3" spans="1:8" x14ac:dyDescent="0.35">
      <c r="A3" s="61" t="s">
        <v>74</v>
      </c>
      <c r="B3" s="61"/>
      <c r="C3" s="61"/>
      <c r="D3" s="61"/>
      <c r="E3" s="15"/>
      <c r="F3" s="15"/>
      <c r="G3" s="15"/>
      <c r="H3" s="15"/>
    </row>
    <row r="4" spans="1:8" x14ac:dyDescent="0.35">
      <c r="B4" s="18" t="s">
        <v>66</v>
      </c>
      <c r="C4" s="18" t="s">
        <v>66</v>
      </c>
      <c r="D4" s="18" t="s">
        <v>66</v>
      </c>
      <c r="E4" s="15"/>
      <c r="F4" s="15"/>
      <c r="G4" s="15"/>
      <c r="H4" s="15"/>
    </row>
    <row r="5" spans="1:8" x14ac:dyDescent="0.35">
      <c r="A5" s="17" t="s">
        <v>75</v>
      </c>
      <c r="B5" s="34"/>
      <c r="C5" s="34"/>
      <c r="D5" s="34"/>
      <c r="E5" s="15"/>
      <c r="F5" s="15"/>
      <c r="G5" s="15"/>
      <c r="H5" s="15"/>
    </row>
    <row r="6" spans="1:8" x14ac:dyDescent="0.35">
      <c r="A6" s="16" t="s">
        <v>31</v>
      </c>
      <c r="B6" s="19"/>
      <c r="C6" s="19">
        <v>10000</v>
      </c>
      <c r="D6" s="19"/>
      <c r="E6" s="15"/>
      <c r="F6" s="15"/>
      <c r="G6" s="15"/>
      <c r="H6" s="15"/>
    </row>
    <row r="7" spans="1:8" x14ac:dyDescent="0.35">
      <c r="A7" s="16" t="s">
        <v>76</v>
      </c>
      <c r="B7" s="19"/>
      <c r="C7" s="19"/>
      <c r="D7" s="19"/>
      <c r="E7" s="15"/>
      <c r="F7" s="15"/>
      <c r="G7" s="15"/>
      <c r="H7" s="15"/>
    </row>
    <row r="8" spans="1:8" x14ac:dyDescent="0.35">
      <c r="A8" s="16" t="s">
        <v>77</v>
      </c>
      <c r="B8" s="20">
        <v>880</v>
      </c>
      <c r="C8" s="20"/>
      <c r="D8" s="20"/>
      <c r="E8" s="15"/>
      <c r="F8" s="15"/>
      <c r="G8" s="15"/>
      <c r="H8" s="15"/>
    </row>
    <row r="9" spans="1:8" x14ac:dyDescent="0.35">
      <c r="A9" s="16" t="s">
        <v>78</v>
      </c>
      <c r="B9" s="40">
        <v>1350</v>
      </c>
      <c r="C9" s="20">
        <f>SUM(B8:B9)</f>
        <v>2230</v>
      </c>
      <c r="D9" s="20"/>
      <c r="E9" s="15"/>
      <c r="F9" s="15"/>
      <c r="G9" s="15"/>
      <c r="H9" s="15"/>
    </row>
    <row r="10" spans="1:8" x14ac:dyDescent="0.35">
      <c r="A10" s="16" t="s">
        <v>29</v>
      </c>
      <c r="B10" s="20"/>
      <c r="C10" s="20">
        <v>10500</v>
      </c>
      <c r="D10" s="20"/>
      <c r="E10" s="15"/>
      <c r="F10" s="15"/>
      <c r="G10" s="15"/>
      <c r="H10" s="15"/>
    </row>
    <row r="11" spans="1:8" x14ac:dyDescent="0.35">
      <c r="A11" s="16" t="s">
        <v>41</v>
      </c>
      <c r="B11" s="20"/>
      <c r="C11" s="20">
        <v>250</v>
      </c>
      <c r="D11" s="20"/>
      <c r="E11" s="15"/>
      <c r="F11" s="15"/>
      <c r="G11" s="15"/>
      <c r="H11" s="15"/>
    </row>
    <row r="12" spans="1:8" x14ac:dyDescent="0.35">
      <c r="A12" s="16" t="s">
        <v>42</v>
      </c>
      <c r="B12" s="20"/>
      <c r="C12" s="20">
        <v>10000</v>
      </c>
      <c r="D12" s="20"/>
      <c r="E12" s="15"/>
      <c r="F12" s="15"/>
      <c r="G12" s="15"/>
      <c r="H12" s="15"/>
    </row>
    <row r="13" spans="1:8" x14ac:dyDescent="0.35">
      <c r="A13" s="16" t="s">
        <v>28</v>
      </c>
      <c r="B13" s="20"/>
      <c r="C13" s="20">
        <v>10000</v>
      </c>
      <c r="D13" s="20"/>
      <c r="E13" s="15"/>
      <c r="F13" s="15"/>
      <c r="G13" s="15"/>
      <c r="H13" s="15"/>
    </row>
    <row r="14" spans="1:8" x14ac:dyDescent="0.35">
      <c r="A14" s="16" t="s">
        <v>33</v>
      </c>
      <c r="B14" s="20"/>
      <c r="C14" s="20">
        <v>20000</v>
      </c>
      <c r="D14" s="20"/>
      <c r="E14" s="15"/>
      <c r="F14" s="15"/>
      <c r="G14" s="15"/>
      <c r="H14" s="15"/>
    </row>
    <row r="15" spans="1:8" x14ac:dyDescent="0.35">
      <c r="A15" s="16" t="s">
        <v>35</v>
      </c>
      <c r="B15" s="20"/>
      <c r="C15" s="20">
        <v>25000</v>
      </c>
      <c r="D15" s="20"/>
      <c r="E15" s="15"/>
      <c r="F15" s="15"/>
      <c r="G15" s="15"/>
      <c r="H15" s="15"/>
    </row>
    <row r="16" spans="1:8" x14ac:dyDescent="0.35">
      <c r="A16" s="16" t="s">
        <v>36</v>
      </c>
      <c r="B16" s="20"/>
      <c r="C16" s="20">
        <v>15000</v>
      </c>
      <c r="D16" s="20"/>
      <c r="E16" s="15"/>
      <c r="F16" s="15"/>
      <c r="G16" s="15"/>
      <c r="H16" s="15"/>
    </row>
    <row r="17" spans="1:8" x14ac:dyDescent="0.35">
      <c r="A17" s="16" t="s">
        <v>79</v>
      </c>
      <c r="B17" s="20"/>
      <c r="C17" s="20">
        <v>15000</v>
      </c>
      <c r="D17" s="20"/>
      <c r="E17" s="15"/>
      <c r="F17" s="15"/>
      <c r="G17" s="15"/>
      <c r="H17" s="15"/>
    </row>
    <row r="18" spans="1:8" x14ac:dyDescent="0.35">
      <c r="A18" s="16" t="s">
        <v>40</v>
      </c>
      <c r="B18" s="20"/>
      <c r="C18" s="40">
        <v>50000</v>
      </c>
      <c r="D18" s="20">
        <f>SUM(C5:C18)</f>
        <v>167980</v>
      </c>
      <c r="E18" s="15"/>
      <c r="F18" s="15"/>
      <c r="G18" s="15"/>
      <c r="H18" s="15"/>
    </row>
    <row r="19" spans="1:8" x14ac:dyDescent="0.35">
      <c r="A19" s="17" t="s">
        <v>80</v>
      </c>
      <c r="B19" s="20"/>
      <c r="C19" s="20"/>
      <c r="D19" s="20"/>
      <c r="E19" s="15"/>
      <c r="F19" s="15"/>
      <c r="G19" s="15"/>
      <c r="H19" s="15"/>
    </row>
    <row r="20" spans="1:8" x14ac:dyDescent="0.35">
      <c r="A20" s="16" t="s">
        <v>81</v>
      </c>
      <c r="B20" s="20"/>
      <c r="C20" s="20"/>
      <c r="D20" s="20"/>
      <c r="E20" s="15"/>
      <c r="F20" s="15"/>
      <c r="G20" s="15"/>
      <c r="H20" s="15"/>
    </row>
    <row r="21" spans="1:8" x14ac:dyDescent="0.35">
      <c r="A21" s="16" t="s">
        <v>82</v>
      </c>
      <c r="B21" s="20">
        <v>875</v>
      </c>
      <c r="C21" s="20"/>
      <c r="D21" s="20"/>
      <c r="E21" s="15"/>
      <c r="F21" s="15"/>
      <c r="G21" s="15"/>
      <c r="H21" s="15"/>
    </row>
    <row r="22" spans="1:8" x14ac:dyDescent="0.35">
      <c r="A22" s="16" t="s">
        <v>83</v>
      </c>
      <c r="B22" s="40">
        <v>1000</v>
      </c>
      <c r="C22" s="20">
        <f>SUM(B21:B22)</f>
        <v>1875</v>
      </c>
      <c r="D22" s="20"/>
      <c r="E22" s="15"/>
      <c r="F22" s="15"/>
      <c r="G22" s="15"/>
      <c r="H22" s="15"/>
    </row>
    <row r="23" spans="1:8" x14ac:dyDescent="0.35">
      <c r="A23" s="16" t="s">
        <v>19</v>
      </c>
      <c r="B23" s="20"/>
      <c r="C23" s="20">
        <v>5000</v>
      </c>
      <c r="D23" s="20"/>
      <c r="E23" s="15"/>
      <c r="F23" s="15"/>
      <c r="G23" s="15"/>
      <c r="H23" s="15"/>
    </row>
    <row r="24" spans="1:8" x14ac:dyDescent="0.35">
      <c r="A24" s="16" t="s">
        <v>84</v>
      </c>
      <c r="B24" s="20"/>
      <c r="C24" s="20">
        <v>1000</v>
      </c>
      <c r="D24" s="20"/>
      <c r="E24" s="15"/>
      <c r="F24" s="15"/>
      <c r="G24" s="15"/>
      <c r="H24" s="15"/>
    </row>
    <row r="25" spans="1:8" x14ac:dyDescent="0.35">
      <c r="A25" s="16" t="s">
        <v>54</v>
      </c>
      <c r="B25" s="20"/>
      <c r="C25" s="20">
        <v>275</v>
      </c>
      <c r="D25" s="20"/>
      <c r="E25" s="15"/>
      <c r="F25" s="15"/>
      <c r="G25" s="15"/>
      <c r="H25" s="15"/>
    </row>
    <row r="26" spans="1:8" x14ac:dyDescent="0.35">
      <c r="A26" s="16" t="s">
        <v>39</v>
      </c>
      <c r="B26" s="20"/>
      <c r="C26" s="40">
        <v>10000</v>
      </c>
      <c r="D26" s="42">
        <f>SUM(C22:C26)</f>
        <v>18150</v>
      </c>
      <c r="E26" s="15"/>
      <c r="F26" s="15"/>
      <c r="G26" s="15"/>
      <c r="H26" s="15"/>
    </row>
    <row r="27" spans="1:8" ht="15" thickBot="1" x14ac:dyDescent="0.4">
      <c r="A27" s="17" t="s">
        <v>85</v>
      </c>
      <c r="B27" s="20"/>
      <c r="C27" s="20"/>
      <c r="D27" s="44">
        <f>D18-D26</f>
        <v>149830</v>
      </c>
      <c r="E27" s="15"/>
      <c r="F27" s="15"/>
      <c r="G27" s="15"/>
      <c r="H27" s="15"/>
    </row>
    <row r="28" spans="1:8" ht="15" thickTop="1" x14ac:dyDescent="0.35">
      <c r="A28" s="15"/>
      <c r="B28" s="20"/>
      <c r="C28" s="20"/>
      <c r="D28" s="20"/>
      <c r="E28" s="15"/>
      <c r="F28" s="15"/>
      <c r="G28" s="15"/>
      <c r="H28" s="15"/>
    </row>
    <row r="29" spans="1:8" x14ac:dyDescent="0.35">
      <c r="A29" s="17" t="s">
        <v>86</v>
      </c>
      <c r="B29" s="20"/>
      <c r="C29" s="20"/>
      <c r="D29" s="20"/>
      <c r="E29" s="15"/>
      <c r="F29" s="15"/>
      <c r="G29" s="15"/>
      <c r="H29" s="15"/>
    </row>
    <row r="30" spans="1:8" x14ac:dyDescent="0.35">
      <c r="A30" s="16" t="s">
        <v>47</v>
      </c>
      <c r="B30" s="20"/>
      <c r="C30" s="20">
        <v>118750</v>
      </c>
      <c r="D30" s="20"/>
      <c r="E30" s="15"/>
      <c r="F30" s="15"/>
      <c r="G30" s="15"/>
      <c r="H30" s="15"/>
    </row>
    <row r="31" spans="1:8" x14ac:dyDescent="0.35">
      <c r="A31" t="s">
        <v>88</v>
      </c>
      <c r="B31" s="20"/>
      <c r="C31" s="40">
        <f>'Statement of PL'!C19</f>
        <v>40080</v>
      </c>
      <c r="D31" s="20"/>
      <c r="E31" s="15"/>
      <c r="F31" s="15"/>
      <c r="G31" s="15"/>
      <c r="H31" s="15"/>
    </row>
    <row r="32" spans="1:8" x14ac:dyDescent="0.35">
      <c r="A32" s="16"/>
      <c r="B32" s="20"/>
      <c r="C32" s="20">
        <f>C30+C31</f>
        <v>158830</v>
      </c>
      <c r="D32" s="21"/>
      <c r="E32" s="15"/>
      <c r="F32" s="23"/>
      <c r="G32" s="15"/>
      <c r="H32" s="15"/>
    </row>
    <row r="33" spans="1:8" ht="15" thickBot="1" x14ac:dyDescent="0.4">
      <c r="A33" s="16" t="s">
        <v>87</v>
      </c>
      <c r="B33" s="16"/>
      <c r="C33" s="45">
        <v>9000</v>
      </c>
      <c r="D33" s="46">
        <f>C32-C33</f>
        <v>149830</v>
      </c>
      <c r="E33" s="15"/>
      <c r="F33" s="15"/>
      <c r="G33" s="15"/>
      <c r="H33" s="15"/>
    </row>
    <row r="34" spans="1:8" ht="15" thickTop="1" x14ac:dyDescent="0.35">
      <c r="A34" s="15"/>
      <c r="B34" s="15"/>
      <c r="C34" s="15"/>
      <c r="D34" s="15"/>
      <c r="E34" s="15"/>
      <c r="F34" s="15"/>
      <c r="G34" s="15"/>
      <c r="H34" s="15"/>
    </row>
    <row r="35" spans="1:8" x14ac:dyDescent="0.35">
      <c r="A35" s="15"/>
      <c r="B35" s="15"/>
      <c r="C35" s="15"/>
      <c r="D35" s="15"/>
      <c r="E35" s="15"/>
      <c r="F35" s="15"/>
      <c r="G35" s="15"/>
      <c r="H35" s="15"/>
    </row>
    <row r="36" spans="1:8" x14ac:dyDescent="0.35">
      <c r="A36" s="15"/>
      <c r="B36" s="15"/>
      <c r="C36" s="15"/>
      <c r="D36" s="15"/>
      <c r="E36" s="15"/>
      <c r="F36" s="15"/>
      <c r="G36" s="15"/>
      <c r="H36" s="15"/>
    </row>
    <row r="37" spans="1:8" x14ac:dyDescent="0.35">
      <c r="A37" s="15"/>
      <c r="B37" s="15"/>
      <c r="C37" s="15"/>
      <c r="D37" s="15"/>
      <c r="E37" s="15"/>
      <c r="F37" s="15"/>
      <c r="G37" s="15"/>
      <c r="H37" s="15"/>
    </row>
    <row r="38" spans="1:8" x14ac:dyDescent="0.35">
      <c r="A38" s="15"/>
      <c r="B38" s="15"/>
      <c r="C38" s="15"/>
      <c r="D38" s="15"/>
      <c r="E38" s="15"/>
      <c r="F38" s="15"/>
      <c r="G38" s="15"/>
      <c r="H38" s="15"/>
    </row>
    <row r="39" spans="1:8" x14ac:dyDescent="0.35">
      <c r="A39" s="15"/>
      <c r="B39" s="15"/>
      <c r="C39" s="15"/>
      <c r="D39" s="15"/>
      <c r="E39" s="15"/>
      <c r="F39" s="15"/>
      <c r="G39" s="15"/>
      <c r="H39" s="15"/>
    </row>
    <row r="40" spans="1:8" x14ac:dyDescent="0.35">
      <c r="A40" s="15"/>
      <c r="B40" s="15"/>
      <c r="C40" s="15"/>
      <c r="D40" s="15"/>
      <c r="E40" s="15"/>
      <c r="F40" s="15"/>
      <c r="G40" s="15"/>
      <c r="H40" s="15"/>
    </row>
    <row r="41" spans="1:8" x14ac:dyDescent="0.35">
      <c r="A41" s="15"/>
      <c r="B41" s="15"/>
      <c r="C41" s="15"/>
      <c r="D41" s="15"/>
      <c r="E41" s="15"/>
      <c r="F41" s="15"/>
      <c r="G41" s="15"/>
      <c r="H41" s="15"/>
    </row>
    <row r="42" spans="1:8" x14ac:dyDescent="0.35">
      <c r="A42" s="15"/>
      <c r="B42" s="15"/>
      <c r="C42" s="15"/>
      <c r="D42" s="15"/>
      <c r="E42" s="15"/>
      <c r="F42" s="15"/>
      <c r="G42" s="15"/>
      <c r="H42" s="15"/>
    </row>
    <row r="43" spans="1:8" x14ac:dyDescent="0.35">
      <c r="A43" s="15"/>
      <c r="B43" s="15"/>
      <c r="C43" s="15"/>
      <c r="D43" s="15"/>
      <c r="E43" s="15"/>
      <c r="F43" s="15"/>
      <c r="G43" s="15"/>
      <c r="H43" s="15"/>
    </row>
    <row r="44" spans="1:8" x14ac:dyDescent="0.35">
      <c r="A44" s="15"/>
      <c r="B44" s="15"/>
      <c r="C44" s="15"/>
      <c r="D44" s="15"/>
      <c r="E44" s="15"/>
      <c r="F44" s="15"/>
      <c r="G44" s="15"/>
      <c r="H44" s="15"/>
    </row>
    <row r="45" spans="1:8" x14ac:dyDescent="0.35">
      <c r="A45" s="15"/>
      <c r="B45" s="15"/>
      <c r="C45" s="15"/>
      <c r="D45" s="15"/>
      <c r="E45" s="15"/>
      <c r="F45" s="15"/>
      <c r="G45" s="15"/>
      <c r="H45" s="15"/>
    </row>
  </sheetData>
  <mergeCells count="3">
    <mergeCell ref="A2:D2"/>
    <mergeCell ref="A3:D3"/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5653-70BA-4AD6-90D7-336D09DA771B}">
  <dimension ref="A2:S36"/>
  <sheetViews>
    <sheetView tabSelected="1" workbookViewId="0">
      <selection activeCell="Q35" sqref="Q35"/>
    </sheetView>
  </sheetViews>
  <sheetFormatPr defaultRowHeight="14.5" x14ac:dyDescent="0.35"/>
  <cols>
    <col min="1" max="1" width="29.54296875" customWidth="1"/>
    <col min="2" max="2" width="12.54296875" bestFit="1" customWidth="1"/>
    <col min="3" max="3" width="11.54296875" bestFit="1" customWidth="1"/>
    <col min="5" max="5" width="19.26953125" customWidth="1"/>
    <col min="11" max="11" width="21.54296875" customWidth="1"/>
    <col min="12" max="12" width="14.54296875" customWidth="1"/>
    <col min="16" max="16" width="20.26953125" customWidth="1"/>
  </cols>
  <sheetData>
    <row r="2" spans="1:16" x14ac:dyDescent="0.35">
      <c r="A2" s="52" t="s">
        <v>128</v>
      </c>
      <c r="B2" s="52" t="s">
        <v>127</v>
      </c>
      <c r="C2" s="52" t="s">
        <v>126</v>
      </c>
      <c r="E2" s="51" t="s">
        <v>129</v>
      </c>
      <c r="K2" t="s">
        <v>128</v>
      </c>
      <c r="L2" t="s">
        <v>127</v>
      </c>
      <c r="M2" t="s">
        <v>126</v>
      </c>
      <c r="N2" t="s">
        <v>125</v>
      </c>
    </row>
    <row r="3" spans="1:16" x14ac:dyDescent="0.35">
      <c r="A3" t="s">
        <v>123</v>
      </c>
      <c r="B3" s="48">
        <v>75</v>
      </c>
      <c r="C3" s="48"/>
      <c r="E3" t="s">
        <v>124</v>
      </c>
      <c r="K3" t="s">
        <v>123</v>
      </c>
      <c r="L3" s="48">
        <v>75</v>
      </c>
      <c r="M3" s="48"/>
      <c r="N3" t="s">
        <v>118</v>
      </c>
    </row>
    <row r="4" spans="1:16" x14ac:dyDescent="0.35">
      <c r="A4" t="s">
        <v>81</v>
      </c>
      <c r="B4" s="48"/>
      <c r="C4" s="48">
        <v>3700</v>
      </c>
      <c r="E4" t="s">
        <v>92</v>
      </c>
      <c r="K4" t="s">
        <v>122</v>
      </c>
      <c r="L4" s="48">
        <v>12500</v>
      </c>
      <c r="N4" t="s">
        <v>118</v>
      </c>
    </row>
    <row r="5" spans="1:16" x14ac:dyDescent="0.35">
      <c r="A5" t="s">
        <v>48</v>
      </c>
      <c r="B5" s="48">
        <v>4000</v>
      </c>
      <c r="C5" s="48"/>
      <c r="K5" t="s">
        <v>76</v>
      </c>
      <c r="L5" s="48">
        <v>4300</v>
      </c>
      <c r="M5" s="48"/>
      <c r="N5" t="s">
        <v>118</v>
      </c>
    </row>
    <row r="6" spans="1:16" x14ac:dyDescent="0.35">
      <c r="A6" t="s">
        <v>122</v>
      </c>
      <c r="B6" s="48">
        <v>12500</v>
      </c>
      <c r="K6" t="s">
        <v>37</v>
      </c>
      <c r="L6" s="48">
        <v>22500</v>
      </c>
      <c r="N6" t="s">
        <v>118</v>
      </c>
    </row>
    <row r="7" spans="1:16" x14ac:dyDescent="0.35">
      <c r="A7" t="s">
        <v>95</v>
      </c>
      <c r="B7" s="48">
        <v>850</v>
      </c>
      <c r="C7" s="48"/>
      <c r="K7" t="s">
        <v>29</v>
      </c>
      <c r="L7" s="48">
        <v>5500</v>
      </c>
      <c r="M7" s="48"/>
      <c r="N7" t="s">
        <v>118</v>
      </c>
    </row>
    <row r="8" spans="1:16" x14ac:dyDescent="0.35">
      <c r="A8" t="s">
        <v>30</v>
      </c>
      <c r="B8" s="48">
        <v>4750</v>
      </c>
      <c r="C8" s="48"/>
      <c r="E8" s="51" t="s">
        <v>121</v>
      </c>
      <c r="K8" t="s">
        <v>113</v>
      </c>
      <c r="L8" s="48">
        <v>17500</v>
      </c>
      <c r="N8" t="s">
        <v>118</v>
      </c>
    </row>
    <row r="9" spans="1:16" x14ac:dyDescent="0.35">
      <c r="A9" t="s">
        <v>76</v>
      </c>
      <c r="B9" s="48">
        <v>4300</v>
      </c>
      <c r="C9" s="48"/>
      <c r="E9" t="s">
        <v>93</v>
      </c>
      <c r="F9">
        <v>500</v>
      </c>
      <c r="G9" t="s">
        <v>120</v>
      </c>
      <c r="K9" t="s">
        <v>109</v>
      </c>
      <c r="L9" s="48">
        <v>6000</v>
      </c>
      <c r="M9" s="48"/>
      <c r="N9" t="s">
        <v>118</v>
      </c>
    </row>
    <row r="10" spans="1:16" x14ac:dyDescent="0.35">
      <c r="A10" t="s">
        <v>117</v>
      </c>
      <c r="B10" s="48">
        <v>2375</v>
      </c>
      <c r="C10" s="48"/>
      <c r="E10" t="s">
        <v>90</v>
      </c>
      <c r="F10">
        <v>200</v>
      </c>
      <c r="G10" t="s">
        <v>119</v>
      </c>
      <c r="K10" t="s">
        <v>36</v>
      </c>
      <c r="L10" s="48">
        <v>40000</v>
      </c>
      <c r="M10" s="48"/>
      <c r="N10" t="s">
        <v>118</v>
      </c>
    </row>
    <row r="11" spans="1:16" x14ac:dyDescent="0.35">
      <c r="A11" t="s">
        <v>37</v>
      </c>
      <c r="B11" s="48">
        <v>22500</v>
      </c>
      <c r="K11" t="s">
        <v>100</v>
      </c>
      <c r="L11" s="48">
        <v>11000</v>
      </c>
      <c r="M11" s="48"/>
      <c r="N11" t="s">
        <v>118</v>
      </c>
      <c r="P11" s="50"/>
    </row>
    <row r="12" spans="1:16" x14ac:dyDescent="0.35">
      <c r="A12" t="s">
        <v>29</v>
      </c>
      <c r="B12" s="48">
        <v>5500</v>
      </c>
      <c r="C12" s="48"/>
      <c r="K12" t="s">
        <v>30</v>
      </c>
      <c r="L12" s="48">
        <v>4750</v>
      </c>
      <c r="M12" s="48"/>
      <c r="N12" t="s">
        <v>112</v>
      </c>
    </row>
    <row r="13" spans="1:16" x14ac:dyDescent="0.35">
      <c r="A13" t="s">
        <v>47</v>
      </c>
      <c r="B13" s="48"/>
      <c r="C13" s="48">
        <v>25985</v>
      </c>
      <c r="K13" t="s">
        <v>117</v>
      </c>
      <c r="L13" s="48">
        <v>2375</v>
      </c>
      <c r="M13" s="48"/>
      <c r="N13" t="s">
        <v>112</v>
      </c>
    </row>
    <row r="14" spans="1:16" x14ac:dyDescent="0.35">
      <c r="A14" t="s">
        <v>11</v>
      </c>
      <c r="B14" s="48"/>
      <c r="C14" s="49">
        <f>2000-500</f>
        <v>1500</v>
      </c>
      <c r="K14" t="s">
        <v>116</v>
      </c>
      <c r="L14" s="49">
        <f>3250+200</f>
        <v>3450</v>
      </c>
      <c r="M14" s="48"/>
      <c r="N14" t="s">
        <v>112</v>
      </c>
      <c r="P14" s="50"/>
    </row>
    <row r="15" spans="1:16" x14ac:dyDescent="0.35">
      <c r="A15" t="s">
        <v>39</v>
      </c>
      <c r="B15" s="48"/>
      <c r="C15" s="48">
        <v>15000</v>
      </c>
      <c r="K15" t="s">
        <v>43</v>
      </c>
      <c r="L15" s="48">
        <v>375</v>
      </c>
      <c r="M15" s="48"/>
      <c r="N15" t="s">
        <v>112</v>
      </c>
      <c r="P15" s="50"/>
    </row>
    <row r="16" spans="1:16" x14ac:dyDescent="0.35">
      <c r="A16" t="s">
        <v>26</v>
      </c>
      <c r="B16" s="48"/>
      <c r="C16" s="48">
        <v>45000</v>
      </c>
      <c r="K16" t="s">
        <v>110</v>
      </c>
      <c r="L16" s="48">
        <v>1500</v>
      </c>
      <c r="M16" s="48"/>
      <c r="N16" t="s">
        <v>112</v>
      </c>
    </row>
    <row r="17" spans="1:19" x14ac:dyDescent="0.35">
      <c r="A17" t="s">
        <v>116</v>
      </c>
      <c r="B17" s="49">
        <f>3250+200</f>
        <v>3450</v>
      </c>
      <c r="C17" s="48"/>
      <c r="K17" t="s">
        <v>107</v>
      </c>
      <c r="L17" s="48">
        <v>180</v>
      </c>
      <c r="M17" s="48"/>
      <c r="N17" t="s">
        <v>112</v>
      </c>
      <c r="Q17" t="s">
        <v>115</v>
      </c>
      <c r="S17" t="s">
        <v>114</v>
      </c>
    </row>
    <row r="18" spans="1:19" x14ac:dyDescent="0.35">
      <c r="A18" t="s">
        <v>113</v>
      </c>
      <c r="B18" s="48">
        <v>17500</v>
      </c>
      <c r="K18" t="s">
        <v>102</v>
      </c>
      <c r="L18" s="48">
        <v>1050</v>
      </c>
      <c r="M18" s="48"/>
      <c r="N18" t="s">
        <v>112</v>
      </c>
    </row>
    <row r="19" spans="1:19" x14ac:dyDescent="0.35">
      <c r="A19" t="s">
        <v>43</v>
      </c>
      <c r="B19" s="48">
        <v>375</v>
      </c>
      <c r="C19" s="48"/>
      <c r="K19" t="s">
        <v>96</v>
      </c>
      <c r="L19" s="48">
        <v>9500</v>
      </c>
      <c r="M19" s="48"/>
      <c r="N19" t="s">
        <v>112</v>
      </c>
      <c r="Q19" t="s">
        <v>75</v>
      </c>
      <c r="S19" t="s">
        <v>111</v>
      </c>
    </row>
    <row r="20" spans="1:19" x14ac:dyDescent="0.35">
      <c r="A20" t="s">
        <v>110</v>
      </c>
      <c r="B20" s="48">
        <v>1500</v>
      </c>
      <c r="C20" s="48"/>
      <c r="K20" t="s">
        <v>81</v>
      </c>
      <c r="L20" s="48"/>
      <c r="M20" s="48">
        <v>3700</v>
      </c>
      <c r="N20" t="s">
        <v>56</v>
      </c>
      <c r="Q20" s="50">
        <f>SUM(L3:L11)</f>
        <v>119375</v>
      </c>
      <c r="S20" s="50">
        <f>M28+M30+M31-L29</f>
        <v>46600</v>
      </c>
    </row>
    <row r="21" spans="1:19" x14ac:dyDescent="0.35">
      <c r="A21" t="s">
        <v>92</v>
      </c>
      <c r="B21" s="48"/>
      <c r="C21" s="48">
        <v>950</v>
      </c>
      <c r="K21" t="s">
        <v>39</v>
      </c>
      <c r="L21" s="48"/>
      <c r="M21" s="48">
        <v>15000</v>
      </c>
      <c r="N21" t="s">
        <v>56</v>
      </c>
    </row>
    <row r="22" spans="1:19" x14ac:dyDescent="0.35">
      <c r="A22" t="s">
        <v>109</v>
      </c>
      <c r="B22" s="48">
        <v>6000</v>
      </c>
      <c r="C22" s="48"/>
      <c r="K22" t="s">
        <v>105</v>
      </c>
      <c r="L22" s="48"/>
      <c r="M22" s="48">
        <v>3000</v>
      </c>
      <c r="N22" t="s">
        <v>56</v>
      </c>
      <c r="Q22" t="s">
        <v>56</v>
      </c>
      <c r="S22" t="s">
        <v>108</v>
      </c>
    </row>
    <row r="23" spans="1:19" x14ac:dyDescent="0.35">
      <c r="A23" t="s">
        <v>107</v>
      </c>
      <c r="B23" s="48">
        <v>180</v>
      </c>
      <c r="C23" s="48"/>
      <c r="D23" t="s">
        <v>106</v>
      </c>
      <c r="K23" t="s">
        <v>98</v>
      </c>
      <c r="L23" s="48"/>
      <c r="M23" s="48">
        <v>16290</v>
      </c>
      <c r="N23" t="s">
        <v>56</v>
      </c>
      <c r="Q23" s="50">
        <f>SUM(M20:M25)</f>
        <v>38690</v>
      </c>
      <c r="S23" s="50">
        <f>SUM(L12:L19)</f>
        <v>23180</v>
      </c>
    </row>
    <row r="24" spans="1:19" x14ac:dyDescent="0.35">
      <c r="A24" t="s">
        <v>105</v>
      </c>
      <c r="B24" s="48"/>
      <c r="C24" s="48">
        <v>3000</v>
      </c>
      <c r="K24" t="s">
        <v>93</v>
      </c>
      <c r="L24" s="48"/>
      <c r="M24" s="49">
        <v>500</v>
      </c>
      <c r="N24" t="s">
        <v>56</v>
      </c>
      <c r="P24" s="51" t="s">
        <v>104</v>
      </c>
      <c r="Q24" s="50">
        <f>Q20-Q23</f>
        <v>80685</v>
      </c>
      <c r="R24" s="51" t="s">
        <v>103</v>
      </c>
      <c r="S24" s="50">
        <f>S20-S23</f>
        <v>23420</v>
      </c>
    </row>
    <row r="25" spans="1:19" x14ac:dyDescent="0.35">
      <c r="A25" t="s">
        <v>102</v>
      </c>
      <c r="B25" s="48">
        <v>1050</v>
      </c>
      <c r="C25" s="48"/>
      <c r="K25" t="s">
        <v>90</v>
      </c>
      <c r="L25" s="48"/>
      <c r="M25" s="49">
        <v>200</v>
      </c>
      <c r="N25" t="s">
        <v>56</v>
      </c>
    </row>
    <row r="26" spans="1:19" x14ac:dyDescent="0.35">
      <c r="A26" t="s">
        <v>36</v>
      </c>
      <c r="B26" s="48">
        <v>40000</v>
      </c>
      <c r="C26" s="48"/>
      <c r="K26" t="s">
        <v>47</v>
      </c>
      <c r="L26" s="48"/>
      <c r="M26" s="48">
        <v>25985</v>
      </c>
      <c r="N26" t="s">
        <v>101</v>
      </c>
    </row>
    <row r="27" spans="1:19" x14ac:dyDescent="0.35">
      <c r="A27" t="s">
        <v>100</v>
      </c>
      <c r="B27" s="48">
        <v>11000</v>
      </c>
      <c r="C27" s="48"/>
      <c r="K27" t="s">
        <v>48</v>
      </c>
      <c r="L27" s="48">
        <v>4000</v>
      </c>
      <c r="M27" s="48"/>
      <c r="N27" t="s">
        <v>99</v>
      </c>
      <c r="Q27" t="s">
        <v>47</v>
      </c>
    </row>
    <row r="28" spans="1:19" x14ac:dyDescent="0.35">
      <c r="A28" t="s">
        <v>98</v>
      </c>
      <c r="B28" s="48"/>
      <c r="C28" s="48">
        <v>16290</v>
      </c>
      <c r="K28" t="s">
        <v>26</v>
      </c>
      <c r="L28" s="48"/>
      <c r="M28" s="48">
        <v>45000</v>
      </c>
      <c r="N28" t="s">
        <v>97</v>
      </c>
      <c r="Q28" s="50">
        <f>M26</f>
        <v>25985</v>
      </c>
    </row>
    <row r="29" spans="1:19" x14ac:dyDescent="0.35">
      <c r="A29" t="s">
        <v>96</v>
      </c>
      <c r="B29" s="48">
        <v>9500</v>
      </c>
      <c r="C29" s="48"/>
      <c r="K29" t="s">
        <v>95</v>
      </c>
      <c r="L29" s="48">
        <v>850</v>
      </c>
      <c r="M29" s="48"/>
      <c r="N29" t="s">
        <v>94</v>
      </c>
      <c r="P29" t="s">
        <v>130</v>
      </c>
      <c r="Q29" s="50">
        <f>Q28+S24-L27</f>
        <v>45405</v>
      </c>
    </row>
    <row r="30" spans="1:19" x14ac:dyDescent="0.35">
      <c r="B30" s="48"/>
      <c r="C30" s="48"/>
      <c r="K30" t="s">
        <v>11</v>
      </c>
      <c r="L30" s="48"/>
      <c r="M30" s="49">
        <f>2000-500</f>
        <v>1500</v>
      </c>
      <c r="N30" t="s">
        <v>91</v>
      </c>
    </row>
    <row r="31" spans="1:19" x14ac:dyDescent="0.35">
      <c r="A31" t="s">
        <v>93</v>
      </c>
      <c r="B31" s="48"/>
      <c r="C31" s="49">
        <v>500</v>
      </c>
      <c r="K31" t="s">
        <v>92</v>
      </c>
      <c r="L31" s="48"/>
      <c r="M31" s="48">
        <v>950</v>
      </c>
      <c r="N31" t="s">
        <v>91</v>
      </c>
    </row>
    <row r="32" spans="1:19" x14ac:dyDescent="0.35">
      <c r="A32" t="s">
        <v>90</v>
      </c>
      <c r="B32" s="48"/>
      <c r="C32" s="49">
        <v>200</v>
      </c>
      <c r="L32" s="48"/>
      <c r="M32" s="48"/>
    </row>
    <row r="34" spans="2:3" x14ac:dyDescent="0.35">
      <c r="B34" s="47">
        <f>SUM(B3:B32)</f>
        <v>147405</v>
      </c>
      <c r="C34" s="47">
        <f>SUM(C3:C32)</f>
        <v>112125</v>
      </c>
    </row>
    <row r="36" spans="2:3" x14ac:dyDescent="0.35">
      <c r="B36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GJ</vt:lpstr>
      <vt:lpstr>Trial balance</vt:lpstr>
      <vt:lpstr>Statement of PL</vt:lpstr>
      <vt:lpstr>Statement of FP</vt:lpstr>
      <vt:lpstr>Part B TB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SLYKERMAN, Catherine</dc:creator>
  <cp:lastModifiedBy>Riley Hampson</cp:lastModifiedBy>
  <dcterms:created xsi:type="dcterms:W3CDTF">2018-12-03T01:10:20Z</dcterms:created>
  <dcterms:modified xsi:type="dcterms:W3CDTF">2023-09-05T11:49:24Z</dcterms:modified>
</cp:coreProperties>
</file>