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&amp;E 2021-2022\thesis\LIWC\"/>
    </mc:Choice>
  </mc:AlternateContent>
  <bookViews>
    <workbookView xWindow="0" yWindow="0" windowWidth="28800" windowHeight="12510"/>
  </bookViews>
  <sheets>
    <sheet name="PN  Und  &gt; 0" sheetId="2" r:id="rId1"/>
    <sheet name="_LIWC Threshold" sheetId="6" r:id="rId2"/>
    <sheet name="_Kappa" sheetId="11" r:id="rId3"/>
    <sheet name="_BERT treshold" sheetId="8" r:id="rId4"/>
    <sheet name="_Resultaten voor analyse" sheetId="10" r:id="rId5"/>
    <sheet name="PNU und &gt; 0" sheetId="3" r:id="rId6"/>
    <sheet name="PNU und &gt; |1|" sheetId="4" r:id="rId7"/>
    <sheet name="Sheet2" sheetId="9" r:id="rId8"/>
    <sheet name="PN Und &gt; |1|" sheetId="1" r:id="rId9"/>
    <sheet name="BERT Logit en Softmax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1" l="1"/>
  <c r="N16" i="11"/>
  <c r="O9" i="11"/>
  <c r="N13" i="11"/>
  <c r="M13" i="11"/>
  <c r="L13" i="11"/>
  <c r="K13" i="11"/>
  <c r="N5" i="11"/>
  <c r="N6" i="11"/>
  <c r="N4" i="11"/>
  <c r="L7" i="11"/>
  <c r="M7" i="11"/>
  <c r="K7" i="11"/>
  <c r="N7" i="11"/>
  <c r="K5" i="11"/>
  <c r="L5" i="11"/>
  <c r="M5" i="11"/>
  <c r="K6" i="11"/>
  <c r="L6" i="11"/>
  <c r="M6" i="11"/>
  <c r="L4" i="11"/>
  <c r="M4" i="11"/>
  <c r="K4" i="11"/>
  <c r="G18" i="8" l="1"/>
  <c r="P40" i="3"/>
  <c r="U39" i="3" s="1"/>
  <c r="O40" i="3"/>
  <c r="N40" i="3"/>
  <c r="U37" i="3" s="1"/>
  <c r="Q39" i="3"/>
  <c r="Q38" i="3"/>
  <c r="T38" i="3" s="1"/>
  <c r="Q37" i="3"/>
  <c r="V39" i="3" l="1"/>
  <c r="V38" i="3"/>
  <c r="U38" i="3"/>
  <c r="V37" i="3"/>
  <c r="U40" i="3"/>
  <c r="T37" i="3"/>
  <c r="T39" i="3"/>
  <c r="Q33" i="10"/>
  <c r="V32" i="10" s="1"/>
  <c r="P33" i="10"/>
  <c r="V31" i="10" s="1"/>
  <c r="O33" i="10"/>
  <c r="V30" i="10" s="1"/>
  <c r="R32" i="10"/>
  <c r="R31" i="10"/>
  <c r="U31" i="10" s="1"/>
  <c r="R30" i="10"/>
  <c r="Q24" i="10"/>
  <c r="V23" i="10" s="1"/>
  <c r="P24" i="10"/>
  <c r="V22" i="10" s="1"/>
  <c r="O24" i="10"/>
  <c r="V21" i="10" s="1"/>
  <c r="R23" i="10"/>
  <c r="R22" i="10"/>
  <c r="U22" i="10" s="1"/>
  <c r="R21" i="10"/>
  <c r="U21" i="10" s="1"/>
  <c r="Q15" i="10"/>
  <c r="V14" i="10" s="1"/>
  <c r="P15" i="10"/>
  <c r="V13" i="10" s="1"/>
  <c r="O15" i="10"/>
  <c r="V12" i="10" s="1"/>
  <c r="R14" i="10"/>
  <c r="U14" i="10" s="1"/>
  <c r="R13" i="10"/>
  <c r="U13" i="10" s="1"/>
  <c r="R12" i="10"/>
  <c r="E33" i="10"/>
  <c r="J32" i="10" s="1"/>
  <c r="D33" i="10"/>
  <c r="J31" i="10" s="1"/>
  <c r="C33" i="10"/>
  <c r="J30" i="10" s="1"/>
  <c r="F32" i="10"/>
  <c r="F31" i="10"/>
  <c r="I31" i="10" s="1"/>
  <c r="F30" i="10"/>
  <c r="E25" i="10"/>
  <c r="J24" i="10" s="1"/>
  <c r="D25" i="10"/>
  <c r="J23" i="10" s="1"/>
  <c r="C25" i="10"/>
  <c r="J22" i="10" s="1"/>
  <c r="F24" i="10"/>
  <c r="F23" i="10"/>
  <c r="I23" i="10" s="1"/>
  <c r="F22" i="10"/>
  <c r="E17" i="10"/>
  <c r="J16" i="10" s="1"/>
  <c r="D17" i="10"/>
  <c r="C17" i="10"/>
  <c r="J14" i="10" s="1"/>
  <c r="F16" i="10"/>
  <c r="K16" i="10" s="1"/>
  <c r="F15" i="10"/>
  <c r="I15" i="10" s="1"/>
  <c r="F14" i="10"/>
  <c r="I14" i="10" s="1"/>
  <c r="F18" i="8"/>
  <c r="E18" i="8"/>
  <c r="D18" i="8"/>
  <c r="C18" i="8"/>
  <c r="B18" i="8"/>
  <c r="G17" i="6"/>
  <c r="F17" i="6"/>
  <c r="E17" i="6"/>
  <c r="D17" i="6"/>
  <c r="V40" i="3" l="1"/>
  <c r="T40" i="3"/>
  <c r="W32" i="10"/>
  <c r="W30" i="10"/>
  <c r="U30" i="10"/>
  <c r="W31" i="10"/>
  <c r="V33" i="10"/>
  <c r="W21" i="10"/>
  <c r="W22" i="10"/>
  <c r="W23" i="10"/>
  <c r="U32" i="10"/>
  <c r="V24" i="10"/>
  <c r="U23" i="10"/>
  <c r="U24" i="10" s="1"/>
  <c r="W13" i="10"/>
  <c r="W12" i="10"/>
  <c r="U12" i="10"/>
  <c r="U15" i="10"/>
  <c r="V15" i="10"/>
  <c r="W14" i="10"/>
  <c r="K15" i="10"/>
  <c r="K32" i="10"/>
  <c r="K24" i="10"/>
  <c r="K31" i="10"/>
  <c r="K30" i="10"/>
  <c r="K22" i="10"/>
  <c r="J33" i="10"/>
  <c r="I30" i="10"/>
  <c r="I32" i="10"/>
  <c r="J25" i="10"/>
  <c r="K23" i="10"/>
  <c r="I22" i="10"/>
  <c r="I24" i="10"/>
  <c r="J15" i="10"/>
  <c r="J17" i="10" s="1"/>
  <c r="K14" i="10"/>
  <c r="I16" i="10"/>
  <c r="I17" i="10" s="1"/>
  <c r="T30" i="5"/>
  <c r="Y29" i="5" s="1"/>
  <c r="S30" i="5"/>
  <c r="R30" i="5"/>
  <c r="Y27" i="5" s="1"/>
  <c r="U29" i="5"/>
  <c r="X29" i="5" s="1"/>
  <c r="U28" i="5"/>
  <c r="X28" i="5" s="1"/>
  <c r="U27" i="5"/>
  <c r="Z27" i="5" s="1"/>
  <c r="S22" i="5"/>
  <c r="Y20" i="5" s="1"/>
  <c r="T22" i="5"/>
  <c r="Y21" i="5" s="1"/>
  <c r="R22" i="5"/>
  <c r="Y19" i="5" s="1"/>
  <c r="U21" i="5"/>
  <c r="X21" i="5" s="1"/>
  <c r="U20" i="5"/>
  <c r="X20" i="5" s="1"/>
  <c r="U19" i="5"/>
  <c r="X19" i="5" s="1"/>
  <c r="E47" i="5"/>
  <c r="J46" i="5" s="1"/>
  <c r="D47" i="5"/>
  <c r="C47" i="5"/>
  <c r="J44" i="5" s="1"/>
  <c r="F46" i="5"/>
  <c r="J45" i="5"/>
  <c r="F45" i="5"/>
  <c r="I45" i="5" s="1"/>
  <c r="F44" i="5"/>
  <c r="I44" i="5" s="1"/>
  <c r="E38" i="5"/>
  <c r="J37" i="5" s="1"/>
  <c r="D38" i="5"/>
  <c r="C38" i="5"/>
  <c r="J35" i="5" s="1"/>
  <c r="F37" i="5"/>
  <c r="F36" i="5"/>
  <c r="I36" i="5" s="1"/>
  <c r="F35" i="5"/>
  <c r="E22" i="5"/>
  <c r="J21" i="5" s="1"/>
  <c r="D22" i="5"/>
  <c r="C22" i="5"/>
  <c r="J19" i="5" s="1"/>
  <c r="F21" i="5"/>
  <c r="I21" i="5" s="1"/>
  <c r="F20" i="5"/>
  <c r="I20" i="5" s="1"/>
  <c r="F19" i="5"/>
  <c r="E30" i="5"/>
  <c r="J29" i="5" s="1"/>
  <c r="D30" i="5"/>
  <c r="J28" i="5" s="1"/>
  <c r="C30" i="5"/>
  <c r="J27" i="5" s="1"/>
  <c r="F29" i="5"/>
  <c r="F28" i="5"/>
  <c r="I28" i="5" s="1"/>
  <c r="F27" i="5"/>
  <c r="Q36" i="4"/>
  <c r="V35" i="4" s="1"/>
  <c r="P36" i="4"/>
  <c r="O36" i="4"/>
  <c r="V33" i="4" s="1"/>
  <c r="R35" i="4"/>
  <c r="W35" i="4" s="1"/>
  <c r="V34" i="4"/>
  <c r="R34" i="4"/>
  <c r="U34" i="4" s="1"/>
  <c r="R33" i="4"/>
  <c r="W33" i="10" l="1"/>
  <c r="U33" i="10"/>
  <c r="K46" i="5"/>
  <c r="W15" i="10"/>
  <c r="K25" i="10"/>
  <c r="K17" i="10"/>
  <c r="W24" i="10"/>
  <c r="I25" i="10"/>
  <c r="K33" i="10"/>
  <c r="I33" i="10"/>
  <c r="X27" i="5"/>
  <c r="X30" i="5" s="1"/>
  <c r="Z28" i="5"/>
  <c r="Z29" i="5"/>
  <c r="Y28" i="5"/>
  <c r="Y30" i="5" s="1"/>
  <c r="K45" i="5"/>
  <c r="Z21" i="5"/>
  <c r="Z20" i="5"/>
  <c r="X22" i="5"/>
  <c r="Y22" i="5"/>
  <c r="Z19" i="5"/>
  <c r="J47" i="5"/>
  <c r="K44" i="5"/>
  <c r="K47" i="5" s="1"/>
  <c r="I46" i="5"/>
  <c r="I47" i="5" s="1"/>
  <c r="K19" i="5"/>
  <c r="K27" i="5"/>
  <c r="I27" i="5"/>
  <c r="K21" i="5"/>
  <c r="K20" i="5"/>
  <c r="K37" i="5"/>
  <c r="K36" i="5"/>
  <c r="J36" i="5"/>
  <c r="J38" i="5" s="1"/>
  <c r="K35" i="5"/>
  <c r="I35" i="5"/>
  <c r="I37" i="5"/>
  <c r="J20" i="5"/>
  <c r="J22" i="5" s="1"/>
  <c r="I19" i="5"/>
  <c r="I22" i="5" s="1"/>
  <c r="K28" i="5"/>
  <c r="K29" i="5"/>
  <c r="K30" i="5" s="1"/>
  <c r="J30" i="5"/>
  <c r="I29" i="5"/>
  <c r="I30" i="5" s="1"/>
  <c r="W34" i="4"/>
  <c r="W33" i="4"/>
  <c r="V36" i="4"/>
  <c r="U33" i="4"/>
  <c r="U35" i="4"/>
  <c r="U20" i="3"/>
  <c r="Q29" i="3"/>
  <c r="V29" i="3" s="1"/>
  <c r="Q28" i="3"/>
  <c r="T28" i="3" s="1"/>
  <c r="Q27" i="3"/>
  <c r="T27" i="3" s="1"/>
  <c r="Q22" i="3"/>
  <c r="Q21" i="3"/>
  <c r="Q20" i="3"/>
  <c r="T20" i="3" s="1"/>
  <c r="Q15" i="3"/>
  <c r="Q14" i="3"/>
  <c r="T14" i="3" s="1"/>
  <c r="Q13" i="3"/>
  <c r="P30" i="3"/>
  <c r="U29" i="3" s="1"/>
  <c r="O30" i="3"/>
  <c r="N30" i="3"/>
  <c r="P23" i="3"/>
  <c r="U22" i="3" s="1"/>
  <c r="O23" i="3"/>
  <c r="U21" i="3" s="1"/>
  <c r="N23" i="3"/>
  <c r="P16" i="3"/>
  <c r="U15" i="3" s="1"/>
  <c r="O16" i="3"/>
  <c r="V14" i="3" s="1"/>
  <c r="N16" i="3"/>
  <c r="U13" i="3" s="1"/>
  <c r="V25" i="4"/>
  <c r="V24" i="4"/>
  <c r="U17" i="4"/>
  <c r="V16" i="4"/>
  <c r="V15" i="4"/>
  <c r="U15" i="4"/>
  <c r="V8" i="4"/>
  <c r="V9" i="4" s="1"/>
  <c r="U7" i="4"/>
  <c r="R26" i="4"/>
  <c r="U26" i="4" s="1"/>
  <c r="R25" i="4"/>
  <c r="W25" i="4" s="1"/>
  <c r="R24" i="4"/>
  <c r="W24" i="4" s="1"/>
  <c r="Q27" i="4"/>
  <c r="V26" i="4" s="1"/>
  <c r="V27" i="4" s="1"/>
  <c r="P27" i="4"/>
  <c r="O27" i="4"/>
  <c r="R17" i="4"/>
  <c r="R16" i="4"/>
  <c r="W16" i="4" s="1"/>
  <c r="R15" i="4"/>
  <c r="W15" i="4" s="1"/>
  <c r="Q18" i="4"/>
  <c r="W17" i="4" s="1"/>
  <c r="P18" i="4"/>
  <c r="O18" i="4"/>
  <c r="Q9" i="4"/>
  <c r="P9" i="4"/>
  <c r="V7" i="4" s="1"/>
  <c r="O9" i="4"/>
  <c r="V6" i="4" s="1"/>
  <c r="R8" i="4"/>
  <c r="U8" i="4" s="1"/>
  <c r="U9" i="4" s="1"/>
  <c r="R7" i="4"/>
  <c r="R6" i="4"/>
  <c r="U6" i="4" s="1"/>
  <c r="W18" i="4" l="1"/>
  <c r="W26" i="4"/>
  <c r="W27" i="4" s="1"/>
  <c r="V17" i="4"/>
  <c r="U24" i="4"/>
  <c r="U18" i="4"/>
  <c r="T29" i="3"/>
  <c r="T30" i="3" s="1"/>
  <c r="U16" i="4"/>
  <c r="U25" i="4"/>
  <c r="U27" i="4" s="1"/>
  <c r="W8" i="4"/>
  <c r="V18" i="4"/>
  <c r="Z30" i="5"/>
  <c r="W36" i="4"/>
  <c r="V28" i="3"/>
  <c r="U28" i="3"/>
  <c r="V27" i="3"/>
  <c r="U27" i="3"/>
  <c r="V21" i="3"/>
  <c r="V20" i="3"/>
  <c r="V22" i="3"/>
  <c r="T22" i="3"/>
  <c r="U23" i="3"/>
  <c r="T21" i="3"/>
  <c r="V15" i="3"/>
  <c r="U14" i="3"/>
  <c r="T15" i="3"/>
  <c r="V13" i="3"/>
  <c r="T13" i="3"/>
  <c r="T16" i="3" s="1"/>
  <c r="U16" i="3"/>
  <c r="Z22" i="5"/>
  <c r="K22" i="5"/>
  <c r="I38" i="5"/>
  <c r="K38" i="5"/>
  <c r="U36" i="4"/>
  <c r="W6" i="4"/>
  <c r="W7" i="4"/>
  <c r="T18" i="2"/>
  <c r="T16" i="2"/>
  <c r="T15" i="2"/>
  <c r="T17" i="2" s="1"/>
  <c r="T12" i="2"/>
  <c r="T10" i="2"/>
  <c r="T9" i="2"/>
  <c r="S9" i="1"/>
  <c r="S11" i="1" s="1"/>
  <c r="S16" i="1"/>
  <c r="S18" i="1"/>
  <c r="S15" i="1"/>
  <c r="S17" i="1" s="1"/>
  <c r="S12" i="1"/>
  <c r="S10" i="1"/>
  <c r="I18" i="2"/>
  <c r="I16" i="2"/>
  <c r="I15" i="2"/>
  <c r="I17" i="2" s="1"/>
  <c r="I12" i="2"/>
  <c r="I10" i="2"/>
  <c r="I9" i="2"/>
  <c r="I5" i="2"/>
  <c r="I3" i="2"/>
  <c r="I2" i="2"/>
  <c r="I4" i="2" s="1"/>
  <c r="I18" i="1"/>
  <c r="I12" i="1"/>
  <c r="I5" i="1"/>
  <c r="I16" i="1"/>
  <c r="I15" i="1"/>
  <c r="I17" i="1" s="1"/>
  <c r="I10" i="1"/>
  <c r="I9" i="1"/>
  <c r="I11" i="1" s="1"/>
  <c r="I3" i="1"/>
  <c r="I2" i="1"/>
  <c r="V16" i="3" l="1"/>
  <c r="W9" i="4"/>
  <c r="V23" i="3"/>
  <c r="U30" i="3"/>
  <c r="I4" i="1"/>
  <c r="V30" i="3"/>
  <c r="T23" i="3"/>
  <c r="T11" i="2"/>
  <c r="I11" i="2"/>
</calcChain>
</file>

<file path=xl/sharedStrings.xml><?xml version="1.0" encoding="utf-8"?>
<sst xmlns="http://schemas.openxmlformats.org/spreadsheetml/2006/main" count="1389" uniqueCount="89">
  <si>
    <t>Sentiment =Negatief</t>
  </si>
  <si>
    <t>TruePos</t>
  </si>
  <si>
    <t>TrueNeg</t>
  </si>
  <si>
    <t>PosNeg</t>
  </si>
  <si>
    <t>NegPos</t>
  </si>
  <si>
    <t>Und</t>
  </si>
  <si>
    <t>Beide</t>
  </si>
  <si>
    <t>Sentiment =Positief</t>
  </si>
  <si>
    <t>POS</t>
  </si>
  <si>
    <t>NEG</t>
  </si>
  <si>
    <t>actual</t>
  </si>
  <si>
    <t>predicted</t>
  </si>
  <si>
    <t>LIWC Und &gt; |1|</t>
  </si>
  <si>
    <t>BERT</t>
  </si>
  <si>
    <t>LIWC</t>
  </si>
  <si>
    <t>n = 62/120</t>
  </si>
  <si>
    <t>n = 120/120</t>
  </si>
  <si>
    <t>n = 53/120</t>
  </si>
  <si>
    <t xml:space="preserve">Precision = </t>
  </si>
  <si>
    <t xml:space="preserve">Recall = </t>
  </si>
  <si>
    <t>F1 =</t>
  </si>
  <si>
    <t xml:space="preserve">accuracy </t>
  </si>
  <si>
    <t>LIWC Und  &gt; 0</t>
  </si>
  <si>
    <t>n = 74/120</t>
  </si>
  <si>
    <t>n = 93/120</t>
  </si>
  <si>
    <t>PNY</t>
  </si>
  <si>
    <t>n = 102/120</t>
  </si>
  <si>
    <t>n = 69/120</t>
  </si>
  <si>
    <t>Met BERT undecided</t>
  </si>
  <si>
    <t>LIWC Und &gt; 0, Geen BERT Und</t>
  </si>
  <si>
    <t>LIWC Und &gt; 0, Met BERT undecided</t>
  </si>
  <si>
    <t>n =  49/120</t>
  </si>
  <si>
    <t>LIWC Und &gt; |1|, Geen BERT Und</t>
  </si>
  <si>
    <t>LIWC Und &gt; |1|, BERT met Und</t>
  </si>
  <si>
    <t>BERT met Und</t>
  </si>
  <si>
    <t>BERT geen UND</t>
  </si>
  <si>
    <t>PosPos</t>
  </si>
  <si>
    <t>PosUnd</t>
  </si>
  <si>
    <t>UndPos</t>
  </si>
  <si>
    <t>UndUnd</t>
  </si>
  <si>
    <t>UndNeg</t>
  </si>
  <si>
    <t>NegUnd</t>
  </si>
  <si>
    <t>NegNeg</t>
  </si>
  <si>
    <t>Los model</t>
  </si>
  <si>
    <t>beide</t>
  </si>
  <si>
    <t>Sentiment =Neutraal</t>
  </si>
  <si>
    <t>UND</t>
  </si>
  <si>
    <t>Neg</t>
  </si>
  <si>
    <t>pred</t>
  </si>
  <si>
    <t>UND &gt; 0</t>
  </si>
  <si>
    <t>UND &gt; |1|</t>
  </si>
  <si>
    <t>Precision</t>
  </si>
  <si>
    <t>Recall</t>
  </si>
  <si>
    <t>Average:</t>
  </si>
  <si>
    <t>Macro - F1</t>
  </si>
  <si>
    <t>Pos</t>
  </si>
  <si>
    <t>BERT 0.98</t>
  </si>
  <si>
    <t>BERT 0.97</t>
  </si>
  <si>
    <t>BERT 0.99</t>
  </si>
  <si>
    <t>BERT 0.995</t>
  </si>
  <si>
    <t>BASELINE verdeeld</t>
  </si>
  <si>
    <t>BASELINE alleen Pos/Neg</t>
  </si>
  <si>
    <t>F1 scores LIWC</t>
  </si>
  <si>
    <t>Threshold</t>
  </si>
  <si>
    <t>Iteration</t>
  </si>
  <si>
    <t>Neu</t>
  </si>
  <si>
    <t xml:space="preserve"> </t>
  </si>
  <si>
    <t>Recall_pos</t>
  </si>
  <si>
    <t>Precision_pos</t>
  </si>
  <si>
    <t>Recall_neu</t>
  </si>
  <si>
    <t>Precision_neu</t>
  </si>
  <si>
    <t>Recall_neg</t>
  </si>
  <si>
    <t>Precision_neg</t>
  </si>
  <si>
    <t>F1</t>
  </si>
  <si>
    <t>BERT treshold</t>
  </si>
  <si>
    <t>F1 scores BERT</t>
  </si>
  <si>
    <t>MODEL 1A</t>
  </si>
  <si>
    <t>BEIDE</t>
  </si>
  <si>
    <t>MODEL 1B</t>
  </si>
  <si>
    <t>MODEL 2</t>
  </si>
  <si>
    <t>MODEL 3</t>
  </si>
  <si>
    <t>average</t>
  </si>
  <si>
    <t>NEU</t>
  </si>
  <si>
    <t>KAPPA:</t>
  </si>
  <si>
    <t>ProbPOS</t>
  </si>
  <si>
    <t>ProbNEU</t>
  </si>
  <si>
    <t>ProbNeg</t>
  </si>
  <si>
    <t>Pe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</si>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</sst>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11" xfId="0" applyFont="1" applyBorder="1"/>
    <xf numFmtId="0" fontId="1" fillId="0" borderId="11" xfId="0" applyFont="1" applyBorder="1"/>
    <xf numFmtId="0" fontId="1" fillId="0" borderId="12" xfId="0" applyFont="1" applyBorder="1"/>
    <xf numFmtId="0" fontId="2" fillId="0" borderId="0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4" xfId="0" applyBorder="1"/>
    <xf numFmtId="0" fontId="2" fillId="0" borderId="14" xfId="0" applyFont="1" applyBorder="1"/>
    <xf numFmtId="0" fontId="1" fillId="0" borderId="15" xfId="0" applyFont="1" applyBorder="1"/>
    <xf numFmtId="0" fontId="1" fillId="0" borderId="9" xfId="0" applyFont="1" applyBorder="1"/>
    <xf numFmtId="0" fontId="0" fillId="0" borderId="16" xfId="0" applyBorder="1"/>
    <xf numFmtId="0" fontId="0" fillId="0" borderId="1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66674</xdr:rowOff>
    </xdr:from>
    <xdr:to>
      <xdr:col>12</xdr:col>
      <xdr:colOff>325926</xdr:colOff>
      <xdr:row>50</xdr:row>
      <xdr:rowOff>9525</xdr:rowOff>
    </xdr:to>
    <xdr:pic>
      <xdr:nvPicPr>
        <xdr:cNvPr id="2" name="Picture 1" descr="https://lh4.googleusercontent.com/D5cyONOMS44Uq_bnpnV2Ygsrty3-JPSiKBsmsJ68dkMmL5wCPnIVOr3GmK_jF9iZIaDEIrP_TmPGB5_6lxqPmgAMVAnVRcKycTP_JKyxJJhlgh1Wrai0AXi6MiT-n11W3UwxBDKt63Q37Zdo2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9362"/>
          <a:ext cx="8098326" cy="2838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zoomScale="115" zoomScaleNormal="115" workbookViewId="0">
      <selection activeCell="L6" sqref="L6"/>
    </sheetView>
  </sheetViews>
  <sheetFormatPr defaultRowHeight="14.25" x14ac:dyDescent="0.45"/>
  <cols>
    <col min="1" max="1" width="17.6640625" customWidth="1"/>
    <col min="14" max="14" width="12.06640625" customWidth="1"/>
  </cols>
  <sheetData>
    <row r="1" spans="1:20" x14ac:dyDescent="0.45">
      <c r="A1" s="1" t="s">
        <v>22</v>
      </c>
      <c r="E1" s="1" t="s">
        <v>10</v>
      </c>
    </row>
    <row r="2" spans="1:20" x14ac:dyDescent="0.45">
      <c r="A2" s="1" t="s">
        <v>24</v>
      </c>
      <c r="D2" s="2"/>
      <c r="E2" s="3" t="s">
        <v>8</v>
      </c>
      <c r="F2" s="3" t="s">
        <v>9</v>
      </c>
      <c r="H2" t="s">
        <v>18</v>
      </c>
      <c r="I2">
        <f>E3/(E3+F3)</f>
        <v>0.83050847457627119</v>
      </c>
    </row>
    <row r="3" spans="1:20" x14ac:dyDescent="0.45">
      <c r="A3" s="1"/>
      <c r="C3" s="4" t="s">
        <v>11</v>
      </c>
      <c r="D3" s="3" t="s">
        <v>8</v>
      </c>
      <c r="E3">
        <v>49</v>
      </c>
      <c r="F3" s="3">
        <v>10</v>
      </c>
      <c r="H3" t="s">
        <v>19</v>
      </c>
      <c r="I3">
        <f>E3/(E3+E4)</f>
        <v>0.94230769230769229</v>
      </c>
    </row>
    <row r="4" spans="1:20" x14ac:dyDescent="0.45">
      <c r="A4" s="1"/>
      <c r="C4" s="5"/>
      <c r="D4" s="3" t="s">
        <v>9</v>
      </c>
      <c r="E4" s="3">
        <v>3</v>
      </c>
      <c r="F4" s="3">
        <v>31</v>
      </c>
      <c r="H4" t="s">
        <v>20</v>
      </c>
      <c r="I4">
        <f>2*(I2*I3)/(I2+I3)</f>
        <v>0.88288288288288286</v>
      </c>
    </row>
    <row r="5" spans="1:20" x14ac:dyDescent="0.45">
      <c r="A5" s="1"/>
      <c r="C5" s="5"/>
      <c r="H5" t="s">
        <v>21</v>
      </c>
      <c r="I5">
        <f>(E3+F4)/(E3+F3+E4+F4)</f>
        <v>0.86021505376344087</v>
      </c>
    </row>
    <row r="6" spans="1:20" x14ac:dyDescent="0.45">
      <c r="A6" s="1"/>
      <c r="C6" s="5"/>
    </row>
    <row r="7" spans="1:20" x14ac:dyDescent="0.45">
      <c r="A7" s="1"/>
      <c r="C7" s="5"/>
    </row>
    <row r="8" spans="1:20" x14ac:dyDescent="0.45">
      <c r="A8" s="1" t="s">
        <v>35</v>
      </c>
      <c r="C8" s="5"/>
      <c r="E8" s="8" t="s">
        <v>10</v>
      </c>
      <c r="M8" s="9" t="s">
        <v>28</v>
      </c>
      <c r="N8" s="5"/>
      <c r="P8" s="8" t="s">
        <v>10</v>
      </c>
    </row>
    <row r="9" spans="1:20" x14ac:dyDescent="0.45">
      <c r="A9" s="1" t="s">
        <v>16</v>
      </c>
      <c r="C9" s="5"/>
      <c r="D9" s="2"/>
      <c r="E9" s="3" t="s">
        <v>8</v>
      </c>
      <c r="F9" s="3" t="s">
        <v>9</v>
      </c>
      <c r="H9" t="s">
        <v>18</v>
      </c>
      <c r="I9">
        <f>E10/(E10+F10)</f>
        <v>0.80281690140845074</v>
      </c>
      <c r="M9" s="1" t="s">
        <v>26</v>
      </c>
      <c r="N9" s="5"/>
      <c r="O9" s="2"/>
      <c r="P9" s="3" t="s">
        <v>8</v>
      </c>
      <c r="Q9" s="3" t="s">
        <v>9</v>
      </c>
      <c r="S9" t="s">
        <v>18</v>
      </c>
      <c r="T9">
        <f>P10/(P10+Q10)</f>
        <v>0.87096774193548387</v>
      </c>
    </row>
    <row r="10" spans="1:20" x14ac:dyDescent="0.45">
      <c r="A10" s="1"/>
      <c r="C10" s="4" t="s">
        <v>11</v>
      </c>
      <c r="D10" s="3" t="s">
        <v>8</v>
      </c>
      <c r="E10" s="3">
        <v>57</v>
      </c>
      <c r="F10" s="3">
        <v>14</v>
      </c>
      <c r="H10" t="s">
        <v>19</v>
      </c>
      <c r="I10">
        <f>E10/(E10+E11)</f>
        <v>0.95</v>
      </c>
      <c r="N10" s="4" t="s">
        <v>11</v>
      </c>
      <c r="O10" s="3" t="s">
        <v>8</v>
      </c>
      <c r="P10">
        <v>54</v>
      </c>
      <c r="Q10">
        <v>8</v>
      </c>
      <c r="S10" t="s">
        <v>19</v>
      </c>
      <c r="T10">
        <f>P10/(P10+P11)</f>
        <v>0.98181818181818181</v>
      </c>
    </row>
    <row r="11" spans="1:20" x14ac:dyDescent="0.45">
      <c r="A11" s="1"/>
      <c r="C11" s="5"/>
      <c r="D11" s="3" t="s">
        <v>9</v>
      </c>
      <c r="E11" s="3">
        <v>3</v>
      </c>
      <c r="F11" s="3">
        <v>46</v>
      </c>
      <c r="H11" t="s">
        <v>20</v>
      </c>
      <c r="I11">
        <f>2*(I9*I10)/(I9+I10)</f>
        <v>0.87022900763358779</v>
      </c>
      <c r="N11" s="5"/>
      <c r="O11" s="3" t="s">
        <v>9</v>
      </c>
      <c r="P11">
        <v>1</v>
      </c>
      <c r="Q11">
        <v>39</v>
      </c>
      <c r="S11" t="s">
        <v>20</v>
      </c>
      <c r="T11">
        <f>2*(T9*T10)/(T9+T10)</f>
        <v>0.92307692307692302</v>
      </c>
    </row>
    <row r="12" spans="1:20" x14ac:dyDescent="0.45">
      <c r="A12" s="1"/>
      <c r="C12" s="5"/>
      <c r="H12" t="s">
        <v>21</v>
      </c>
      <c r="I12">
        <f>(E10+F11)/(E10+F10+E11+F11)</f>
        <v>0.85833333333333328</v>
      </c>
      <c r="N12" s="5"/>
      <c r="S12" t="s">
        <v>21</v>
      </c>
      <c r="T12">
        <f>(P10+Q11)/(P10+Q10+P11+Q11)</f>
        <v>0.91176470588235292</v>
      </c>
    </row>
    <row r="13" spans="1:20" x14ac:dyDescent="0.45">
      <c r="A13" s="1"/>
      <c r="C13" s="5"/>
    </row>
    <row r="14" spans="1:20" x14ac:dyDescent="0.45">
      <c r="A14" s="1" t="s">
        <v>29</v>
      </c>
      <c r="B14" s="2"/>
      <c r="C14" s="6"/>
      <c r="D14" s="2"/>
      <c r="E14" s="8" t="s">
        <v>10</v>
      </c>
      <c r="F14" s="2"/>
      <c r="G14" s="2"/>
      <c r="M14" s="9" t="s">
        <v>30</v>
      </c>
      <c r="N14" s="6"/>
      <c r="O14" s="2"/>
      <c r="P14" s="8" t="s">
        <v>10</v>
      </c>
      <c r="Q14" s="2"/>
      <c r="R14" s="2"/>
    </row>
    <row r="15" spans="1:20" x14ac:dyDescent="0.45">
      <c r="A15" s="8" t="s">
        <v>23</v>
      </c>
      <c r="B15" s="2"/>
      <c r="C15" s="6"/>
      <c r="D15" s="2"/>
      <c r="E15" s="3" t="s">
        <v>8</v>
      </c>
      <c r="F15" s="3" t="s">
        <v>9</v>
      </c>
      <c r="G15" s="2"/>
      <c r="H15" t="s">
        <v>18</v>
      </c>
      <c r="I15">
        <f>E16/(E16+F16)</f>
        <v>0.97959183673469385</v>
      </c>
      <c r="M15" s="8" t="s">
        <v>27</v>
      </c>
      <c r="N15" s="6"/>
      <c r="O15" s="2"/>
      <c r="P15" s="3" t="s">
        <v>8</v>
      </c>
      <c r="Q15" s="3" t="s">
        <v>9</v>
      </c>
      <c r="R15" s="2"/>
      <c r="S15" t="s">
        <v>18</v>
      </c>
      <c r="T15">
        <f>P16/(P16+Q16)</f>
        <v>0.97826086956521741</v>
      </c>
    </row>
    <row r="16" spans="1:20" x14ac:dyDescent="0.45">
      <c r="A16" s="2"/>
      <c r="B16" s="2"/>
      <c r="C16" s="7" t="s">
        <v>11</v>
      </c>
      <c r="D16" s="3" t="s">
        <v>8</v>
      </c>
      <c r="E16" s="3">
        <v>48</v>
      </c>
      <c r="F16" s="3">
        <v>1</v>
      </c>
      <c r="G16" s="2"/>
      <c r="H16" t="s">
        <v>19</v>
      </c>
      <c r="I16">
        <f>E16/(E16+E17)</f>
        <v>0.97959183673469385</v>
      </c>
      <c r="N16" s="7" t="s">
        <v>11</v>
      </c>
      <c r="O16" s="3" t="s">
        <v>8</v>
      </c>
      <c r="P16">
        <v>45</v>
      </c>
      <c r="Q16" s="3">
        <v>1</v>
      </c>
      <c r="R16" s="2"/>
      <c r="S16" t="s">
        <v>19</v>
      </c>
      <c r="T16">
        <f>P16/(P16+P17)</f>
        <v>0.97826086956521741</v>
      </c>
    </row>
    <row r="17" spans="1:20" x14ac:dyDescent="0.45">
      <c r="A17" s="2"/>
      <c r="B17" s="2"/>
      <c r="C17" s="6"/>
      <c r="D17" s="3" t="s">
        <v>9</v>
      </c>
      <c r="E17" s="3">
        <v>1</v>
      </c>
      <c r="F17" s="3">
        <v>24</v>
      </c>
      <c r="G17" s="2"/>
      <c r="H17" t="s">
        <v>20</v>
      </c>
      <c r="I17">
        <f>2*(I15*I16)/(I15+I16)</f>
        <v>0.97959183673469385</v>
      </c>
      <c r="N17" s="6"/>
      <c r="O17" s="3" t="s">
        <v>9</v>
      </c>
      <c r="P17" s="3">
        <v>1</v>
      </c>
      <c r="Q17">
        <v>22</v>
      </c>
      <c r="R17" s="2"/>
      <c r="S17" t="s">
        <v>20</v>
      </c>
      <c r="T17">
        <f>2*(T15*T16)/(T15+T16)</f>
        <v>0.97826086956521741</v>
      </c>
    </row>
    <row r="18" spans="1:20" x14ac:dyDescent="0.45">
      <c r="A18" s="2"/>
      <c r="B18" s="2"/>
      <c r="C18" s="6"/>
      <c r="D18" s="2"/>
      <c r="E18" s="2"/>
      <c r="F18" s="2"/>
      <c r="G18" s="2"/>
      <c r="H18" t="s">
        <v>21</v>
      </c>
      <c r="I18">
        <f>(E16+F17)/(E16+F16+E17+F17)</f>
        <v>0.97297297297297303</v>
      </c>
      <c r="N18" s="6"/>
      <c r="O18" s="2"/>
      <c r="P18" s="2"/>
      <c r="Q18" s="2"/>
      <c r="R18" s="2"/>
      <c r="S18" t="s">
        <v>21</v>
      </c>
      <c r="T18">
        <f>(P16+Q17)/(P16+Q16+P17+Q17)</f>
        <v>0.97101449275362317</v>
      </c>
    </row>
    <row r="26" spans="1:20" x14ac:dyDescent="0.45">
      <c r="A26" s="1"/>
    </row>
    <row r="27" spans="1:20" x14ac:dyDescent="0.45">
      <c r="A27" s="1" t="s">
        <v>7</v>
      </c>
      <c r="B27" t="s">
        <v>1</v>
      </c>
      <c r="C27" t="s">
        <v>2</v>
      </c>
      <c r="D27" t="s">
        <v>4</v>
      </c>
      <c r="E27" t="s">
        <v>3</v>
      </c>
      <c r="F27" t="s">
        <v>5</v>
      </c>
    </row>
    <row r="28" spans="1:20" x14ac:dyDescent="0.45">
      <c r="A28" t="s">
        <v>13</v>
      </c>
      <c r="B28">
        <v>57</v>
      </c>
      <c r="C28">
        <v>0</v>
      </c>
      <c r="D28">
        <v>3</v>
      </c>
      <c r="E28">
        <v>0</v>
      </c>
      <c r="F28">
        <v>0</v>
      </c>
    </row>
    <row r="29" spans="1:20" x14ac:dyDescent="0.45">
      <c r="A29" t="s">
        <v>14</v>
      </c>
      <c r="B29">
        <v>49</v>
      </c>
      <c r="C29">
        <v>0</v>
      </c>
      <c r="D29">
        <v>3</v>
      </c>
      <c r="E29">
        <v>0</v>
      </c>
      <c r="F29">
        <v>8</v>
      </c>
    </row>
    <row r="30" spans="1:20" x14ac:dyDescent="0.45">
      <c r="A30" t="s">
        <v>6</v>
      </c>
      <c r="B30">
        <v>48</v>
      </c>
      <c r="C30">
        <v>0</v>
      </c>
      <c r="D30">
        <v>1</v>
      </c>
      <c r="E30">
        <v>0</v>
      </c>
      <c r="F30">
        <v>11</v>
      </c>
    </row>
    <row r="32" spans="1:20" x14ac:dyDescent="0.45">
      <c r="A32" s="1"/>
    </row>
    <row r="33" spans="1:6" x14ac:dyDescent="0.45">
      <c r="A33" s="1" t="s">
        <v>0</v>
      </c>
      <c r="B33" t="s">
        <v>1</v>
      </c>
      <c r="C33" t="s">
        <v>2</v>
      </c>
      <c r="D33" t="s">
        <v>4</v>
      </c>
      <c r="E33" t="s">
        <v>3</v>
      </c>
      <c r="F33" t="s">
        <v>5</v>
      </c>
    </row>
    <row r="34" spans="1:6" x14ac:dyDescent="0.45">
      <c r="A34" t="s">
        <v>13</v>
      </c>
      <c r="B34">
        <v>0</v>
      </c>
      <c r="C34">
        <v>46</v>
      </c>
      <c r="D34">
        <v>0</v>
      </c>
      <c r="E34">
        <v>14</v>
      </c>
      <c r="F34">
        <v>0</v>
      </c>
    </row>
    <row r="35" spans="1:6" x14ac:dyDescent="0.45">
      <c r="A35" t="s">
        <v>14</v>
      </c>
      <c r="B35">
        <v>0</v>
      </c>
      <c r="C35">
        <v>31</v>
      </c>
      <c r="D35">
        <v>0</v>
      </c>
      <c r="E35">
        <v>10</v>
      </c>
      <c r="F35">
        <v>19</v>
      </c>
    </row>
    <row r="36" spans="1:6" x14ac:dyDescent="0.45">
      <c r="A36" t="s">
        <v>6</v>
      </c>
      <c r="B36">
        <v>0</v>
      </c>
      <c r="C36">
        <v>24</v>
      </c>
      <c r="D36">
        <v>0</v>
      </c>
      <c r="E36">
        <v>1</v>
      </c>
      <c r="F36">
        <v>35</v>
      </c>
    </row>
    <row r="41" spans="1:6" x14ac:dyDescent="0.45">
      <c r="A41" t="s">
        <v>7</v>
      </c>
      <c r="B41" t="s">
        <v>1</v>
      </c>
      <c r="C41" t="s">
        <v>2</v>
      </c>
      <c r="D41" t="s">
        <v>4</v>
      </c>
      <c r="E41" t="s">
        <v>3</v>
      </c>
      <c r="F41" t="s">
        <v>5</v>
      </c>
    </row>
    <row r="42" spans="1:6" x14ac:dyDescent="0.45">
      <c r="A42" t="s">
        <v>13</v>
      </c>
      <c r="B42">
        <v>54</v>
      </c>
      <c r="C42">
        <v>0</v>
      </c>
      <c r="D42">
        <v>1</v>
      </c>
      <c r="E42">
        <v>0</v>
      </c>
      <c r="F42">
        <v>5</v>
      </c>
    </row>
    <row r="43" spans="1:6" x14ac:dyDescent="0.45">
      <c r="A43" t="s">
        <v>14</v>
      </c>
      <c r="B43">
        <v>49</v>
      </c>
      <c r="C43">
        <v>0</v>
      </c>
      <c r="D43">
        <v>3</v>
      </c>
      <c r="E43">
        <v>0</v>
      </c>
      <c r="F43">
        <v>8</v>
      </c>
    </row>
    <row r="44" spans="1:6" x14ac:dyDescent="0.45">
      <c r="A44" t="s">
        <v>6</v>
      </c>
      <c r="B44">
        <v>45</v>
      </c>
      <c r="C44">
        <v>0</v>
      </c>
      <c r="D44">
        <v>1</v>
      </c>
      <c r="E44">
        <v>0</v>
      </c>
      <c r="F44">
        <v>14</v>
      </c>
    </row>
    <row r="46" spans="1:6" x14ac:dyDescent="0.45">
      <c r="A46" t="s">
        <v>0</v>
      </c>
      <c r="B46" t="s">
        <v>1</v>
      </c>
      <c r="C46" t="s">
        <v>2</v>
      </c>
      <c r="D46" t="s">
        <v>4</v>
      </c>
      <c r="E46" t="s">
        <v>3</v>
      </c>
      <c r="F46" t="s">
        <v>5</v>
      </c>
    </row>
    <row r="47" spans="1:6" x14ac:dyDescent="0.45">
      <c r="A47" t="s">
        <v>13</v>
      </c>
      <c r="B47">
        <v>0</v>
      </c>
      <c r="C47">
        <v>39</v>
      </c>
      <c r="D47">
        <v>0</v>
      </c>
      <c r="E47">
        <v>8</v>
      </c>
      <c r="F47">
        <v>13</v>
      </c>
    </row>
    <row r="48" spans="1:6" x14ac:dyDescent="0.45">
      <c r="A48" t="s">
        <v>14</v>
      </c>
      <c r="B48">
        <v>0</v>
      </c>
      <c r="C48">
        <v>31</v>
      </c>
      <c r="D48">
        <v>0</v>
      </c>
      <c r="E48">
        <v>10</v>
      </c>
      <c r="F48">
        <v>19</v>
      </c>
    </row>
    <row r="49" spans="1:6" x14ac:dyDescent="0.45">
      <c r="A49" t="s">
        <v>6</v>
      </c>
      <c r="B49">
        <v>0</v>
      </c>
      <c r="C49">
        <v>22</v>
      </c>
      <c r="D49">
        <v>0</v>
      </c>
      <c r="E49">
        <v>1</v>
      </c>
      <c r="F49">
        <v>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opLeftCell="A10" workbookViewId="0">
      <selection activeCell="K38" sqref="K38"/>
    </sheetView>
  </sheetViews>
  <sheetFormatPr defaultRowHeight="14.25" x14ac:dyDescent="0.45"/>
  <cols>
    <col min="15" max="15" width="5.796875" customWidth="1"/>
    <col min="16" max="16" width="12.1328125" customWidth="1"/>
  </cols>
  <sheetData>
    <row r="1" spans="1:25" x14ac:dyDescent="0.45">
      <c r="A1" t="s">
        <v>43</v>
      </c>
      <c r="B1">
        <v>54</v>
      </c>
      <c r="C1">
        <v>0</v>
      </c>
      <c r="D1">
        <v>0</v>
      </c>
      <c r="E1">
        <v>5</v>
      </c>
      <c r="F1">
        <v>0</v>
      </c>
      <c r="G1">
        <v>0</v>
      </c>
      <c r="H1">
        <v>1</v>
      </c>
      <c r="I1">
        <v>0</v>
      </c>
      <c r="J1">
        <v>0</v>
      </c>
    </row>
    <row r="2" spans="1:25" x14ac:dyDescent="0.45">
      <c r="A2" t="s">
        <v>43</v>
      </c>
      <c r="B2">
        <v>0</v>
      </c>
      <c r="C2">
        <v>19</v>
      </c>
      <c r="D2">
        <v>0</v>
      </c>
      <c r="E2">
        <v>0</v>
      </c>
      <c r="F2">
        <v>14</v>
      </c>
      <c r="G2">
        <v>0</v>
      </c>
      <c r="H2">
        <v>0</v>
      </c>
      <c r="I2">
        <v>27</v>
      </c>
      <c r="J2">
        <v>0</v>
      </c>
    </row>
    <row r="3" spans="1:25" x14ac:dyDescent="0.45">
      <c r="A3" t="s">
        <v>43</v>
      </c>
      <c r="B3">
        <v>0</v>
      </c>
      <c r="C3">
        <v>0</v>
      </c>
      <c r="D3">
        <v>9</v>
      </c>
      <c r="E3">
        <v>0</v>
      </c>
      <c r="F3">
        <v>0</v>
      </c>
      <c r="G3">
        <v>12</v>
      </c>
      <c r="H3">
        <v>0</v>
      </c>
      <c r="I3">
        <v>0</v>
      </c>
      <c r="J3">
        <v>39</v>
      </c>
    </row>
    <row r="4" spans="1:25" x14ac:dyDescent="0.45">
      <c r="P4" t="s">
        <v>43</v>
      </c>
      <c r="Q4">
        <v>57</v>
      </c>
      <c r="R4">
        <v>0</v>
      </c>
      <c r="S4">
        <v>0</v>
      </c>
      <c r="T4">
        <v>0</v>
      </c>
      <c r="U4">
        <v>0</v>
      </c>
      <c r="V4">
        <v>0</v>
      </c>
      <c r="W4">
        <v>3</v>
      </c>
      <c r="X4">
        <v>0</v>
      </c>
      <c r="Y4">
        <v>0</v>
      </c>
    </row>
    <row r="5" spans="1:25" x14ac:dyDescent="0.45">
      <c r="A5" t="s">
        <v>43</v>
      </c>
      <c r="B5">
        <v>54</v>
      </c>
      <c r="C5">
        <v>0</v>
      </c>
      <c r="D5">
        <v>0</v>
      </c>
      <c r="E5">
        <v>5</v>
      </c>
      <c r="F5">
        <v>0</v>
      </c>
      <c r="G5">
        <v>0</v>
      </c>
      <c r="H5">
        <v>1</v>
      </c>
      <c r="I5">
        <v>0</v>
      </c>
      <c r="J5">
        <v>0</v>
      </c>
      <c r="P5" t="s">
        <v>43</v>
      </c>
      <c r="Q5">
        <v>0</v>
      </c>
      <c r="R5">
        <v>26</v>
      </c>
      <c r="S5">
        <v>0</v>
      </c>
      <c r="T5">
        <v>0</v>
      </c>
      <c r="U5">
        <v>0</v>
      </c>
      <c r="V5">
        <v>0</v>
      </c>
      <c r="W5">
        <v>0</v>
      </c>
      <c r="X5">
        <v>34</v>
      </c>
      <c r="Y5">
        <v>0</v>
      </c>
    </row>
    <row r="6" spans="1:25" x14ac:dyDescent="0.45">
      <c r="A6" t="s">
        <v>43</v>
      </c>
      <c r="B6">
        <v>0</v>
      </c>
      <c r="C6">
        <v>19</v>
      </c>
      <c r="D6">
        <v>0</v>
      </c>
      <c r="E6">
        <v>0</v>
      </c>
      <c r="F6">
        <v>13</v>
      </c>
      <c r="G6">
        <v>0</v>
      </c>
      <c r="H6">
        <v>0</v>
      </c>
      <c r="I6">
        <v>28</v>
      </c>
      <c r="J6">
        <v>0</v>
      </c>
      <c r="P6" t="s">
        <v>43</v>
      </c>
      <c r="Q6">
        <v>0</v>
      </c>
      <c r="R6">
        <v>0</v>
      </c>
      <c r="S6">
        <v>14</v>
      </c>
      <c r="T6">
        <v>0</v>
      </c>
      <c r="U6">
        <v>0</v>
      </c>
      <c r="V6">
        <v>0</v>
      </c>
      <c r="W6">
        <v>0</v>
      </c>
      <c r="X6">
        <v>0</v>
      </c>
      <c r="Y6">
        <v>46</v>
      </c>
    </row>
    <row r="7" spans="1:25" x14ac:dyDescent="0.45">
      <c r="A7" t="s">
        <v>43</v>
      </c>
      <c r="B7">
        <v>0</v>
      </c>
      <c r="C7">
        <v>0</v>
      </c>
      <c r="D7">
        <v>10</v>
      </c>
      <c r="E7">
        <v>0</v>
      </c>
      <c r="F7">
        <v>0</v>
      </c>
      <c r="G7">
        <v>19</v>
      </c>
      <c r="H7">
        <v>0</v>
      </c>
      <c r="I7">
        <v>0</v>
      </c>
      <c r="J7">
        <v>31</v>
      </c>
    </row>
    <row r="9" spans="1:25" x14ac:dyDescent="0.45">
      <c r="A9" t="s">
        <v>43</v>
      </c>
      <c r="B9">
        <v>53</v>
      </c>
      <c r="C9">
        <v>0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Q9">
        <v>57</v>
      </c>
      <c r="R9">
        <v>26</v>
      </c>
      <c r="S9">
        <v>14</v>
      </c>
    </row>
    <row r="10" spans="1:25" x14ac:dyDescent="0.45">
      <c r="A10" t="s">
        <v>43</v>
      </c>
      <c r="B10">
        <v>0</v>
      </c>
      <c r="C10">
        <v>20</v>
      </c>
      <c r="D10">
        <v>0</v>
      </c>
      <c r="E10">
        <v>0</v>
      </c>
      <c r="F10">
        <v>31</v>
      </c>
      <c r="G10">
        <v>0</v>
      </c>
      <c r="H10">
        <v>0</v>
      </c>
      <c r="I10">
        <v>9</v>
      </c>
      <c r="J10">
        <v>0</v>
      </c>
      <c r="Q10">
        <v>0</v>
      </c>
      <c r="R10">
        <v>0</v>
      </c>
      <c r="S10">
        <v>0</v>
      </c>
    </row>
    <row r="11" spans="1:25" x14ac:dyDescent="0.45">
      <c r="A11" t="s">
        <v>43</v>
      </c>
      <c r="B11">
        <v>0</v>
      </c>
      <c r="C11">
        <v>0</v>
      </c>
      <c r="D11">
        <v>8</v>
      </c>
      <c r="E11">
        <v>0</v>
      </c>
      <c r="F11">
        <v>0</v>
      </c>
      <c r="G11">
        <v>15</v>
      </c>
      <c r="H11">
        <v>0</v>
      </c>
      <c r="I11">
        <v>0</v>
      </c>
      <c r="J11">
        <v>37</v>
      </c>
      <c r="Q11">
        <v>3</v>
      </c>
      <c r="R11">
        <v>34</v>
      </c>
      <c r="S11">
        <v>46</v>
      </c>
    </row>
    <row r="13" spans="1:25" x14ac:dyDescent="0.45">
      <c r="A13" t="s">
        <v>43</v>
      </c>
      <c r="B13">
        <v>50</v>
      </c>
      <c r="C13">
        <v>0</v>
      </c>
      <c r="D13">
        <v>0</v>
      </c>
      <c r="E13">
        <v>9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25" x14ac:dyDescent="0.45">
      <c r="A14" t="s">
        <v>43</v>
      </c>
      <c r="B14">
        <v>0</v>
      </c>
      <c r="C14">
        <v>12</v>
      </c>
      <c r="D14">
        <v>0</v>
      </c>
      <c r="E14">
        <v>0</v>
      </c>
      <c r="F14">
        <v>23</v>
      </c>
      <c r="G14">
        <v>0</v>
      </c>
      <c r="H14">
        <v>0</v>
      </c>
      <c r="I14">
        <v>25</v>
      </c>
      <c r="J14">
        <v>0</v>
      </c>
    </row>
    <row r="15" spans="1:25" ht="13.9" customHeight="1" x14ac:dyDescent="0.45">
      <c r="A15" t="s">
        <v>43</v>
      </c>
      <c r="B15">
        <v>0</v>
      </c>
      <c r="C15">
        <v>0</v>
      </c>
      <c r="D15">
        <v>8</v>
      </c>
      <c r="E15">
        <v>0</v>
      </c>
      <c r="F15">
        <v>0</v>
      </c>
      <c r="G15">
        <v>16</v>
      </c>
      <c r="H15">
        <v>0</v>
      </c>
      <c r="I15">
        <v>0</v>
      </c>
      <c r="J15">
        <v>36</v>
      </c>
    </row>
    <row r="17" spans="1:26" x14ac:dyDescent="0.45">
      <c r="A17" s="1" t="s">
        <v>57</v>
      </c>
      <c r="B17" s="1"/>
      <c r="C17" s="1" t="s">
        <v>10</v>
      </c>
      <c r="D17" s="1"/>
      <c r="E17" s="1"/>
      <c r="P17" s="1" t="s">
        <v>60</v>
      </c>
      <c r="Q17" s="1"/>
      <c r="R17" s="1" t="s">
        <v>10</v>
      </c>
      <c r="S17" s="1"/>
      <c r="T17" s="1"/>
    </row>
    <row r="18" spans="1:26" x14ac:dyDescent="0.45">
      <c r="A18" s="1"/>
      <c r="B18" s="1"/>
      <c r="C18" s="1" t="s">
        <v>8</v>
      </c>
      <c r="D18" s="1" t="s">
        <v>46</v>
      </c>
      <c r="E18" s="1" t="s">
        <v>9</v>
      </c>
      <c r="F18" s="1" t="s">
        <v>51</v>
      </c>
      <c r="I18" s="1" t="s">
        <v>51</v>
      </c>
      <c r="J18" s="1" t="s">
        <v>52</v>
      </c>
      <c r="K18" s="1" t="s">
        <v>54</v>
      </c>
      <c r="P18" s="1"/>
      <c r="Q18" s="1"/>
      <c r="R18" s="1" t="s">
        <v>8</v>
      </c>
      <c r="S18" s="1" t="s">
        <v>46</v>
      </c>
      <c r="T18" s="1" t="s">
        <v>9</v>
      </c>
      <c r="U18" s="1" t="s">
        <v>51</v>
      </c>
      <c r="X18" s="1" t="s">
        <v>51</v>
      </c>
      <c r="Y18" s="1" t="s">
        <v>52</v>
      </c>
      <c r="Z18" s="1" t="s">
        <v>54</v>
      </c>
    </row>
    <row r="19" spans="1:26" x14ac:dyDescent="0.45">
      <c r="A19" s="1" t="s">
        <v>48</v>
      </c>
      <c r="B19" s="1" t="s">
        <v>8</v>
      </c>
      <c r="C19">
        <v>54</v>
      </c>
      <c r="D19">
        <v>19</v>
      </c>
      <c r="E19">
        <v>10</v>
      </c>
      <c r="F19">
        <f>C19/(C19+D19+E19)</f>
        <v>0.6506024096385542</v>
      </c>
      <c r="H19" s="1" t="s">
        <v>8</v>
      </c>
      <c r="I19">
        <f>F19</f>
        <v>0.6506024096385542</v>
      </c>
      <c r="J19">
        <f>C22</f>
        <v>0.9</v>
      </c>
      <c r="K19">
        <f>2*(F19*C22)/(F19+C22)</f>
        <v>0.75524475524475521</v>
      </c>
      <c r="P19" s="1" t="s">
        <v>48</v>
      </c>
      <c r="Q19" s="1" t="s">
        <v>8</v>
      </c>
      <c r="R19">
        <v>20</v>
      </c>
      <c r="S19">
        <v>20</v>
      </c>
      <c r="T19">
        <v>20</v>
      </c>
      <c r="U19">
        <f>R19/(R19+S19+T19)</f>
        <v>0.33333333333333331</v>
      </c>
      <c r="W19" s="1" t="s">
        <v>8</v>
      </c>
      <c r="X19">
        <f>U19</f>
        <v>0.33333333333333331</v>
      </c>
      <c r="Y19">
        <f>R22</f>
        <v>0.33333333333333331</v>
      </c>
      <c r="Z19">
        <f>2*(U19*R22)/(U19+R22)</f>
        <v>0.33333333333333331</v>
      </c>
    </row>
    <row r="20" spans="1:26" x14ac:dyDescent="0.45">
      <c r="A20" s="1"/>
      <c r="B20" s="1" t="s">
        <v>5</v>
      </c>
      <c r="C20">
        <v>5</v>
      </c>
      <c r="D20">
        <v>13</v>
      </c>
      <c r="E20">
        <v>19</v>
      </c>
      <c r="F20">
        <f>D20/(C20+D20+E20)</f>
        <v>0.35135135135135137</v>
      </c>
      <c r="H20" s="1" t="s">
        <v>5</v>
      </c>
      <c r="I20">
        <f>F20</f>
        <v>0.35135135135135137</v>
      </c>
      <c r="J20">
        <f>D22</f>
        <v>0.21666666666666667</v>
      </c>
      <c r="K20">
        <f>2*(F20*D22)/(F20+D22)</f>
        <v>0.26804123711340205</v>
      </c>
      <c r="P20" s="1"/>
      <c r="Q20" s="1" t="s">
        <v>5</v>
      </c>
      <c r="R20">
        <v>20</v>
      </c>
      <c r="S20">
        <v>20</v>
      </c>
      <c r="T20">
        <v>20</v>
      </c>
      <c r="U20">
        <f>S20/(R20+S20+T20)</f>
        <v>0.33333333333333331</v>
      </c>
      <c r="W20" s="1" t="s">
        <v>5</v>
      </c>
      <c r="X20">
        <f>U20</f>
        <v>0.33333333333333331</v>
      </c>
      <c r="Y20">
        <f>S22</f>
        <v>0.33333333333333331</v>
      </c>
      <c r="Z20">
        <f>2*(U20*S22)/(U20+S22)</f>
        <v>0.33333333333333331</v>
      </c>
    </row>
    <row r="21" spans="1:26" x14ac:dyDescent="0.45">
      <c r="A21" s="1"/>
      <c r="B21" s="1" t="s">
        <v>47</v>
      </c>
      <c r="C21">
        <v>1</v>
      </c>
      <c r="D21">
        <v>28</v>
      </c>
      <c r="E21">
        <v>31</v>
      </c>
      <c r="F21">
        <f>E21/(C21+D21+E21)</f>
        <v>0.51666666666666672</v>
      </c>
      <c r="H21" s="1" t="s">
        <v>9</v>
      </c>
      <c r="I21">
        <f t="shared" ref="I21" si="0">F21</f>
        <v>0.51666666666666672</v>
      </c>
      <c r="J21">
        <f>E22</f>
        <v>0.51666666666666672</v>
      </c>
      <c r="K21">
        <f>2*(F21*E22)/(F21+E22)</f>
        <v>0.51666666666666672</v>
      </c>
      <c r="P21" s="1"/>
      <c r="Q21" s="1" t="s">
        <v>47</v>
      </c>
      <c r="R21">
        <v>20</v>
      </c>
      <c r="S21">
        <v>20</v>
      </c>
      <c r="T21">
        <v>20</v>
      </c>
      <c r="U21">
        <f>T21/(R21+S21+T21)</f>
        <v>0.33333333333333331</v>
      </c>
      <c r="W21" s="1" t="s">
        <v>9</v>
      </c>
      <c r="X21">
        <f t="shared" ref="X21" si="1">U21</f>
        <v>0.33333333333333331</v>
      </c>
      <c r="Y21">
        <f>T22</f>
        <v>0.33333333333333331</v>
      </c>
      <c r="Z21">
        <f>2*(U21*T22)/(U21+T22)</f>
        <v>0.33333333333333331</v>
      </c>
    </row>
    <row r="22" spans="1:26" x14ac:dyDescent="0.45">
      <c r="A22" s="1"/>
      <c r="B22" s="1" t="s">
        <v>19</v>
      </c>
      <c r="C22">
        <f>C19/(C19+C20+C21)</f>
        <v>0.9</v>
      </c>
      <c r="D22">
        <f>D20/(D19+D20+D21)</f>
        <v>0.21666666666666667</v>
      </c>
      <c r="E22">
        <f>E21/(E19+E20+E21)</f>
        <v>0.51666666666666672</v>
      </c>
      <c r="H22" s="10" t="s">
        <v>53</v>
      </c>
      <c r="I22">
        <f>(I21+I20+I19)/3</f>
        <v>0.50620680921885741</v>
      </c>
      <c r="J22">
        <f>(J21+J20+J19)/3</f>
        <v>0.5444444444444444</v>
      </c>
      <c r="K22" s="1">
        <f>(K21+K20+K19)/3</f>
        <v>0.51331755300827464</v>
      </c>
      <c r="P22" s="1"/>
      <c r="Q22" s="1" t="s">
        <v>19</v>
      </c>
      <c r="R22">
        <f>R19/(R19+R20+R21)</f>
        <v>0.33333333333333331</v>
      </c>
      <c r="S22">
        <f>S20/(S19+S20+S21)</f>
        <v>0.33333333333333331</v>
      </c>
      <c r="T22">
        <f>T21/(T19+T20+T21)</f>
        <v>0.33333333333333331</v>
      </c>
      <c r="W22" s="10" t="s">
        <v>53</v>
      </c>
      <c r="X22">
        <f>(X21+X20+X19)/3</f>
        <v>0.33333333333333331</v>
      </c>
      <c r="Y22">
        <f>(Y21+Y20+Y19)/3</f>
        <v>0.33333333333333331</v>
      </c>
      <c r="Z22" s="1">
        <f>(Z21+Z20+Z19)/3</f>
        <v>0.33333333333333331</v>
      </c>
    </row>
    <row r="25" spans="1:26" x14ac:dyDescent="0.45">
      <c r="A25" s="1" t="s">
        <v>56</v>
      </c>
      <c r="B25" s="1"/>
      <c r="C25" s="1" t="s">
        <v>10</v>
      </c>
      <c r="D25" s="1"/>
      <c r="E25" s="1"/>
      <c r="P25" s="1" t="s">
        <v>61</v>
      </c>
      <c r="Q25" s="1"/>
      <c r="R25" s="1" t="s">
        <v>10</v>
      </c>
      <c r="S25" s="1"/>
      <c r="T25" s="1"/>
    </row>
    <row r="26" spans="1:26" x14ac:dyDescent="0.45">
      <c r="A26" s="1"/>
      <c r="B26" s="1"/>
      <c r="C26" s="1" t="s">
        <v>8</v>
      </c>
      <c r="D26" s="1" t="s">
        <v>46</v>
      </c>
      <c r="E26" s="1" t="s">
        <v>9</v>
      </c>
      <c r="F26" s="1" t="s">
        <v>51</v>
      </c>
      <c r="I26" s="1" t="s">
        <v>51</v>
      </c>
      <c r="J26" s="1" t="s">
        <v>52</v>
      </c>
      <c r="K26" s="1" t="s">
        <v>54</v>
      </c>
      <c r="P26" s="1"/>
      <c r="Q26" s="1"/>
      <c r="R26" s="1" t="s">
        <v>8</v>
      </c>
      <c r="S26" s="1" t="s">
        <v>46</v>
      </c>
      <c r="T26" s="1" t="s">
        <v>9</v>
      </c>
      <c r="U26" s="1" t="s">
        <v>51</v>
      </c>
      <c r="X26" s="1" t="s">
        <v>51</v>
      </c>
      <c r="Y26" s="1" t="s">
        <v>52</v>
      </c>
      <c r="Z26" s="1" t="s">
        <v>54</v>
      </c>
    </row>
    <row r="27" spans="1:26" x14ac:dyDescent="0.45">
      <c r="A27" s="1" t="s">
        <v>48</v>
      </c>
      <c r="B27" s="1" t="s">
        <v>8</v>
      </c>
      <c r="C27">
        <v>54</v>
      </c>
      <c r="D27">
        <v>19</v>
      </c>
      <c r="E27">
        <v>9</v>
      </c>
      <c r="F27">
        <f>C27/(C27+D27+E27)</f>
        <v>0.65853658536585369</v>
      </c>
      <c r="H27" s="1" t="s">
        <v>8</v>
      </c>
      <c r="I27">
        <f>F27</f>
        <v>0.65853658536585369</v>
      </c>
      <c r="J27">
        <f>C30</f>
        <v>0.9</v>
      </c>
      <c r="K27">
        <f>2*(F27*C30)/(F27+C30)</f>
        <v>0.76056338028169024</v>
      </c>
      <c r="P27" s="1" t="s">
        <v>48</v>
      </c>
      <c r="Q27" s="1" t="s">
        <v>8</v>
      </c>
      <c r="R27">
        <v>57</v>
      </c>
      <c r="S27">
        <v>26</v>
      </c>
      <c r="T27">
        <v>14</v>
      </c>
      <c r="U27">
        <f>R27/(R27+S27+T27)</f>
        <v>0.58762886597938147</v>
      </c>
      <c r="W27" s="1" t="s">
        <v>8</v>
      </c>
      <c r="X27">
        <f>U27</f>
        <v>0.58762886597938147</v>
      </c>
      <c r="Y27">
        <f>R30</f>
        <v>0.93442622950819676</v>
      </c>
      <c r="Z27">
        <f>2*(U27*R30)/(U27+R30)</f>
        <v>0.72151898734177211</v>
      </c>
    </row>
    <row r="28" spans="1:26" x14ac:dyDescent="0.45">
      <c r="A28" s="1"/>
      <c r="B28" s="1" t="s">
        <v>5</v>
      </c>
      <c r="C28">
        <v>5</v>
      </c>
      <c r="D28">
        <v>14</v>
      </c>
      <c r="E28">
        <v>12</v>
      </c>
      <c r="F28">
        <f>D28/(C28+D28+E28)</f>
        <v>0.45161290322580644</v>
      </c>
      <c r="H28" s="1" t="s">
        <v>5</v>
      </c>
      <c r="I28">
        <f>F28</f>
        <v>0.45161290322580644</v>
      </c>
      <c r="J28">
        <f>D30</f>
        <v>0.23333333333333334</v>
      </c>
      <c r="K28">
        <f>2*(F28*D30)/(F28+D30)</f>
        <v>0.30769230769230771</v>
      </c>
      <c r="P28" s="1"/>
      <c r="Q28" s="1" t="s">
        <v>5</v>
      </c>
      <c r="R28">
        <v>1</v>
      </c>
      <c r="S28">
        <v>1</v>
      </c>
      <c r="T28">
        <v>1</v>
      </c>
      <c r="U28">
        <f>S28/(R28+S28+T28)</f>
        <v>0.33333333333333331</v>
      </c>
      <c r="W28" s="1" t="s">
        <v>5</v>
      </c>
      <c r="X28">
        <f>U28</f>
        <v>0.33333333333333331</v>
      </c>
      <c r="Y28">
        <f>S30</f>
        <v>1.6393442622950821E-2</v>
      </c>
      <c r="Z28">
        <f>2*(U28*S30)/(U28+S30)</f>
        <v>3.125E-2</v>
      </c>
    </row>
    <row r="29" spans="1:26" x14ac:dyDescent="0.45">
      <c r="A29" s="1"/>
      <c r="B29" s="1" t="s">
        <v>47</v>
      </c>
      <c r="C29">
        <v>1</v>
      </c>
      <c r="D29">
        <v>27</v>
      </c>
      <c r="E29">
        <v>39</v>
      </c>
      <c r="F29">
        <f>E29/(C29+D29+E29)</f>
        <v>0.58208955223880599</v>
      </c>
      <c r="H29" s="1" t="s">
        <v>9</v>
      </c>
      <c r="I29">
        <f t="shared" ref="I29" si="2">F29</f>
        <v>0.58208955223880599</v>
      </c>
      <c r="J29">
        <f>E30</f>
        <v>0.65</v>
      </c>
      <c r="K29">
        <f>2*(F29*E30)/(F29+E30)</f>
        <v>0.61417322834645671</v>
      </c>
      <c r="P29" s="1"/>
      <c r="Q29" s="1" t="s">
        <v>47</v>
      </c>
      <c r="R29">
        <v>3</v>
      </c>
      <c r="S29">
        <v>34</v>
      </c>
      <c r="T29">
        <v>46</v>
      </c>
      <c r="U29">
        <f>T29/(R29+S29+T29)</f>
        <v>0.55421686746987953</v>
      </c>
      <c r="W29" s="1" t="s">
        <v>9</v>
      </c>
      <c r="X29">
        <f t="shared" ref="X29" si="3">U29</f>
        <v>0.55421686746987953</v>
      </c>
      <c r="Y29">
        <f>T30</f>
        <v>0.75409836065573765</v>
      </c>
      <c r="Z29">
        <f>2*(U29*T30)/(U29+T30)</f>
        <v>0.63888888888888884</v>
      </c>
    </row>
    <row r="30" spans="1:26" x14ac:dyDescent="0.45">
      <c r="A30" s="1"/>
      <c r="B30" s="1" t="s">
        <v>19</v>
      </c>
      <c r="C30">
        <f>C27/(C27+C28+C29)</f>
        <v>0.9</v>
      </c>
      <c r="D30">
        <f>D28/(D27+D28+D29)</f>
        <v>0.23333333333333334</v>
      </c>
      <c r="E30">
        <f>E29/(E27+E28+E29)</f>
        <v>0.65</v>
      </c>
      <c r="H30" s="10" t="s">
        <v>53</v>
      </c>
      <c r="I30">
        <f>(I29+I28+I27)/3</f>
        <v>0.56407968027682198</v>
      </c>
      <c r="J30">
        <f>(J29+J28+J27)/3</f>
        <v>0.59444444444444444</v>
      </c>
      <c r="K30" s="1">
        <f>(K29+K28+K27)/3</f>
        <v>0.56080963877348489</v>
      </c>
      <c r="P30" s="1"/>
      <c r="Q30" s="1" t="s">
        <v>19</v>
      </c>
      <c r="R30">
        <f>R27/(R27+R28+R29)</f>
        <v>0.93442622950819676</v>
      </c>
      <c r="S30">
        <f>S28/(S27+S28+S29)</f>
        <v>1.6393442622950821E-2</v>
      </c>
      <c r="T30">
        <f>T29/(T27+T28+T29)</f>
        <v>0.75409836065573765</v>
      </c>
      <c r="W30" s="10" t="s">
        <v>53</v>
      </c>
      <c r="X30">
        <f>(X29+X28+X27)/3</f>
        <v>0.49172635559419814</v>
      </c>
      <c r="Y30">
        <f>(Y29+Y28+Y27)/3</f>
        <v>0.56830601092896182</v>
      </c>
      <c r="Z30" s="1">
        <f>(Z29+Z28+Z27)/3</f>
        <v>0.46388595874355359</v>
      </c>
    </row>
    <row r="33" spans="1:11" x14ac:dyDescent="0.45">
      <c r="A33" s="1" t="s">
        <v>58</v>
      </c>
      <c r="B33" s="1"/>
      <c r="C33" s="1" t="s">
        <v>10</v>
      </c>
      <c r="D33" s="1"/>
      <c r="E33" s="1"/>
    </row>
    <row r="34" spans="1:11" x14ac:dyDescent="0.45">
      <c r="A34" s="1"/>
      <c r="B34" s="1"/>
      <c r="C34" s="1" t="s">
        <v>8</v>
      </c>
      <c r="D34" s="1" t="s">
        <v>46</v>
      </c>
      <c r="E34" s="1" t="s">
        <v>9</v>
      </c>
      <c r="F34" s="1" t="s">
        <v>51</v>
      </c>
      <c r="I34" s="1" t="s">
        <v>51</v>
      </c>
      <c r="J34" s="1" t="s">
        <v>52</v>
      </c>
      <c r="K34" s="1" t="s">
        <v>54</v>
      </c>
    </row>
    <row r="35" spans="1:11" x14ac:dyDescent="0.45">
      <c r="A35" s="1" t="s">
        <v>48</v>
      </c>
      <c r="B35" s="1" t="s">
        <v>8</v>
      </c>
      <c r="C35">
        <v>53</v>
      </c>
      <c r="D35">
        <v>20</v>
      </c>
      <c r="E35">
        <v>8</v>
      </c>
      <c r="F35">
        <f>C35/(C35+D35+E35)</f>
        <v>0.65432098765432101</v>
      </c>
      <c r="H35" s="1" t="s">
        <v>8</v>
      </c>
      <c r="I35">
        <f>F35</f>
        <v>0.65432098765432101</v>
      </c>
      <c r="J35">
        <f>C38</f>
        <v>0.8833333333333333</v>
      </c>
      <c r="K35">
        <f>2*(F35*C38)/(F35+C38)</f>
        <v>0.75177304964539005</v>
      </c>
    </row>
    <row r="36" spans="1:11" x14ac:dyDescent="0.45">
      <c r="A36" s="1"/>
      <c r="B36" s="1" t="s">
        <v>5</v>
      </c>
      <c r="C36">
        <v>6</v>
      </c>
      <c r="D36">
        <v>31</v>
      </c>
      <c r="E36">
        <v>15</v>
      </c>
      <c r="F36">
        <f>D36/(C36+D36+E36)</f>
        <v>0.59615384615384615</v>
      </c>
      <c r="H36" s="1" t="s">
        <v>5</v>
      </c>
      <c r="I36">
        <f>F36</f>
        <v>0.59615384615384615</v>
      </c>
      <c r="J36">
        <f>D38</f>
        <v>0.51666666666666672</v>
      </c>
      <c r="K36">
        <f>2*(F36*D38)/(F36+D38)</f>
        <v>0.5535714285714286</v>
      </c>
    </row>
    <row r="37" spans="1:11" x14ac:dyDescent="0.45">
      <c r="A37" s="1"/>
      <c r="B37" s="1" t="s">
        <v>47</v>
      </c>
      <c r="C37">
        <v>1</v>
      </c>
      <c r="D37">
        <v>9</v>
      </c>
      <c r="E37">
        <v>37</v>
      </c>
      <c r="F37">
        <f>E37/(C37+D37+E37)</f>
        <v>0.78723404255319152</v>
      </c>
      <c r="H37" s="1" t="s">
        <v>9</v>
      </c>
      <c r="I37">
        <f t="shared" ref="I37" si="4">F37</f>
        <v>0.78723404255319152</v>
      </c>
      <c r="J37">
        <f>E38</f>
        <v>0.6166666666666667</v>
      </c>
      <c r="K37">
        <f>2*(F37*E38)/(F37+E38)</f>
        <v>0.69158878504672905</v>
      </c>
    </row>
    <row r="38" spans="1:11" x14ac:dyDescent="0.45">
      <c r="A38" s="1"/>
      <c r="B38" s="1" t="s">
        <v>19</v>
      </c>
      <c r="C38">
        <f>C35/(C35+C36+C37)</f>
        <v>0.8833333333333333</v>
      </c>
      <c r="D38">
        <f>D36/(D35+D36+D37)</f>
        <v>0.51666666666666672</v>
      </c>
      <c r="E38">
        <f>E37/(E35+E36+E37)</f>
        <v>0.6166666666666667</v>
      </c>
      <c r="H38" s="10" t="s">
        <v>53</v>
      </c>
      <c r="I38">
        <f>(I37+I36+I35)/3</f>
        <v>0.679236292120453</v>
      </c>
      <c r="J38">
        <f>(J37+J36+J35)/3</f>
        <v>0.67222222222222217</v>
      </c>
      <c r="K38" s="1">
        <f>(K37+K36+K35)/3</f>
        <v>0.66564442108784927</v>
      </c>
    </row>
    <row r="42" spans="1:11" x14ac:dyDescent="0.45">
      <c r="A42" s="1" t="s">
        <v>59</v>
      </c>
      <c r="B42" s="1"/>
      <c r="C42" s="1" t="s">
        <v>10</v>
      </c>
      <c r="D42" s="1"/>
      <c r="E42" s="1"/>
    </row>
    <row r="43" spans="1:11" x14ac:dyDescent="0.45">
      <c r="A43" s="1"/>
      <c r="B43" s="1"/>
      <c r="C43" s="1" t="s">
        <v>8</v>
      </c>
      <c r="D43" s="1" t="s">
        <v>46</v>
      </c>
      <c r="E43" s="1" t="s">
        <v>9</v>
      </c>
      <c r="F43" s="1" t="s">
        <v>51</v>
      </c>
      <c r="I43" s="1" t="s">
        <v>51</v>
      </c>
      <c r="J43" s="1" t="s">
        <v>52</v>
      </c>
      <c r="K43" s="1" t="s">
        <v>54</v>
      </c>
    </row>
    <row r="44" spans="1:11" x14ac:dyDescent="0.45">
      <c r="A44" s="1" t="s">
        <v>48</v>
      </c>
      <c r="B44" s="1" t="s">
        <v>8</v>
      </c>
      <c r="C44">
        <v>50</v>
      </c>
      <c r="D44">
        <v>12</v>
      </c>
      <c r="E44">
        <v>8</v>
      </c>
      <c r="F44">
        <f>C44/(C44+D44+E44)</f>
        <v>0.7142857142857143</v>
      </c>
      <c r="H44" s="1" t="s">
        <v>8</v>
      </c>
      <c r="I44">
        <f>F44</f>
        <v>0.7142857142857143</v>
      </c>
      <c r="J44">
        <f>C47</f>
        <v>0.83333333333333337</v>
      </c>
      <c r="K44">
        <f>2*(F44*C47)/(F44+C47)</f>
        <v>0.76923076923076916</v>
      </c>
    </row>
    <row r="45" spans="1:11" x14ac:dyDescent="0.45">
      <c r="A45" s="1"/>
      <c r="B45" s="1" t="s">
        <v>5</v>
      </c>
      <c r="C45">
        <v>9</v>
      </c>
      <c r="D45">
        <v>23</v>
      </c>
      <c r="E45">
        <v>16</v>
      </c>
      <c r="F45">
        <f>D45/(C45+D45+E45)</f>
        <v>0.47916666666666669</v>
      </c>
      <c r="H45" s="1" t="s">
        <v>5</v>
      </c>
      <c r="I45">
        <f>F45</f>
        <v>0.47916666666666669</v>
      </c>
      <c r="J45">
        <f>D47</f>
        <v>0.38333333333333336</v>
      </c>
      <c r="K45">
        <f>2*(F45*D47)/(F45+D47)</f>
        <v>0.42592592592592593</v>
      </c>
    </row>
    <row r="46" spans="1:11" x14ac:dyDescent="0.45">
      <c r="A46" s="1"/>
      <c r="B46" s="1" t="s">
        <v>47</v>
      </c>
      <c r="C46">
        <v>1</v>
      </c>
      <c r="D46">
        <v>25</v>
      </c>
      <c r="E46">
        <v>36</v>
      </c>
      <c r="F46">
        <f>E46/(C46+D46+E46)</f>
        <v>0.58064516129032262</v>
      </c>
      <c r="H46" s="1" t="s">
        <v>9</v>
      </c>
      <c r="I46">
        <f t="shared" ref="I46" si="5">F46</f>
        <v>0.58064516129032262</v>
      </c>
      <c r="J46">
        <f>E47</f>
        <v>0.6</v>
      </c>
      <c r="K46">
        <f>2*(F46*E47)/(F46+E47)</f>
        <v>0.5901639344262295</v>
      </c>
    </row>
    <row r="47" spans="1:11" x14ac:dyDescent="0.45">
      <c r="A47" s="1"/>
      <c r="B47" s="1" t="s">
        <v>19</v>
      </c>
      <c r="C47">
        <f>C44/(C44+C45+C46)</f>
        <v>0.83333333333333337</v>
      </c>
      <c r="D47">
        <f>D45/(D44+D45+D46)</f>
        <v>0.38333333333333336</v>
      </c>
      <c r="E47">
        <f>E46/(E44+E45+E46)</f>
        <v>0.6</v>
      </c>
      <c r="H47" s="10" t="s">
        <v>53</v>
      </c>
      <c r="I47">
        <f>(I46+I45+I44)/3</f>
        <v>0.59136584741423448</v>
      </c>
      <c r="J47">
        <f>(J46+J45+J44)/3</f>
        <v>0.60555555555555562</v>
      </c>
      <c r="K47" s="1">
        <f>(K46+K45+K44)/3</f>
        <v>0.59510687652764149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44"/>
  <sheetViews>
    <sheetView zoomScale="85" zoomScaleNormal="85" workbookViewId="0">
      <selection activeCell="G17" sqref="B4:G17"/>
    </sheetView>
  </sheetViews>
  <sheetFormatPr defaultRowHeight="14.25" x14ac:dyDescent="0.45"/>
  <sheetData>
    <row r="1" spans="2:19" x14ac:dyDescent="0.45">
      <c r="P1" t="s">
        <v>55</v>
      </c>
      <c r="Q1" t="s">
        <v>65</v>
      </c>
      <c r="R1" t="s">
        <v>47</v>
      </c>
    </row>
    <row r="2" spans="2:19" x14ac:dyDescent="0.45">
      <c r="O2" t="s">
        <v>55</v>
      </c>
      <c r="P2">
        <v>27</v>
      </c>
      <c r="Q2">
        <v>6</v>
      </c>
      <c r="R2">
        <v>11</v>
      </c>
    </row>
    <row r="3" spans="2:19" x14ac:dyDescent="0.45">
      <c r="O3" t="s">
        <v>65</v>
      </c>
      <c r="P3">
        <v>3</v>
      </c>
      <c r="Q3">
        <v>8</v>
      </c>
      <c r="R3">
        <v>18</v>
      </c>
    </row>
    <row r="4" spans="2:19" x14ac:dyDescent="0.45">
      <c r="B4" s="32" t="s">
        <v>62</v>
      </c>
      <c r="C4" s="11"/>
      <c r="D4" s="11" t="s">
        <v>63</v>
      </c>
      <c r="E4" s="11"/>
      <c r="F4" s="11"/>
      <c r="G4" s="11"/>
      <c r="O4" t="s">
        <v>47</v>
      </c>
      <c r="P4">
        <v>3</v>
      </c>
      <c r="Q4">
        <v>19</v>
      </c>
      <c r="R4">
        <v>4</v>
      </c>
    </row>
    <row r="5" spans="2:19" x14ac:dyDescent="0.45">
      <c r="B5" s="20"/>
      <c r="C5" s="2"/>
      <c r="D5" s="12">
        <v>0</v>
      </c>
      <c r="E5" s="12">
        <v>1</v>
      </c>
      <c r="F5" s="12">
        <v>2</v>
      </c>
      <c r="G5" s="12">
        <v>3</v>
      </c>
      <c r="O5" t="s">
        <v>66</v>
      </c>
    </row>
    <row r="6" spans="2:19" x14ac:dyDescent="0.45">
      <c r="B6" s="20"/>
      <c r="C6" s="13" t="s">
        <v>64</v>
      </c>
      <c r="D6">
        <v>0.61064955533040643</v>
      </c>
      <c r="E6">
        <v>0.52562787963304747</v>
      </c>
      <c r="F6">
        <v>0.44915824915824909</v>
      </c>
      <c r="G6">
        <v>0.30941558441558442</v>
      </c>
      <c r="O6" t="s">
        <v>67</v>
      </c>
      <c r="P6">
        <v>0.81818181818181823</v>
      </c>
      <c r="Q6" t="s">
        <v>66</v>
      </c>
      <c r="R6" t="s">
        <v>68</v>
      </c>
      <c r="S6">
        <v>0.61363636363636365</v>
      </c>
    </row>
    <row r="7" spans="2:19" x14ac:dyDescent="0.45">
      <c r="B7" s="20"/>
      <c r="C7" s="13"/>
      <c r="D7">
        <v>0.64172951231774755</v>
      </c>
      <c r="E7">
        <v>0.61098391960139875</v>
      </c>
      <c r="F7">
        <v>0.49777096288724182</v>
      </c>
      <c r="G7">
        <v>0.36467161788262709</v>
      </c>
      <c r="O7" t="s">
        <v>69</v>
      </c>
      <c r="P7">
        <v>0.2424242424242424</v>
      </c>
      <c r="Q7" t="s">
        <v>66</v>
      </c>
      <c r="R7" t="s">
        <v>70</v>
      </c>
      <c r="S7">
        <v>0.27586206896551718</v>
      </c>
    </row>
    <row r="8" spans="2:19" x14ac:dyDescent="0.45">
      <c r="B8" s="20"/>
      <c r="C8" s="13"/>
      <c r="D8">
        <v>0.54952346135098384</v>
      </c>
      <c r="E8">
        <v>0.47612403100775191</v>
      </c>
      <c r="F8">
        <v>0.31274281274281268</v>
      </c>
      <c r="G8">
        <v>0.2285760834147931</v>
      </c>
      <c r="O8" t="s">
        <v>71</v>
      </c>
      <c r="P8">
        <v>0.1212121212121212</v>
      </c>
      <c r="Q8" t="s">
        <v>66</v>
      </c>
      <c r="R8" t="s">
        <v>72</v>
      </c>
      <c r="S8">
        <v>0.15384615384615391</v>
      </c>
    </row>
    <row r="9" spans="2:19" x14ac:dyDescent="0.45">
      <c r="B9" s="20"/>
      <c r="C9" s="13"/>
      <c r="D9">
        <v>0.55077330077330078</v>
      </c>
      <c r="E9">
        <v>0.54927672800013239</v>
      </c>
      <c r="F9">
        <v>0.45010072561559972</v>
      </c>
      <c r="G9">
        <v>0.33977528526907907</v>
      </c>
      <c r="O9" t="s">
        <v>66</v>
      </c>
    </row>
    <row r="10" spans="2:19" x14ac:dyDescent="0.45">
      <c r="B10" s="20"/>
      <c r="C10" s="13"/>
      <c r="D10">
        <v>0.67177050003136962</v>
      </c>
      <c r="E10">
        <v>0.61280165440869905</v>
      </c>
      <c r="F10">
        <v>0.52083333333333337</v>
      </c>
      <c r="G10">
        <v>0.39247489793666562</v>
      </c>
      <c r="O10" t="s">
        <v>73</v>
      </c>
      <c r="P10">
        <v>0.36498547925557218</v>
      </c>
    </row>
    <row r="11" spans="2:19" x14ac:dyDescent="0.45">
      <c r="B11" s="20"/>
      <c r="C11" s="13"/>
      <c r="D11">
        <v>0.57521136308404641</v>
      </c>
      <c r="E11">
        <v>0.53412028665193223</v>
      </c>
      <c r="F11">
        <v>0.44740214926550342</v>
      </c>
      <c r="G11">
        <v>0.37495608179326823</v>
      </c>
      <c r="O11" t="s">
        <v>66</v>
      </c>
    </row>
    <row r="12" spans="2:19" x14ac:dyDescent="0.45">
      <c r="B12" s="20"/>
      <c r="C12" s="13"/>
      <c r="D12">
        <v>0.6554596381382648</v>
      </c>
      <c r="E12">
        <v>0.61191730156295276</v>
      </c>
      <c r="F12">
        <v>0.43267801517442839</v>
      </c>
      <c r="G12">
        <v>0.33950779088393768</v>
      </c>
      <c r="O12" t="s">
        <v>66</v>
      </c>
    </row>
    <row r="13" spans="2:19" x14ac:dyDescent="0.45">
      <c r="B13" s="20"/>
      <c r="C13" s="13"/>
      <c r="D13">
        <v>0.64521714844295486</v>
      </c>
      <c r="E13">
        <v>0.61526028851256809</v>
      </c>
      <c r="F13">
        <v>0.49333333333333329</v>
      </c>
      <c r="G13">
        <v>0.33441558441558439</v>
      </c>
      <c r="P13" t="s">
        <v>55</v>
      </c>
      <c r="Q13" t="s">
        <v>65</v>
      </c>
      <c r="R13" t="s">
        <v>47</v>
      </c>
    </row>
    <row r="14" spans="2:19" x14ac:dyDescent="0.45">
      <c r="B14" s="20"/>
      <c r="C14" s="13"/>
      <c r="D14">
        <v>0.59406145983611969</v>
      </c>
      <c r="E14">
        <v>0.58165186157493609</v>
      </c>
      <c r="F14">
        <v>0.46116488581604859</v>
      </c>
      <c r="G14">
        <v>0.28894858828487152</v>
      </c>
      <c r="O14" t="s">
        <v>55</v>
      </c>
      <c r="P14">
        <v>18</v>
      </c>
      <c r="Q14">
        <v>1</v>
      </c>
      <c r="R14">
        <v>5</v>
      </c>
    </row>
    <row r="15" spans="2:19" x14ac:dyDescent="0.45">
      <c r="B15" s="20"/>
      <c r="C15" s="13"/>
      <c r="D15">
        <v>0.55247619854789953</v>
      </c>
      <c r="E15">
        <v>0.54068293984260374</v>
      </c>
      <c r="F15">
        <v>0.4240484506265238</v>
      </c>
      <c r="G15">
        <v>0.30826118326118318</v>
      </c>
      <c r="O15" t="s">
        <v>65</v>
      </c>
      <c r="P15">
        <v>15</v>
      </c>
      <c r="Q15">
        <v>17</v>
      </c>
      <c r="R15">
        <v>26</v>
      </c>
    </row>
    <row r="16" spans="2:19" x14ac:dyDescent="0.45">
      <c r="B16" s="20"/>
      <c r="C16" s="13"/>
      <c r="D16">
        <v>0.65507878879086012</v>
      </c>
      <c r="E16">
        <v>0.61253264914592143</v>
      </c>
      <c r="F16">
        <v>0.46251898026052901</v>
      </c>
      <c r="G16">
        <v>0.35802469135802473</v>
      </c>
      <c r="O16" t="s">
        <v>47</v>
      </c>
      <c r="P16">
        <v>0</v>
      </c>
      <c r="Q16">
        <v>15</v>
      </c>
      <c r="R16">
        <v>2</v>
      </c>
    </row>
    <row r="17" spans="2:19" x14ac:dyDescent="0.45">
      <c r="B17" s="33"/>
      <c r="C17" s="14"/>
      <c r="D17" s="15">
        <f>AVERAGE(D6:D16)</f>
        <v>0.60926826605854112</v>
      </c>
      <c r="E17" s="16">
        <f t="shared" ref="E17:G17" si="0">AVERAGE(E6:E16)</f>
        <v>0.57008904908563129</v>
      </c>
      <c r="F17" s="16">
        <f t="shared" si="0"/>
        <v>0.4501592634739639</v>
      </c>
      <c r="G17" s="16">
        <f t="shared" si="0"/>
        <v>0.33082067171960167</v>
      </c>
      <c r="O17" t="s">
        <v>66</v>
      </c>
    </row>
    <row r="18" spans="2:19" x14ac:dyDescent="0.45">
      <c r="O18" t="s">
        <v>67</v>
      </c>
      <c r="P18">
        <v>0.54545454545454541</v>
      </c>
      <c r="Q18" t="s">
        <v>66</v>
      </c>
      <c r="R18" t="s">
        <v>68</v>
      </c>
      <c r="S18">
        <v>0.75</v>
      </c>
    </row>
    <row r="19" spans="2:19" x14ac:dyDescent="0.45">
      <c r="B19" s="1"/>
      <c r="O19" t="s">
        <v>69</v>
      </c>
      <c r="P19">
        <v>0.51515151515151514</v>
      </c>
      <c r="Q19" t="s">
        <v>66</v>
      </c>
      <c r="R19" t="s">
        <v>70</v>
      </c>
      <c r="S19">
        <v>0.29310344827586199</v>
      </c>
    </row>
    <row r="20" spans="2:19" x14ac:dyDescent="0.45">
      <c r="O20" t="s">
        <v>71</v>
      </c>
      <c r="P20">
        <v>6.0606060606060608E-2</v>
      </c>
      <c r="Q20" t="s">
        <v>66</v>
      </c>
      <c r="R20" t="s">
        <v>72</v>
      </c>
      <c r="S20">
        <v>0.1176470588235294</v>
      </c>
    </row>
    <row r="21" spans="2:19" x14ac:dyDescent="0.45">
      <c r="O21" t="s">
        <v>66</v>
      </c>
    </row>
    <row r="22" spans="2:19" x14ac:dyDescent="0.45">
      <c r="O22" t="s">
        <v>73</v>
      </c>
      <c r="P22">
        <v>0.36173510699826489</v>
      </c>
    </row>
    <row r="23" spans="2:19" x14ac:dyDescent="0.45">
      <c r="O23" t="s">
        <v>66</v>
      </c>
    </row>
    <row r="24" spans="2:19" x14ac:dyDescent="0.45">
      <c r="O24" t="s">
        <v>66</v>
      </c>
    </row>
    <row r="25" spans="2:19" x14ac:dyDescent="0.45">
      <c r="O25" t="s">
        <v>55</v>
      </c>
      <c r="P25">
        <v>12</v>
      </c>
      <c r="Q25">
        <v>1</v>
      </c>
      <c r="R25">
        <v>2</v>
      </c>
    </row>
    <row r="26" spans="2:19" x14ac:dyDescent="0.45">
      <c r="O26" t="s">
        <v>65</v>
      </c>
      <c r="P26">
        <v>21</v>
      </c>
      <c r="Q26">
        <v>25</v>
      </c>
      <c r="R26">
        <v>31</v>
      </c>
    </row>
    <row r="27" spans="2:19" x14ac:dyDescent="0.45">
      <c r="O27" t="s">
        <v>47</v>
      </c>
      <c r="P27">
        <v>0</v>
      </c>
      <c r="Q27">
        <v>7</v>
      </c>
      <c r="R27">
        <v>0</v>
      </c>
    </row>
    <row r="28" spans="2:19" x14ac:dyDescent="0.45">
      <c r="O28" t="s">
        <v>66</v>
      </c>
    </row>
    <row r="29" spans="2:19" x14ac:dyDescent="0.45">
      <c r="O29" t="s">
        <v>66</v>
      </c>
    </row>
    <row r="30" spans="2:19" x14ac:dyDescent="0.45">
      <c r="O30" t="s">
        <v>55</v>
      </c>
      <c r="P30">
        <v>7</v>
      </c>
      <c r="Q30">
        <v>0</v>
      </c>
      <c r="R30">
        <v>1</v>
      </c>
    </row>
    <row r="31" spans="2:19" x14ac:dyDescent="0.45">
      <c r="O31" t="s">
        <v>65</v>
      </c>
      <c r="P31">
        <v>26</v>
      </c>
      <c r="Q31">
        <v>30</v>
      </c>
      <c r="R31">
        <v>32</v>
      </c>
    </row>
    <row r="32" spans="2:19" x14ac:dyDescent="0.45">
      <c r="O32" t="s">
        <v>47</v>
      </c>
      <c r="P32">
        <v>0</v>
      </c>
      <c r="Q32">
        <v>3</v>
      </c>
      <c r="R32">
        <v>0</v>
      </c>
    </row>
    <row r="33" spans="15:19" x14ac:dyDescent="0.45">
      <c r="O33" t="s">
        <v>66</v>
      </c>
    </row>
    <row r="34" spans="15:19" x14ac:dyDescent="0.45">
      <c r="O34" t="s">
        <v>66</v>
      </c>
    </row>
    <row r="35" spans="15:19" x14ac:dyDescent="0.45">
      <c r="P35" t="s">
        <v>55</v>
      </c>
      <c r="Q35" t="s">
        <v>65</v>
      </c>
      <c r="R35" t="s">
        <v>47</v>
      </c>
    </row>
    <row r="36" spans="15:19" x14ac:dyDescent="0.45">
      <c r="O36" t="s">
        <v>55</v>
      </c>
      <c r="P36">
        <v>25</v>
      </c>
      <c r="Q36">
        <v>6</v>
      </c>
      <c r="R36">
        <v>10</v>
      </c>
    </row>
    <row r="37" spans="15:19" x14ac:dyDescent="0.45">
      <c r="O37" t="s">
        <v>65</v>
      </c>
      <c r="P37">
        <v>6</v>
      </c>
      <c r="Q37">
        <v>10</v>
      </c>
      <c r="R37">
        <v>19</v>
      </c>
    </row>
    <row r="38" spans="15:19" x14ac:dyDescent="0.45">
      <c r="O38" t="s">
        <v>47</v>
      </c>
      <c r="P38">
        <v>2</v>
      </c>
      <c r="Q38">
        <v>17</v>
      </c>
      <c r="R38">
        <v>4</v>
      </c>
    </row>
    <row r="39" spans="15:19" x14ac:dyDescent="0.45">
      <c r="O39" t="s">
        <v>66</v>
      </c>
    </row>
    <row r="40" spans="15:19" x14ac:dyDescent="0.45">
      <c r="O40" t="s">
        <v>67</v>
      </c>
      <c r="P40">
        <v>0.75757575757575757</v>
      </c>
      <c r="Q40" t="s">
        <v>66</v>
      </c>
      <c r="R40" t="s">
        <v>68</v>
      </c>
      <c r="S40">
        <v>0.6097560975609756</v>
      </c>
    </row>
    <row r="41" spans="15:19" x14ac:dyDescent="0.45">
      <c r="O41" t="s">
        <v>69</v>
      </c>
      <c r="P41">
        <v>0.30303030303030298</v>
      </c>
      <c r="Q41" t="s">
        <v>66</v>
      </c>
      <c r="R41" t="s">
        <v>70</v>
      </c>
      <c r="S41">
        <v>0.2857142857142857</v>
      </c>
    </row>
    <row r="42" spans="15:19" x14ac:dyDescent="0.45">
      <c r="O42" t="s">
        <v>71</v>
      </c>
      <c r="P42">
        <v>0.1212121212121212</v>
      </c>
      <c r="Q42" t="s">
        <v>66</v>
      </c>
      <c r="R42" t="s">
        <v>72</v>
      </c>
      <c r="S42">
        <v>0.17391304347826089</v>
      </c>
    </row>
    <row r="43" spans="15:19" x14ac:dyDescent="0.45">
      <c r="O43" t="s">
        <v>66</v>
      </c>
    </row>
    <row r="44" spans="15:19" x14ac:dyDescent="0.45">
      <c r="O44" t="s">
        <v>73</v>
      </c>
      <c r="P44">
        <v>0.37088348853054742</v>
      </c>
    </row>
    <row r="45" spans="15:19" x14ac:dyDescent="0.45">
      <c r="O45" t="s">
        <v>66</v>
      </c>
    </row>
    <row r="46" spans="15:19" x14ac:dyDescent="0.45">
      <c r="O46" t="s">
        <v>66</v>
      </c>
    </row>
    <row r="47" spans="15:19" x14ac:dyDescent="0.45">
      <c r="P47" t="s">
        <v>55</v>
      </c>
      <c r="Q47" t="s">
        <v>65</v>
      </c>
      <c r="R47" t="s">
        <v>47</v>
      </c>
    </row>
    <row r="48" spans="15:19" x14ac:dyDescent="0.45">
      <c r="O48" t="s">
        <v>55</v>
      </c>
      <c r="P48">
        <v>19</v>
      </c>
      <c r="Q48">
        <v>1</v>
      </c>
      <c r="R48">
        <v>5</v>
      </c>
    </row>
    <row r="49" spans="15:19" x14ac:dyDescent="0.45">
      <c r="O49" t="s">
        <v>65</v>
      </c>
      <c r="P49">
        <v>13</v>
      </c>
      <c r="Q49">
        <v>19</v>
      </c>
      <c r="R49">
        <v>26</v>
      </c>
    </row>
    <row r="50" spans="15:19" x14ac:dyDescent="0.45">
      <c r="O50" t="s">
        <v>47</v>
      </c>
      <c r="P50">
        <v>1</v>
      </c>
      <c r="Q50">
        <v>13</v>
      </c>
      <c r="R50">
        <v>2</v>
      </c>
    </row>
    <row r="51" spans="15:19" x14ac:dyDescent="0.45">
      <c r="O51" t="s">
        <v>66</v>
      </c>
    </row>
    <row r="52" spans="15:19" x14ac:dyDescent="0.45">
      <c r="O52" t="s">
        <v>67</v>
      </c>
      <c r="P52">
        <v>0.5757575757575758</v>
      </c>
      <c r="Q52" t="s">
        <v>66</v>
      </c>
      <c r="R52" t="s">
        <v>68</v>
      </c>
      <c r="S52">
        <v>0.76</v>
      </c>
    </row>
    <row r="53" spans="15:19" x14ac:dyDescent="0.45">
      <c r="O53" t="s">
        <v>69</v>
      </c>
      <c r="P53">
        <v>0.5757575757575758</v>
      </c>
      <c r="Q53" t="s">
        <v>66</v>
      </c>
      <c r="R53" t="s">
        <v>70</v>
      </c>
      <c r="S53">
        <v>0.32758620689655171</v>
      </c>
    </row>
    <row r="54" spans="15:19" x14ac:dyDescent="0.45">
      <c r="O54" t="s">
        <v>71</v>
      </c>
      <c r="P54">
        <v>6.0606060606060608E-2</v>
      </c>
      <c r="Q54" t="s">
        <v>66</v>
      </c>
      <c r="R54" t="s">
        <v>72</v>
      </c>
      <c r="S54">
        <v>0.125</v>
      </c>
    </row>
    <row r="55" spans="15:19" x14ac:dyDescent="0.45">
      <c r="O55" t="s">
        <v>66</v>
      </c>
    </row>
    <row r="56" spans="15:19" x14ac:dyDescent="0.45">
      <c r="O56" t="s">
        <v>73</v>
      </c>
      <c r="P56">
        <v>0.38479582814558189</v>
      </c>
    </row>
    <row r="57" spans="15:19" x14ac:dyDescent="0.45">
      <c r="O57" t="s">
        <v>66</v>
      </c>
    </row>
    <row r="58" spans="15:19" x14ac:dyDescent="0.45">
      <c r="O58" t="s">
        <v>66</v>
      </c>
    </row>
    <row r="59" spans="15:19" x14ac:dyDescent="0.45">
      <c r="O59" t="s">
        <v>55</v>
      </c>
      <c r="P59">
        <v>12</v>
      </c>
      <c r="Q59">
        <v>0</v>
      </c>
      <c r="R59">
        <v>4</v>
      </c>
    </row>
    <row r="60" spans="15:19" x14ac:dyDescent="0.45">
      <c r="O60" t="s">
        <v>65</v>
      </c>
      <c r="P60">
        <v>21</v>
      </c>
      <c r="Q60">
        <v>28</v>
      </c>
      <c r="R60">
        <v>29</v>
      </c>
    </row>
    <row r="61" spans="15:19" x14ac:dyDescent="0.45">
      <c r="O61" t="s">
        <v>47</v>
      </c>
      <c r="P61">
        <v>0</v>
      </c>
      <c r="Q61">
        <v>5</v>
      </c>
      <c r="R61">
        <v>0</v>
      </c>
    </row>
    <row r="62" spans="15:19" x14ac:dyDescent="0.45">
      <c r="O62" t="s">
        <v>66</v>
      </c>
    </row>
    <row r="63" spans="15:19" x14ac:dyDescent="0.45">
      <c r="O63" t="s">
        <v>66</v>
      </c>
    </row>
    <row r="64" spans="15:19" x14ac:dyDescent="0.45">
      <c r="O64" t="s">
        <v>55</v>
      </c>
      <c r="P64">
        <v>7</v>
      </c>
      <c r="Q64">
        <v>0</v>
      </c>
      <c r="R64">
        <v>2</v>
      </c>
    </row>
    <row r="65" spans="15:19" x14ac:dyDescent="0.45">
      <c r="O65" t="s">
        <v>65</v>
      </c>
      <c r="P65">
        <v>26</v>
      </c>
      <c r="Q65">
        <v>30</v>
      </c>
      <c r="R65">
        <v>31</v>
      </c>
    </row>
    <row r="66" spans="15:19" x14ac:dyDescent="0.45">
      <c r="O66" t="s">
        <v>47</v>
      </c>
      <c r="P66">
        <v>0</v>
      </c>
      <c r="Q66">
        <v>3</v>
      </c>
      <c r="R66">
        <v>0</v>
      </c>
    </row>
    <row r="67" spans="15:19" x14ac:dyDescent="0.45">
      <c r="O67" t="s">
        <v>66</v>
      </c>
    </row>
    <row r="68" spans="15:19" x14ac:dyDescent="0.45">
      <c r="O68" t="s">
        <v>66</v>
      </c>
    </row>
    <row r="69" spans="15:19" x14ac:dyDescent="0.45">
      <c r="P69" t="s">
        <v>55</v>
      </c>
      <c r="Q69" t="s">
        <v>65</v>
      </c>
      <c r="R69" t="s">
        <v>47</v>
      </c>
    </row>
    <row r="70" spans="15:19" x14ac:dyDescent="0.45">
      <c r="O70" t="s">
        <v>55</v>
      </c>
      <c r="P70">
        <v>26</v>
      </c>
      <c r="Q70">
        <v>6</v>
      </c>
      <c r="R70">
        <v>11</v>
      </c>
    </row>
    <row r="71" spans="15:19" x14ac:dyDescent="0.45">
      <c r="O71" t="s">
        <v>65</v>
      </c>
      <c r="P71">
        <v>4</v>
      </c>
      <c r="Q71">
        <v>9</v>
      </c>
      <c r="R71">
        <v>17</v>
      </c>
    </row>
    <row r="72" spans="15:19" x14ac:dyDescent="0.45">
      <c r="O72" t="s">
        <v>47</v>
      </c>
      <c r="P72">
        <v>3</v>
      </c>
      <c r="Q72">
        <v>18</v>
      </c>
      <c r="R72">
        <v>5</v>
      </c>
    </row>
    <row r="73" spans="15:19" x14ac:dyDescent="0.45">
      <c r="O73" t="s">
        <v>66</v>
      </c>
    </row>
    <row r="74" spans="15:19" x14ac:dyDescent="0.45">
      <c r="O74" t="s">
        <v>67</v>
      </c>
      <c r="P74">
        <v>0.78787878787878785</v>
      </c>
      <c r="Q74" t="s">
        <v>66</v>
      </c>
      <c r="R74" t="s">
        <v>68</v>
      </c>
      <c r="S74">
        <v>0.60465116279069764</v>
      </c>
    </row>
    <row r="75" spans="15:19" x14ac:dyDescent="0.45">
      <c r="O75" t="s">
        <v>69</v>
      </c>
      <c r="P75">
        <v>0.27272727272727271</v>
      </c>
      <c r="Q75" t="s">
        <v>66</v>
      </c>
      <c r="R75" t="s">
        <v>70</v>
      </c>
      <c r="S75">
        <v>0.3</v>
      </c>
    </row>
    <row r="76" spans="15:19" x14ac:dyDescent="0.45">
      <c r="O76" t="s">
        <v>71</v>
      </c>
      <c r="P76">
        <v>0.15151515151515149</v>
      </c>
      <c r="Q76" t="s">
        <v>66</v>
      </c>
      <c r="R76" t="s">
        <v>72</v>
      </c>
      <c r="S76">
        <v>0.19230769230769229</v>
      </c>
    </row>
    <row r="77" spans="15:19" x14ac:dyDescent="0.45">
      <c r="O77" t="s">
        <v>66</v>
      </c>
    </row>
    <row r="78" spans="15:19" x14ac:dyDescent="0.45">
      <c r="O78" t="s">
        <v>73</v>
      </c>
      <c r="P78">
        <v>0.37980544581793468</v>
      </c>
    </row>
    <row r="79" spans="15:19" x14ac:dyDescent="0.45">
      <c r="O79" t="s">
        <v>66</v>
      </c>
    </row>
    <row r="80" spans="15:19" x14ac:dyDescent="0.45">
      <c r="O80" t="s">
        <v>66</v>
      </c>
    </row>
    <row r="81" spans="15:19" x14ac:dyDescent="0.45">
      <c r="P81" t="s">
        <v>55</v>
      </c>
      <c r="Q81" t="s">
        <v>65</v>
      </c>
      <c r="R81" t="s">
        <v>47</v>
      </c>
    </row>
    <row r="82" spans="15:19" x14ac:dyDescent="0.45">
      <c r="O82" t="s">
        <v>55</v>
      </c>
      <c r="P82">
        <v>17</v>
      </c>
      <c r="Q82">
        <v>2</v>
      </c>
      <c r="R82">
        <v>5</v>
      </c>
    </row>
    <row r="83" spans="15:19" x14ac:dyDescent="0.45">
      <c r="O83" t="s">
        <v>65</v>
      </c>
      <c r="P83">
        <v>15</v>
      </c>
      <c r="Q83">
        <v>18</v>
      </c>
      <c r="R83">
        <v>24</v>
      </c>
    </row>
    <row r="84" spans="15:19" x14ac:dyDescent="0.45">
      <c r="O84" t="s">
        <v>47</v>
      </c>
      <c r="P84">
        <v>1</v>
      </c>
      <c r="Q84">
        <v>13</v>
      </c>
      <c r="R84">
        <v>4</v>
      </c>
    </row>
    <row r="85" spans="15:19" x14ac:dyDescent="0.45">
      <c r="O85" t="s">
        <v>66</v>
      </c>
    </row>
    <row r="86" spans="15:19" x14ac:dyDescent="0.45">
      <c r="O86" t="s">
        <v>67</v>
      </c>
      <c r="P86">
        <v>0.51515151515151514</v>
      </c>
      <c r="Q86" t="s">
        <v>66</v>
      </c>
      <c r="R86" t="s">
        <v>68</v>
      </c>
      <c r="S86">
        <v>0.70833333333333337</v>
      </c>
    </row>
    <row r="87" spans="15:19" x14ac:dyDescent="0.45">
      <c r="O87" t="s">
        <v>69</v>
      </c>
      <c r="P87">
        <v>0.54545454545454541</v>
      </c>
      <c r="Q87" t="s">
        <v>66</v>
      </c>
      <c r="R87" t="s">
        <v>70</v>
      </c>
      <c r="S87">
        <v>0.31578947368421051</v>
      </c>
    </row>
    <row r="88" spans="15:19" x14ac:dyDescent="0.45">
      <c r="O88" t="s">
        <v>71</v>
      </c>
      <c r="P88">
        <v>0.1212121212121212</v>
      </c>
      <c r="Q88" t="s">
        <v>66</v>
      </c>
      <c r="R88" t="s">
        <v>72</v>
      </c>
      <c r="S88">
        <v>0.22222222222222221</v>
      </c>
    </row>
    <row r="89" spans="15:19" x14ac:dyDescent="0.45">
      <c r="O89" t="s">
        <v>66</v>
      </c>
    </row>
    <row r="90" spans="15:19" x14ac:dyDescent="0.45">
      <c r="O90" t="s">
        <v>73</v>
      </c>
      <c r="P90">
        <v>0.38445132438940482</v>
      </c>
    </row>
    <row r="91" spans="15:19" x14ac:dyDescent="0.45">
      <c r="O91" t="s">
        <v>66</v>
      </c>
    </row>
    <row r="92" spans="15:19" x14ac:dyDescent="0.45">
      <c r="O92" t="s">
        <v>66</v>
      </c>
    </row>
    <row r="93" spans="15:19" x14ac:dyDescent="0.45">
      <c r="P93" t="s">
        <v>55</v>
      </c>
      <c r="Q93" t="s">
        <v>65</v>
      </c>
      <c r="R93" t="s">
        <v>47</v>
      </c>
    </row>
    <row r="94" spans="15:19" x14ac:dyDescent="0.45">
      <c r="O94" t="s">
        <v>55</v>
      </c>
      <c r="P94">
        <v>11</v>
      </c>
      <c r="Q94">
        <v>1</v>
      </c>
      <c r="R94">
        <v>3</v>
      </c>
    </row>
    <row r="95" spans="15:19" x14ac:dyDescent="0.45">
      <c r="O95" t="s">
        <v>65</v>
      </c>
      <c r="P95">
        <v>22</v>
      </c>
      <c r="Q95">
        <v>23</v>
      </c>
      <c r="R95">
        <v>28</v>
      </c>
    </row>
    <row r="96" spans="15:19" x14ac:dyDescent="0.45">
      <c r="O96" t="s">
        <v>47</v>
      </c>
      <c r="P96">
        <v>0</v>
      </c>
      <c r="Q96">
        <v>9</v>
      </c>
      <c r="R96">
        <v>2</v>
      </c>
    </row>
    <row r="97" spans="15:19" x14ac:dyDescent="0.45">
      <c r="O97" t="s">
        <v>66</v>
      </c>
    </row>
    <row r="98" spans="15:19" x14ac:dyDescent="0.45">
      <c r="O98" t="s">
        <v>67</v>
      </c>
      <c r="P98">
        <v>0.33333333333333331</v>
      </c>
      <c r="Q98" t="s">
        <v>66</v>
      </c>
      <c r="R98" t="s">
        <v>68</v>
      </c>
      <c r="S98">
        <v>0.73333333333333328</v>
      </c>
    </row>
    <row r="99" spans="15:19" x14ac:dyDescent="0.45">
      <c r="O99" t="s">
        <v>69</v>
      </c>
      <c r="P99">
        <v>0.69696969696969702</v>
      </c>
      <c r="Q99" t="s">
        <v>66</v>
      </c>
      <c r="R99" t="s">
        <v>70</v>
      </c>
      <c r="S99">
        <v>0.31506849315068491</v>
      </c>
    </row>
    <row r="100" spans="15:19" x14ac:dyDescent="0.45">
      <c r="O100" t="s">
        <v>71</v>
      </c>
      <c r="P100">
        <v>6.0606060606060608E-2</v>
      </c>
      <c r="Q100" t="s">
        <v>66</v>
      </c>
      <c r="R100" t="s">
        <v>72</v>
      </c>
      <c r="S100">
        <v>0.1818181818181818</v>
      </c>
    </row>
    <row r="101" spans="15:19" x14ac:dyDescent="0.45">
      <c r="O101" t="s">
        <v>66</v>
      </c>
    </row>
    <row r="102" spans="15:19" x14ac:dyDescent="0.45">
      <c r="O102" t="s">
        <v>73</v>
      </c>
      <c r="P102">
        <v>0.32773489613112261</v>
      </c>
    </row>
    <row r="103" spans="15:19" x14ac:dyDescent="0.45">
      <c r="O103" t="s">
        <v>66</v>
      </c>
    </row>
    <row r="104" spans="15:19" x14ac:dyDescent="0.45">
      <c r="O104" t="s">
        <v>66</v>
      </c>
    </row>
    <row r="105" spans="15:19" x14ac:dyDescent="0.45">
      <c r="P105" t="s">
        <v>55</v>
      </c>
      <c r="Q105" t="s">
        <v>65</v>
      </c>
      <c r="R105" t="s">
        <v>47</v>
      </c>
    </row>
    <row r="106" spans="15:19" x14ac:dyDescent="0.45">
      <c r="O106" t="s">
        <v>55</v>
      </c>
      <c r="P106">
        <v>4</v>
      </c>
      <c r="Q106">
        <v>0</v>
      </c>
      <c r="R106">
        <v>1</v>
      </c>
    </row>
    <row r="107" spans="15:19" x14ac:dyDescent="0.45">
      <c r="O107" t="s">
        <v>65</v>
      </c>
      <c r="P107">
        <v>29</v>
      </c>
      <c r="Q107">
        <v>29</v>
      </c>
      <c r="R107">
        <v>31</v>
      </c>
    </row>
    <row r="108" spans="15:19" x14ac:dyDescent="0.45">
      <c r="O108" t="s">
        <v>47</v>
      </c>
      <c r="P108">
        <v>0</v>
      </c>
      <c r="Q108">
        <v>4</v>
      </c>
      <c r="R108">
        <v>1</v>
      </c>
    </row>
    <row r="109" spans="15:19" x14ac:dyDescent="0.45">
      <c r="O109" t="s">
        <v>66</v>
      </c>
    </row>
    <row r="110" spans="15:19" x14ac:dyDescent="0.45">
      <c r="O110" t="s">
        <v>67</v>
      </c>
      <c r="P110">
        <v>0.1212121212121212</v>
      </c>
      <c r="Q110" t="s">
        <v>66</v>
      </c>
      <c r="R110" t="s">
        <v>68</v>
      </c>
      <c r="S110">
        <v>0.8</v>
      </c>
    </row>
    <row r="111" spans="15:19" x14ac:dyDescent="0.45">
      <c r="O111" t="s">
        <v>69</v>
      </c>
      <c r="P111">
        <v>0.87878787878787878</v>
      </c>
      <c r="Q111" t="s">
        <v>66</v>
      </c>
      <c r="R111" t="s">
        <v>70</v>
      </c>
      <c r="S111">
        <v>0.3258426966292135</v>
      </c>
    </row>
    <row r="112" spans="15:19" x14ac:dyDescent="0.45">
      <c r="O112" t="s">
        <v>71</v>
      </c>
      <c r="P112">
        <v>3.03030303030303E-2</v>
      </c>
      <c r="Q112" t="s">
        <v>66</v>
      </c>
      <c r="R112" t="s">
        <v>72</v>
      </c>
      <c r="S112">
        <v>0.2</v>
      </c>
    </row>
    <row r="113" spans="15:19" x14ac:dyDescent="0.45">
      <c r="O113" t="s">
        <v>66</v>
      </c>
    </row>
    <row r="114" spans="15:19" x14ac:dyDescent="0.45">
      <c r="O114" t="s">
        <v>73</v>
      </c>
      <c r="P114">
        <v>0.2461892436008053</v>
      </c>
    </row>
    <row r="115" spans="15:19" x14ac:dyDescent="0.45">
      <c r="O115" t="s">
        <v>66</v>
      </c>
    </row>
    <row r="116" spans="15:19" x14ac:dyDescent="0.45">
      <c r="O116" t="s">
        <v>66</v>
      </c>
    </row>
    <row r="117" spans="15:19" x14ac:dyDescent="0.45">
      <c r="P117" t="s">
        <v>55</v>
      </c>
      <c r="Q117" t="s">
        <v>65</v>
      </c>
      <c r="R117" t="s">
        <v>47</v>
      </c>
    </row>
    <row r="118" spans="15:19" x14ac:dyDescent="0.45">
      <c r="O118" t="s">
        <v>55</v>
      </c>
      <c r="P118">
        <v>29</v>
      </c>
      <c r="Q118">
        <v>4</v>
      </c>
      <c r="R118">
        <v>10</v>
      </c>
    </row>
    <row r="119" spans="15:19" x14ac:dyDescent="0.45">
      <c r="O119" t="s">
        <v>65</v>
      </c>
      <c r="P119">
        <v>4</v>
      </c>
      <c r="Q119">
        <v>11</v>
      </c>
      <c r="R119">
        <v>19</v>
      </c>
    </row>
    <row r="120" spans="15:19" x14ac:dyDescent="0.45">
      <c r="O120" t="s">
        <v>47</v>
      </c>
      <c r="P120">
        <v>0</v>
      </c>
      <c r="Q120">
        <v>18</v>
      </c>
      <c r="R120">
        <v>4</v>
      </c>
    </row>
    <row r="121" spans="15:19" x14ac:dyDescent="0.45">
      <c r="O121" t="s">
        <v>66</v>
      </c>
    </row>
    <row r="122" spans="15:19" x14ac:dyDescent="0.45">
      <c r="O122" t="s">
        <v>67</v>
      </c>
      <c r="P122">
        <v>0.87878787878787878</v>
      </c>
      <c r="Q122" t="s">
        <v>66</v>
      </c>
      <c r="R122" t="s">
        <v>68</v>
      </c>
      <c r="S122">
        <v>0.67441860465116277</v>
      </c>
    </row>
    <row r="123" spans="15:19" x14ac:dyDescent="0.45">
      <c r="O123" t="s">
        <v>69</v>
      </c>
      <c r="P123">
        <v>0.33333333333333331</v>
      </c>
      <c r="Q123" t="s">
        <v>66</v>
      </c>
      <c r="R123" t="s">
        <v>70</v>
      </c>
      <c r="S123">
        <v>0.3235294117647059</v>
      </c>
    </row>
    <row r="124" spans="15:19" x14ac:dyDescent="0.45">
      <c r="O124" t="s">
        <v>71</v>
      </c>
      <c r="P124">
        <v>0.1212121212121212</v>
      </c>
      <c r="Q124" t="s">
        <v>66</v>
      </c>
      <c r="R124" t="s">
        <v>72</v>
      </c>
      <c r="S124">
        <v>0.1818181818181818</v>
      </c>
    </row>
    <row r="125" spans="15:19" x14ac:dyDescent="0.45">
      <c r="O125" t="s">
        <v>66</v>
      </c>
    </row>
    <row r="126" spans="15:19" x14ac:dyDescent="0.45">
      <c r="O126" t="s">
        <v>73</v>
      </c>
      <c r="P126">
        <v>0.41232354971553709</v>
      </c>
    </row>
    <row r="127" spans="15:19" x14ac:dyDescent="0.45">
      <c r="O127" t="s">
        <v>66</v>
      </c>
    </row>
    <row r="128" spans="15:19" x14ac:dyDescent="0.45">
      <c r="O128" t="s">
        <v>66</v>
      </c>
    </row>
    <row r="129" spans="15:19" x14ac:dyDescent="0.45">
      <c r="P129" t="s">
        <v>55</v>
      </c>
      <c r="Q129" t="s">
        <v>65</v>
      </c>
      <c r="R129" t="s">
        <v>47</v>
      </c>
    </row>
    <row r="130" spans="15:19" x14ac:dyDescent="0.45">
      <c r="O130" t="s">
        <v>55</v>
      </c>
      <c r="P130">
        <v>21</v>
      </c>
      <c r="Q130">
        <v>1</v>
      </c>
      <c r="R130">
        <v>8</v>
      </c>
    </row>
    <row r="131" spans="15:19" x14ac:dyDescent="0.45">
      <c r="O131" t="s">
        <v>65</v>
      </c>
      <c r="P131">
        <v>12</v>
      </c>
      <c r="Q131">
        <v>19</v>
      </c>
      <c r="R131">
        <v>22</v>
      </c>
    </row>
    <row r="132" spans="15:19" x14ac:dyDescent="0.45">
      <c r="O132" t="s">
        <v>47</v>
      </c>
      <c r="P132">
        <v>0</v>
      </c>
      <c r="Q132">
        <v>13</v>
      </c>
      <c r="R132">
        <v>3</v>
      </c>
    </row>
    <row r="133" spans="15:19" x14ac:dyDescent="0.45">
      <c r="O133" t="s">
        <v>66</v>
      </c>
    </row>
    <row r="134" spans="15:19" x14ac:dyDescent="0.45">
      <c r="O134" t="s">
        <v>67</v>
      </c>
      <c r="P134">
        <v>0.63636363636363635</v>
      </c>
      <c r="Q134" t="s">
        <v>66</v>
      </c>
      <c r="R134" t="s">
        <v>68</v>
      </c>
      <c r="S134">
        <v>0.7</v>
      </c>
    </row>
    <row r="135" spans="15:19" x14ac:dyDescent="0.45">
      <c r="O135" t="s">
        <v>69</v>
      </c>
      <c r="P135">
        <v>0.5757575757575758</v>
      </c>
      <c r="Q135" t="s">
        <v>66</v>
      </c>
      <c r="R135" t="s">
        <v>70</v>
      </c>
      <c r="S135">
        <v>0.35849056603773582</v>
      </c>
    </row>
    <row r="136" spans="15:19" x14ac:dyDescent="0.45">
      <c r="O136" t="s">
        <v>71</v>
      </c>
      <c r="P136">
        <v>9.0909090909090912E-2</v>
      </c>
      <c r="Q136" t="s">
        <v>66</v>
      </c>
      <c r="R136" t="s">
        <v>72</v>
      </c>
      <c r="S136">
        <v>0.1875</v>
      </c>
    </row>
    <row r="137" spans="15:19" x14ac:dyDescent="0.45">
      <c r="O137" t="s">
        <v>66</v>
      </c>
    </row>
    <row r="138" spans="15:19" x14ac:dyDescent="0.45">
      <c r="O138" t="s">
        <v>73</v>
      </c>
      <c r="P138">
        <v>0.41032537045826079</v>
      </c>
    </row>
    <row r="139" spans="15:19" x14ac:dyDescent="0.45">
      <c r="O139" t="s">
        <v>66</v>
      </c>
    </row>
    <row r="140" spans="15:19" x14ac:dyDescent="0.45">
      <c r="O140" t="s">
        <v>66</v>
      </c>
    </row>
    <row r="141" spans="15:19" x14ac:dyDescent="0.45">
      <c r="O141" t="s">
        <v>55</v>
      </c>
      <c r="P141">
        <v>13</v>
      </c>
      <c r="Q141">
        <v>0</v>
      </c>
      <c r="R141">
        <v>5</v>
      </c>
    </row>
    <row r="142" spans="15:19" x14ac:dyDescent="0.45">
      <c r="O142" t="s">
        <v>65</v>
      </c>
      <c r="P142">
        <v>20</v>
      </c>
      <c r="Q142">
        <v>25</v>
      </c>
      <c r="R142">
        <v>28</v>
      </c>
    </row>
    <row r="143" spans="15:19" x14ac:dyDescent="0.45">
      <c r="O143" t="s">
        <v>47</v>
      </c>
      <c r="P143">
        <v>0</v>
      </c>
      <c r="Q143">
        <v>8</v>
      </c>
      <c r="R143">
        <v>0</v>
      </c>
    </row>
    <row r="144" spans="15:19" x14ac:dyDescent="0.45">
      <c r="O144" t="s">
        <v>66</v>
      </c>
    </row>
    <row r="145" spans="15:19" x14ac:dyDescent="0.45">
      <c r="O145" t="s">
        <v>66</v>
      </c>
    </row>
    <row r="146" spans="15:19" x14ac:dyDescent="0.45">
      <c r="O146" t="s">
        <v>55</v>
      </c>
      <c r="P146">
        <v>6</v>
      </c>
      <c r="Q146">
        <v>0</v>
      </c>
      <c r="R146">
        <v>3</v>
      </c>
    </row>
    <row r="147" spans="15:19" x14ac:dyDescent="0.45">
      <c r="O147" t="s">
        <v>65</v>
      </c>
      <c r="P147">
        <v>27</v>
      </c>
      <c r="Q147">
        <v>29</v>
      </c>
      <c r="R147">
        <v>30</v>
      </c>
    </row>
    <row r="148" spans="15:19" x14ac:dyDescent="0.45">
      <c r="O148" t="s">
        <v>47</v>
      </c>
      <c r="P148">
        <v>0</v>
      </c>
      <c r="Q148">
        <v>4</v>
      </c>
      <c r="R148">
        <v>0</v>
      </c>
    </row>
    <row r="149" spans="15:19" x14ac:dyDescent="0.45">
      <c r="O149" t="s">
        <v>66</v>
      </c>
    </row>
    <row r="150" spans="15:19" x14ac:dyDescent="0.45">
      <c r="O150" t="s">
        <v>66</v>
      </c>
    </row>
    <row r="151" spans="15:19" x14ac:dyDescent="0.45">
      <c r="P151" t="s">
        <v>55</v>
      </c>
      <c r="Q151" t="s">
        <v>65</v>
      </c>
      <c r="R151" t="s">
        <v>47</v>
      </c>
    </row>
    <row r="152" spans="15:19" x14ac:dyDescent="0.45">
      <c r="O152" t="s">
        <v>55</v>
      </c>
      <c r="P152">
        <v>22</v>
      </c>
      <c r="Q152">
        <v>3</v>
      </c>
      <c r="R152">
        <v>9</v>
      </c>
    </row>
    <row r="153" spans="15:19" x14ac:dyDescent="0.45">
      <c r="O153" t="s">
        <v>65</v>
      </c>
      <c r="P153">
        <v>6</v>
      </c>
      <c r="Q153">
        <v>7</v>
      </c>
      <c r="R153">
        <v>21</v>
      </c>
    </row>
    <row r="154" spans="15:19" x14ac:dyDescent="0.45">
      <c r="O154" t="s">
        <v>47</v>
      </c>
      <c r="P154">
        <v>5</v>
      </c>
      <c r="Q154">
        <v>23</v>
      </c>
      <c r="R154">
        <v>3</v>
      </c>
    </row>
    <row r="155" spans="15:19" x14ac:dyDescent="0.45">
      <c r="O155" t="s">
        <v>66</v>
      </c>
    </row>
    <row r="156" spans="15:19" x14ac:dyDescent="0.45">
      <c r="O156" t="s">
        <v>67</v>
      </c>
      <c r="P156">
        <v>0.66666666666666663</v>
      </c>
      <c r="Q156" t="s">
        <v>66</v>
      </c>
      <c r="R156" t="s">
        <v>68</v>
      </c>
      <c r="S156">
        <v>0.6470588235294118</v>
      </c>
    </row>
    <row r="157" spans="15:19" x14ac:dyDescent="0.45">
      <c r="O157" t="s">
        <v>69</v>
      </c>
      <c r="P157">
        <v>0.2121212121212121</v>
      </c>
      <c r="Q157" t="s">
        <v>66</v>
      </c>
      <c r="R157" t="s">
        <v>70</v>
      </c>
      <c r="S157">
        <v>0.20588235294117649</v>
      </c>
    </row>
    <row r="158" spans="15:19" x14ac:dyDescent="0.45">
      <c r="O158" t="s">
        <v>71</v>
      </c>
      <c r="P158">
        <v>9.0909090909090912E-2</v>
      </c>
      <c r="Q158" t="s">
        <v>66</v>
      </c>
      <c r="R158" t="s">
        <v>72</v>
      </c>
      <c r="S158">
        <v>9.6774193548387094E-2</v>
      </c>
    </row>
    <row r="159" spans="15:19" x14ac:dyDescent="0.45">
      <c r="O159" t="s">
        <v>66</v>
      </c>
    </row>
    <row r="160" spans="15:19" x14ac:dyDescent="0.45">
      <c r="O160" t="s">
        <v>73</v>
      </c>
      <c r="P160">
        <v>0.31980721393034828</v>
      </c>
    </row>
    <row r="161" spans="15:19" x14ac:dyDescent="0.45">
      <c r="O161" t="s">
        <v>66</v>
      </c>
    </row>
    <row r="162" spans="15:19" x14ac:dyDescent="0.45">
      <c r="O162" t="s">
        <v>66</v>
      </c>
    </row>
    <row r="163" spans="15:19" x14ac:dyDescent="0.45">
      <c r="P163" t="s">
        <v>55</v>
      </c>
      <c r="Q163" t="s">
        <v>65</v>
      </c>
      <c r="R163" t="s">
        <v>47</v>
      </c>
    </row>
    <row r="164" spans="15:19" x14ac:dyDescent="0.45">
      <c r="O164" t="s">
        <v>55</v>
      </c>
      <c r="P164">
        <v>15</v>
      </c>
      <c r="Q164">
        <v>0</v>
      </c>
      <c r="R164">
        <v>4</v>
      </c>
    </row>
    <row r="165" spans="15:19" x14ac:dyDescent="0.45">
      <c r="O165" t="s">
        <v>65</v>
      </c>
      <c r="P165">
        <v>17</v>
      </c>
      <c r="Q165">
        <v>14</v>
      </c>
      <c r="R165">
        <v>28</v>
      </c>
    </row>
    <row r="166" spans="15:19" x14ac:dyDescent="0.45">
      <c r="O166" t="s">
        <v>47</v>
      </c>
      <c r="P166">
        <v>1</v>
      </c>
      <c r="Q166">
        <v>19</v>
      </c>
      <c r="R166">
        <v>1</v>
      </c>
    </row>
    <row r="167" spans="15:19" x14ac:dyDescent="0.45">
      <c r="O167" t="s">
        <v>66</v>
      </c>
    </row>
    <row r="168" spans="15:19" x14ac:dyDescent="0.45">
      <c r="O168" t="s">
        <v>67</v>
      </c>
      <c r="P168">
        <v>0.45454545454545447</v>
      </c>
      <c r="Q168" t="s">
        <v>66</v>
      </c>
      <c r="R168" t="s">
        <v>68</v>
      </c>
      <c r="S168">
        <v>0.78947368421052633</v>
      </c>
    </row>
    <row r="169" spans="15:19" x14ac:dyDescent="0.45">
      <c r="O169" t="s">
        <v>69</v>
      </c>
      <c r="P169">
        <v>0.42424242424242431</v>
      </c>
      <c r="Q169" t="s">
        <v>66</v>
      </c>
      <c r="R169" t="s">
        <v>70</v>
      </c>
      <c r="S169">
        <v>0.23728813559322029</v>
      </c>
    </row>
    <row r="170" spans="15:19" x14ac:dyDescent="0.45">
      <c r="O170" t="s">
        <v>71</v>
      </c>
      <c r="P170">
        <v>3.03030303030303E-2</v>
      </c>
      <c r="Q170" t="s">
        <v>66</v>
      </c>
      <c r="R170" t="s">
        <v>72</v>
      </c>
      <c r="S170">
        <v>4.7619047619047623E-2</v>
      </c>
    </row>
    <row r="171" spans="15:19" x14ac:dyDescent="0.45">
      <c r="O171" t="s">
        <v>66</v>
      </c>
    </row>
    <row r="172" spans="15:19" x14ac:dyDescent="0.45">
      <c r="O172" t="s">
        <v>73</v>
      </c>
      <c r="P172">
        <v>0.30610264668235682</v>
      </c>
    </row>
    <row r="173" spans="15:19" x14ac:dyDescent="0.45">
      <c r="O173" t="s">
        <v>66</v>
      </c>
    </row>
    <row r="174" spans="15:19" x14ac:dyDescent="0.45">
      <c r="O174" t="s">
        <v>66</v>
      </c>
    </row>
    <row r="175" spans="15:19" x14ac:dyDescent="0.45">
      <c r="O175" t="s">
        <v>55</v>
      </c>
      <c r="P175">
        <v>8</v>
      </c>
      <c r="Q175">
        <v>0</v>
      </c>
      <c r="R175">
        <v>1</v>
      </c>
    </row>
    <row r="176" spans="15:19" x14ac:dyDescent="0.45">
      <c r="O176" t="s">
        <v>65</v>
      </c>
      <c r="P176">
        <v>25</v>
      </c>
      <c r="Q176">
        <v>23</v>
      </c>
      <c r="R176">
        <v>32</v>
      </c>
    </row>
    <row r="177" spans="15:19" x14ac:dyDescent="0.45">
      <c r="O177" t="s">
        <v>47</v>
      </c>
      <c r="P177">
        <v>0</v>
      </c>
      <c r="Q177">
        <v>10</v>
      </c>
      <c r="R177">
        <v>0</v>
      </c>
    </row>
    <row r="178" spans="15:19" x14ac:dyDescent="0.45">
      <c r="O178" t="s">
        <v>66</v>
      </c>
    </row>
    <row r="179" spans="15:19" x14ac:dyDescent="0.45">
      <c r="O179" t="s">
        <v>66</v>
      </c>
    </row>
    <row r="180" spans="15:19" x14ac:dyDescent="0.45">
      <c r="O180" t="s">
        <v>55</v>
      </c>
      <c r="P180">
        <v>4</v>
      </c>
      <c r="Q180">
        <v>0</v>
      </c>
      <c r="R180">
        <v>1</v>
      </c>
    </row>
    <row r="181" spans="15:19" x14ac:dyDescent="0.45">
      <c r="O181" t="s">
        <v>65</v>
      </c>
      <c r="P181">
        <v>29</v>
      </c>
      <c r="Q181">
        <v>27</v>
      </c>
      <c r="R181">
        <v>32</v>
      </c>
    </row>
    <row r="182" spans="15:19" x14ac:dyDescent="0.45">
      <c r="O182" t="s">
        <v>47</v>
      </c>
      <c r="P182">
        <v>0</v>
      </c>
      <c r="Q182">
        <v>6</v>
      </c>
      <c r="R182">
        <v>0</v>
      </c>
    </row>
    <row r="183" spans="15:19" x14ac:dyDescent="0.45">
      <c r="O183" t="s">
        <v>66</v>
      </c>
    </row>
    <row r="184" spans="15:19" x14ac:dyDescent="0.45">
      <c r="O184" t="s">
        <v>66</v>
      </c>
    </row>
    <row r="185" spans="15:19" x14ac:dyDescent="0.45">
      <c r="P185" t="s">
        <v>55</v>
      </c>
      <c r="Q185" t="s">
        <v>65</v>
      </c>
      <c r="R185" t="s">
        <v>47</v>
      </c>
    </row>
    <row r="186" spans="15:19" x14ac:dyDescent="0.45">
      <c r="O186" t="s">
        <v>55</v>
      </c>
      <c r="P186">
        <v>27</v>
      </c>
      <c r="Q186">
        <v>5</v>
      </c>
      <c r="R186">
        <v>8</v>
      </c>
    </row>
    <row r="187" spans="15:19" x14ac:dyDescent="0.45">
      <c r="O187" t="s">
        <v>65</v>
      </c>
      <c r="P187">
        <v>4</v>
      </c>
      <c r="Q187">
        <v>13</v>
      </c>
      <c r="R187">
        <v>20</v>
      </c>
    </row>
    <row r="188" spans="15:19" x14ac:dyDescent="0.45">
      <c r="O188" t="s">
        <v>47</v>
      </c>
      <c r="P188">
        <v>2</v>
      </c>
      <c r="Q188">
        <v>15</v>
      </c>
      <c r="R188">
        <v>5</v>
      </c>
    </row>
    <row r="189" spans="15:19" x14ac:dyDescent="0.45">
      <c r="O189" t="s">
        <v>66</v>
      </c>
    </row>
    <row r="190" spans="15:19" x14ac:dyDescent="0.45">
      <c r="O190" t="s">
        <v>67</v>
      </c>
      <c r="P190">
        <v>0.81818181818181823</v>
      </c>
      <c r="Q190" t="s">
        <v>66</v>
      </c>
      <c r="R190" t="s">
        <v>68</v>
      </c>
      <c r="S190">
        <v>0.67500000000000004</v>
      </c>
    </row>
    <row r="191" spans="15:19" x14ac:dyDescent="0.45">
      <c r="O191" t="s">
        <v>69</v>
      </c>
      <c r="P191">
        <v>0.39393939393939392</v>
      </c>
      <c r="Q191" t="s">
        <v>66</v>
      </c>
      <c r="R191" t="s">
        <v>70</v>
      </c>
      <c r="S191">
        <v>0.35135135135135143</v>
      </c>
    </row>
    <row r="192" spans="15:19" x14ac:dyDescent="0.45">
      <c r="O192" t="s">
        <v>71</v>
      </c>
      <c r="P192">
        <v>0.15151515151515149</v>
      </c>
      <c r="Q192" t="s">
        <v>66</v>
      </c>
      <c r="R192" t="s">
        <v>72</v>
      </c>
      <c r="S192">
        <v>0.22727272727272729</v>
      </c>
    </row>
    <row r="193" spans="15:19" x14ac:dyDescent="0.45">
      <c r="O193" t="s">
        <v>66</v>
      </c>
    </row>
    <row r="194" spans="15:19" x14ac:dyDescent="0.45">
      <c r="O194" t="s">
        <v>73</v>
      </c>
      <c r="P194">
        <v>0.43099092688133789</v>
      </c>
    </row>
    <row r="195" spans="15:19" x14ac:dyDescent="0.45">
      <c r="O195" t="s">
        <v>66</v>
      </c>
    </row>
    <row r="196" spans="15:19" x14ac:dyDescent="0.45">
      <c r="O196" t="s">
        <v>66</v>
      </c>
    </row>
    <row r="197" spans="15:19" x14ac:dyDescent="0.45">
      <c r="P197" t="s">
        <v>55</v>
      </c>
      <c r="Q197" t="s">
        <v>65</v>
      </c>
      <c r="R197" t="s">
        <v>47</v>
      </c>
    </row>
    <row r="198" spans="15:19" x14ac:dyDescent="0.45">
      <c r="O198" t="s">
        <v>55</v>
      </c>
      <c r="P198">
        <v>20</v>
      </c>
      <c r="Q198">
        <v>1</v>
      </c>
      <c r="R198">
        <v>4</v>
      </c>
    </row>
    <row r="199" spans="15:19" x14ac:dyDescent="0.45">
      <c r="O199" t="s">
        <v>65</v>
      </c>
      <c r="P199">
        <v>12</v>
      </c>
      <c r="Q199">
        <v>22</v>
      </c>
      <c r="R199">
        <v>26</v>
      </c>
    </row>
    <row r="200" spans="15:19" x14ac:dyDescent="0.45">
      <c r="O200" t="s">
        <v>47</v>
      </c>
      <c r="P200">
        <v>1</v>
      </c>
      <c r="Q200">
        <v>10</v>
      </c>
      <c r="R200">
        <v>3</v>
      </c>
    </row>
    <row r="201" spans="15:19" x14ac:dyDescent="0.45">
      <c r="O201" t="s">
        <v>66</v>
      </c>
    </row>
    <row r="202" spans="15:19" x14ac:dyDescent="0.45">
      <c r="O202" t="s">
        <v>67</v>
      </c>
      <c r="P202">
        <v>0.60606060606060608</v>
      </c>
      <c r="Q202" t="s">
        <v>66</v>
      </c>
      <c r="R202" t="s">
        <v>68</v>
      </c>
      <c r="S202">
        <v>0.8</v>
      </c>
    </row>
    <row r="203" spans="15:19" x14ac:dyDescent="0.45">
      <c r="O203" t="s">
        <v>69</v>
      </c>
      <c r="P203">
        <v>0.66666666666666663</v>
      </c>
      <c r="Q203" t="s">
        <v>66</v>
      </c>
      <c r="R203" t="s">
        <v>70</v>
      </c>
      <c r="S203">
        <v>0.36666666666666659</v>
      </c>
    </row>
    <row r="204" spans="15:19" x14ac:dyDescent="0.45">
      <c r="O204" t="s">
        <v>71</v>
      </c>
      <c r="P204">
        <v>9.0909090909090912E-2</v>
      </c>
      <c r="Q204" t="s">
        <v>66</v>
      </c>
      <c r="R204" t="s">
        <v>72</v>
      </c>
      <c r="S204">
        <v>0.2142857142857143</v>
      </c>
    </row>
    <row r="205" spans="15:19" x14ac:dyDescent="0.45">
      <c r="O205" t="s">
        <v>66</v>
      </c>
    </row>
    <row r="206" spans="15:19" x14ac:dyDescent="0.45">
      <c r="O206" t="s">
        <v>73</v>
      </c>
      <c r="P206">
        <v>0.43014434215059022</v>
      </c>
    </row>
    <row r="207" spans="15:19" x14ac:dyDescent="0.45">
      <c r="O207" t="s">
        <v>66</v>
      </c>
    </row>
    <row r="208" spans="15:19" x14ac:dyDescent="0.45">
      <c r="O208" t="s">
        <v>66</v>
      </c>
    </row>
    <row r="209" spans="15:19" x14ac:dyDescent="0.45">
      <c r="P209" t="s">
        <v>55</v>
      </c>
      <c r="Q209" t="s">
        <v>65</v>
      </c>
      <c r="R209" t="s">
        <v>47</v>
      </c>
    </row>
    <row r="210" spans="15:19" x14ac:dyDescent="0.45">
      <c r="O210" t="s">
        <v>55</v>
      </c>
      <c r="P210">
        <v>13</v>
      </c>
      <c r="Q210">
        <v>0</v>
      </c>
      <c r="R210">
        <v>4</v>
      </c>
    </row>
    <row r="211" spans="15:19" x14ac:dyDescent="0.45">
      <c r="O211" t="s">
        <v>65</v>
      </c>
      <c r="P211">
        <v>20</v>
      </c>
      <c r="Q211">
        <v>27</v>
      </c>
      <c r="R211">
        <v>28</v>
      </c>
    </row>
    <row r="212" spans="15:19" x14ac:dyDescent="0.45">
      <c r="O212" t="s">
        <v>47</v>
      </c>
      <c r="P212">
        <v>0</v>
      </c>
      <c r="Q212">
        <v>6</v>
      </c>
      <c r="R212">
        <v>1</v>
      </c>
    </row>
    <row r="213" spans="15:19" x14ac:dyDescent="0.45">
      <c r="O213" t="s">
        <v>66</v>
      </c>
    </row>
    <row r="214" spans="15:19" x14ac:dyDescent="0.45">
      <c r="O214" t="s">
        <v>67</v>
      </c>
      <c r="P214">
        <v>0.39393939393939392</v>
      </c>
      <c r="Q214" t="s">
        <v>66</v>
      </c>
      <c r="R214" t="s">
        <v>68</v>
      </c>
      <c r="S214">
        <v>0.76470588235294112</v>
      </c>
    </row>
    <row r="215" spans="15:19" x14ac:dyDescent="0.45">
      <c r="O215" t="s">
        <v>69</v>
      </c>
      <c r="P215">
        <v>0.81818181818181823</v>
      </c>
      <c r="Q215" t="s">
        <v>66</v>
      </c>
      <c r="R215" t="s">
        <v>70</v>
      </c>
      <c r="S215">
        <v>0.36</v>
      </c>
    </row>
    <row r="216" spans="15:19" x14ac:dyDescent="0.45">
      <c r="O216" t="s">
        <v>71</v>
      </c>
      <c r="P216">
        <v>3.03030303030303E-2</v>
      </c>
      <c r="Q216" t="s">
        <v>66</v>
      </c>
      <c r="R216" t="s">
        <v>72</v>
      </c>
      <c r="S216">
        <v>0.14285714285714279</v>
      </c>
    </row>
    <row r="217" spans="15:19" x14ac:dyDescent="0.45">
      <c r="O217" t="s">
        <v>66</v>
      </c>
    </row>
    <row r="218" spans="15:19" x14ac:dyDescent="0.45">
      <c r="O218" t="s">
        <v>73</v>
      </c>
      <c r="P218">
        <v>0.35666666666666669</v>
      </c>
    </row>
    <row r="219" spans="15:19" x14ac:dyDescent="0.45">
      <c r="O219" t="s">
        <v>66</v>
      </c>
    </row>
    <row r="220" spans="15:19" x14ac:dyDescent="0.45">
      <c r="O220" t="s">
        <v>66</v>
      </c>
    </row>
    <row r="221" spans="15:19" x14ac:dyDescent="0.45">
      <c r="O221" t="s">
        <v>55</v>
      </c>
      <c r="P221">
        <v>9</v>
      </c>
      <c r="Q221">
        <v>0</v>
      </c>
      <c r="R221">
        <v>2</v>
      </c>
    </row>
    <row r="222" spans="15:19" x14ac:dyDescent="0.45">
      <c r="O222" t="s">
        <v>65</v>
      </c>
      <c r="P222">
        <v>24</v>
      </c>
      <c r="Q222">
        <v>29</v>
      </c>
      <c r="R222">
        <v>31</v>
      </c>
    </row>
    <row r="223" spans="15:19" x14ac:dyDescent="0.45">
      <c r="O223" t="s">
        <v>47</v>
      </c>
      <c r="P223">
        <v>0</v>
      </c>
      <c r="Q223">
        <v>4</v>
      </c>
      <c r="R223">
        <v>0</v>
      </c>
    </row>
    <row r="224" spans="15:19" x14ac:dyDescent="0.45">
      <c r="O224" t="s">
        <v>66</v>
      </c>
    </row>
    <row r="225" spans="15:19" x14ac:dyDescent="0.45">
      <c r="O225" t="s">
        <v>66</v>
      </c>
    </row>
    <row r="226" spans="15:19" x14ac:dyDescent="0.45">
      <c r="P226" t="s">
        <v>55</v>
      </c>
      <c r="Q226" t="s">
        <v>65</v>
      </c>
      <c r="R226" t="s">
        <v>47</v>
      </c>
    </row>
    <row r="227" spans="15:19" x14ac:dyDescent="0.45">
      <c r="O227" t="s">
        <v>55</v>
      </c>
      <c r="P227">
        <v>25</v>
      </c>
      <c r="Q227">
        <v>5</v>
      </c>
      <c r="R227">
        <v>11</v>
      </c>
    </row>
    <row r="228" spans="15:19" x14ac:dyDescent="0.45">
      <c r="O228" t="s">
        <v>65</v>
      </c>
      <c r="P228">
        <v>5</v>
      </c>
      <c r="Q228">
        <v>10</v>
      </c>
      <c r="R228">
        <v>20</v>
      </c>
    </row>
    <row r="229" spans="15:19" x14ac:dyDescent="0.45">
      <c r="O229" t="s">
        <v>47</v>
      </c>
      <c r="P229">
        <v>3</v>
      </c>
      <c r="Q229">
        <v>18</v>
      </c>
      <c r="R229">
        <v>2</v>
      </c>
    </row>
    <row r="230" spans="15:19" x14ac:dyDescent="0.45">
      <c r="O230" t="s">
        <v>66</v>
      </c>
    </row>
    <row r="231" spans="15:19" x14ac:dyDescent="0.45">
      <c r="O231" t="s">
        <v>67</v>
      </c>
      <c r="P231">
        <v>0.75757575757575757</v>
      </c>
      <c r="Q231" t="s">
        <v>66</v>
      </c>
      <c r="R231" t="s">
        <v>68</v>
      </c>
      <c r="S231">
        <v>0.6097560975609756</v>
      </c>
    </row>
    <row r="232" spans="15:19" x14ac:dyDescent="0.45">
      <c r="O232" t="s">
        <v>69</v>
      </c>
      <c r="P232">
        <v>0.30303030303030298</v>
      </c>
      <c r="Q232" t="s">
        <v>66</v>
      </c>
      <c r="R232" t="s">
        <v>70</v>
      </c>
      <c r="S232">
        <v>0.2857142857142857</v>
      </c>
    </row>
    <row r="233" spans="15:19" x14ac:dyDescent="0.45">
      <c r="O233" t="s">
        <v>71</v>
      </c>
      <c r="P233">
        <v>6.0606060606060608E-2</v>
      </c>
      <c r="Q233" t="s">
        <v>66</v>
      </c>
      <c r="R233" t="s">
        <v>72</v>
      </c>
      <c r="S233">
        <v>8.6956521739130432E-2</v>
      </c>
    </row>
    <row r="234" spans="15:19" x14ac:dyDescent="0.45">
      <c r="O234" t="s">
        <v>66</v>
      </c>
    </row>
    <row r="235" spans="15:19" x14ac:dyDescent="0.45">
      <c r="O235" t="s">
        <v>73</v>
      </c>
      <c r="P235">
        <v>0.34707396472102348</v>
      </c>
    </row>
    <row r="236" spans="15:19" x14ac:dyDescent="0.45">
      <c r="O236" t="s">
        <v>66</v>
      </c>
    </row>
    <row r="237" spans="15:19" x14ac:dyDescent="0.45">
      <c r="O237" t="s">
        <v>66</v>
      </c>
    </row>
    <row r="238" spans="15:19" x14ac:dyDescent="0.45">
      <c r="P238" t="s">
        <v>55</v>
      </c>
      <c r="Q238" t="s">
        <v>65</v>
      </c>
      <c r="R238" t="s">
        <v>47</v>
      </c>
    </row>
    <row r="239" spans="15:19" x14ac:dyDescent="0.45">
      <c r="O239" t="s">
        <v>55</v>
      </c>
      <c r="P239">
        <v>17</v>
      </c>
      <c r="Q239">
        <v>1</v>
      </c>
      <c r="R239">
        <v>7</v>
      </c>
    </row>
    <row r="240" spans="15:19" x14ac:dyDescent="0.45">
      <c r="O240" t="s">
        <v>65</v>
      </c>
      <c r="P240">
        <v>15</v>
      </c>
      <c r="Q240">
        <v>18</v>
      </c>
      <c r="R240">
        <v>24</v>
      </c>
    </row>
    <row r="241" spans="15:19" x14ac:dyDescent="0.45">
      <c r="O241" t="s">
        <v>47</v>
      </c>
      <c r="P241">
        <v>1</v>
      </c>
      <c r="Q241">
        <v>14</v>
      </c>
      <c r="R241">
        <v>2</v>
      </c>
    </row>
    <row r="242" spans="15:19" x14ac:dyDescent="0.45">
      <c r="O242" t="s">
        <v>66</v>
      </c>
    </row>
    <row r="243" spans="15:19" x14ac:dyDescent="0.45">
      <c r="O243" t="s">
        <v>67</v>
      </c>
      <c r="P243">
        <v>0.51515151515151514</v>
      </c>
      <c r="Q243" t="s">
        <v>66</v>
      </c>
      <c r="R243" t="s">
        <v>68</v>
      </c>
      <c r="S243">
        <v>0.68</v>
      </c>
    </row>
    <row r="244" spans="15:19" x14ac:dyDescent="0.45">
      <c r="O244" t="s">
        <v>69</v>
      </c>
      <c r="P244">
        <v>0.54545454545454541</v>
      </c>
      <c r="Q244" t="s">
        <v>66</v>
      </c>
      <c r="R244" t="s">
        <v>70</v>
      </c>
      <c r="S244">
        <v>0.31578947368421051</v>
      </c>
    </row>
    <row r="245" spans="15:19" x14ac:dyDescent="0.45">
      <c r="O245" t="s">
        <v>71</v>
      </c>
      <c r="P245">
        <v>6.0606060606060608E-2</v>
      </c>
      <c r="Q245" t="s">
        <v>66</v>
      </c>
      <c r="R245" t="s">
        <v>72</v>
      </c>
      <c r="S245">
        <v>0.1176470588235294</v>
      </c>
    </row>
    <row r="246" spans="15:19" x14ac:dyDescent="0.45">
      <c r="O246" t="s">
        <v>66</v>
      </c>
    </row>
    <row r="247" spans="15:19" x14ac:dyDescent="0.45">
      <c r="O247" t="s">
        <v>73</v>
      </c>
      <c r="P247">
        <v>0.35540229885057473</v>
      </c>
    </row>
    <row r="248" spans="15:19" x14ac:dyDescent="0.45">
      <c r="O248" t="s">
        <v>66</v>
      </c>
    </row>
    <row r="249" spans="15:19" x14ac:dyDescent="0.45">
      <c r="O249" t="s">
        <v>66</v>
      </c>
    </row>
    <row r="250" spans="15:19" x14ac:dyDescent="0.45">
      <c r="P250" t="s">
        <v>55</v>
      </c>
      <c r="Q250" t="s">
        <v>65</v>
      </c>
      <c r="R250" t="s">
        <v>47</v>
      </c>
    </row>
    <row r="251" spans="15:19" x14ac:dyDescent="0.45">
      <c r="O251" t="s">
        <v>55</v>
      </c>
      <c r="P251">
        <v>10</v>
      </c>
      <c r="Q251">
        <v>0</v>
      </c>
      <c r="R251">
        <v>3</v>
      </c>
    </row>
    <row r="252" spans="15:19" x14ac:dyDescent="0.45">
      <c r="O252" t="s">
        <v>65</v>
      </c>
      <c r="P252">
        <v>23</v>
      </c>
      <c r="Q252">
        <v>28</v>
      </c>
      <c r="R252">
        <v>29</v>
      </c>
    </row>
    <row r="253" spans="15:19" x14ac:dyDescent="0.45">
      <c r="O253" t="s">
        <v>47</v>
      </c>
      <c r="P253">
        <v>0</v>
      </c>
      <c r="Q253">
        <v>5</v>
      </c>
      <c r="R253">
        <v>1</v>
      </c>
    </row>
    <row r="254" spans="15:19" x14ac:dyDescent="0.45">
      <c r="O254" t="s">
        <v>66</v>
      </c>
    </row>
    <row r="255" spans="15:19" x14ac:dyDescent="0.45">
      <c r="O255" t="s">
        <v>67</v>
      </c>
      <c r="P255">
        <v>0.30303030303030298</v>
      </c>
      <c r="Q255" t="s">
        <v>66</v>
      </c>
      <c r="R255" t="s">
        <v>68</v>
      </c>
      <c r="S255">
        <v>0.76923076923076927</v>
      </c>
    </row>
    <row r="256" spans="15:19" x14ac:dyDescent="0.45">
      <c r="O256" t="s">
        <v>69</v>
      </c>
      <c r="P256">
        <v>0.84848484848484851</v>
      </c>
      <c r="Q256" t="s">
        <v>66</v>
      </c>
      <c r="R256" t="s">
        <v>70</v>
      </c>
      <c r="S256">
        <v>0.35</v>
      </c>
    </row>
    <row r="257" spans="15:19" x14ac:dyDescent="0.45">
      <c r="O257" t="s">
        <v>71</v>
      </c>
      <c r="P257">
        <v>3.03030303030303E-2</v>
      </c>
      <c r="Q257" t="s">
        <v>66</v>
      </c>
      <c r="R257" t="s">
        <v>72</v>
      </c>
      <c r="S257">
        <v>0.16666666666666671</v>
      </c>
    </row>
    <row r="258" spans="15:19" x14ac:dyDescent="0.45">
      <c r="O258" t="s">
        <v>66</v>
      </c>
    </row>
    <row r="259" spans="15:19" x14ac:dyDescent="0.45">
      <c r="O259" t="s">
        <v>73</v>
      </c>
      <c r="P259">
        <v>0.32721329373888047</v>
      </c>
    </row>
    <row r="260" spans="15:19" x14ac:dyDescent="0.45">
      <c r="O260" t="s">
        <v>66</v>
      </c>
    </row>
    <row r="261" spans="15:19" x14ac:dyDescent="0.45">
      <c r="O261" t="s">
        <v>66</v>
      </c>
    </row>
    <row r="262" spans="15:19" x14ac:dyDescent="0.45">
      <c r="O262" t="s">
        <v>55</v>
      </c>
      <c r="P262">
        <v>5</v>
      </c>
      <c r="Q262">
        <v>0</v>
      </c>
      <c r="R262">
        <v>1</v>
      </c>
    </row>
    <row r="263" spans="15:19" x14ac:dyDescent="0.45">
      <c r="O263" t="s">
        <v>65</v>
      </c>
      <c r="P263">
        <v>28</v>
      </c>
      <c r="Q263">
        <v>30</v>
      </c>
      <c r="R263">
        <v>32</v>
      </c>
    </row>
    <row r="264" spans="15:19" x14ac:dyDescent="0.45">
      <c r="O264" t="s">
        <v>47</v>
      </c>
      <c r="P264">
        <v>0</v>
      </c>
      <c r="Q264">
        <v>3</v>
      </c>
      <c r="R264">
        <v>0</v>
      </c>
    </row>
    <row r="265" spans="15:19" x14ac:dyDescent="0.45">
      <c r="O265" t="s">
        <v>66</v>
      </c>
    </row>
    <row r="266" spans="15:19" x14ac:dyDescent="0.45">
      <c r="O266" t="s">
        <v>66</v>
      </c>
    </row>
    <row r="267" spans="15:19" x14ac:dyDescent="0.45">
      <c r="P267" t="s">
        <v>55</v>
      </c>
      <c r="Q267" t="s">
        <v>65</v>
      </c>
      <c r="R267" t="s">
        <v>47</v>
      </c>
    </row>
    <row r="268" spans="15:19" x14ac:dyDescent="0.45">
      <c r="O268" t="s">
        <v>55</v>
      </c>
      <c r="P268">
        <v>26</v>
      </c>
      <c r="Q268">
        <v>6</v>
      </c>
      <c r="R268">
        <v>10</v>
      </c>
    </row>
    <row r="269" spans="15:19" x14ac:dyDescent="0.45">
      <c r="O269" t="s">
        <v>65</v>
      </c>
      <c r="P269">
        <v>4</v>
      </c>
      <c r="Q269">
        <v>10</v>
      </c>
      <c r="R269">
        <v>18</v>
      </c>
    </row>
    <row r="270" spans="15:19" x14ac:dyDescent="0.45">
      <c r="O270" t="s">
        <v>47</v>
      </c>
      <c r="P270">
        <v>3</v>
      </c>
      <c r="Q270">
        <v>17</v>
      </c>
      <c r="R270">
        <v>5</v>
      </c>
    </row>
    <row r="271" spans="15:19" x14ac:dyDescent="0.45">
      <c r="O271" t="s">
        <v>66</v>
      </c>
    </row>
    <row r="272" spans="15:19" x14ac:dyDescent="0.45">
      <c r="O272" t="s">
        <v>67</v>
      </c>
      <c r="P272">
        <v>0.78787878787878785</v>
      </c>
      <c r="Q272" t="s">
        <v>66</v>
      </c>
      <c r="R272" t="s">
        <v>68</v>
      </c>
      <c r="S272">
        <v>0.61904761904761907</v>
      </c>
    </row>
    <row r="273" spans="15:19" x14ac:dyDescent="0.45">
      <c r="O273" t="s">
        <v>69</v>
      </c>
      <c r="P273">
        <v>0.30303030303030298</v>
      </c>
      <c r="Q273" t="s">
        <v>66</v>
      </c>
      <c r="R273" t="s">
        <v>70</v>
      </c>
      <c r="S273">
        <v>0.3125</v>
      </c>
    </row>
    <row r="274" spans="15:19" x14ac:dyDescent="0.45">
      <c r="O274" t="s">
        <v>71</v>
      </c>
      <c r="P274">
        <v>0.15151515151515149</v>
      </c>
      <c r="Q274" t="s">
        <v>66</v>
      </c>
      <c r="R274" t="s">
        <v>72</v>
      </c>
      <c r="S274">
        <v>0.2</v>
      </c>
    </row>
    <row r="275" spans="15:19" x14ac:dyDescent="0.45">
      <c r="O275" t="s">
        <v>66</v>
      </c>
    </row>
    <row r="276" spans="15:19" x14ac:dyDescent="0.45">
      <c r="O276" t="s">
        <v>73</v>
      </c>
      <c r="P276">
        <v>0.39114647804302982</v>
      </c>
    </row>
    <row r="277" spans="15:19" x14ac:dyDescent="0.45">
      <c r="O277" t="s">
        <v>66</v>
      </c>
    </row>
    <row r="278" spans="15:19" x14ac:dyDescent="0.45">
      <c r="O278" t="s">
        <v>66</v>
      </c>
    </row>
    <row r="279" spans="15:19" x14ac:dyDescent="0.45">
      <c r="P279" t="s">
        <v>55</v>
      </c>
      <c r="Q279" t="s">
        <v>65</v>
      </c>
      <c r="R279" t="s">
        <v>47</v>
      </c>
    </row>
    <row r="280" spans="15:19" x14ac:dyDescent="0.45">
      <c r="O280" t="s">
        <v>55</v>
      </c>
      <c r="P280">
        <v>19</v>
      </c>
      <c r="Q280">
        <v>3</v>
      </c>
      <c r="R280">
        <v>7</v>
      </c>
    </row>
    <row r="281" spans="15:19" x14ac:dyDescent="0.45">
      <c r="O281" t="s">
        <v>65</v>
      </c>
      <c r="P281">
        <v>13</v>
      </c>
      <c r="Q281">
        <v>14</v>
      </c>
      <c r="R281">
        <v>23</v>
      </c>
    </row>
    <row r="282" spans="15:19" x14ac:dyDescent="0.45">
      <c r="O282" t="s">
        <v>47</v>
      </c>
      <c r="P282">
        <v>1</v>
      </c>
      <c r="Q282">
        <v>16</v>
      </c>
      <c r="R282">
        <v>3</v>
      </c>
    </row>
    <row r="283" spans="15:19" x14ac:dyDescent="0.45">
      <c r="O283" t="s">
        <v>66</v>
      </c>
    </row>
    <row r="284" spans="15:19" x14ac:dyDescent="0.45">
      <c r="O284" t="s">
        <v>67</v>
      </c>
      <c r="P284">
        <v>0.5757575757575758</v>
      </c>
      <c r="Q284" t="s">
        <v>66</v>
      </c>
      <c r="R284" t="s">
        <v>68</v>
      </c>
      <c r="S284">
        <v>0.65517241379310343</v>
      </c>
    </row>
    <row r="285" spans="15:19" x14ac:dyDescent="0.45">
      <c r="O285" t="s">
        <v>69</v>
      </c>
      <c r="P285">
        <v>0.42424242424242431</v>
      </c>
      <c r="Q285" t="s">
        <v>66</v>
      </c>
      <c r="R285" t="s">
        <v>70</v>
      </c>
      <c r="S285">
        <v>0.28000000000000003</v>
      </c>
    </row>
    <row r="286" spans="15:19" x14ac:dyDescent="0.45">
      <c r="O286" t="s">
        <v>71</v>
      </c>
      <c r="P286">
        <v>9.0909090909090912E-2</v>
      </c>
      <c r="Q286" t="s">
        <v>66</v>
      </c>
      <c r="R286" t="s">
        <v>72</v>
      </c>
      <c r="S286">
        <v>0.15</v>
      </c>
    </row>
    <row r="287" spans="15:19" x14ac:dyDescent="0.45">
      <c r="O287" t="s">
        <v>66</v>
      </c>
    </row>
    <row r="288" spans="15:19" x14ac:dyDescent="0.45">
      <c r="O288" t="s">
        <v>73</v>
      </c>
      <c r="P288">
        <v>0.35448672352220811</v>
      </c>
    </row>
    <row r="289" spans="15:19" x14ac:dyDescent="0.45">
      <c r="O289" t="s">
        <v>66</v>
      </c>
    </row>
    <row r="290" spans="15:19" x14ac:dyDescent="0.45">
      <c r="O290" t="s">
        <v>66</v>
      </c>
    </row>
    <row r="291" spans="15:19" x14ac:dyDescent="0.45">
      <c r="P291" t="s">
        <v>55</v>
      </c>
      <c r="Q291" t="s">
        <v>65</v>
      </c>
      <c r="R291" t="s">
        <v>47</v>
      </c>
    </row>
    <row r="292" spans="15:19" x14ac:dyDescent="0.45">
      <c r="O292" t="s">
        <v>55</v>
      </c>
      <c r="P292">
        <v>11</v>
      </c>
      <c r="Q292">
        <v>1</v>
      </c>
      <c r="R292">
        <v>3</v>
      </c>
    </row>
    <row r="293" spans="15:19" x14ac:dyDescent="0.45">
      <c r="O293" t="s">
        <v>65</v>
      </c>
      <c r="P293">
        <v>22</v>
      </c>
      <c r="Q293">
        <v>21</v>
      </c>
      <c r="R293">
        <v>29</v>
      </c>
    </row>
    <row r="294" spans="15:19" x14ac:dyDescent="0.45">
      <c r="O294" t="s">
        <v>47</v>
      </c>
      <c r="P294">
        <v>0</v>
      </c>
      <c r="Q294">
        <v>11</v>
      </c>
      <c r="R294">
        <v>1</v>
      </c>
    </row>
    <row r="295" spans="15:19" x14ac:dyDescent="0.45">
      <c r="O295" t="s">
        <v>66</v>
      </c>
    </row>
    <row r="296" spans="15:19" x14ac:dyDescent="0.45">
      <c r="O296" t="s">
        <v>67</v>
      </c>
      <c r="P296">
        <v>0.33333333333333331</v>
      </c>
      <c r="Q296" t="s">
        <v>66</v>
      </c>
      <c r="R296" t="s">
        <v>68</v>
      </c>
      <c r="S296">
        <v>0.73333333333333328</v>
      </c>
    </row>
    <row r="297" spans="15:19" x14ac:dyDescent="0.45">
      <c r="O297" t="s">
        <v>69</v>
      </c>
      <c r="P297">
        <v>0.63636363636363635</v>
      </c>
      <c r="Q297" t="s">
        <v>66</v>
      </c>
      <c r="R297" t="s">
        <v>70</v>
      </c>
      <c r="S297">
        <v>0.29166666666666669</v>
      </c>
    </row>
    <row r="298" spans="15:19" x14ac:dyDescent="0.45">
      <c r="O298" t="s">
        <v>71</v>
      </c>
      <c r="P298">
        <v>3.03030303030303E-2</v>
      </c>
      <c r="Q298" t="s">
        <v>66</v>
      </c>
      <c r="R298" t="s">
        <v>72</v>
      </c>
      <c r="S298">
        <v>8.3333333333333329E-2</v>
      </c>
    </row>
    <row r="299" spans="15:19" x14ac:dyDescent="0.45">
      <c r="O299" t="s">
        <v>66</v>
      </c>
    </row>
    <row r="300" spans="15:19" x14ac:dyDescent="0.45">
      <c r="O300" t="s">
        <v>73</v>
      </c>
      <c r="P300">
        <v>0.30092592592592587</v>
      </c>
    </row>
    <row r="301" spans="15:19" x14ac:dyDescent="0.45">
      <c r="O301" t="s">
        <v>66</v>
      </c>
    </row>
    <row r="302" spans="15:19" x14ac:dyDescent="0.45">
      <c r="O302" t="s">
        <v>66</v>
      </c>
    </row>
    <row r="303" spans="15:19" x14ac:dyDescent="0.45">
      <c r="P303" t="s">
        <v>55</v>
      </c>
      <c r="Q303" t="s">
        <v>65</v>
      </c>
      <c r="R303" t="s">
        <v>47</v>
      </c>
    </row>
    <row r="304" spans="15:19" x14ac:dyDescent="0.45">
      <c r="O304" t="s">
        <v>55</v>
      </c>
      <c r="P304">
        <v>6</v>
      </c>
      <c r="Q304">
        <v>0</v>
      </c>
      <c r="R304">
        <v>1</v>
      </c>
    </row>
    <row r="305" spans="15:19" x14ac:dyDescent="0.45">
      <c r="O305" t="s">
        <v>65</v>
      </c>
      <c r="P305">
        <v>27</v>
      </c>
      <c r="Q305">
        <v>28</v>
      </c>
      <c r="R305">
        <v>31</v>
      </c>
    </row>
    <row r="306" spans="15:19" x14ac:dyDescent="0.45">
      <c r="O306" t="s">
        <v>47</v>
      </c>
      <c r="P306">
        <v>0</v>
      </c>
      <c r="Q306">
        <v>5</v>
      </c>
      <c r="R306">
        <v>1</v>
      </c>
    </row>
    <row r="307" spans="15:19" x14ac:dyDescent="0.45">
      <c r="O307" t="s">
        <v>66</v>
      </c>
    </row>
    <row r="308" spans="15:19" x14ac:dyDescent="0.45">
      <c r="O308" t="s">
        <v>67</v>
      </c>
      <c r="P308">
        <v>0.1818181818181818</v>
      </c>
      <c r="Q308" t="s">
        <v>66</v>
      </c>
      <c r="R308" t="s">
        <v>68</v>
      </c>
      <c r="S308">
        <v>0.8571428571428571</v>
      </c>
    </row>
    <row r="309" spans="15:19" x14ac:dyDescent="0.45">
      <c r="O309" t="s">
        <v>69</v>
      </c>
      <c r="P309">
        <v>0.84848484848484851</v>
      </c>
      <c r="Q309" t="s">
        <v>66</v>
      </c>
      <c r="R309" t="s">
        <v>70</v>
      </c>
      <c r="S309">
        <v>0.32558139534883718</v>
      </c>
    </row>
    <row r="310" spans="15:19" x14ac:dyDescent="0.45">
      <c r="O310" t="s">
        <v>71</v>
      </c>
      <c r="P310">
        <v>3.03030303030303E-2</v>
      </c>
      <c r="Q310" t="s">
        <v>66</v>
      </c>
      <c r="R310" t="s">
        <v>72</v>
      </c>
      <c r="S310">
        <v>0.16666666666666671</v>
      </c>
    </row>
    <row r="311" spans="15:19" x14ac:dyDescent="0.45">
      <c r="O311" t="s">
        <v>66</v>
      </c>
    </row>
    <row r="312" spans="15:19" x14ac:dyDescent="0.45">
      <c r="O312" t="s">
        <v>73</v>
      </c>
      <c r="P312">
        <v>0.27395676219205628</v>
      </c>
    </row>
    <row r="313" spans="15:19" x14ac:dyDescent="0.45">
      <c r="O313" t="s">
        <v>66</v>
      </c>
    </row>
    <row r="314" spans="15:19" x14ac:dyDescent="0.45">
      <c r="O314" t="s">
        <v>66</v>
      </c>
    </row>
    <row r="315" spans="15:19" x14ac:dyDescent="0.45">
      <c r="P315" t="s">
        <v>55</v>
      </c>
      <c r="Q315" t="s">
        <v>65</v>
      </c>
      <c r="R315" t="s">
        <v>47</v>
      </c>
    </row>
    <row r="316" spans="15:19" x14ac:dyDescent="0.45">
      <c r="O316" t="s">
        <v>55</v>
      </c>
      <c r="P316">
        <v>26</v>
      </c>
      <c r="Q316">
        <v>3</v>
      </c>
      <c r="R316">
        <v>9</v>
      </c>
    </row>
    <row r="317" spans="15:19" x14ac:dyDescent="0.45">
      <c r="O317" t="s">
        <v>65</v>
      </c>
      <c r="P317">
        <v>3</v>
      </c>
      <c r="Q317">
        <v>7</v>
      </c>
      <c r="R317">
        <v>21</v>
      </c>
    </row>
    <row r="318" spans="15:19" x14ac:dyDescent="0.45">
      <c r="O318" t="s">
        <v>47</v>
      </c>
      <c r="P318">
        <v>4</v>
      </c>
      <c r="Q318">
        <v>23</v>
      </c>
      <c r="R318">
        <v>3</v>
      </c>
    </row>
    <row r="319" spans="15:19" x14ac:dyDescent="0.45">
      <c r="O319" t="s">
        <v>66</v>
      </c>
    </row>
    <row r="320" spans="15:19" x14ac:dyDescent="0.45">
      <c r="O320" t="s">
        <v>67</v>
      </c>
      <c r="P320">
        <v>0.78787878787878785</v>
      </c>
      <c r="Q320" t="s">
        <v>66</v>
      </c>
      <c r="R320" t="s">
        <v>68</v>
      </c>
      <c r="S320">
        <v>0.68421052631578949</v>
      </c>
    </row>
    <row r="321" spans="15:19" x14ac:dyDescent="0.45">
      <c r="O321" t="s">
        <v>69</v>
      </c>
      <c r="P321">
        <v>0.2121212121212121</v>
      </c>
      <c r="Q321" t="s">
        <v>66</v>
      </c>
      <c r="R321" t="s">
        <v>70</v>
      </c>
      <c r="S321">
        <v>0.22580645161290319</v>
      </c>
    </row>
    <row r="322" spans="15:19" x14ac:dyDescent="0.45">
      <c r="O322" t="s">
        <v>71</v>
      </c>
      <c r="P322">
        <v>9.0909090909090912E-2</v>
      </c>
      <c r="Q322" t="s">
        <v>66</v>
      </c>
      <c r="R322" t="s">
        <v>72</v>
      </c>
      <c r="S322">
        <v>0.1</v>
      </c>
    </row>
    <row r="323" spans="15:19" x14ac:dyDescent="0.45">
      <c r="O323" t="s">
        <v>66</v>
      </c>
    </row>
    <row r="324" spans="15:19" x14ac:dyDescent="0.45">
      <c r="O324" t="s">
        <v>73</v>
      </c>
      <c r="P324">
        <v>0.34879415381175938</v>
      </c>
    </row>
    <row r="325" spans="15:19" x14ac:dyDescent="0.45">
      <c r="O325" t="s">
        <v>66</v>
      </c>
    </row>
    <row r="326" spans="15:19" x14ac:dyDescent="0.45">
      <c r="O326" t="s">
        <v>66</v>
      </c>
    </row>
    <row r="327" spans="15:19" x14ac:dyDescent="0.45">
      <c r="P327" t="s">
        <v>55</v>
      </c>
      <c r="Q327" t="s">
        <v>65</v>
      </c>
      <c r="R327" t="s">
        <v>47</v>
      </c>
    </row>
    <row r="328" spans="15:19" x14ac:dyDescent="0.45">
      <c r="O328" t="s">
        <v>55</v>
      </c>
      <c r="P328">
        <v>19</v>
      </c>
      <c r="Q328">
        <v>1</v>
      </c>
      <c r="R328">
        <v>7</v>
      </c>
    </row>
    <row r="329" spans="15:19" x14ac:dyDescent="0.45">
      <c r="O329" t="s">
        <v>65</v>
      </c>
      <c r="P329">
        <v>14</v>
      </c>
      <c r="Q329">
        <v>15</v>
      </c>
      <c r="R329">
        <v>24</v>
      </c>
    </row>
    <row r="330" spans="15:19" x14ac:dyDescent="0.45">
      <c r="O330" t="s">
        <v>47</v>
      </c>
      <c r="P330">
        <v>0</v>
      </c>
      <c r="Q330">
        <v>17</v>
      </c>
      <c r="R330">
        <v>2</v>
      </c>
    </row>
    <row r="331" spans="15:19" x14ac:dyDescent="0.45">
      <c r="O331" t="s">
        <v>66</v>
      </c>
    </row>
    <row r="332" spans="15:19" x14ac:dyDescent="0.45">
      <c r="O332" t="s">
        <v>67</v>
      </c>
      <c r="P332">
        <v>0.5757575757575758</v>
      </c>
      <c r="Q332" t="s">
        <v>66</v>
      </c>
      <c r="R332" t="s">
        <v>68</v>
      </c>
      <c r="S332">
        <v>0.70370370370370372</v>
      </c>
    </row>
    <row r="333" spans="15:19" x14ac:dyDescent="0.45">
      <c r="O333" t="s">
        <v>69</v>
      </c>
      <c r="P333">
        <v>0.45454545454545447</v>
      </c>
      <c r="Q333" t="s">
        <v>66</v>
      </c>
      <c r="R333" t="s">
        <v>70</v>
      </c>
      <c r="S333">
        <v>0.28301886792452829</v>
      </c>
    </row>
    <row r="334" spans="15:19" x14ac:dyDescent="0.45">
      <c r="O334" t="s">
        <v>71</v>
      </c>
      <c r="P334">
        <v>6.0606060606060608E-2</v>
      </c>
      <c r="Q334" t="s">
        <v>66</v>
      </c>
      <c r="R334" t="s">
        <v>72</v>
      </c>
      <c r="S334">
        <v>0.10526315789473679</v>
      </c>
    </row>
    <row r="335" spans="15:19" x14ac:dyDescent="0.45">
      <c r="O335" t="s">
        <v>66</v>
      </c>
    </row>
    <row r="336" spans="15:19" x14ac:dyDescent="0.45">
      <c r="O336" t="s">
        <v>73</v>
      </c>
      <c r="P336">
        <v>0.35303120651957859</v>
      </c>
    </row>
    <row r="337" spans="15:19" x14ac:dyDescent="0.45">
      <c r="O337" t="s">
        <v>66</v>
      </c>
    </row>
    <row r="338" spans="15:19" x14ac:dyDescent="0.45">
      <c r="O338" t="s">
        <v>66</v>
      </c>
    </row>
    <row r="339" spans="15:19" x14ac:dyDescent="0.45">
      <c r="P339" t="s">
        <v>55</v>
      </c>
      <c r="Q339" t="s">
        <v>65</v>
      </c>
      <c r="R339" t="s">
        <v>47</v>
      </c>
    </row>
    <row r="340" spans="15:19" x14ac:dyDescent="0.45">
      <c r="O340" t="s">
        <v>55</v>
      </c>
      <c r="P340">
        <v>12</v>
      </c>
      <c r="Q340">
        <v>0</v>
      </c>
      <c r="R340">
        <v>4</v>
      </c>
    </row>
    <row r="341" spans="15:19" x14ac:dyDescent="0.45">
      <c r="O341" t="s">
        <v>65</v>
      </c>
      <c r="P341">
        <v>21</v>
      </c>
      <c r="Q341">
        <v>25</v>
      </c>
      <c r="R341">
        <v>27</v>
      </c>
    </row>
    <row r="342" spans="15:19" x14ac:dyDescent="0.45">
      <c r="O342" t="s">
        <v>47</v>
      </c>
      <c r="P342">
        <v>0</v>
      </c>
      <c r="Q342">
        <v>8</v>
      </c>
      <c r="R342">
        <v>2</v>
      </c>
    </row>
    <row r="343" spans="15:19" x14ac:dyDescent="0.45">
      <c r="O343" t="s">
        <v>66</v>
      </c>
    </row>
    <row r="344" spans="15:19" x14ac:dyDescent="0.45">
      <c r="O344" t="s">
        <v>67</v>
      </c>
      <c r="P344">
        <v>0.36363636363636359</v>
      </c>
      <c r="Q344" t="s">
        <v>66</v>
      </c>
      <c r="R344" t="s">
        <v>68</v>
      </c>
      <c r="S344">
        <v>0.75</v>
      </c>
    </row>
    <row r="345" spans="15:19" x14ac:dyDescent="0.45">
      <c r="O345" t="s">
        <v>69</v>
      </c>
      <c r="P345">
        <v>0.75757575757575757</v>
      </c>
      <c r="Q345" t="s">
        <v>66</v>
      </c>
      <c r="R345" t="s">
        <v>70</v>
      </c>
      <c r="S345">
        <v>0.34246575342465752</v>
      </c>
    </row>
    <row r="346" spans="15:19" x14ac:dyDescent="0.45">
      <c r="O346" t="s">
        <v>71</v>
      </c>
      <c r="P346">
        <v>6.0606060606060608E-2</v>
      </c>
      <c r="Q346" t="s">
        <v>66</v>
      </c>
      <c r="R346" t="s">
        <v>72</v>
      </c>
      <c r="S346">
        <v>0.2</v>
      </c>
    </row>
    <row r="347" spans="15:19" x14ac:dyDescent="0.45">
      <c r="O347" t="s">
        <v>66</v>
      </c>
    </row>
    <row r="348" spans="15:19" x14ac:dyDescent="0.45">
      <c r="O348" t="s">
        <v>73</v>
      </c>
      <c r="P348">
        <v>0.35150576246294918</v>
      </c>
    </row>
    <row r="349" spans="15:19" x14ac:dyDescent="0.45">
      <c r="O349" t="s">
        <v>66</v>
      </c>
    </row>
    <row r="350" spans="15:19" x14ac:dyDescent="0.45">
      <c r="O350" t="s">
        <v>66</v>
      </c>
    </row>
    <row r="351" spans="15:19" x14ac:dyDescent="0.45">
      <c r="P351" t="s">
        <v>55</v>
      </c>
      <c r="Q351" t="s">
        <v>65</v>
      </c>
      <c r="R351" t="s">
        <v>47</v>
      </c>
    </row>
    <row r="352" spans="15:19" x14ac:dyDescent="0.45">
      <c r="O352" t="s">
        <v>55</v>
      </c>
      <c r="P352">
        <v>6</v>
      </c>
      <c r="Q352">
        <v>0</v>
      </c>
      <c r="R352">
        <v>2</v>
      </c>
    </row>
    <row r="353" spans="15:19" x14ac:dyDescent="0.45">
      <c r="O353" t="s">
        <v>65</v>
      </c>
      <c r="P353">
        <v>27</v>
      </c>
      <c r="Q353">
        <v>30</v>
      </c>
      <c r="R353">
        <v>30</v>
      </c>
    </row>
    <row r="354" spans="15:19" x14ac:dyDescent="0.45">
      <c r="O354" t="s">
        <v>47</v>
      </c>
      <c r="P354">
        <v>0</v>
      </c>
      <c r="Q354">
        <v>3</v>
      </c>
      <c r="R354">
        <v>1</v>
      </c>
    </row>
    <row r="355" spans="15:19" x14ac:dyDescent="0.45">
      <c r="O355" t="s">
        <v>66</v>
      </c>
    </row>
    <row r="356" spans="15:19" x14ac:dyDescent="0.45">
      <c r="O356" t="s">
        <v>67</v>
      </c>
      <c r="P356">
        <v>0.1818181818181818</v>
      </c>
      <c r="Q356" t="s">
        <v>66</v>
      </c>
      <c r="R356" t="s">
        <v>68</v>
      </c>
      <c r="S356">
        <v>0.75</v>
      </c>
    </row>
    <row r="357" spans="15:19" x14ac:dyDescent="0.45">
      <c r="O357" t="s">
        <v>69</v>
      </c>
      <c r="P357">
        <v>0.90909090909090906</v>
      </c>
      <c r="Q357" t="s">
        <v>66</v>
      </c>
      <c r="R357" t="s">
        <v>70</v>
      </c>
      <c r="S357">
        <v>0.34482758620689657</v>
      </c>
    </row>
    <row r="358" spans="15:19" x14ac:dyDescent="0.45">
      <c r="O358" t="s">
        <v>71</v>
      </c>
      <c r="P358">
        <v>3.03030303030303E-2</v>
      </c>
      <c r="Q358" t="s">
        <v>66</v>
      </c>
      <c r="R358" t="s">
        <v>72</v>
      </c>
      <c r="S358">
        <v>0.25</v>
      </c>
    </row>
    <row r="359" spans="15:19" x14ac:dyDescent="0.45">
      <c r="O359" t="s">
        <v>66</v>
      </c>
    </row>
    <row r="360" spans="15:19" x14ac:dyDescent="0.45">
      <c r="O360" t="s">
        <v>73</v>
      </c>
      <c r="P360">
        <v>0.28224566029444081</v>
      </c>
    </row>
    <row r="361" spans="15:19" x14ac:dyDescent="0.45">
      <c r="O361" t="s">
        <v>66</v>
      </c>
    </row>
    <row r="362" spans="15:19" x14ac:dyDescent="0.45">
      <c r="O362" t="s">
        <v>66</v>
      </c>
    </row>
    <row r="363" spans="15:19" x14ac:dyDescent="0.45">
      <c r="P363" t="s">
        <v>55</v>
      </c>
      <c r="Q363" t="s">
        <v>65</v>
      </c>
      <c r="R363" t="s">
        <v>47</v>
      </c>
    </row>
    <row r="364" spans="15:19" x14ac:dyDescent="0.45">
      <c r="O364" t="s">
        <v>55</v>
      </c>
      <c r="P364">
        <v>28</v>
      </c>
      <c r="Q364">
        <v>7</v>
      </c>
      <c r="R364">
        <v>10</v>
      </c>
    </row>
    <row r="365" spans="15:19" x14ac:dyDescent="0.45">
      <c r="O365" t="s">
        <v>65</v>
      </c>
      <c r="P365">
        <v>2</v>
      </c>
      <c r="Q365">
        <v>9</v>
      </c>
      <c r="R365">
        <v>19</v>
      </c>
    </row>
    <row r="366" spans="15:19" x14ac:dyDescent="0.45">
      <c r="O366" t="s">
        <v>47</v>
      </c>
      <c r="P366">
        <v>3</v>
      </c>
      <c r="Q366">
        <v>17</v>
      </c>
      <c r="R366">
        <v>4</v>
      </c>
    </row>
    <row r="367" spans="15:19" x14ac:dyDescent="0.45">
      <c r="O367" t="s">
        <v>66</v>
      </c>
    </row>
    <row r="368" spans="15:19" x14ac:dyDescent="0.45">
      <c r="O368" t="s">
        <v>67</v>
      </c>
      <c r="P368">
        <v>0.84848484848484851</v>
      </c>
      <c r="Q368" t="s">
        <v>66</v>
      </c>
      <c r="R368" t="s">
        <v>68</v>
      </c>
      <c r="S368">
        <v>0.62222222222222223</v>
      </c>
    </row>
    <row r="369" spans="15:19" x14ac:dyDescent="0.45">
      <c r="O369" t="s">
        <v>69</v>
      </c>
      <c r="P369">
        <v>0.27272727272727271</v>
      </c>
      <c r="Q369" t="s">
        <v>66</v>
      </c>
      <c r="R369" t="s">
        <v>70</v>
      </c>
      <c r="S369">
        <v>0.3</v>
      </c>
    </row>
    <row r="370" spans="15:19" x14ac:dyDescent="0.45">
      <c r="O370" t="s">
        <v>71</v>
      </c>
      <c r="P370">
        <v>0.1212121212121212</v>
      </c>
      <c r="Q370" t="s">
        <v>66</v>
      </c>
      <c r="R370" t="s">
        <v>72</v>
      </c>
      <c r="S370">
        <v>0.16666666666666671</v>
      </c>
    </row>
    <row r="371" spans="15:19" x14ac:dyDescent="0.45">
      <c r="O371" t="s">
        <v>66</v>
      </c>
    </row>
    <row r="372" spans="15:19" x14ac:dyDescent="0.45">
      <c r="O372" t="s">
        <v>73</v>
      </c>
      <c r="P372">
        <v>0.38133796028532863</v>
      </c>
    </row>
    <row r="373" spans="15:19" x14ac:dyDescent="0.45">
      <c r="O373" t="s">
        <v>66</v>
      </c>
    </row>
    <row r="374" spans="15:19" x14ac:dyDescent="0.45">
      <c r="O374" t="s">
        <v>66</v>
      </c>
    </row>
    <row r="375" spans="15:19" x14ac:dyDescent="0.45">
      <c r="P375" t="s">
        <v>55</v>
      </c>
      <c r="Q375" t="s">
        <v>65</v>
      </c>
      <c r="R375" t="s">
        <v>47</v>
      </c>
    </row>
    <row r="376" spans="15:19" x14ac:dyDescent="0.45">
      <c r="O376" t="s">
        <v>55</v>
      </c>
      <c r="P376">
        <v>20</v>
      </c>
      <c r="Q376">
        <v>2</v>
      </c>
      <c r="R376">
        <v>8</v>
      </c>
    </row>
    <row r="377" spans="15:19" x14ac:dyDescent="0.45">
      <c r="O377" t="s">
        <v>65</v>
      </c>
      <c r="P377">
        <v>13</v>
      </c>
      <c r="Q377">
        <v>17</v>
      </c>
      <c r="R377">
        <v>24</v>
      </c>
    </row>
    <row r="378" spans="15:19" x14ac:dyDescent="0.45">
      <c r="O378" t="s">
        <v>47</v>
      </c>
      <c r="P378">
        <v>0</v>
      </c>
      <c r="Q378">
        <v>14</v>
      </c>
      <c r="R378">
        <v>1</v>
      </c>
    </row>
    <row r="379" spans="15:19" x14ac:dyDescent="0.45">
      <c r="O379" t="s">
        <v>66</v>
      </c>
    </row>
    <row r="380" spans="15:19" x14ac:dyDescent="0.45">
      <c r="O380" t="s">
        <v>67</v>
      </c>
      <c r="P380">
        <v>0.60606060606060608</v>
      </c>
      <c r="Q380" t="s">
        <v>66</v>
      </c>
      <c r="R380" t="s">
        <v>68</v>
      </c>
      <c r="S380">
        <v>0.66666666666666663</v>
      </c>
    </row>
    <row r="381" spans="15:19" x14ac:dyDescent="0.45">
      <c r="O381" t="s">
        <v>69</v>
      </c>
      <c r="P381">
        <v>0.51515151515151514</v>
      </c>
      <c r="Q381" t="s">
        <v>66</v>
      </c>
      <c r="R381" t="s">
        <v>70</v>
      </c>
      <c r="S381">
        <v>0.31481481481481483</v>
      </c>
    </row>
    <row r="382" spans="15:19" x14ac:dyDescent="0.45">
      <c r="O382" t="s">
        <v>71</v>
      </c>
      <c r="P382">
        <v>3.03030303030303E-2</v>
      </c>
      <c r="Q382" t="s">
        <v>66</v>
      </c>
      <c r="R382" t="s">
        <v>72</v>
      </c>
      <c r="S382">
        <v>6.6666666666666666E-2</v>
      </c>
    </row>
    <row r="383" spans="15:19" x14ac:dyDescent="0.45">
      <c r="O383" t="s">
        <v>66</v>
      </c>
    </row>
    <row r="384" spans="15:19" x14ac:dyDescent="0.45">
      <c r="O384" t="s">
        <v>73</v>
      </c>
      <c r="P384">
        <v>0.35579729976281699</v>
      </c>
    </row>
    <row r="385" spans="15:18" x14ac:dyDescent="0.45">
      <c r="O385" t="s">
        <v>66</v>
      </c>
    </row>
    <row r="386" spans="15:18" x14ac:dyDescent="0.45">
      <c r="O386" t="s">
        <v>66</v>
      </c>
    </row>
    <row r="387" spans="15:18" x14ac:dyDescent="0.45">
      <c r="O387" t="s">
        <v>55</v>
      </c>
      <c r="P387">
        <v>15</v>
      </c>
      <c r="Q387">
        <v>0</v>
      </c>
      <c r="R387">
        <v>4</v>
      </c>
    </row>
    <row r="388" spans="15:18" x14ac:dyDescent="0.45">
      <c r="O388" t="s">
        <v>65</v>
      </c>
      <c r="P388">
        <v>18</v>
      </c>
      <c r="Q388">
        <v>26</v>
      </c>
      <c r="R388">
        <v>29</v>
      </c>
    </row>
    <row r="389" spans="15:18" x14ac:dyDescent="0.45">
      <c r="O389" t="s">
        <v>47</v>
      </c>
      <c r="P389">
        <v>0</v>
      </c>
      <c r="Q389">
        <v>7</v>
      </c>
      <c r="R389">
        <v>0</v>
      </c>
    </row>
    <row r="390" spans="15:18" x14ac:dyDescent="0.45">
      <c r="O390" t="s">
        <v>66</v>
      </c>
    </row>
    <row r="391" spans="15:18" x14ac:dyDescent="0.45">
      <c r="O391" t="s">
        <v>66</v>
      </c>
    </row>
    <row r="392" spans="15:18" x14ac:dyDescent="0.45">
      <c r="O392" t="s">
        <v>55</v>
      </c>
      <c r="P392">
        <v>9</v>
      </c>
      <c r="Q392">
        <v>0</v>
      </c>
      <c r="R392">
        <v>2</v>
      </c>
    </row>
    <row r="393" spans="15:18" x14ac:dyDescent="0.45">
      <c r="O393" t="s">
        <v>65</v>
      </c>
      <c r="P393">
        <v>24</v>
      </c>
      <c r="Q393">
        <v>28</v>
      </c>
      <c r="R393">
        <v>31</v>
      </c>
    </row>
    <row r="394" spans="15:18" x14ac:dyDescent="0.45">
      <c r="O394" t="s">
        <v>47</v>
      </c>
      <c r="P394">
        <v>0</v>
      </c>
      <c r="Q394">
        <v>5</v>
      </c>
      <c r="R394">
        <v>0</v>
      </c>
    </row>
    <row r="395" spans="15:18" x14ac:dyDescent="0.45">
      <c r="O395" t="s">
        <v>66</v>
      </c>
    </row>
    <row r="396" spans="15:18" x14ac:dyDescent="0.45">
      <c r="O396" t="s">
        <v>66</v>
      </c>
    </row>
    <row r="397" spans="15:18" x14ac:dyDescent="0.45">
      <c r="P397" t="s">
        <v>55</v>
      </c>
      <c r="Q397" t="s">
        <v>65</v>
      </c>
      <c r="R397" t="s">
        <v>47</v>
      </c>
    </row>
    <row r="398" spans="15:18" x14ac:dyDescent="0.45">
      <c r="O398" t="s">
        <v>55</v>
      </c>
      <c r="P398">
        <v>28</v>
      </c>
      <c r="Q398">
        <v>6</v>
      </c>
      <c r="R398">
        <v>10</v>
      </c>
    </row>
    <row r="399" spans="15:18" x14ac:dyDescent="0.45">
      <c r="O399" t="s">
        <v>65</v>
      </c>
      <c r="P399">
        <v>4</v>
      </c>
      <c r="Q399">
        <v>10</v>
      </c>
      <c r="R399">
        <v>17</v>
      </c>
    </row>
    <row r="400" spans="15:18" x14ac:dyDescent="0.45">
      <c r="O400" t="s">
        <v>47</v>
      </c>
      <c r="P400">
        <v>1</v>
      </c>
      <c r="Q400">
        <v>17</v>
      </c>
      <c r="R400">
        <v>6</v>
      </c>
    </row>
    <row r="401" spans="15:19" x14ac:dyDescent="0.45">
      <c r="O401" t="s">
        <v>66</v>
      </c>
    </row>
    <row r="402" spans="15:19" x14ac:dyDescent="0.45">
      <c r="O402" t="s">
        <v>67</v>
      </c>
      <c r="P402">
        <v>0.84848484848484851</v>
      </c>
      <c r="Q402" t="s">
        <v>66</v>
      </c>
      <c r="R402" t="s">
        <v>68</v>
      </c>
      <c r="S402">
        <v>0.63636363636363635</v>
      </c>
    </row>
    <row r="403" spans="15:19" x14ac:dyDescent="0.45">
      <c r="O403" t="s">
        <v>69</v>
      </c>
      <c r="P403">
        <v>0.30303030303030298</v>
      </c>
      <c r="Q403" t="s">
        <v>66</v>
      </c>
      <c r="R403" t="s">
        <v>70</v>
      </c>
      <c r="S403">
        <v>0.32258064516129031</v>
      </c>
    </row>
    <row r="404" spans="15:19" x14ac:dyDescent="0.45">
      <c r="O404" t="s">
        <v>71</v>
      </c>
      <c r="P404">
        <v>0.1818181818181818</v>
      </c>
      <c r="Q404" t="s">
        <v>66</v>
      </c>
      <c r="R404" t="s">
        <v>72</v>
      </c>
      <c r="S404">
        <v>0.25</v>
      </c>
    </row>
    <row r="405" spans="15:19" x14ac:dyDescent="0.45">
      <c r="O405" t="s">
        <v>66</v>
      </c>
    </row>
    <row r="406" spans="15:19" x14ac:dyDescent="0.45">
      <c r="O406" t="s">
        <v>73</v>
      </c>
      <c r="P406">
        <v>0.41676634768740028</v>
      </c>
    </row>
    <row r="407" spans="15:19" x14ac:dyDescent="0.45">
      <c r="O407" t="s">
        <v>66</v>
      </c>
    </row>
    <row r="408" spans="15:19" x14ac:dyDescent="0.45">
      <c r="O408" t="s">
        <v>66</v>
      </c>
    </row>
    <row r="409" spans="15:19" x14ac:dyDescent="0.45">
      <c r="P409" t="s">
        <v>55</v>
      </c>
      <c r="Q409" t="s">
        <v>65</v>
      </c>
      <c r="R409" t="s">
        <v>47</v>
      </c>
    </row>
    <row r="410" spans="15:19" x14ac:dyDescent="0.45">
      <c r="O410" t="s">
        <v>55</v>
      </c>
      <c r="P410">
        <v>22</v>
      </c>
      <c r="Q410">
        <v>1</v>
      </c>
      <c r="R410">
        <v>6</v>
      </c>
    </row>
    <row r="411" spans="15:19" x14ac:dyDescent="0.45">
      <c r="O411" t="s">
        <v>65</v>
      </c>
      <c r="P411">
        <v>11</v>
      </c>
      <c r="Q411">
        <v>17</v>
      </c>
      <c r="R411">
        <v>23</v>
      </c>
    </row>
    <row r="412" spans="15:19" x14ac:dyDescent="0.45">
      <c r="O412" t="s">
        <v>47</v>
      </c>
      <c r="P412">
        <v>0</v>
      </c>
      <c r="Q412">
        <v>15</v>
      </c>
      <c r="R412">
        <v>4</v>
      </c>
    </row>
    <row r="413" spans="15:19" x14ac:dyDescent="0.45">
      <c r="O413" t="s">
        <v>66</v>
      </c>
    </row>
    <row r="414" spans="15:19" x14ac:dyDescent="0.45">
      <c r="O414" t="s">
        <v>67</v>
      </c>
      <c r="P414">
        <v>0.66666666666666663</v>
      </c>
      <c r="Q414" t="s">
        <v>66</v>
      </c>
      <c r="R414" t="s">
        <v>68</v>
      </c>
      <c r="S414">
        <v>0.75862068965517238</v>
      </c>
    </row>
    <row r="415" spans="15:19" x14ac:dyDescent="0.45">
      <c r="O415" t="s">
        <v>69</v>
      </c>
      <c r="P415">
        <v>0.51515151515151514</v>
      </c>
      <c r="Q415" t="s">
        <v>66</v>
      </c>
      <c r="R415" t="s">
        <v>70</v>
      </c>
      <c r="S415">
        <v>0.33333333333333331</v>
      </c>
    </row>
    <row r="416" spans="15:19" x14ac:dyDescent="0.45">
      <c r="O416" t="s">
        <v>71</v>
      </c>
      <c r="P416">
        <v>0.1212121212121212</v>
      </c>
      <c r="Q416" t="s">
        <v>66</v>
      </c>
      <c r="R416" t="s">
        <v>72</v>
      </c>
      <c r="S416">
        <v>0.2105263157894737</v>
      </c>
    </row>
    <row r="417" spans="15:19" x14ac:dyDescent="0.45">
      <c r="O417" t="s">
        <v>66</v>
      </c>
    </row>
    <row r="418" spans="15:19" x14ac:dyDescent="0.45">
      <c r="O418" t="s">
        <v>73</v>
      </c>
      <c r="P418">
        <v>0.42276182598763251</v>
      </c>
    </row>
    <row r="419" spans="15:19" x14ac:dyDescent="0.45">
      <c r="O419" t="s">
        <v>66</v>
      </c>
    </row>
    <row r="420" spans="15:19" x14ac:dyDescent="0.45">
      <c r="O420" t="s">
        <v>66</v>
      </c>
    </row>
    <row r="421" spans="15:19" x14ac:dyDescent="0.45">
      <c r="P421" t="s">
        <v>55</v>
      </c>
      <c r="Q421" t="s">
        <v>65</v>
      </c>
      <c r="R421" t="s">
        <v>47</v>
      </c>
    </row>
    <row r="422" spans="15:19" x14ac:dyDescent="0.45">
      <c r="O422" t="s">
        <v>55</v>
      </c>
      <c r="P422">
        <v>16</v>
      </c>
      <c r="Q422">
        <v>1</v>
      </c>
      <c r="R422">
        <v>2</v>
      </c>
    </row>
    <row r="423" spans="15:19" x14ac:dyDescent="0.45">
      <c r="O423" t="s">
        <v>65</v>
      </c>
      <c r="P423">
        <v>17</v>
      </c>
      <c r="Q423">
        <v>25</v>
      </c>
      <c r="R423">
        <v>30</v>
      </c>
    </row>
    <row r="424" spans="15:19" x14ac:dyDescent="0.45">
      <c r="O424" t="s">
        <v>47</v>
      </c>
      <c r="P424">
        <v>0</v>
      </c>
      <c r="Q424">
        <v>7</v>
      </c>
      <c r="R424">
        <v>1</v>
      </c>
    </row>
    <row r="425" spans="15:19" x14ac:dyDescent="0.45">
      <c r="O425" t="s">
        <v>66</v>
      </c>
    </row>
    <row r="426" spans="15:19" x14ac:dyDescent="0.45">
      <c r="O426" t="s">
        <v>67</v>
      </c>
      <c r="P426">
        <v>0.48484848484848492</v>
      </c>
      <c r="Q426" t="s">
        <v>66</v>
      </c>
      <c r="R426" t="s">
        <v>68</v>
      </c>
      <c r="S426">
        <v>0.84210526315789469</v>
      </c>
    </row>
    <row r="427" spans="15:19" x14ac:dyDescent="0.45">
      <c r="O427" t="s">
        <v>69</v>
      </c>
      <c r="P427">
        <v>0.75757575757575757</v>
      </c>
      <c r="Q427" t="s">
        <v>66</v>
      </c>
      <c r="R427" t="s">
        <v>70</v>
      </c>
      <c r="S427">
        <v>0.34722222222222221</v>
      </c>
    </row>
    <row r="428" spans="15:19" x14ac:dyDescent="0.45">
      <c r="O428" t="s">
        <v>71</v>
      </c>
      <c r="P428">
        <v>3.03030303030303E-2</v>
      </c>
      <c r="Q428" t="s">
        <v>66</v>
      </c>
      <c r="R428" t="s">
        <v>72</v>
      </c>
      <c r="S428">
        <v>0.125</v>
      </c>
    </row>
    <row r="429" spans="15:19" x14ac:dyDescent="0.45">
      <c r="O429" t="s">
        <v>66</v>
      </c>
    </row>
    <row r="430" spans="15:19" x14ac:dyDescent="0.45">
      <c r="O430" t="s">
        <v>73</v>
      </c>
      <c r="P430">
        <v>0.38011852645998989</v>
      </c>
    </row>
    <row r="431" spans="15:19" x14ac:dyDescent="0.45">
      <c r="O431" t="s">
        <v>66</v>
      </c>
    </row>
    <row r="432" spans="15:19" x14ac:dyDescent="0.45">
      <c r="O432" t="s">
        <v>66</v>
      </c>
    </row>
    <row r="433" spans="15:19" x14ac:dyDescent="0.45">
      <c r="P433" t="s">
        <v>55</v>
      </c>
      <c r="Q433" t="s">
        <v>65</v>
      </c>
      <c r="R433" t="s">
        <v>47</v>
      </c>
    </row>
    <row r="434" spans="15:19" x14ac:dyDescent="0.45">
      <c r="O434" t="s">
        <v>55</v>
      </c>
      <c r="P434">
        <v>6</v>
      </c>
      <c r="Q434">
        <v>0</v>
      </c>
      <c r="R434">
        <v>0</v>
      </c>
    </row>
    <row r="435" spans="15:19" x14ac:dyDescent="0.45">
      <c r="O435" t="s">
        <v>65</v>
      </c>
      <c r="P435">
        <v>27</v>
      </c>
      <c r="Q435">
        <v>31</v>
      </c>
      <c r="R435">
        <v>32</v>
      </c>
    </row>
    <row r="436" spans="15:19" x14ac:dyDescent="0.45">
      <c r="O436" t="s">
        <v>47</v>
      </c>
      <c r="P436">
        <v>0</v>
      </c>
      <c r="Q436">
        <v>2</v>
      </c>
      <c r="R436">
        <v>1</v>
      </c>
    </row>
    <row r="437" spans="15:19" x14ac:dyDescent="0.45">
      <c r="O437" t="s">
        <v>66</v>
      </c>
    </row>
    <row r="438" spans="15:19" x14ac:dyDescent="0.45">
      <c r="O438" t="s">
        <v>67</v>
      </c>
      <c r="P438">
        <v>0.1818181818181818</v>
      </c>
      <c r="Q438" t="s">
        <v>66</v>
      </c>
      <c r="R438" t="s">
        <v>68</v>
      </c>
      <c r="S438">
        <v>1</v>
      </c>
    </row>
    <row r="439" spans="15:19" x14ac:dyDescent="0.45">
      <c r="O439" t="s">
        <v>69</v>
      </c>
      <c r="P439">
        <v>0.93939393939393945</v>
      </c>
      <c r="Q439" t="s">
        <v>66</v>
      </c>
      <c r="R439" t="s">
        <v>70</v>
      </c>
      <c r="S439">
        <v>0.34444444444444439</v>
      </c>
    </row>
    <row r="440" spans="15:19" x14ac:dyDescent="0.45">
      <c r="O440" t="s">
        <v>71</v>
      </c>
      <c r="P440">
        <v>3.03030303030303E-2</v>
      </c>
      <c r="Q440" t="s">
        <v>66</v>
      </c>
      <c r="R440" t="s">
        <v>72</v>
      </c>
      <c r="S440">
        <v>0.33333333333333331</v>
      </c>
    </row>
    <row r="441" spans="15:19" x14ac:dyDescent="0.45">
      <c r="O441" t="s">
        <v>66</v>
      </c>
    </row>
    <row r="442" spans="15:19" x14ac:dyDescent="0.45">
      <c r="O442" t="s">
        <v>73</v>
      </c>
      <c r="P442">
        <v>0.28910430129942333</v>
      </c>
    </row>
    <row r="443" spans="15:19" x14ac:dyDescent="0.45">
      <c r="O443" t="s">
        <v>66</v>
      </c>
    </row>
    <row r="444" spans="15:19" x14ac:dyDescent="0.45">
      <c r="O444" t="s">
        <v>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6"/>
  <sheetViews>
    <sheetView workbookViewId="0">
      <selection activeCell="I26" sqref="I26"/>
    </sheetView>
  </sheetViews>
  <sheetFormatPr defaultRowHeight="14.25" x14ac:dyDescent="0.45"/>
  <sheetData>
    <row r="3" spans="2:16" x14ac:dyDescent="0.45">
      <c r="B3" t="s">
        <v>8</v>
      </c>
      <c r="K3" t="s">
        <v>8</v>
      </c>
      <c r="L3" t="s">
        <v>82</v>
      </c>
      <c r="M3" t="s">
        <v>9</v>
      </c>
    </row>
    <row r="4" spans="2:16" x14ac:dyDescent="0.45">
      <c r="C4">
        <v>44</v>
      </c>
      <c r="D4">
        <v>5</v>
      </c>
      <c r="E4">
        <v>0</v>
      </c>
      <c r="J4" t="s">
        <v>8</v>
      </c>
      <c r="K4">
        <f>SUM(C4,C8,C13)</f>
        <v>52</v>
      </c>
      <c r="L4">
        <f t="shared" ref="L4:M4" si="0">SUM(D4,D8,D13)</f>
        <v>13</v>
      </c>
      <c r="M4">
        <f t="shared" si="0"/>
        <v>14</v>
      </c>
      <c r="N4">
        <f>SUM(K4:M4)</f>
        <v>79</v>
      </c>
    </row>
    <row r="5" spans="2:16" x14ac:dyDescent="0.45">
      <c r="C5">
        <v>7</v>
      </c>
      <c r="D5">
        <v>1</v>
      </c>
      <c r="E5">
        <v>0</v>
      </c>
      <c r="J5" t="s">
        <v>82</v>
      </c>
      <c r="K5">
        <f t="shared" ref="K5:K6" si="1">SUM(C5,C9,C14)</f>
        <v>19</v>
      </c>
      <c r="L5">
        <f t="shared" ref="L5:L6" si="2">SUM(D5,D9,D14)</f>
        <v>15</v>
      </c>
      <c r="M5">
        <f t="shared" ref="M5:M6" si="3">SUM(E5,E9,E14)</f>
        <v>24</v>
      </c>
      <c r="N5">
        <f t="shared" ref="N5:N6" si="4">SUM(K5:M5)</f>
        <v>58</v>
      </c>
    </row>
    <row r="6" spans="2:16" x14ac:dyDescent="0.45">
      <c r="C6">
        <v>2</v>
      </c>
      <c r="D6">
        <v>0</v>
      </c>
      <c r="E6">
        <v>1</v>
      </c>
      <c r="J6" t="s">
        <v>9</v>
      </c>
      <c r="K6">
        <f t="shared" si="1"/>
        <v>8</v>
      </c>
      <c r="L6">
        <f t="shared" si="2"/>
        <v>9</v>
      </c>
      <c r="M6">
        <f t="shared" si="3"/>
        <v>26</v>
      </c>
      <c r="N6">
        <f t="shared" si="4"/>
        <v>43</v>
      </c>
    </row>
    <row r="7" spans="2:16" x14ac:dyDescent="0.45">
      <c r="K7">
        <f>SUM(K4:K6)</f>
        <v>79</v>
      </c>
      <c r="L7">
        <f t="shared" ref="L7:M7" si="5">SUM(L4:L6)</f>
        <v>37</v>
      </c>
      <c r="M7">
        <f t="shared" si="5"/>
        <v>64</v>
      </c>
      <c r="N7">
        <f>SUM(K4:M6)</f>
        <v>180</v>
      </c>
    </row>
    <row r="8" spans="2:16" x14ac:dyDescent="0.45">
      <c r="B8" t="s">
        <v>65</v>
      </c>
      <c r="C8">
        <v>7</v>
      </c>
      <c r="D8">
        <v>6</v>
      </c>
      <c r="E8">
        <v>7</v>
      </c>
    </row>
    <row r="9" spans="2:16" x14ac:dyDescent="0.45">
      <c r="C9">
        <v>9</v>
      </c>
      <c r="D9">
        <v>7</v>
      </c>
      <c r="E9">
        <v>15</v>
      </c>
      <c r="O9">
        <f>(K4+L5+M6)/N7</f>
        <v>0.51666666666666672</v>
      </c>
    </row>
    <row r="10" spans="2:16" x14ac:dyDescent="0.45">
      <c r="C10">
        <v>2</v>
      </c>
      <c r="D10">
        <v>3</v>
      </c>
      <c r="E10">
        <v>4</v>
      </c>
    </row>
    <row r="11" spans="2:16" x14ac:dyDescent="0.45">
      <c r="P11" t="s">
        <v>83</v>
      </c>
    </row>
    <row r="12" spans="2:16" x14ac:dyDescent="0.45">
      <c r="J12" s="1"/>
      <c r="K12" s="1" t="s">
        <v>84</v>
      </c>
      <c r="L12" s="1" t="s">
        <v>85</v>
      </c>
      <c r="M12" s="1" t="s">
        <v>86</v>
      </c>
      <c r="N12" s="1" t="s">
        <v>87</v>
      </c>
      <c r="P12" s="1">
        <f>(N16-N13)/(1-N13)</f>
        <v>0.26344010159446885</v>
      </c>
    </row>
    <row r="13" spans="2:16" x14ac:dyDescent="0.45">
      <c r="B13" t="s">
        <v>9</v>
      </c>
      <c r="C13">
        <v>1</v>
      </c>
      <c r="D13">
        <v>2</v>
      </c>
      <c r="E13">
        <v>7</v>
      </c>
      <c r="K13">
        <f>(K7/N7 )*(N4/N7)</f>
        <v>0.19262345679012347</v>
      </c>
      <c r="L13">
        <f>(L7/N7 )*(N5/N7)</f>
        <v>6.6234567901234567E-2</v>
      </c>
      <c r="M13">
        <f>(M7/N7 )*(N6/N7)</f>
        <v>8.4938271604938276E-2</v>
      </c>
      <c r="N13" s="1">
        <f>SUM(K13:M13)</f>
        <v>0.34379629629629632</v>
      </c>
    </row>
    <row r="14" spans="2:16" x14ac:dyDescent="0.45">
      <c r="C14">
        <v>3</v>
      </c>
      <c r="D14">
        <v>7</v>
      </c>
      <c r="E14">
        <v>9</v>
      </c>
    </row>
    <row r="15" spans="2:16" x14ac:dyDescent="0.45">
      <c r="C15">
        <v>4</v>
      </c>
      <c r="D15">
        <v>6</v>
      </c>
      <c r="E15">
        <v>21</v>
      </c>
      <c r="N15" s="1" t="s">
        <v>88</v>
      </c>
    </row>
    <row r="16" spans="2:16" x14ac:dyDescent="0.45">
      <c r="N16" s="1">
        <f>O9</f>
        <v>0.51666666666666672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8" sqref="A5:G18"/>
    </sheetView>
  </sheetViews>
  <sheetFormatPr defaultRowHeight="14.25" x14ac:dyDescent="0.45"/>
  <sheetData>
    <row r="1" spans="1:7" x14ac:dyDescent="0.45">
      <c r="A1" t="s">
        <v>74</v>
      </c>
    </row>
    <row r="3" spans="1:7" x14ac:dyDescent="0.45">
      <c r="A3" s="11" t="s">
        <v>75</v>
      </c>
      <c r="B3" s="11"/>
      <c r="C3" s="11"/>
      <c r="D3" s="11"/>
      <c r="E3" s="11"/>
      <c r="F3" s="11"/>
    </row>
    <row r="4" spans="1:7" x14ac:dyDescent="0.45">
      <c r="A4" s="2"/>
      <c r="C4" s="11"/>
    </row>
    <row r="5" spans="1:7" x14ac:dyDescent="0.45">
      <c r="B5" t="s">
        <v>63</v>
      </c>
    </row>
    <row r="6" spans="1:7" ht="14.65" thickBot="1" x14ac:dyDescent="0.5">
      <c r="A6" s="13" t="s">
        <v>64</v>
      </c>
      <c r="B6" s="12">
        <v>0.96</v>
      </c>
      <c r="C6" s="12">
        <v>0.97</v>
      </c>
      <c r="D6" s="12">
        <v>0.98</v>
      </c>
      <c r="E6" s="12">
        <v>0.99</v>
      </c>
      <c r="F6" s="12">
        <v>0.995</v>
      </c>
      <c r="G6" s="34">
        <v>0.999</v>
      </c>
    </row>
    <row r="7" spans="1:7" x14ac:dyDescent="0.45">
      <c r="A7">
        <v>1</v>
      </c>
      <c r="B7">
        <v>0.54153846153846141</v>
      </c>
      <c r="C7">
        <v>0.54153846153846141</v>
      </c>
      <c r="D7">
        <v>0.52667081776670821</v>
      </c>
      <c r="E7">
        <v>0.54265107212475627</v>
      </c>
      <c r="F7">
        <v>0.60176168338634695</v>
      </c>
      <c r="G7" s="18">
        <v>0.58271199676413998</v>
      </c>
    </row>
    <row r="8" spans="1:7" x14ac:dyDescent="0.45">
      <c r="A8" s="13">
        <v>2</v>
      </c>
      <c r="B8">
        <v>0.54347646231488378</v>
      </c>
      <c r="C8">
        <v>0.54347646231488378</v>
      </c>
      <c r="D8">
        <v>0.53498573345541045</v>
      </c>
      <c r="E8">
        <v>0.54723346828609987</v>
      </c>
      <c r="F8">
        <v>0.58305230397621699</v>
      </c>
      <c r="G8">
        <v>0.60197562000840688</v>
      </c>
    </row>
    <row r="9" spans="1:7" x14ac:dyDescent="0.45">
      <c r="A9">
        <v>3</v>
      </c>
      <c r="B9">
        <v>0.54269414795730586</v>
      </c>
      <c r="C9">
        <v>0.54269414795730586</v>
      </c>
      <c r="D9">
        <v>0.55057398535659408</v>
      </c>
      <c r="E9">
        <v>0.53418803418803418</v>
      </c>
      <c r="F9">
        <v>0.57519424186090851</v>
      </c>
      <c r="G9">
        <v>0.61489427860696511</v>
      </c>
    </row>
    <row r="10" spans="1:7" x14ac:dyDescent="0.45">
      <c r="A10" s="13">
        <v>4</v>
      </c>
      <c r="B10">
        <v>0.58189622993654355</v>
      </c>
      <c r="C10">
        <v>0.58189622993654355</v>
      </c>
      <c r="D10">
        <v>0.58846846846846856</v>
      </c>
      <c r="E10">
        <v>0.59534476321759866</v>
      </c>
      <c r="F10">
        <v>0.5894351219420787</v>
      </c>
      <c r="G10">
        <v>0.62544802867383498</v>
      </c>
    </row>
    <row r="11" spans="1:7" x14ac:dyDescent="0.45">
      <c r="A11">
        <v>5</v>
      </c>
      <c r="B11">
        <v>0.61415204678362578</v>
      </c>
      <c r="C11">
        <v>0.61415204678362578</v>
      </c>
      <c r="D11">
        <v>0.59828691224917641</v>
      </c>
      <c r="E11">
        <v>0.60850992644113644</v>
      </c>
      <c r="F11">
        <v>0.63092979127134718</v>
      </c>
      <c r="G11">
        <v>0.61093177486620109</v>
      </c>
    </row>
    <row r="12" spans="1:7" x14ac:dyDescent="0.45">
      <c r="A12" s="13">
        <v>6</v>
      </c>
      <c r="B12">
        <v>0.57196949881298476</v>
      </c>
      <c r="C12">
        <v>0.57196949881298476</v>
      </c>
      <c r="D12">
        <v>0.56959511077158131</v>
      </c>
      <c r="E12">
        <v>0.56709447415329761</v>
      </c>
      <c r="F12">
        <v>0.5996294872243001</v>
      </c>
      <c r="G12">
        <v>0.59505320678746043</v>
      </c>
    </row>
    <row r="13" spans="1:7" x14ac:dyDescent="0.45">
      <c r="A13">
        <v>7</v>
      </c>
      <c r="B13">
        <v>0.56611362493715445</v>
      </c>
      <c r="C13">
        <v>0.56611362493715445</v>
      </c>
      <c r="D13">
        <v>0.55426207564365459</v>
      </c>
      <c r="E13">
        <v>0.55507120023249057</v>
      </c>
      <c r="F13">
        <v>0.59689397798292321</v>
      </c>
      <c r="G13">
        <v>0.58637648735775405</v>
      </c>
    </row>
    <row r="14" spans="1:7" x14ac:dyDescent="0.45">
      <c r="A14" s="13">
        <v>8</v>
      </c>
      <c r="B14">
        <v>0.5805555555555556</v>
      </c>
      <c r="C14">
        <v>0.5805555555555556</v>
      </c>
      <c r="D14">
        <v>0.57287522603978303</v>
      </c>
      <c r="E14">
        <v>0.58570563731495995</v>
      </c>
      <c r="F14">
        <v>0.6175225943646997</v>
      </c>
      <c r="G14">
        <v>0.58808446455505281</v>
      </c>
    </row>
    <row r="15" spans="1:7" x14ac:dyDescent="0.45">
      <c r="A15">
        <v>9</v>
      </c>
      <c r="B15">
        <v>0.55194805194805185</v>
      </c>
      <c r="C15">
        <v>0.55194805194805185</v>
      </c>
      <c r="D15">
        <v>0.55393551446183031</v>
      </c>
      <c r="E15">
        <v>0.56777931777931778</v>
      </c>
      <c r="F15">
        <v>0.61345617565039356</v>
      </c>
      <c r="G15">
        <v>0.60109266711379383</v>
      </c>
    </row>
    <row r="16" spans="1:7" x14ac:dyDescent="0.45">
      <c r="A16" s="13">
        <v>10</v>
      </c>
      <c r="B16">
        <v>0.58344356508157136</v>
      </c>
      <c r="C16">
        <v>0.58344356508157136</v>
      </c>
      <c r="D16">
        <v>0.57167643066112039</v>
      </c>
      <c r="E16">
        <v>0.58142931664058428</v>
      </c>
      <c r="F16">
        <v>0.60336700336700333</v>
      </c>
      <c r="G16">
        <v>0.56380393116385286</v>
      </c>
    </row>
    <row r="17" spans="1:7" x14ac:dyDescent="0.45">
      <c r="A17">
        <v>11</v>
      </c>
      <c r="B17">
        <v>0.59628483120377895</v>
      </c>
      <c r="C17">
        <v>0.59628483120377895</v>
      </c>
      <c r="D17">
        <v>0.59628483120377895</v>
      </c>
      <c r="E17">
        <v>0.60532672260361053</v>
      </c>
      <c r="F17">
        <v>0.63530194759702951</v>
      </c>
      <c r="G17">
        <v>0.53455955379716658</v>
      </c>
    </row>
    <row r="18" spans="1:7" x14ac:dyDescent="0.45">
      <c r="A18" s="14" t="s">
        <v>81</v>
      </c>
      <c r="B18" s="15">
        <f>AVERAGE(B7:B17)</f>
        <v>0.57037022509726532</v>
      </c>
      <c r="C18" s="16">
        <f t="shared" ref="C18:G18" si="0">AVERAGE(C7:C17)</f>
        <v>0.57037022509726532</v>
      </c>
      <c r="D18" s="16">
        <f t="shared" si="0"/>
        <v>0.5652377369161915</v>
      </c>
      <c r="E18" s="16">
        <f t="shared" si="0"/>
        <v>0.57184853936198965</v>
      </c>
      <c r="F18" s="16">
        <f t="shared" si="0"/>
        <v>0.60423130260211344</v>
      </c>
      <c r="G18" s="16">
        <f t="shared" si="0"/>
        <v>0.59135745542678453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W33"/>
  <sheetViews>
    <sheetView topLeftCell="A7" workbookViewId="0">
      <selection activeCell="K28" sqref="K28"/>
    </sheetView>
  </sheetViews>
  <sheetFormatPr defaultRowHeight="14.25" x14ac:dyDescent="0.45"/>
  <sheetData>
    <row r="8" spans="1:23" x14ac:dyDescent="0.45">
      <c r="G8">
        <v>0.123123</v>
      </c>
    </row>
    <row r="9" spans="1:23" ht="14.65" thickBot="1" x14ac:dyDescent="0.5"/>
    <row r="10" spans="1:23" ht="15.75" x14ac:dyDescent="0.5">
      <c r="A10" s="17" t="s">
        <v>76</v>
      </c>
      <c r="B10" s="18"/>
      <c r="C10" s="18"/>
      <c r="D10" s="18"/>
      <c r="E10" s="18"/>
      <c r="F10" s="18"/>
      <c r="G10" s="18"/>
      <c r="H10" s="18"/>
      <c r="I10" s="18"/>
      <c r="J10" s="18"/>
      <c r="K10" s="19"/>
      <c r="M10" s="17" t="s">
        <v>78</v>
      </c>
      <c r="N10" s="31"/>
      <c r="O10" s="31" t="s">
        <v>10</v>
      </c>
      <c r="P10" s="31"/>
      <c r="Q10" s="31"/>
      <c r="R10" s="18"/>
      <c r="S10" s="18"/>
      <c r="T10" s="18"/>
      <c r="U10" s="18"/>
      <c r="V10" s="18"/>
      <c r="W10" s="19"/>
    </row>
    <row r="11" spans="1:23" x14ac:dyDescent="0.45">
      <c r="A11" s="20"/>
      <c r="B11" s="2"/>
      <c r="C11" s="2"/>
      <c r="D11" s="2"/>
      <c r="E11" s="2"/>
      <c r="F11" s="2"/>
      <c r="G11" s="2"/>
      <c r="H11" s="2"/>
      <c r="I11" s="2"/>
      <c r="J11" s="2"/>
      <c r="K11" s="21"/>
      <c r="M11" s="23"/>
      <c r="N11" s="8"/>
      <c r="O11" s="8" t="s">
        <v>8</v>
      </c>
      <c r="P11" s="8" t="s">
        <v>46</v>
      </c>
      <c r="Q11" s="8" t="s">
        <v>9</v>
      </c>
      <c r="R11" s="8" t="s">
        <v>51</v>
      </c>
      <c r="S11" s="2"/>
      <c r="T11" s="2"/>
      <c r="U11" s="8" t="s">
        <v>51</v>
      </c>
      <c r="V11" s="8" t="s">
        <v>52</v>
      </c>
      <c r="W11" s="24" t="s">
        <v>54</v>
      </c>
    </row>
    <row r="12" spans="1:23" x14ac:dyDescent="0.45">
      <c r="A12" s="22" t="s">
        <v>14</v>
      </c>
      <c r="B12" s="8"/>
      <c r="C12" s="8" t="s">
        <v>10</v>
      </c>
      <c r="D12" s="8"/>
      <c r="E12" s="8"/>
      <c r="F12" s="2"/>
      <c r="G12" s="2"/>
      <c r="H12" s="2"/>
      <c r="I12" s="2"/>
      <c r="J12" s="2"/>
      <c r="K12" s="21"/>
      <c r="M12" s="23" t="s">
        <v>48</v>
      </c>
      <c r="N12" s="8" t="s">
        <v>8</v>
      </c>
      <c r="O12" s="2">
        <v>56</v>
      </c>
      <c r="P12" s="2">
        <v>22</v>
      </c>
      <c r="Q12" s="2">
        <v>1</v>
      </c>
      <c r="R12" s="2">
        <f>O12/(O12+P12+Q12)</f>
        <v>0.70886075949367089</v>
      </c>
      <c r="S12" s="2"/>
      <c r="T12" s="8" t="s">
        <v>8</v>
      </c>
      <c r="U12" s="2">
        <f>R12</f>
        <v>0.70886075949367089</v>
      </c>
      <c r="V12" s="2">
        <f>O15</f>
        <v>0.93333333333333335</v>
      </c>
      <c r="W12" s="21">
        <f>2*(R12*O15)/(R12+O15)</f>
        <v>0.80575539568345333</v>
      </c>
    </row>
    <row r="13" spans="1:23" x14ac:dyDescent="0.45">
      <c r="A13" s="23"/>
      <c r="B13" s="8"/>
      <c r="C13" s="8" t="s">
        <v>8</v>
      </c>
      <c r="D13" s="8" t="s">
        <v>46</v>
      </c>
      <c r="E13" s="8" t="s">
        <v>9</v>
      </c>
      <c r="F13" s="8" t="s">
        <v>51</v>
      </c>
      <c r="G13" s="2"/>
      <c r="H13" s="2"/>
      <c r="I13" s="8" t="s">
        <v>51</v>
      </c>
      <c r="J13" s="8" t="s">
        <v>52</v>
      </c>
      <c r="K13" s="24" t="s">
        <v>54</v>
      </c>
      <c r="M13" s="23"/>
      <c r="N13" s="8" t="s">
        <v>5</v>
      </c>
      <c r="O13" s="2">
        <v>3</v>
      </c>
      <c r="P13" s="2">
        <v>16</v>
      </c>
      <c r="Q13" s="2">
        <v>22</v>
      </c>
      <c r="R13" s="2">
        <f>P13/(O13+P13+Q13)</f>
        <v>0.3902439024390244</v>
      </c>
      <c r="S13" s="2"/>
      <c r="T13" s="8" t="s">
        <v>5</v>
      </c>
      <c r="U13" s="2">
        <f t="shared" ref="U13:U14" si="0">R13</f>
        <v>0.3902439024390244</v>
      </c>
      <c r="V13" s="2">
        <f>P15</f>
        <v>0.29629629629629628</v>
      </c>
      <c r="W13" s="21">
        <f>2*(R13*P15)/(R13+P15)</f>
        <v>0.33684210526315789</v>
      </c>
    </row>
    <row r="14" spans="1:23" x14ac:dyDescent="0.45">
      <c r="A14" s="23" t="s">
        <v>48</v>
      </c>
      <c r="B14" s="8" t="s">
        <v>8</v>
      </c>
      <c r="C14" s="2">
        <v>49</v>
      </c>
      <c r="D14" s="2">
        <v>20</v>
      </c>
      <c r="E14" s="2">
        <v>10</v>
      </c>
      <c r="F14" s="2">
        <f>C14/(C14+D14+E14)</f>
        <v>0.620253164556962</v>
      </c>
      <c r="G14" s="2"/>
      <c r="H14" s="8" t="s">
        <v>8</v>
      </c>
      <c r="I14" s="2">
        <f>F14</f>
        <v>0.620253164556962</v>
      </c>
      <c r="J14" s="2">
        <f>C17</f>
        <v>0.81666666666666665</v>
      </c>
      <c r="K14" s="21">
        <f>2*(F14*C17)/(F14+C17)</f>
        <v>0.70503597122302164</v>
      </c>
      <c r="M14" s="23"/>
      <c r="N14" s="8" t="s">
        <v>47</v>
      </c>
      <c r="O14" s="2">
        <v>1</v>
      </c>
      <c r="P14" s="2">
        <v>16</v>
      </c>
      <c r="Q14" s="2">
        <v>36</v>
      </c>
      <c r="R14" s="2">
        <f>Q14/(O14+P14+Q14)</f>
        <v>0.67924528301886788</v>
      </c>
      <c r="S14" s="2"/>
      <c r="T14" s="8" t="s">
        <v>9</v>
      </c>
      <c r="U14" s="2">
        <f t="shared" si="0"/>
        <v>0.67924528301886788</v>
      </c>
      <c r="V14" s="2">
        <f>Q15</f>
        <v>0.61016949152542377</v>
      </c>
      <c r="W14" s="21">
        <f>2*(R14*Q15)/(R14+Q15)</f>
        <v>0.6428571428571429</v>
      </c>
    </row>
    <row r="15" spans="1:23" ht="14.65" thickBot="1" x14ac:dyDescent="0.5">
      <c r="A15" s="23"/>
      <c r="B15" s="8" t="s">
        <v>5</v>
      </c>
      <c r="C15" s="2">
        <v>8</v>
      </c>
      <c r="D15" s="2">
        <v>31</v>
      </c>
      <c r="E15" s="2">
        <v>19</v>
      </c>
      <c r="F15" s="2">
        <f>D15/(C15+D15+E15)</f>
        <v>0.53448275862068961</v>
      </c>
      <c r="G15" s="2"/>
      <c r="H15" s="8" t="s">
        <v>5</v>
      </c>
      <c r="I15" s="2">
        <f t="shared" ref="I15:I16" si="1">F15</f>
        <v>0.53448275862068961</v>
      </c>
      <c r="J15" s="2">
        <f>D17</f>
        <v>0.51666666666666672</v>
      </c>
      <c r="K15" s="21">
        <f>2*(F15*D17)/(F15+D17)</f>
        <v>0.52542372881355925</v>
      </c>
      <c r="M15" s="26"/>
      <c r="N15" s="27" t="s">
        <v>19</v>
      </c>
      <c r="O15" s="28">
        <f>O12/(O12+O13+O14)</f>
        <v>0.93333333333333335</v>
      </c>
      <c r="P15" s="28">
        <f>P13/(P12+P13+P14)</f>
        <v>0.29629629629629628</v>
      </c>
      <c r="Q15" s="28">
        <f>Q14/(Q12+Q13+Q14)</f>
        <v>0.61016949152542377</v>
      </c>
      <c r="R15" s="28"/>
      <c r="S15" s="28"/>
      <c r="T15" s="29" t="s">
        <v>53</v>
      </c>
      <c r="U15" s="28">
        <f>(U14+U13+U12)/3</f>
        <v>0.59278331498385439</v>
      </c>
      <c r="V15" s="28">
        <f>(V14+V13+V12)/3</f>
        <v>0.61326637371835113</v>
      </c>
      <c r="W15" s="30">
        <f>(W14+W13+W12)/3</f>
        <v>0.59515154793458469</v>
      </c>
    </row>
    <row r="16" spans="1:23" x14ac:dyDescent="0.45">
      <c r="A16" s="23"/>
      <c r="B16" s="8" t="s">
        <v>47</v>
      </c>
      <c r="C16" s="2">
        <v>3</v>
      </c>
      <c r="D16" s="2">
        <v>9</v>
      </c>
      <c r="E16" s="2">
        <v>31</v>
      </c>
      <c r="F16" s="2">
        <f>E16/(C16+D16+E16)</f>
        <v>0.72093023255813948</v>
      </c>
      <c r="G16" s="2"/>
      <c r="H16" s="8" t="s">
        <v>9</v>
      </c>
      <c r="I16" s="2">
        <f t="shared" si="1"/>
        <v>0.72093023255813948</v>
      </c>
      <c r="J16" s="2">
        <f>E17</f>
        <v>0.51666666666666672</v>
      </c>
      <c r="K16" s="21">
        <f>2*(F16*E17)/(F16+E17)</f>
        <v>0.6019417475728156</v>
      </c>
    </row>
    <row r="17" spans="1:23" x14ac:dyDescent="0.45">
      <c r="A17" s="23"/>
      <c r="B17" s="8" t="s">
        <v>19</v>
      </c>
      <c r="C17" s="2">
        <f>C14/(C14+C15+C16)</f>
        <v>0.81666666666666665</v>
      </c>
      <c r="D17" s="2">
        <f>D15/(D14+D15+D16)</f>
        <v>0.51666666666666672</v>
      </c>
      <c r="E17" s="2">
        <f>E16/(E14+E15+E16)</f>
        <v>0.51666666666666672</v>
      </c>
      <c r="F17" s="2"/>
      <c r="G17" s="2"/>
      <c r="H17" s="25" t="s">
        <v>53</v>
      </c>
      <c r="I17" s="2">
        <f>(I16+I15+I14)/3</f>
        <v>0.62522205191193037</v>
      </c>
      <c r="J17" s="2">
        <f>(J16+J15+J14)/3</f>
        <v>0.6166666666666667</v>
      </c>
      <c r="K17" s="24">
        <f>(K16+K15+K14)/3</f>
        <v>0.61080048253646557</v>
      </c>
    </row>
    <row r="18" spans="1:23" ht="14.65" thickBot="1" x14ac:dyDescent="0.5">
      <c r="A18" s="20"/>
      <c r="B18" s="2"/>
      <c r="C18" s="2"/>
      <c r="D18" s="2"/>
      <c r="E18" s="2"/>
      <c r="F18" s="2"/>
      <c r="G18" s="2"/>
      <c r="H18" s="2"/>
      <c r="I18" s="2"/>
      <c r="J18" s="2"/>
      <c r="K18" s="21"/>
    </row>
    <row r="19" spans="1:23" ht="15.75" x14ac:dyDescent="0.5">
      <c r="A19" s="20"/>
      <c r="B19" s="2"/>
      <c r="C19" s="2"/>
      <c r="D19" s="2"/>
      <c r="E19" s="2"/>
      <c r="F19" s="2"/>
      <c r="G19" s="2"/>
      <c r="H19" s="2"/>
      <c r="I19" s="2"/>
      <c r="J19" s="2"/>
      <c r="K19" s="21"/>
      <c r="M19" s="17" t="s">
        <v>79</v>
      </c>
      <c r="N19" s="31"/>
      <c r="O19" s="31" t="s">
        <v>10</v>
      </c>
      <c r="P19" s="31"/>
      <c r="Q19" s="31"/>
      <c r="R19" s="18"/>
      <c r="S19" s="18"/>
      <c r="T19" s="18"/>
      <c r="U19" s="18"/>
      <c r="V19" s="18"/>
      <c r="W19" s="19"/>
    </row>
    <row r="20" spans="1:23" x14ac:dyDescent="0.45">
      <c r="A20" s="22" t="s">
        <v>13</v>
      </c>
      <c r="B20" s="8"/>
      <c r="C20" s="8" t="s">
        <v>10</v>
      </c>
      <c r="D20" s="8"/>
      <c r="E20" s="8"/>
      <c r="F20" s="2"/>
      <c r="G20" s="2"/>
      <c r="H20" s="2"/>
      <c r="I20" s="2"/>
      <c r="J20" s="2"/>
      <c r="K20" s="21"/>
      <c r="M20" s="23"/>
      <c r="N20" s="8"/>
      <c r="O20" s="8" t="s">
        <v>8</v>
      </c>
      <c r="P20" s="8" t="s">
        <v>46</v>
      </c>
      <c r="Q20" s="8" t="s">
        <v>9</v>
      </c>
      <c r="R20" s="8" t="s">
        <v>51</v>
      </c>
      <c r="S20" s="2"/>
      <c r="T20" s="2"/>
      <c r="U20" s="8" t="s">
        <v>51</v>
      </c>
      <c r="V20" s="8" t="s">
        <v>52</v>
      </c>
      <c r="W20" s="24" t="s">
        <v>54</v>
      </c>
    </row>
    <row r="21" spans="1:23" x14ac:dyDescent="0.45">
      <c r="A21" s="23"/>
      <c r="B21" s="8"/>
      <c r="C21" s="8" t="s">
        <v>8</v>
      </c>
      <c r="D21" s="8" t="s">
        <v>46</v>
      </c>
      <c r="E21" s="8" t="s">
        <v>9</v>
      </c>
      <c r="F21" s="8" t="s">
        <v>51</v>
      </c>
      <c r="G21" s="2"/>
      <c r="H21" s="2"/>
      <c r="I21" s="8" t="s">
        <v>51</v>
      </c>
      <c r="J21" s="8" t="s">
        <v>52</v>
      </c>
      <c r="K21" s="24" t="s">
        <v>54</v>
      </c>
      <c r="M21" s="23" t="s">
        <v>48</v>
      </c>
      <c r="N21" s="8" t="s">
        <v>8</v>
      </c>
      <c r="O21" s="2">
        <v>49</v>
      </c>
      <c r="P21" s="2">
        <v>13</v>
      </c>
      <c r="Q21" s="2">
        <v>3</v>
      </c>
      <c r="R21" s="2">
        <f>O21/(O21+P21+Q21)</f>
        <v>0.75384615384615383</v>
      </c>
      <c r="S21" s="2"/>
      <c r="T21" s="8" t="s">
        <v>8</v>
      </c>
      <c r="U21" s="2">
        <f>R21</f>
        <v>0.75384615384615383</v>
      </c>
      <c r="V21" s="2">
        <f>O24</f>
        <v>0.81666666666666665</v>
      </c>
      <c r="W21" s="21">
        <f>2*(R21*O24)/(R21+O24)</f>
        <v>0.78400000000000003</v>
      </c>
    </row>
    <row r="22" spans="1:23" x14ac:dyDescent="0.45">
      <c r="A22" s="23" t="s">
        <v>48</v>
      </c>
      <c r="B22" s="8" t="s">
        <v>8</v>
      </c>
      <c r="C22" s="2">
        <v>53</v>
      </c>
      <c r="D22" s="2">
        <v>18</v>
      </c>
      <c r="E22" s="2">
        <v>8</v>
      </c>
      <c r="F22" s="2">
        <f>C22/(C22+D22+E22)</f>
        <v>0.67088607594936711</v>
      </c>
      <c r="G22" s="2"/>
      <c r="H22" s="8" t="s">
        <v>8</v>
      </c>
      <c r="I22" s="2">
        <f>F22</f>
        <v>0.67088607594936711</v>
      </c>
      <c r="J22" s="2">
        <f>C25</f>
        <v>0.8833333333333333</v>
      </c>
      <c r="K22" s="21">
        <f>2*(F22*C25)/(F22+C25)</f>
        <v>0.76258992805755399</v>
      </c>
      <c r="M22" s="23"/>
      <c r="N22" s="8" t="s">
        <v>5</v>
      </c>
      <c r="O22" s="2">
        <v>10</v>
      </c>
      <c r="P22" s="2">
        <v>40</v>
      </c>
      <c r="Q22" s="2">
        <v>30</v>
      </c>
      <c r="R22" s="2">
        <f>P22/(O22+P22+Q22)</f>
        <v>0.5</v>
      </c>
      <c r="S22" s="2"/>
      <c r="T22" s="8" t="s">
        <v>5</v>
      </c>
      <c r="U22" s="2">
        <f t="shared" ref="U22:U23" si="2">R22</f>
        <v>0.5</v>
      </c>
      <c r="V22" s="2">
        <f>P24</f>
        <v>0.66666666666666663</v>
      </c>
      <c r="W22" s="21">
        <f>2*(R22*P24)/(R22+P24)</f>
        <v>0.57142857142857151</v>
      </c>
    </row>
    <row r="23" spans="1:23" x14ac:dyDescent="0.45">
      <c r="A23" s="23"/>
      <c r="B23" s="8" t="s">
        <v>5</v>
      </c>
      <c r="C23" s="2">
        <v>6</v>
      </c>
      <c r="D23" s="2">
        <v>16</v>
      </c>
      <c r="E23" s="2">
        <v>15</v>
      </c>
      <c r="F23" s="2">
        <f>D23/(C23+D23+E23)</f>
        <v>0.43243243243243246</v>
      </c>
      <c r="G23" s="2"/>
      <c r="H23" s="8" t="s">
        <v>5</v>
      </c>
      <c r="I23" s="2">
        <f t="shared" ref="I23:I24" si="3">F23</f>
        <v>0.43243243243243246</v>
      </c>
      <c r="J23" s="2">
        <f>D25</f>
        <v>0.26666666666666666</v>
      </c>
      <c r="K23" s="21">
        <f>2*(F23*D25)/(F23+D25)</f>
        <v>0.32989690721649489</v>
      </c>
      <c r="M23" s="23"/>
      <c r="N23" s="8" t="s">
        <v>47</v>
      </c>
      <c r="O23" s="2">
        <v>1</v>
      </c>
      <c r="P23" s="2">
        <v>7</v>
      </c>
      <c r="Q23" s="2">
        <v>27</v>
      </c>
      <c r="R23" s="2">
        <f>Q23/(O23+P23+Q23)</f>
        <v>0.77142857142857146</v>
      </c>
      <c r="S23" s="2"/>
      <c r="T23" s="8" t="s">
        <v>9</v>
      </c>
      <c r="U23" s="2">
        <f t="shared" si="2"/>
        <v>0.77142857142857146</v>
      </c>
      <c r="V23" s="2">
        <f>Q24</f>
        <v>0.45</v>
      </c>
      <c r="W23" s="21">
        <f>2*(R23*Q24)/(R23+Q24)</f>
        <v>0.56842105263157894</v>
      </c>
    </row>
    <row r="24" spans="1:23" ht="14.65" thickBot="1" x14ac:dyDescent="0.5">
      <c r="A24" s="23"/>
      <c r="B24" s="8" t="s">
        <v>47</v>
      </c>
      <c r="C24" s="2">
        <v>1</v>
      </c>
      <c r="D24" s="2">
        <v>26</v>
      </c>
      <c r="E24" s="2">
        <v>37</v>
      </c>
      <c r="F24" s="2">
        <f>E24/(C24+D24+E24)</f>
        <v>0.578125</v>
      </c>
      <c r="G24" s="2"/>
      <c r="H24" s="8" t="s">
        <v>9</v>
      </c>
      <c r="I24" s="2">
        <f t="shared" si="3"/>
        <v>0.578125</v>
      </c>
      <c r="J24" s="2">
        <f>E25</f>
        <v>0.6166666666666667</v>
      </c>
      <c r="K24" s="21">
        <f>2*(F24*E25)/(F24+E25)</f>
        <v>0.59677419354838712</v>
      </c>
      <c r="M24" s="26"/>
      <c r="N24" s="27" t="s">
        <v>19</v>
      </c>
      <c r="O24" s="28">
        <f>O21/(O21+O22+O23)</f>
        <v>0.81666666666666665</v>
      </c>
      <c r="P24" s="28">
        <f>P22/(P21+P22+P23)</f>
        <v>0.66666666666666663</v>
      </c>
      <c r="Q24" s="28">
        <f>Q23/(Q21+Q22+Q23)</f>
        <v>0.45</v>
      </c>
      <c r="R24" s="28"/>
      <c r="S24" s="28"/>
      <c r="T24" s="29" t="s">
        <v>53</v>
      </c>
      <c r="U24" s="28">
        <f>(U23+U22+U21)/3</f>
        <v>0.67509157509157502</v>
      </c>
      <c r="V24" s="28">
        <f>(V23+V22+V21)/3</f>
        <v>0.64444444444444449</v>
      </c>
      <c r="W24" s="30">
        <f>(W23+W22+W21)/3</f>
        <v>0.64128320802005023</v>
      </c>
    </row>
    <row r="25" spans="1:23" x14ac:dyDescent="0.45">
      <c r="A25" s="23"/>
      <c r="B25" s="8" t="s">
        <v>19</v>
      </c>
      <c r="C25" s="2">
        <f>C22/(C22+C23+C24)</f>
        <v>0.8833333333333333</v>
      </c>
      <c r="D25" s="2">
        <f>D23/(D22+D23+D24)</f>
        <v>0.26666666666666666</v>
      </c>
      <c r="E25" s="2">
        <f>E24/(E22+E23+E24)</f>
        <v>0.6166666666666667</v>
      </c>
      <c r="F25" s="2"/>
      <c r="G25" s="2"/>
      <c r="H25" s="25" t="s">
        <v>53</v>
      </c>
      <c r="I25" s="2">
        <f>(I24+I23+I22)/3</f>
        <v>0.56048116946059989</v>
      </c>
      <c r="J25" s="2">
        <f>(J24+J23+J22)/3</f>
        <v>0.58888888888888891</v>
      </c>
      <c r="K25" s="24">
        <f>(K24+K23+K22)/3</f>
        <v>0.56308700960747871</v>
      </c>
    </row>
    <row r="26" spans="1:23" x14ac:dyDescent="0.45">
      <c r="A26" s="20"/>
      <c r="B26" s="2"/>
      <c r="C26" s="2"/>
      <c r="D26" s="2"/>
      <c r="E26" s="2"/>
      <c r="F26" s="2"/>
      <c r="G26" s="2"/>
      <c r="H26" s="2"/>
      <c r="I26" s="2"/>
      <c r="J26" s="2"/>
      <c r="K26" s="21"/>
    </row>
    <row r="27" spans="1:23" ht="14.65" thickBot="1" x14ac:dyDescent="0.5">
      <c r="A27" s="20"/>
      <c r="B27" s="2"/>
      <c r="C27" s="2"/>
      <c r="D27" s="2"/>
      <c r="E27" s="2"/>
      <c r="F27" s="2"/>
      <c r="G27" s="2"/>
      <c r="H27" s="2"/>
      <c r="I27" s="2"/>
      <c r="J27" s="2"/>
      <c r="K27" s="21"/>
    </row>
    <row r="28" spans="1:23" ht="15.75" x14ac:dyDescent="0.5">
      <c r="A28" s="22" t="s">
        <v>77</v>
      </c>
      <c r="B28" s="8"/>
      <c r="C28" s="8" t="s">
        <v>10</v>
      </c>
      <c r="D28" s="8"/>
      <c r="E28" s="8"/>
      <c r="F28" s="2"/>
      <c r="G28" s="2"/>
      <c r="H28" s="2"/>
      <c r="I28" s="2"/>
      <c r="J28" s="2"/>
      <c r="K28" s="21"/>
      <c r="M28" s="17" t="s">
        <v>80</v>
      </c>
      <c r="N28" s="31"/>
      <c r="O28" s="31" t="s">
        <v>10</v>
      </c>
      <c r="P28" s="31"/>
      <c r="Q28" s="31"/>
      <c r="R28" s="18"/>
      <c r="S28" s="18"/>
      <c r="T28" s="18"/>
      <c r="U28" s="18"/>
      <c r="V28" s="18"/>
      <c r="W28" s="19"/>
    </row>
    <row r="29" spans="1:23" x14ac:dyDescent="0.45">
      <c r="A29" s="23"/>
      <c r="B29" s="8"/>
      <c r="C29" s="8" t="s">
        <v>8</v>
      </c>
      <c r="D29" s="8" t="s">
        <v>46</v>
      </c>
      <c r="E29" s="8" t="s">
        <v>9</v>
      </c>
      <c r="F29" s="8" t="s">
        <v>51</v>
      </c>
      <c r="G29" s="2"/>
      <c r="H29" s="2"/>
      <c r="I29" s="8" t="s">
        <v>51</v>
      </c>
      <c r="J29" s="8" t="s">
        <v>52</v>
      </c>
      <c r="K29" s="24" t="s">
        <v>54</v>
      </c>
      <c r="M29" s="23"/>
      <c r="N29" s="8"/>
      <c r="O29" s="8" t="s">
        <v>8</v>
      </c>
      <c r="P29" s="8" t="s">
        <v>46</v>
      </c>
      <c r="Q29" s="8" t="s">
        <v>9</v>
      </c>
      <c r="R29" s="8" t="s">
        <v>51</v>
      </c>
      <c r="S29" s="2"/>
      <c r="T29" s="2"/>
      <c r="U29" s="8" t="s">
        <v>51</v>
      </c>
      <c r="V29" s="8" t="s">
        <v>52</v>
      </c>
      <c r="W29" s="24" t="s">
        <v>54</v>
      </c>
    </row>
    <row r="30" spans="1:23" x14ac:dyDescent="0.45">
      <c r="A30" s="23" t="s">
        <v>48</v>
      </c>
      <c r="B30" s="8" t="s">
        <v>8</v>
      </c>
      <c r="C30" s="2">
        <v>44</v>
      </c>
      <c r="D30" s="2">
        <v>7</v>
      </c>
      <c r="E30" s="2">
        <v>1</v>
      </c>
      <c r="F30" s="2">
        <f>C30/(C30+D30+E30)</f>
        <v>0.84615384615384615</v>
      </c>
      <c r="G30" s="2"/>
      <c r="H30" s="8" t="s">
        <v>8</v>
      </c>
      <c r="I30" s="2">
        <f>F30</f>
        <v>0.84615384615384615</v>
      </c>
      <c r="J30" s="2">
        <f>C33</f>
        <v>0.73333333333333328</v>
      </c>
      <c r="K30" s="21">
        <f>2*(F30*C33)/(F30+C33)</f>
        <v>0.78571428571428559</v>
      </c>
      <c r="M30" s="23" t="s">
        <v>48</v>
      </c>
      <c r="N30" s="8" t="s">
        <v>8</v>
      </c>
      <c r="O30">
        <v>51</v>
      </c>
      <c r="P30">
        <v>16</v>
      </c>
      <c r="Q30">
        <v>4</v>
      </c>
      <c r="R30" s="2">
        <f>O30/(O30+P30+Q30)</f>
        <v>0.71830985915492962</v>
      </c>
      <c r="S30" s="2"/>
      <c r="T30" s="8" t="s">
        <v>8</v>
      </c>
      <c r="U30" s="2">
        <f>R30</f>
        <v>0.71830985915492962</v>
      </c>
      <c r="V30" s="2">
        <f>O33</f>
        <v>0.85</v>
      </c>
      <c r="W30" s="21">
        <f>2*(R30*O33)/(R30+O33)</f>
        <v>0.77862595419847336</v>
      </c>
    </row>
    <row r="31" spans="1:23" x14ac:dyDescent="0.45">
      <c r="A31" s="23"/>
      <c r="B31" s="8" t="s">
        <v>5</v>
      </c>
      <c r="C31" s="2">
        <v>15</v>
      </c>
      <c r="D31" s="2">
        <v>49</v>
      </c>
      <c r="E31" s="2">
        <v>38</v>
      </c>
      <c r="F31" s="2">
        <f>D31/(C31+D31+E31)</f>
        <v>0.48039215686274511</v>
      </c>
      <c r="G31" s="2"/>
      <c r="H31" s="8" t="s">
        <v>5</v>
      </c>
      <c r="I31" s="2">
        <f t="shared" ref="I31:I32" si="4">F31</f>
        <v>0.48039215686274511</v>
      </c>
      <c r="J31" s="2">
        <f>D33</f>
        <v>0.81666666666666665</v>
      </c>
      <c r="K31" s="21">
        <f>2*(F31*D33)/(F31+D33)</f>
        <v>0.60493827160493818</v>
      </c>
      <c r="M31" s="23"/>
      <c r="N31" s="8" t="s">
        <v>5</v>
      </c>
      <c r="O31">
        <v>8</v>
      </c>
      <c r="P31">
        <v>25</v>
      </c>
      <c r="Q31">
        <v>26</v>
      </c>
      <c r="R31" s="2">
        <f>P31/(O31+P31+Q31)</f>
        <v>0.42372881355932202</v>
      </c>
      <c r="S31" s="2"/>
      <c r="T31" s="8" t="s">
        <v>5</v>
      </c>
      <c r="U31" s="2">
        <f t="shared" ref="U31:U32" si="5">R31</f>
        <v>0.42372881355932202</v>
      </c>
      <c r="V31" s="2">
        <f>P33</f>
        <v>0.41666666666666669</v>
      </c>
      <c r="W31" s="21">
        <f>2*(R31*P33)/(R31+P33)</f>
        <v>0.42016806722689076</v>
      </c>
    </row>
    <row r="32" spans="1:23" x14ac:dyDescent="0.45">
      <c r="A32" s="23"/>
      <c r="B32" s="8" t="s">
        <v>47</v>
      </c>
      <c r="C32" s="2">
        <v>1</v>
      </c>
      <c r="D32" s="2">
        <v>4</v>
      </c>
      <c r="E32" s="2">
        <v>21</v>
      </c>
      <c r="F32" s="2">
        <f>E32/(C32+D32+E32)</f>
        <v>0.80769230769230771</v>
      </c>
      <c r="G32" s="2"/>
      <c r="H32" s="8" t="s">
        <v>9</v>
      </c>
      <c r="I32" s="2">
        <f t="shared" si="4"/>
        <v>0.80769230769230771</v>
      </c>
      <c r="J32" s="2">
        <f>E33</f>
        <v>0.35</v>
      </c>
      <c r="K32" s="21">
        <f>2*(F32*E33)/(F32+E33)</f>
        <v>0.48837209302325585</v>
      </c>
      <c r="M32" s="23"/>
      <c r="N32" s="8" t="s">
        <v>47</v>
      </c>
      <c r="O32">
        <v>1</v>
      </c>
      <c r="P32">
        <v>19</v>
      </c>
      <c r="Q32">
        <v>30</v>
      </c>
      <c r="R32" s="2">
        <f>Q32/(O32+P32+Q32)</f>
        <v>0.6</v>
      </c>
      <c r="S32" s="2"/>
      <c r="T32" s="8" t="s">
        <v>9</v>
      </c>
      <c r="U32" s="2">
        <f t="shared" si="5"/>
        <v>0.6</v>
      </c>
      <c r="V32" s="2">
        <f>Q33</f>
        <v>0.5</v>
      </c>
      <c r="W32" s="21">
        <f>2*(R32*Q33)/(R32+Q33)</f>
        <v>0.54545454545454541</v>
      </c>
    </row>
    <row r="33" spans="1:23" ht="14.65" thickBot="1" x14ac:dyDescent="0.5">
      <c r="A33" s="26"/>
      <c r="B33" s="27" t="s">
        <v>19</v>
      </c>
      <c r="C33" s="28">
        <f>C30/(C30+C31+C32)</f>
        <v>0.73333333333333328</v>
      </c>
      <c r="D33" s="28">
        <f>D31/(D30+D31+D32)</f>
        <v>0.81666666666666665</v>
      </c>
      <c r="E33" s="28">
        <f>E32/(E30+E31+E32)</f>
        <v>0.35</v>
      </c>
      <c r="F33" s="28"/>
      <c r="G33" s="28"/>
      <c r="H33" s="29" t="s">
        <v>53</v>
      </c>
      <c r="I33" s="28">
        <f>(I32+I31+I30)/3</f>
        <v>0.71141277023629967</v>
      </c>
      <c r="J33" s="28">
        <f>(J32+J31+J30)/3</f>
        <v>0.6333333333333333</v>
      </c>
      <c r="K33" s="30">
        <f>(K32+K31+K30)/3</f>
        <v>0.62634155011415993</v>
      </c>
      <c r="M33" s="26"/>
      <c r="N33" s="27" t="s">
        <v>19</v>
      </c>
      <c r="O33" s="28">
        <f>O30/(O30+O31+O32)</f>
        <v>0.85</v>
      </c>
      <c r="P33" s="28">
        <f>P31/(P30+P31+P32)</f>
        <v>0.41666666666666669</v>
      </c>
      <c r="Q33" s="28">
        <f>Q32/(Q30+Q31+Q32)</f>
        <v>0.5</v>
      </c>
      <c r="R33" s="28"/>
      <c r="S33" s="28"/>
      <c r="T33" s="29" t="s">
        <v>53</v>
      </c>
      <c r="U33" s="28">
        <f>(U32+U31+U30)/3</f>
        <v>0.58067955757141709</v>
      </c>
      <c r="V33" s="28">
        <f>(V32+V31+V30)/3</f>
        <v>0.58888888888888891</v>
      </c>
      <c r="W33" s="30">
        <f>(W32+W31+W30)/3</f>
        <v>0.58141618895996983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0"/>
  <sheetViews>
    <sheetView zoomScale="97" zoomScaleNormal="97" workbookViewId="0">
      <selection activeCell="P40" sqref="P40"/>
    </sheetView>
  </sheetViews>
  <sheetFormatPr defaultRowHeight="14.25" x14ac:dyDescent="0.45"/>
  <cols>
    <col min="1" max="1" width="29" customWidth="1"/>
    <col min="3" max="3" width="20.86328125" customWidth="1"/>
  </cols>
  <sheetData>
    <row r="2" spans="1:22" x14ac:dyDescent="0.45">
      <c r="C2" t="s">
        <v>10</v>
      </c>
    </row>
    <row r="3" spans="1:22" x14ac:dyDescent="0.45">
      <c r="C3" t="s">
        <v>8</v>
      </c>
      <c r="D3" t="s">
        <v>46</v>
      </c>
      <c r="E3" t="s">
        <v>9</v>
      </c>
    </row>
    <row r="4" spans="1:22" x14ac:dyDescent="0.45">
      <c r="A4" t="s">
        <v>48</v>
      </c>
      <c r="B4" t="s">
        <v>8</v>
      </c>
      <c r="C4" t="s">
        <v>36</v>
      </c>
      <c r="D4" t="s">
        <v>37</v>
      </c>
      <c r="E4" t="s">
        <v>3</v>
      </c>
    </row>
    <row r="5" spans="1:22" x14ac:dyDescent="0.45">
      <c r="B5" t="s">
        <v>5</v>
      </c>
      <c r="C5" t="s">
        <v>38</v>
      </c>
      <c r="D5" t="s">
        <v>39</v>
      </c>
      <c r="E5" t="s">
        <v>40</v>
      </c>
    </row>
    <row r="6" spans="1:22" x14ac:dyDescent="0.45">
      <c r="B6" t="s">
        <v>47</v>
      </c>
      <c r="C6" t="s">
        <v>4</v>
      </c>
      <c r="D6" t="s">
        <v>41</v>
      </c>
      <c r="E6" t="s">
        <v>42</v>
      </c>
    </row>
    <row r="10" spans="1:22" x14ac:dyDescent="0.45">
      <c r="A10" s="1" t="s">
        <v>49</v>
      </c>
    </row>
    <row r="11" spans="1:22" x14ac:dyDescent="0.45">
      <c r="A11" t="s">
        <v>7</v>
      </c>
      <c r="B11" t="s">
        <v>36</v>
      </c>
      <c r="C11" t="s">
        <v>37</v>
      </c>
      <c r="D11" t="s">
        <v>3</v>
      </c>
      <c r="E11" t="s">
        <v>38</v>
      </c>
      <c r="F11" t="s">
        <v>39</v>
      </c>
      <c r="G11" t="s">
        <v>40</v>
      </c>
      <c r="H11" t="s">
        <v>4</v>
      </c>
      <c r="I11" t="s">
        <v>41</v>
      </c>
      <c r="J11" t="s">
        <v>42</v>
      </c>
      <c r="L11" s="1" t="s">
        <v>13</v>
      </c>
      <c r="M11" s="1"/>
      <c r="N11" s="1" t="s">
        <v>10</v>
      </c>
      <c r="O11" s="1"/>
      <c r="P11" s="1"/>
    </row>
    <row r="12" spans="1:22" x14ac:dyDescent="0.45">
      <c r="A12" t="s">
        <v>43</v>
      </c>
      <c r="B12">
        <v>54</v>
      </c>
      <c r="C12">
        <v>0</v>
      </c>
      <c r="D12">
        <v>0</v>
      </c>
      <c r="E12">
        <v>5</v>
      </c>
      <c r="F12">
        <v>0</v>
      </c>
      <c r="G12">
        <v>0</v>
      </c>
      <c r="H12">
        <v>1</v>
      </c>
      <c r="I12">
        <v>0</v>
      </c>
      <c r="J12">
        <v>0</v>
      </c>
      <c r="L12" s="1"/>
      <c r="M12" s="1"/>
      <c r="N12" s="1" t="s">
        <v>8</v>
      </c>
      <c r="O12" s="1" t="s">
        <v>46</v>
      </c>
      <c r="P12" s="1" t="s">
        <v>9</v>
      </c>
      <c r="Q12" s="1" t="s">
        <v>51</v>
      </c>
      <c r="T12" s="1" t="s">
        <v>51</v>
      </c>
      <c r="U12" s="1" t="s">
        <v>52</v>
      </c>
      <c r="V12" s="1" t="s">
        <v>54</v>
      </c>
    </row>
    <row r="13" spans="1:22" x14ac:dyDescent="0.45">
      <c r="A13" t="s">
        <v>43</v>
      </c>
      <c r="B13">
        <v>49</v>
      </c>
      <c r="C13">
        <v>0</v>
      </c>
      <c r="D13">
        <v>0</v>
      </c>
      <c r="E13">
        <v>8</v>
      </c>
      <c r="F13">
        <v>0</v>
      </c>
      <c r="G13">
        <v>0</v>
      </c>
      <c r="H13">
        <v>3</v>
      </c>
      <c r="I13">
        <v>0</v>
      </c>
      <c r="J13">
        <v>0</v>
      </c>
      <c r="L13" s="1" t="s">
        <v>48</v>
      </c>
      <c r="M13" s="1" t="s">
        <v>8</v>
      </c>
      <c r="N13">
        <v>54</v>
      </c>
      <c r="O13">
        <v>19</v>
      </c>
      <c r="P13">
        <v>8</v>
      </c>
      <c r="Q13">
        <f>N13/(N13+O13+P13)</f>
        <v>0.66666666666666663</v>
      </c>
      <c r="S13" s="1" t="s">
        <v>8</v>
      </c>
      <c r="T13">
        <f>Q13</f>
        <v>0.66666666666666663</v>
      </c>
      <c r="U13">
        <f>N16</f>
        <v>0.9</v>
      </c>
      <c r="V13">
        <f>2*(Q13*N16)/(Q13+N16)</f>
        <v>0.76595744680851063</v>
      </c>
    </row>
    <row r="14" spans="1:22" x14ac:dyDescent="0.45">
      <c r="A14" t="s">
        <v>44</v>
      </c>
      <c r="B14">
        <v>45</v>
      </c>
      <c r="C14">
        <v>0</v>
      </c>
      <c r="D14">
        <v>0</v>
      </c>
      <c r="E14">
        <v>14</v>
      </c>
      <c r="F14">
        <v>0</v>
      </c>
      <c r="G14">
        <v>0</v>
      </c>
      <c r="H14">
        <v>1</v>
      </c>
      <c r="I14">
        <v>0</v>
      </c>
      <c r="J14">
        <v>0</v>
      </c>
      <c r="L14" s="1"/>
      <c r="M14" s="1" t="s">
        <v>5</v>
      </c>
      <c r="N14">
        <v>5</v>
      </c>
      <c r="O14">
        <v>14</v>
      </c>
      <c r="P14">
        <v>13</v>
      </c>
      <c r="Q14">
        <f>O14/(N14+O14+P14)</f>
        <v>0.4375</v>
      </c>
      <c r="S14" s="1" t="s">
        <v>5</v>
      </c>
      <c r="T14">
        <f t="shared" ref="T14:T15" si="0">Q14</f>
        <v>0.4375</v>
      </c>
      <c r="U14">
        <f>O16</f>
        <v>0.23333333333333334</v>
      </c>
      <c r="V14">
        <f>2*(Q14*O16)/(Q14+O16)</f>
        <v>0.30434782608695649</v>
      </c>
    </row>
    <row r="15" spans="1:22" x14ac:dyDescent="0.45">
      <c r="L15" s="1"/>
      <c r="M15" s="1" t="s">
        <v>47</v>
      </c>
      <c r="N15">
        <v>1</v>
      </c>
      <c r="O15">
        <v>27</v>
      </c>
      <c r="P15">
        <v>39</v>
      </c>
      <c r="Q15">
        <f>P15/(N15+O15+P15)</f>
        <v>0.58208955223880599</v>
      </c>
      <c r="S15" s="1" t="s">
        <v>9</v>
      </c>
      <c r="T15">
        <f t="shared" si="0"/>
        <v>0.58208955223880599</v>
      </c>
      <c r="U15">
        <f>P16</f>
        <v>0.65</v>
      </c>
      <c r="V15">
        <f>2*(Q15*P16)/(Q15+P16)</f>
        <v>0.61417322834645671</v>
      </c>
    </row>
    <row r="16" spans="1:22" x14ac:dyDescent="0.45">
      <c r="M16" s="1" t="s">
        <v>52</v>
      </c>
      <c r="N16">
        <f>N13/(N13+N14+N15)</f>
        <v>0.9</v>
      </c>
      <c r="O16">
        <f>O14/(O13+O14+O15)</f>
        <v>0.23333333333333334</v>
      </c>
      <c r="P16">
        <f>P15/(P13+P14+P15)</f>
        <v>0.65</v>
      </c>
      <c r="S16" s="10" t="s">
        <v>53</v>
      </c>
      <c r="T16">
        <f>(T15+T14+T13)/3</f>
        <v>0.56208540630182424</v>
      </c>
      <c r="U16">
        <f>(U15+U14+U13)/3</f>
        <v>0.59444444444444444</v>
      </c>
      <c r="V16" s="1">
        <f>(V15+V14+V13)/3</f>
        <v>0.56149283374730796</v>
      </c>
    </row>
    <row r="18" spans="1:22" x14ac:dyDescent="0.45">
      <c r="A18" t="s">
        <v>45</v>
      </c>
      <c r="B18" t="s">
        <v>36</v>
      </c>
      <c r="C18" t="s">
        <v>37</v>
      </c>
      <c r="D18" t="s">
        <v>3</v>
      </c>
      <c r="E18" t="s">
        <v>38</v>
      </c>
      <c r="F18" t="s">
        <v>39</v>
      </c>
      <c r="G18" t="s">
        <v>40</v>
      </c>
      <c r="H18" t="s">
        <v>4</v>
      </c>
      <c r="I18" t="s">
        <v>41</v>
      </c>
      <c r="J18" t="s">
        <v>42</v>
      </c>
      <c r="L18" s="1" t="s">
        <v>14</v>
      </c>
      <c r="M18" s="1"/>
      <c r="N18" s="1" t="s">
        <v>10</v>
      </c>
      <c r="O18" s="1"/>
      <c r="P18" s="1"/>
    </row>
    <row r="19" spans="1:22" x14ac:dyDescent="0.45">
      <c r="A19" t="s">
        <v>43</v>
      </c>
      <c r="B19">
        <v>0</v>
      </c>
      <c r="C19">
        <v>19</v>
      </c>
      <c r="D19">
        <v>0</v>
      </c>
      <c r="E19">
        <v>0</v>
      </c>
      <c r="F19">
        <v>14</v>
      </c>
      <c r="G19">
        <v>0</v>
      </c>
      <c r="H19">
        <v>0</v>
      </c>
      <c r="I19">
        <v>27</v>
      </c>
      <c r="J19">
        <v>0</v>
      </c>
      <c r="L19" s="1"/>
      <c r="M19" s="1"/>
      <c r="N19" s="1" t="s">
        <v>8</v>
      </c>
      <c r="O19" s="1" t="s">
        <v>46</v>
      </c>
      <c r="P19" s="1" t="s">
        <v>9</v>
      </c>
      <c r="Q19" s="1" t="s">
        <v>51</v>
      </c>
      <c r="T19" s="1" t="s">
        <v>51</v>
      </c>
      <c r="U19" s="1" t="s">
        <v>52</v>
      </c>
      <c r="V19" s="1" t="s">
        <v>54</v>
      </c>
    </row>
    <row r="20" spans="1:22" x14ac:dyDescent="0.45">
      <c r="A20" t="s">
        <v>43</v>
      </c>
      <c r="B20">
        <v>0</v>
      </c>
      <c r="C20">
        <v>20</v>
      </c>
      <c r="D20">
        <v>0</v>
      </c>
      <c r="E20">
        <v>0</v>
      </c>
      <c r="F20">
        <v>31</v>
      </c>
      <c r="G20">
        <v>0</v>
      </c>
      <c r="H20">
        <v>0</v>
      </c>
      <c r="I20">
        <v>9</v>
      </c>
      <c r="J20">
        <v>0</v>
      </c>
      <c r="L20" s="1" t="s">
        <v>48</v>
      </c>
      <c r="M20" s="1" t="s">
        <v>8</v>
      </c>
      <c r="N20">
        <v>49</v>
      </c>
      <c r="O20">
        <v>20</v>
      </c>
      <c r="P20">
        <v>10</v>
      </c>
      <c r="Q20">
        <f>N20/(N20+O20+P20)</f>
        <v>0.620253164556962</v>
      </c>
      <c r="S20" s="1" t="s">
        <v>8</v>
      </c>
      <c r="T20">
        <f>Q20</f>
        <v>0.620253164556962</v>
      </c>
      <c r="U20">
        <f>N23</f>
        <v>0.81666666666666665</v>
      </c>
      <c r="V20">
        <f>2*(Q20*N23)/(Q20+N23)</f>
        <v>0.70503597122302164</v>
      </c>
    </row>
    <row r="21" spans="1:22" x14ac:dyDescent="0.45">
      <c r="A21" t="s">
        <v>44</v>
      </c>
      <c r="B21">
        <v>0</v>
      </c>
      <c r="C21">
        <v>8</v>
      </c>
      <c r="D21">
        <v>0</v>
      </c>
      <c r="E21">
        <v>0</v>
      </c>
      <c r="F21">
        <v>48</v>
      </c>
      <c r="G21">
        <v>0</v>
      </c>
      <c r="H21">
        <v>0</v>
      </c>
      <c r="I21">
        <v>4</v>
      </c>
      <c r="J21">
        <v>0</v>
      </c>
      <c r="L21" s="1"/>
      <c r="M21" s="1" t="s">
        <v>5</v>
      </c>
      <c r="N21">
        <v>8</v>
      </c>
      <c r="O21">
        <v>31</v>
      </c>
      <c r="P21">
        <v>19</v>
      </c>
      <c r="Q21">
        <f>O21/(N21+O21+P21)</f>
        <v>0.53448275862068961</v>
      </c>
      <c r="S21" s="1" t="s">
        <v>5</v>
      </c>
      <c r="T21">
        <f t="shared" ref="T21:T22" si="1">Q21</f>
        <v>0.53448275862068961</v>
      </c>
      <c r="U21">
        <f>O23</f>
        <v>0.51666666666666672</v>
      </c>
      <c r="V21">
        <f>2*(Q21*O23)/(Q21+O23)</f>
        <v>0.52542372881355925</v>
      </c>
    </row>
    <row r="22" spans="1:22" x14ac:dyDescent="0.45">
      <c r="L22" s="1"/>
      <c r="M22" s="1" t="s">
        <v>47</v>
      </c>
      <c r="N22">
        <v>3</v>
      </c>
      <c r="O22">
        <v>9</v>
      </c>
      <c r="P22">
        <v>31</v>
      </c>
      <c r="Q22">
        <f>P22/(N22+O22+P22)</f>
        <v>0.72093023255813948</v>
      </c>
      <c r="S22" s="1" t="s">
        <v>9</v>
      </c>
      <c r="T22">
        <f t="shared" si="1"/>
        <v>0.72093023255813948</v>
      </c>
      <c r="U22">
        <f>P23</f>
        <v>0.51666666666666672</v>
      </c>
      <c r="V22">
        <f>2*(Q22*P23)/(Q22+P23)</f>
        <v>0.6019417475728156</v>
      </c>
    </row>
    <row r="23" spans="1:22" x14ac:dyDescent="0.45">
      <c r="L23" s="1"/>
      <c r="M23" s="1" t="s">
        <v>52</v>
      </c>
      <c r="N23">
        <f>N20/(N20+N21+N22)</f>
        <v>0.81666666666666665</v>
      </c>
      <c r="O23">
        <f>O21/(O20+O21+O22)</f>
        <v>0.51666666666666672</v>
      </c>
      <c r="P23">
        <f>P22/(P20+P21+P22)</f>
        <v>0.51666666666666672</v>
      </c>
      <c r="S23" s="10" t="s">
        <v>53</v>
      </c>
      <c r="T23">
        <f>(T22+T21+T20)/3</f>
        <v>0.62522205191193037</v>
      </c>
      <c r="U23">
        <f>(U22+U21+U20)/3</f>
        <v>0.6166666666666667</v>
      </c>
      <c r="V23" s="1">
        <f>(V22+V21+V20)/3</f>
        <v>0.61080048253646557</v>
      </c>
    </row>
    <row r="24" spans="1:22" x14ac:dyDescent="0.45">
      <c r="L24" s="1"/>
      <c r="M24" s="1"/>
    </row>
    <row r="25" spans="1:22" x14ac:dyDescent="0.45">
      <c r="A25" t="s">
        <v>0</v>
      </c>
      <c r="B25" t="s">
        <v>36</v>
      </c>
      <c r="C25" t="s">
        <v>37</v>
      </c>
      <c r="D25" t="s">
        <v>3</v>
      </c>
      <c r="E25" t="s">
        <v>38</v>
      </c>
      <c r="F25" t="s">
        <v>39</v>
      </c>
      <c r="G25" t="s">
        <v>40</v>
      </c>
      <c r="H25" t="s">
        <v>4</v>
      </c>
      <c r="I25" t="s">
        <v>41</v>
      </c>
      <c r="J25" t="s">
        <v>42</v>
      </c>
      <c r="L25" s="1" t="s">
        <v>6</v>
      </c>
      <c r="M25" s="1"/>
      <c r="N25" s="1" t="s">
        <v>10</v>
      </c>
      <c r="O25" s="1"/>
      <c r="P25" s="1"/>
    </row>
    <row r="26" spans="1:22" x14ac:dyDescent="0.45">
      <c r="A26" t="s">
        <v>43</v>
      </c>
      <c r="B26">
        <v>0</v>
      </c>
      <c r="C26">
        <v>0</v>
      </c>
      <c r="D26">
        <v>8</v>
      </c>
      <c r="E26">
        <v>0</v>
      </c>
      <c r="F26">
        <v>0</v>
      </c>
      <c r="G26">
        <v>13</v>
      </c>
      <c r="H26">
        <v>0</v>
      </c>
      <c r="I26">
        <v>0</v>
      </c>
      <c r="J26">
        <v>39</v>
      </c>
      <c r="L26" s="1"/>
      <c r="M26" s="1"/>
      <c r="N26" s="1" t="s">
        <v>8</v>
      </c>
      <c r="O26" s="1" t="s">
        <v>46</v>
      </c>
      <c r="P26" s="1" t="s">
        <v>9</v>
      </c>
      <c r="Q26" s="1" t="s">
        <v>51</v>
      </c>
      <c r="T26" s="1" t="s">
        <v>51</v>
      </c>
      <c r="U26" s="1" t="s">
        <v>52</v>
      </c>
      <c r="V26" s="1" t="s">
        <v>54</v>
      </c>
    </row>
    <row r="27" spans="1:22" x14ac:dyDescent="0.45">
      <c r="A27" t="s">
        <v>43</v>
      </c>
      <c r="B27">
        <v>0</v>
      </c>
      <c r="C27">
        <v>0</v>
      </c>
      <c r="D27">
        <v>10</v>
      </c>
      <c r="E27">
        <v>0</v>
      </c>
      <c r="F27">
        <v>0</v>
      </c>
      <c r="G27">
        <v>19</v>
      </c>
      <c r="H27">
        <v>0</v>
      </c>
      <c r="I27">
        <v>0</v>
      </c>
      <c r="J27">
        <v>31</v>
      </c>
      <c r="L27" s="1" t="s">
        <v>48</v>
      </c>
      <c r="M27" s="1" t="s">
        <v>8</v>
      </c>
      <c r="N27">
        <v>45</v>
      </c>
      <c r="O27">
        <v>8</v>
      </c>
      <c r="P27">
        <v>1</v>
      </c>
      <c r="Q27">
        <f>N27/(N27+O27+P27)</f>
        <v>0.83333333333333337</v>
      </c>
      <c r="S27" s="1" t="s">
        <v>8</v>
      </c>
      <c r="T27">
        <f>Q27</f>
        <v>0.83333333333333337</v>
      </c>
      <c r="U27">
        <f>N30</f>
        <v>0.75</v>
      </c>
      <c r="V27">
        <f>2*(Q27*N30)/(Q27+N30)</f>
        <v>0.78947368421052622</v>
      </c>
    </row>
    <row r="28" spans="1:22" x14ac:dyDescent="0.45">
      <c r="A28" t="s">
        <v>44</v>
      </c>
      <c r="B28">
        <v>0</v>
      </c>
      <c r="C28">
        <v>0</v>
      </c>
      <c r="D28">
        <v>1</v>
      </c>
      <c r="E28">
        <v>0</v>
      </c>
      <c r="F28">
        <v>0</v>
      </c>
      <c r="G28">
        <v>37</v>
      </c>
      <c r="H28">
        <v>0</v>
      </c>
      <c r="I28">
        <v>0</v>
      </c>
      <c r="J28">
        <v>22</v>
      </c>
      <c r="L28" s="1"/>
      <c r="M28" s="1" t="s">
        <v>5</v>
      </c>
      <c r="N28">
        <v>14</v>
      </c>
      <c r="O28">
        <v>48</v>
      </c>
      <c r="P28">
        <v>37</v>
      </c>
      <c r="Q28">
        <f>O28/(N28+O28+P28)</f>
        <v>0.48484848484848486</v>
      </c>
      <c r="S28" s="1" t="s">
        <v>5</v>
      </c>
      <c r="T28">
        <f t="shared" ref="T28:T29" si="2">Q28</f>
        <v>0.48484848484848486</v>
      </c>
      <c r="U28">
        <f>O30</f>
        <v>0.8</v>
      </c>
      <c r="V28">
        <f>2*(Q28*O30)/(Q28+O30)</f>
        <v>0.60377358490566047</v>
      </c>
    </row>
    <row r="29" spans="1:22" x14ac:dyDescent="0.45">
      <c r="L29" s="1"/>
      <c r="M29" s="1" t="s">
        <v>47</v>
      </c>
      <c r="N29">
        <v>1</v>
      </c>
      <c r="O29">
        <v>4</v>
      </c>
      <c r="P29">
        <v>22</v>
      </c>
      <c r="Q29">
        <f>P29/(N29+O29+P29)</f>
        <v>0.81481481481481477</v>
      </c>
      <c r="S29" s="1" t="s">
        <v>9</v>
      </c>
      <c r="T29">
        <f t="shared" si="2"/>
        <v>0.81481481481481477</v>
      </c>
      <c r="U29">
        <f>P30</f>
        <v>0.36666666666666664</v>
      </c>
      <c r="V29">
        <f>2*(Q29*P30)/(Q29+P30)</f>
        <v>0.50574712643678155</v>
      </c>
    </row>
    <row r="30" spans="1:22" x14ac:dyDescent="0.45">
      <c r="L30" s="1"/>
      <c r="M30" s="1" t="s">
        <v>52</v>
      </c>
      <c r="N30">
        <f>N27/(N27+N28+N29)</f>
        <v>0.75</v>
      </c>
      <c r="O30">
        <f>O28/(O27+O28+O29)</f>
        <v>0.8</v>
      </c>
      <c r="P30">
        <f>P29/(P27+P28+P29)</f>
        <v>0.36666666666666664</v>
      </c>
      <c r="S30" s="10" t="s">
        <v>53</v>
      </c>
      <c r="T30">
        <f>(T29+T28+T27)/3</f>
        <v>0.71099887766554437</v>
      </c>
      <c r="U30">
        <f>(U29+U28+U27)/3</f>
        <v>0.63888888888888895</v>
      </c>
      <c r="V30" s="1">
        <f>(V29+V28+V27)/3</f>
        <v>0.63299813185098941</v>
      </c>
    </row>
    <row r="35" spans="12:22" x14ac:dyDescent="0.45">
      <c r="L35" s="1" t="s">
        <v>6</v>
      </c>
      <c r="M35" s="1"/>
      <c r="N35" s="1" t="s">
        <v>10</v>
      </c>
      <c r="O35" s="1"/>
      <c r="P35" s="1"/>
    </row>
    <row r="36" spans="12:22" x14ac:dyDescent="0.45">
      <c r="L36" s="1"/>
      <c r="M36" s="1"/>
      <c r="N36" s="1" t="s">
        <v>8</v>
      </c>
      <c r="O36" s="1" t="s">
        <v>46</v>
      </c>
      <c r="P36" s="1" t="s">
        <v>9</v>
      </c>
      <c r="Q36" s="1" t="s">
        <v>51</v>
      </c>
      <c r="T36" s="1" t="s">
        <v>51</v>
      </c>
      <c r="U36" s="1" t="s">
        <v>52</v>
      </c>
      <c r="V36" s="1" t="s">
        <v>54</v>
      </c>
    </row>
    <row r="37" spans="12:22" x14ac:dyDescent="0.45">
      <c r="L37" s="1" t="s">
        <v>48</v>
      </c>
      <c r="M37" s="1" t="s">
        <v>8</v>
      </c>
      <c r="N37">
        <v>1</v>
      </c>
      <c r="O37">
        <v>1</v>
      </c>
      <c r="P37">
        <v>1</v>
      </c>
      <c r="Q37">
        <f>N37/(N37+O37+P37)</f>
        <v>0.33333333333333331</v>
      </c>
      <c r="S37" s="1" t="s">
        <v>8</v>
      </c>
      <c r="T37">
        <f>Q37</f>
        <v>0.33333333333333331</v>
      </c>
      <c r="U37">
        <f>N40</f>
        <v>3.125E-2</v>
      </c>
      <c r="V37">
        <f>2*(Q37*N40)/(Q37+N40)</f>
        <v>5.7142857142857141E-2</v>
      </c>
    </row>
    <row r="38" spans="12:22" x14ac:dyDescent="0.45">
      <c r="L38" s="1"/>
      <c r="M38" s="1" t="s">
        <v>5</v>
      </c>
      <c r="N38">
        <v>30</v>
      </c>
      <c r="O38">
        <v>30</v>
      </c>
      <c r="P38">
        <v>30</v>
      </c>
      <c r="Q38">
        <f>O38/(N38+O38+P38)</f>
        <v>0.33333333333333331</v>
      </c>
      <c r="S38" s="1" t="s">
        <v>5</v>
      </c>
      <c r="T38">
        <f t="shared" ref="T38:T39" si="3">Q38</f>
        <v>0.33333333333333331</v>
      </c>
      <c r="U38">
        <f>O40</f>
        <v>0.9375</v>
      </c>
      <c r="V38">
        <f>2*(Q38*O40)/(Q38+O40)</f>
        <v>0.49180327868852464</v>
      </c>
    </row>
    <row r="39" spans="12:22" x14ac:dyDescent="0.45">
      <c r="L39" s="1"/>
      <c r="M39" s="1" t="s">
        <v>47</v>
      </c>
      <c r="N39">
        <v>1</v>
      </c>
      <c r="O39">
        <v>1</v>
      </c>
      <c r="P39">
        <v>1</v>
      </c>
      <c r="Q39">
        <f>P39/(N39+O39+P39)</f>
        <v>0.33333333333333331</v>
      </c>
      <c r="S39" s="1" t="s">
        <v>9</v>
      </c>
      <c r="T39">
        <f t="shared" si="3"/>
        <v>0.33333333333333331</v>
      </c>
      <c r="U39">
        <f>P40</f>
        <v>3.125E-2</v>
      </c>
      <c r="V39">
        <f>2*(Q39*P40)/(Q39+P40)</f>
        <v>5.7142857142857141E-2</v>
      </c>
    </row>
    <row r="40" spans="12:22" x14ac:dyDescent="0.45">
      <c r="L40" s="1"/>
      <c r="M40" s="1" t="s">
        <v>52</v>
      </c>
      <c r="N40">
        <f>N37/(N37+N38+N39)</f>
        <v>3.125E-2</v>
      </c>
      <c r="O40">
        <f>O38/(O37+O38+O39)</f>
        <v>0.9375</v>
      </c>
      <c r="P40">
        <f>P39/(P37+P38+P39)</f>
        <v>3.125E-2</v>
      </c>
      <c r="S40" s="10" t="s">
        <v>53</v>
      </c>
      <c r="T40">
        <f>(T39+T38+T37)/3</f>
        <v>0.33333333333333331</v>
      </c>
      <c r="U40">
        <f>(U39+U38+U37)/3</f>
        <v>0.33333333333333331</v>
      </c>
      <c r="V40" s="1">
        <f>(V39+V38+V37)/3</f>
        <v>0.20202966432474631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selection activeCell="M13" sqref="M13:W18"/>
    </sheetView>
  </sheetViews>
  <sheetFormatPr defaultRowHeight="14.25" x14ac:dyDescent="0.45"/>
  <sheetData>
    <row r="1" spans="1:23" x14ac:dyDescent="0.45">
      <c r="A1" t="s">
        <v>25</v>
      </c>
    </row>
    <row r="3" spans="1:23" x14ac:dyDescent="0.45">
      <c r="B3" s="1" t="s">
        <v>50</v>
      </c>
    </row>
    <row r="4" spans="1:23" x14ac:dyDescent="0.45">
      <c r="B4" t="s">
        <v>7</v>
      </c>
      <c r="C4" t="s">
        <v>36</v>
      </c>
      <c r="D4" t="s">
        <v>37</v>
      </c>
      <c r="E4" t="s">
        <v>3</v>
      </c>
      <c r="F4" t="s">
        <v>38</v>
      </c>
      <c r="G4" t="s">
        <v>39</v>
      </c>
      <c r="H4" t="s">
        <v>40</v>
      </c>
      <c r="I4" t="s">
        <v>4</v>
      </c>
      <c r="J4" t="s">
        <v>41</v>
      </c>
      <c r="K4" t="s">
        <v>42</v>
      </c>
      <c r="M4" s="1" t="s">
        <v>13</v>
      </c>
      <c r="N4" s="1"/>
      <c r="O4" s="1" t="s">
        <v>10</v>
      </c>
      <c r="P4" s="1"/>
      <c r="Q4" s="1"/>
    </row>
    <row r="5" spans="1:23" x14ac:dyDescent="0.45">
      <c r="B5" t="s">
        <v>43</v>
      </c>
      <c r="C5">
        <v>54</v>
      </c>
      <c r="D5">
        <v>0</v>
      </c>
      <c r="E5">
        <v>0</v>
      </c>
      <c r="F5">
        <v>5</v>
      </c>
      <c r="G5">
        <v>0</v>
      </c>
      <c r="H5">
        <v>0</v>
      </c>
      <c r="I5">
        <v>1</v>
      </c>
      <c r="J5">
        <v>0</v>
      </c>
      <c r="K5">
        <v>0</v>
      </c>
      <c r="M5" s="1"/>
      <c r="N5" s="1"/>
      <c r="O5" s="1" t="s">
        <v>8</v>
      </c>
      <c r="P5" s="1" t="s">
        <v>46</v>
      </c>
      <c r="Q5" s="1" t="s">
        <v>9</v>
      </c>
      <c r="R5" s="1" t="s">
        <v>51</v>
      </c>
      <c r="U5" s="1" t="s">
        <v>51</v>
      </c>
      <c r="V5" s="1" t="s">
        <v>52</v>
      </c>
      <c r="W5" s="1" t="s">
        <v>54</v>
      </c>
    </row>
    <row r="6" spans="1:23" x14ac:dyDescent="0.45">
      <c r="B6" t="s">
        <v>43</v>
      </c>
      <c r="C6">
        <v>33</v>
      </c>
      <c r="D6">
        <v>0</v>
      </c>
      <c r="E6">
        <v>0</v>
      </c>
      <c r="F6">
        <v>26</v>
      </c>
      <c r="G6">
        <v>0</v>
      </c>
      <c r="H6">
        <v>0</v>
      </c>
      <c r="I6">
        <v>1</v>
      </c>
      <c r="J6">
        <v>0</v>
      </c>
      <c r="K6">
        <v>0</v>
      </c>
      <c r="M6" s="1" t="s">
        <v>48</v>
      </c>
      <c r="N6" s="1" t="s">
        <v>8</v>
      </c>
      <c r="O6">
        <v>54</v>
      </c>
      <c r="P6">
        <v>19</v>
      </c>
      <c r="Q6">
        <v>8</v>
      </c>
      <c r="R6">
        <f>O6/(O6+P6+Q6)</f>
        <v>0.66666666666666663</v>
      </c>
      <c r="T6" s="1" t="s">
        <v>8</v>
      </c>
      <c r="U6">
        <f>R6</f>
        <v>0.66666666666666663</v>
      </c>
      <c r="V6">
        <f>O9</f>
        <v>0.9</v>
      </c>
      <c r="W6">
        <f>2*(R6*O9)/(R6+O9)</f>
        <v>0.76595744680851063</v>
      </c>
    </row>
    <row r="7" spans="1:23" x14ac:dyDescent="0.45">
      <c r="B7" t="s">
        <v>44</v>
      </c>
      <c r="C7">
        <v>31</v>
      </c>
      <c r="D7">
        <v>0</v>
      </c>
      <c r="E7">
        <v>0</v>
      </c>
      <c r="F7">
        <v>28</v>
      </c>
      <c r="G7">
        <v>0</v>
      </c>
      <c r="H7">
        <v>0</v>
      </c>
      <c r="I7">
        <v>1</v>
      </c>
      <c r="J7">
        <v>0</v>
      </c>
      <c r="K7">
        <v>0</v>
      </c>
      <c r="M7" s="1"/>
      <c r="N7" s="1" t="s">
        <v>5</v>
      </c>
      <c r="O7">
        <v>5</v>
      </c>
      <c r="P7">
        <v>14</v>
      </c>
      <c r="Q7">
        <v>13</v>
      </c>
      <c r="R7">
        <f>P7/(O7+P7+Q7)</f>
        <v>0.4375</v>
      </c>
      <c r="T7" s="1" t="s">
        <v>5</v>
      </c>
      <c r="U7">
        <f t="shared" ref="U7:U8" si="0">R7</f>
        <v>0.4375</v>
      </c>
      <c r="V7">
        <f>P9</f>
        <v>0.23333333333333334</v>
      </c>
      <c r="W7">
        <f>2*(R7*P9)/(R7+P9)</f>
        <v>0.30434782608695649</v>
      </c>
    </row>
    <row r="8" spans="1:23" x14ac:dyDescent="0.45">
      <c r="M8" s="1"/>
      <c r="N8" s="1" t="s">
        <v>47</v>
      </c>
      <c r="O8">
        <v>1</v>
      </c>
      <c r="P8">
        <v>27</v>
      </c>
      <c r="Q8">
        <v>39</v>
      </c>
      <c r="R8">
        <f>Q8/(O8+P8+Q8)</f>
        <v>0.58208955223880599</v>
      </c>
      <c r="T8" s="1" t="s">
        <v>9</v>
      </c>
      <c r="U8">
        <f t="shared" si="0"/>
        <v>0.58208955223880599</v>
      </c>
      <c r="V8">
        <f>Q9</f>
        <v>0.65</v>
      </c>
      <c r="W8">
        <f>2*(R8*Q9)/(R8+Q9)</f>
        <v>0.61417322834645671</v>
      </c>
    </row>
    <row r="9" spans="1:23" x14ac:dyDescent="0.45">
      <c r="N9" s="1" t="s">
        <v>19</v>
      </c>
      <c r="O9">
        <f>O6/(O6+O7+O8)</f>
        <v>0.9</v>
      </c>
      <c r="P9">
        <f>P7/(P6+P7+P8)</f>
        <v>0.23333333333333334</v>
      </c>
      <c r="Q9">
        <f>Q8/(Q6+Q7+Q8)</f>
        <v>0.65</v>
      </c>
      <c r="T9" s="10" t="s">
        <v>53</v>
      </c>
      <c r="U9">
        <f>(U8+U7+U6)/3</f>
        <v>0.56208540630182424</v>
      </c>
      <c r="V9">
        <f>(V8+V7+V6)/3</f>
        <v>0.59444444444444444</v>
      </c>
      <c r="W9" s="1">
        <f>(W8+W7+W6)/3</f>
        <v>0.56149283374730796</v>
      </c>
    </row>
    <row r="11" spans="1:23" x14ac:dyDescent="0.45">
      <c r="B11" t="s">
        <v>45</v>
      </c>
      <c r="C11" t="s">
        <v>36</v>
      </c>
      <c r="D11" t="s">
        <v>37</v>
      </c>
      <c r="E11" t="s">
        <v>3</v>
      </c>
      <c r="F11" t="s">
        <v>38</v>
      </c>
      <c r="G11" t="s">
        <v>39</v>
      </c>
      <c r="H11" t="s">
        <v>40</v>
      </c>
      <c r="I11" t="s">
        <v>4</v>
      </c>
      <c r="J11" t="s">
        <v>41</v>
      </c>
      <c r="K11" t="s">
        <v>42</v>
      </c>
    </row>
    <row r="12" spans="1:23" x14ac:dyDescent="0.45">
      <c r="B12" t="s">
        <v>43</v>
      </c>
      <c r="C12">
        <v>0</v>
      </c>
      <c r="D12">
        <v>19</v>
      </c>
      <c r="E12">
        <v>0</v>
      </c>
      <c r="F12">
        <v>0</v>
      </c>
      <c r="G12">
        <v>14</v>
      </c>
      <c r="H12">
        <v>0</v>
      </c>
      <c r="I12">
        <v>0</v>
      </c>
      <c r="J12">
        <v>27</v>
      </c>
      <c r="K12">
        <v>0</v>
      </c>
    </row>
    <row r="13" spans="1:23" x14ac:dyDescent="0.45">
      <c r="B13" t="s">
        <v>43</v>
      </c>
      <c r="C13">
        <v>0</v>
      </c>
      <c r="D13">
        <v>12</v>
      </c>
      <c r="E13">
        <v>0</v>
      </c>
      <c r="F13">
        <v>0</v>
      </c>
      <c r="G13">
        <v>43</v>
      </c>
      <c r="H13">
        <v>0</v>
      </c>
      <c r="I13">
        <v>0</v>
      </c>
      <c r="J13">
        <v>5</v>
      </c>
      <c r="K13">
        <v>0</v>
      </c>
      <c r="M13" s="1" t="s">
        <v>14</v>
      </c>
      <c r="N13" s="1"/>
      <c r="O13" s="1" t="s">
        <v>10</v>
      </c>
      <c r="P13" s="1"/>
      <c r="Q13" s="1"/>
    </row>
    <row r="14" spans="1:23" x14ac:dyDescent="0.45">
      <c r="B14" t="s">
        <v>44</v>
      </c>
      <c r="C14">
        <v>0</v>
      </c>
      <c r="D14">
        <v>6</v>
      </c>
      <c r="E14">
        <v>0</v>
      </c>
      <c r="F14">
        <v>0</v>
      </c>
      <c r="G14">
        <v>52</v>
      </c>
      <c r="H14">
        <v>0</v>
      </c>
      <c r="I14">
        <v>0</v>
      </c>
      <c r="J14">
        <v>2</v>
      </c>
      <c r="K14">
        <v>0</v>
      </c>
      <c r="M14" s="1"/>
      <c r="N14" s="1"/>
      <c r="O14" s="1" t="s">
        <v>8</v>
      </c>
      <c r="P14" s="1" t="s">
        <v>46</v>
      </c>
      <c r="Q14" s="1" t="s">
        <v>9</v>
      </c>
      <c r="R14" s="1" t="s">
        <v>51</v>
      </c>
      <c r="U14" s="1" t="s">
        <v>51</v>
      </c>
      <c r="V14" s="1" t="s">
        <v>52</v>
      </c>
      <c r="W14" s="1" t="s">
        <v>54</v>
      </c>
    </row>
    <row r="15" spans="1:23" x14ac:dyDescent="0.45">
      <c r="M15" s="1" t="s">
        <v>48</v>
      </c>
      <c r="N15" s="1" t="s">
        <v>8</v>
      </c>
      <c r="O15">
        <v>33</v>
      </c>
      <c r="P15">
        <v>12</v>
      </c>
      <c r="Q15">
        <v>3</v>
      </c>
      <c r="R15">
        <f>O15/(O15+P15+Q15)</f>
        <v>0.6875</v>
      </c>
      <c r="T15" s="1" t="s">
        <v>8</v>
      </c>
      <c r="U15">
        <f>R15</f>
        <v>0.6875</v>
      </c>
      <c r="V15">
        <f>O18</f>
        <v>0.55000000000000004</v>
      </c>
      <c r="W15">
        <f>2*(R15*O18)/(R15+O18)</f>
        <v>0.61111111111111116</v>
      </c>
    </row>
    <row r="16" spans="1:23" x14ac:dyDescent="0.45">
      <c r="B16" t="s">
        <v>0</v>
      </c>
      <c r="C16" t="s">
        <v>36</v>
      </c>
      <c r="D16" t="s">
        <v>37</v>
      </c>
      <c r="E16" t="s">
        <v>3</v>
      </c>
      <c r="F16" t="s">
        <v>38</v>
      </c>
      <c r="G16" t="s">
        <v>39</v>
      </c>
      <c r="H16" t="s">
        <v>40</v>
      </c>
      <c r="I16" t="s">
        <v>4</v>
      </c>
      <c r="J16" t="s">
        <v>41</v>
      </c>
      <c r="K16" t="s">
        <v>42</v>
      </c>
      <c r="M16" s="1"/>
      <c r="N16" s="1" t="s">
        <v>5</v>
      </c>
      <c r="O16">
        <v>26</v>
      </c>
      <c r="P16">
        <v>43</v>
      </c>
      <c r="Q16">
        <v>32</v>
      </c>
      <c r="R16">
        <f>P16/(O16+P16+Q16)</f>
        <v>0.42574257425742573</v>
      </c>
      <c r="T16" s="1" t="s">
        <v>5</v>
      </c>
      <c r="U16">
        <f t="shared" ref="U16:U17" si="1">R16</f>
        <v>0.42574257425742573</v>
      </c>
      <c r="V16">
        <f>P18</f>
        <v>0.71666666666666667</v>
      </c>
      <c r="W16">
        <f>2*(R16*P18)/(R16+P18)</f>
        <v>0.53416149068322982</v>
      </c>
    </row>
    <row r="17" spans="2:23" x14ac:dyDescent="0.45">
      <c r="B17" t="s">
        <v>43</v>
      </c>
      <c r="C17">
        <v>0</v>
      </c>
      <c r="D17">
        <v>0</v>
      </c>
      <c r="E17">
        <v>8</v>
      </c>
      <c r="F17">
        <v>0</v>
      </c>
      <c r="G17">
        <v>0</v>
      </c>
      <c r="H17">
        <v>13</v>
      </c>
      <c r="I17">
        <v>0</v>
      </c>
      <c r="J17">
        <v>0</v>
      </c>
      <c r="K17">
        <v>39</v>
      </c>
      <c r="M17" s="1"/>
      <c r="N17" s="1" t="s">
        <v>47</v>
      </c>
      <c r="O17">
        <v>1</v>
      </c>
      <c r="P17">
        <v>5</v>
      </c>
      <c r="Q17">
        <v>25</v>
      </c>
      <c r="R17">
        <f>Q17/(O17+P17+Q17)</f>
        <v>0.80645161290322576</v>
      </c>
      <c r="T17" s="1" t="s">
        <v>9</v>
      </c>
      <c r="U17">
        <f t="shared" si="1"/>
        <v>0.80645161290322576</v>
      </c>
      <c r="V17">
        <f>Q18</f>
        <v>0.41666666666666669</v>
      </c>
      <c r="W17">
        <f>2*(R17*Q18)/(R17+Q18)</f>
        <v>0.54945054945054939</v>
      </c>
    </row>
    <row r="18" spans="2:23" x14ac:dyDescent="0.45">
      <c r="B18" t="s">
        <v>43</v>
      </c>
      <c r="C18">
        <v>0</v>
      </c>
      <c r="D18">
        <v>0</v>
      </c>
      <c r="E18">
        <v>3</v>
      </c>
      <c r="F18">
        <v>0</v>
      </c>
      <c r="G18">
        <v>0</v>
      </c>
      <c r="H18">
        <v>32</v>
      </c>
      <c r="I18">
        <v>0</v>
      </c>
      <c r="J18">
        <v>0</v>
      </c>
      <c r="K18">
        <v>25</v>
      </c>
      <c r="M18" s="1"/>
      <c r="N18" s="1" t="s">
        <v>19</v>
      </c>
      <c r="O18">
        <f>O15/(O15+O16+O17)</f>
        <v>0.55000000000000004</v>
      </c>
      <c r="P18">
        <f>P16/(P15+P16+P17)</f>
        <v>0.71666666666666667</v>
      </c>
      <c r="Q18">
        <f>Q17/(Q15+Q16+Q17)</f>
        <v>0.41666666666666669</v>
      </c>
      <c r="T18" s="10" t="s">
        <v>53</v>
      </c>
      <c r="U18">
        <f>(U17+U16+U15)/3</f>
        <v>0.63989806238688385</v>
      </c>
      <c r="V18">
        <f>(V17+V16+V15)/3</f>
        <v>0.56111111111111112</v>
      </c>
      <c r="W18" s="1">
        <f>(W17+W16+W15)/3</f>
        <v>0.56490771708163012</v>
      </c>
    </row>
    <row r="19" spans="2:23" x14ac:dyDescent="0.45">
      <c r="B19" t="s">
        <v>44</v>
      </c>
      <c r="C19">
        <v>0</v>
      </c>
      <c r="D19">
        <v>0</v>
      </c>
      <c r="E19">
        <v>1</v>
      </c>
      <c r="F19">
        <v>0</v>
      </c>
      <c r="G19">
        <v>0</v>
      </c>
      <c r="H19">
        <v>43</v>
      </c>
      <c r="I19">
        <v>0</v>
      </c>
      <c r="J19">
        <v>0</v>
      </c>
      <c r="K19">
        <v>16</v>
      </c>
    </row>
    <row r="21" spans="2:23" x14ac:dyDescent="0.45">
      <c r="M21" s="1"/>
      <c r="N21" s="1"/>
      <c r="O21" s="1"/>
      <c r="P21" s="1"/>
      <c r="Q21" s="1"/>
    </row>
    <row r="22" spans="2:23" x14ac:dyDescent="0.45">
      <c r="M22" s="1" t="s">
        <v>6</v>
      </c>
      <c r="N22" s="1"/>
      <c r="O22" s="1" t="s">
        <v>10</v>
      </c>
      <c r="P22" s="1"/>
      <c r="Q22" s="1"/>
    </row>
    <row r="23" spans="2:23" x14ac:dyDescent="0.45">
      <c r="M23" s="1"/>
      <c r="N23" s="1"/>
      <c r="O23" s="1" t="s">
        <v>8</v>
      </c>
      <c r="P23" s="1" t="s">
        <v>46</v>
      </c>
      <c r="Q23" s="1" t="s">
        <v>9</v>
      </c>
      <c r="R23" s="1" t="s">
        <v>51</v>
      </c>
      <c r="U23" s="1" t="s">
        <v>51</v>
      </c>
      <c r="V23" s="1" t="s">
        <v>52</v>
      </c>
      <c r="W23" s="1" t="s">
        <v>54</v>
      </c>
    </row>
    <row r="24" spans="2:23" x14ac:dyDescent="0.45">
      <c r="M24" s="1" t="s">
        <v>48</v>
      </c>
      <c r="N24" s="1" t="s">
        <v>8</v>
      </c>
      <c r="O24">
        <v>31</v>
      </c>
      <c r="P24">
        <v>6</v>
      </c>
      <c r="Q24">
        <v>1</v>
      </c>
      <c r="R24">
        <f>O24/(O24+P24+Q24)</f>
        <v>0.81578947368421051</v>
      </c>
      <c r="T24" s="1" t="s">
        <v>8</v>
      </c>
      <c r="U24">
        <f>R24</f>
        <v>0.81578947368421051</v>
      </c>
      <c r="V24">
        <f>O27</f>
        <v>0.51666666666666672</v>
      </c>
      <c r="W24">
        <f>2*(R24*O27)/(R24+O27)</f>
        <v>0.63265306122448983</v>
      </c>
    </row>
    <row r="25" spans="2:23" x14ac:dyDescent="0.45">
      <c r="M25" s="1"/>
      <c r="N25" s="1" t="s">
        <v>5</v>
      </c>
      <c r="O25">
        <v>28</v>
      </c>
      <c r="P25">
        <v>52</v>
      </c>
      <c r="Q25">
        <v>43</v>
      </c>
      <c r="R25">
        <f>P25/(O25+P25+Q25)</f>
        <v>0.42276422764227645</v>
      </c>
      <c r="T25" s="1" t="s">
        <v>5</v>
      </c>
      <c r="U25">
        <f>R25</f>
        <v>0.42276422764227645</v>
      </c>
      <c r="V25">
        <f>P27</f>
        <v>0.8666666666666667</v>
      </c>
      <c r="W25">
        <f>2*(R25*P27)/(R25+P27)</f>
        <v>0.56830601092896171</v>
      </c>
    </row>
    <row r="26" spans="2:23" x14ac:dyDescent="0.45">
      <c r="M26" s="1"/>
      <c r="N26" s="1" t="s">
        <v>47</v>
      </c>
      <c r="O26">
        <v>1</v>
      </c>
      <c r="P26">
        <v>2</v>
      </c>
      <c r="Q26">
        <v>16</v>
      </c>
      <c r="R26">
        <f>Q26/(O26+P26+Q26)</f>
        <v>0.84210526315789469</v>
      </c>
      <c r="T26" s="1" t="s">
        <v>9</v>
      </c>
      <c r="U26">
        <f t="shared" ref="U26" si="2">R26</f>
        <v>0.84210526315789469</v>
      </c>
      <c r="V26">
        <f>Q27</f>
        <v>0.26666666666666666</v>
      </c>
      <c r="W26">
        <f>2*(R26*Q27)/(R26+Q27)</f>
        <v>0.4050632911392405</v>
      </c>
    </row>
    <row r="27" spans="2:23" x14ac:dyDescent="0.45">
      <c r="M27" s="1"/>
      <c r="N27" s="1" t="s">
        <v>19</v>
      </c>
      <c r="O27">
        <f>O24/(O24+O25+O26)</f>
        <v>0.51666666666666672</v>
      </c>
      <c r="P27">
        <f>P25/(P24+P25+P26)</f>
        <v>0.8666666666666667</v>
      </c>
      <c r="Q27">
        <f>Q26/(Q24+Q25+Q26)</f>
        <v>0.26666666666666666</v>
      </c>
      <c r="T27" s="10" t="s">
        <v>53</v>
      </c>
      <c r="U27">
        <f>(U26+U25+U24)/3</f>
        <v>0.6935529881614606</v>
      </c>
      <c r="V27">
        <f>(V26+V25+V24)/3</f>
        <v>0.54999999999999993</v>
      </c>
      <c r="W27" s="1">
        <f>(W26+W25+W24)/3</f>
        <v>0.53534078776423066</v>
      </c>
    </row>
    <row r="31" spans="2:23" x14ac:dyDescent="0.45">
      <c r="M31" s="1" t="s">
        <v>6</v>
      </c>
      <c r="N31" s="1"/>
      <c r="O31" s="1" t="s">
        <v>10</v>
      </c>
      <c r="P31" s="1"/>
      <c r="Q31" s="1"/>
    </row>
    <row r="32" spans="2:23" x14ac:dyDescent="0.45">
      <c r="M32" s="1"/>
      <c r="N32" s="1"/>
      <c r="O32" s="1" t="s">
        <v>8</v>
      </c>
      <c r="P32" s="1" t="s">
        <v>46</v>
      </c>
      <c r="Q32" s="1" t="s">
        <v>9</v>
      </c>
      <c r="R32" s="1" t="s">
        <v>51</v>
      </c>
      <c r="U32" s="1" t="s">
        <v>51</v>
      </c>
      <c r="V32" s="1" t="s">
        <v>52</v>
      </c>
      <c r="W32" s="1" t="s">
        <v>54</v>
      </c>
    </row>
    <row r="33" spans="13:23" x14ac:dyDescent="0.45">
      <c r="M33" s="1" t="s">
        <v>48</v>
      </c>
      <c r="N33" s="1" t="s">
        <v>8</v>
      </c>
      <c r="R33" t="e">
        <f>O33/(O33+P33+Q33)</f>
        <v>#DIV/0!</v>
      </c>
      <c r="T33" s="1" t="s">
        <v>8</v>
      </c>
      <c r="U33" t="e">
        <f>R33</f>
        <v>#DIV/0!</v>
      </c>
      <c r="V33" t="e">
        <f>O36</f>
        <v>#DIV/0!</v>
      </c>
      <c r="W33" t="e">
        <f>2*(R33*O36)/(R33+O36)</f>
        <v>#DIV/0!</v>
      </c>
    </row>
    <row r="34" spans="13:23" x14ac:dyDescent="0.45">
      <c r="M34" s="1"/>
      <c r="N34" s="1" t="s">
        <v>5</v>
      </c>
      <c r="R34" t="e">
        <f>P34/(O34+P34+Q34)</f>
        <v>#DIV/0!</v>
      </c>
      <c r="T34" s="1" t="s">
        <v>5</v>
      </c>
      <c r="U34" t="e">
        <f>R34</f>
        <v>#DIV/0!</v>
      </c>
      <c r="V34" t="e">
        <f>P36</f>
        <v>#DIV/0!</v>
      </c>
      <c r="W34" t="e">
        <f>2*(R34*P36)/(R34+P36)</f>
        <v>#DIV/0!</v>
      </c>
    </row>
    <row r="35" spans="13:23" x14ac:dyDescent="0.45">
      <c r="M35" s="1"/>
      <c r="N35" s="1" t="s">
        <v>47</v>
      </c>
      <c r="R35" t="e">
        <f>Q35/(O35+P35+Q35)</f>
        <v>#DIV/0!</v>
      </c>
      <c r="T35" s="1" t="s">
        <v>9</v>
      </c>
      <c r="U35" t="e">
        <f t="shared" ref="U35" si="3">R35</f>
        <v>#DIV/0!</v>
      </c>
      <c r="V35" t="e">
        <f>Q36</f>
        <v>#DIV/0!</v>
      </c>
      <c r="W35" t="e">
        <f>2*(R35*Q36)/(R35+Q36)</f>
        <v>#DIV/0!</v>
      </c>
    </row>
    <row r="36" spans="13:23" x14ac:dyDescent="0.45">
      <c r="M36" s="1"/>
      <c r="N36" s="1" t="s">
        <v>19</v>
      </c>
      <c r="O36" t="e">
        <f>O33/(O33+O34+O35)</f>
        <v>#DIV/0!</v>
      </c>
      <c r="P36" t="e">
        <f>P34/(P33+P34+P35)</f>
        <v>#DIV/0!</v>
      </c>
      <c r="Q36" t="e">
        <f>Q35/(Q33+Q34+Q35)</f>
        <v>#DIV/0!</v>
      </c>
      <c r="T36" s="10" t="s">
        <v>53</v>
      </c>
      <c r="U36" t="e">
        <f>(U35+U34+U33)/3</f>
        <v>#DIV/0!</v>
      </c>
      <c r="V36" t="e">
        <f>(V35+V34+V33)/3</f>
        <v>#DIV/0!</v>
      </c>
      <c r="W36" s="1" t="e">
        <f>(W35+W34+W33)/3</f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="85" zoomScaleNormal="85" workbookViewId="0">
      <selection activeCell="F38" sqref="F38"/>
    </sheetView>
  </sheetViews>
  <sheetFormatPr defaultRowHeight="14.25" x14ac:dyDescent="0.45"/>
  <cols>
    <col min="1" max="1" width="20.6640625" customWidth="1"/>
    <col min="2" max="2" width="20.53125" customWidth="1"/>
    <col min="4" max="4" width="11.3984375" customWidth="1"/>
    <col min="12" max="12" width="18.86328125" customWidth="1"/>
  </cols>
  <sheetData>
    <row r="1" spans="1:19" x14ac:dyDescent="0.45">
      <c r="A1" s="1" t="s">
        <v>12</v>
      </c>
      <c r="E1" s="1" t="s">
        <v>10</v>
      </c>
    </row>
    <row r="2" spans="1:19" x14ac:dyDescent="0.45">
      <c r="A2" s="1" t="s">
        <v>15</v>
      </c>
      <c r="D2" s="2"/>
      <c r="E2" s="3" t="s">
        <v>8</v>
      </c>
      <c r="F2" s="3" t="s">
        <v>9</v>
      </c>
      <c r="H2" t="s">
        <v>18</v>
      </c>
      <c r="I2">
        <f>E3/(E3+F3)</f>
        <v>0.91666666666666663</v>
      </c>
    </row>
    <row r="3" spans="1:19" x14ac:dyDescent="0.45">
      <c r="A3" s="1"/>
      <c r="C3" s="4" t="s">
        <v>11</v>
      </c>
      <c r="D3" s="3" t="s">
        <v>8</v>
      </c>
      <c r="E3" s="3">
        <v>33</v>
      </c>
      <c r="F3" s="3">
        <v>3</v>
      </c>
      <c r="H3" t="s">
        <v>19</v>
      </c>
      <c r="I3">
        <f>E3/(E3+E4)</f>
        <v>0.97058823529411764</v>
      </c>
    </row>
    <row r="4" spans="1:19" x14ac:dyDescent="0.45">
      <c r="A4" s="1"/>
      <c r="C4" s="5"/>
      <c r="D4" s="3" t="s">
        <v>9</v>
      </c>
      <c r="E4" s="3">
        <v>1</v>
      </c>
      <c r="F4" s="3">
        <v>25</v>
      </c>
      <c r="H4" t="s">
        <v>20</v>
      </c>
      <c r="I4">
        <f>2*(I2*I3)/(I2+I3)</f>
        <v>0.94285714285714284</v>
      </c>
    </row>
    <row r="5" spans="1:19" x14ac:dyDescent="0.45">
      <c r="A5" s="1"/>
      <c r="C5" s="5"/>
      <c r="H5" t="s">
        <v>21</v>
      </c>
      <c r="I5">
        <f>(E3+F4)/(E3+F3+E4+F4)</f>
        <v>0.93548387096774188</v>
      </c>
    </row>
    <row r="6" spans="1:19" x14ac:dyDescent="0.45">
      <c r="A6" s="1"/>
      <c r="C6" s="5"/>
    </row>
    <row r="7" spans="1:19" x14ac:dyDescent="0.45">
      <c r="A7" s="1"/>
      <c r="C7" s="5"/>
    </row>
    <row r="8" spans="1:19" x14ac:dyDescent="0.45">
      <c r="A8" s="1" t="s">
        <v>35</v>
      </c>
      <c r="C8" s="9"/>
      <c r="E8" s="8" t="s">
        <v>10</v>
      </c>
      <c r="L8" s="9" t="s">
        <v>34</v>
      </c>
      <c r="M8" s="5"/>
      <c r="O8" s="8" t="s">
        <v>10</v>
      </c>
    </row>
    <row r="9" spans="1:19" x14ac:dyDescent="0.45">
      <c r="A9" s="1" t="s">
        <v>16</v>
      </c>
      <c r="C9" s="5"/>
      <c r="D9" s="2"/>
      <c r="E9" s="3" t="s">
        <v>8</v>
      </c>
      <c r="F9" s="3" t="s">
        <v>9</v>
      </c>
      <c r="H9" t="s">
        <v>18</v>
      </c>
      <c r="I9">
        <f>E10/(E10+F10)</f>
        <v>0.80281690140845074</v>
      </c>
      <c r="L9" s="1" t="s">
        <v>26</v>
      </c>
      <c r="M9" s="5"/>
      <c r="N9" s="2"/>
      <c r="O9" s="3" t="s">
        <v>8</v>
      </c>
      <c r="P9" s="3" t="s">
        <v>9</v>
      </c>
      <c r="R9" t="s">
        <v>18</v>
      </c>
      <c r="S9">
        <f>O10/(O10+P10)</f>
        <v>0.87096774193548387</v>
      </c>
    </row>
    <row r="10" spans="1:19" x14ac:dyDescent="0.45">
      <c r="A10" s="1"/>
      <c r="C10" s="4" t="s">
        <v>11</v>
      </c>
      <c r="D10" s="3" t="s">
        <v>8</v>
      </c>
      <c r="E10" s="3">
        <v>57</v>
      </c>
      <c r="F10" s="3">
        <v>14</v>
      </c>
      <c r="H10" t="s">
        <v>19</v>
      </c>
      <c r="I10">
        <f>E10/(E10+E11)</f>
        <v>0.95</v>
      </c>
      <c r="M10" s="4" t="s">
        <v>11</v>
      </c>
      <c r="N10" s="3" t="s">
        <v>8</v>
      </c>
      <c r="O10">
        <v>54</v>
      </c>
      <c r="P10">
        <v>8</v>
      </c>
      <c r="R10" t="s">
        <v>19</v>
      </c>
      <c r="S10">
        <f>O10/(O10+O11)</f>
        <v>0.98181818181818181</v>
      </c>
    </row>
    <row r="11" spans="1:19" x14ac:dyDescent="0.45">
      <c r="A11" s="1"/>
      <c r="C11" s="5"/>
      <c r="D11" s="3" t="s">
        <v>9</v>
      </c>
      <c r="E11" s="3">
        <v>3</v>
      </c>
      <c r="F11" s="3">
        <v>46</v>
      </c>
      <c r="H11" t="s">
        <v>20</v>
      </c>
      <c r="I11">
        <f>2*(I9*I10)/(I9+I10)</f>
        <v>0.87022900763358779</v>
      </c>
      <c r="M11" s="5"/>
      <c r="N11" s="3" t="s">
        <v>9</v>
      </c>
      <c r="O11" s="3">
        <v>1</v>
      </c>
      <c r="P11">
        <v>39</v>
      </c>
      <c r="R11" t="s">
        <v>20</v>
      </c>
      <c r="S11">
        <f>2*(S9*S10)/(S9+S10)</f>
        <v>0.92307692307692302</v>
      </c>
    </row>
    <row r="12" spans="1:19" x14ac:dyDescent="0.45">
      <c r="A12" s="1"/>
      <c r="C12" s="5"/>
      <c r="H12" t="s">
        <v>21</v>
      </c>
      <c r="I12">
        <f>(E10+F11)/(E10+F10+E11+F11)</f>
        <v>0.85833333333333328</v>
      </c>
      <c r="M12" s="5"/>
      <c r="R12" t="s">
        <v>21</v>
      </c>
      <c r="S12">
        <f>(O10+P11)/(O10+P10+O11+P11)</f>
        <v>0.91176470588235292</v>
      </c>
    </row>
    <row r="13" spans="1:19" x14ac:dyDescent="0.45">
      <c r="A13" s="1"/>
      <c r="C13" s="5"/>
    </row>
    <row r="14" spans="1:19" x14ac:dyDescent="0.45">
      <c r="A14" s="1" t="s">
        <v>32</v>
      </c>
      <c r="B14" s="2"/>
      <c r="C14" s="9"/>
      <c r="D14" s="2"/>
      <c r="E14" s="8" t="s">
        <v>10</v>
      </c>
      <c r="F14" s="2"/>
      <c r="G14" s="2"/>
      <c r="L14" s="1" t="s">
        <v>33</v>
      </c>
      <c r="M14" s="6"/>
      <c r="N14" s="2"/>
      <c r="O14" s="8" t="s">
        <v>10</v>
      </c>
      <c r="P14" s="2"/>
      <c r="Q14" s="2"/>
    </row>
    <row r="15" spans="1:19" x14ac:dyDescent="0.45">
      <c r="A15" s="8" t="s">
        <v>17</v>
      </c>
      <c r="B15" s="2"/>
      <c r="C15" s="6"/>
      <c r="D15" s="2"/>
      <c r="E15" s="3" t="s">
        <v>8</v>
      </c>
      <c r="F15" s="3" t="s">
        <v>9</v>
      </c>
      <c r="G15" s="2"/>
      <c r="H15" t="s">
        <v>18</v>
      </c>
      <c r="I15">
        <f>E16/(E16+F16)</f>
        <v>0.97058823529411764</v>
      </c>
      <c r="L15" s="1" t="s">
        <v>31</v>
      </c>
      <c r="M15" s="6"/>
      <c r="N15" s="2"/>
      <c r="O15" s="3" t="s">
        <v>8</v>
      </c>
      <c r="P15" s="3" t="s">
        <v>9</v>
      </c>
      <c r="Q15" s="2"/>
      <c r="R15" t="s">
        <v>18</v>
      </c>
      <c r="S15">
        <f>O16/(O16+P16)</f>
        <v>0.96875</v>
      </c>
    </row>
    <row r="16" spans="1:19" x14ac:dyDescent="0.45">
      <c r="A16" s="2"/>
      <c r="B16" s="2"/>
      <c r="C16" s="7" t="s">
        <v>11</v>
      </c>
      <c r="D16" s="3" t="s">
        <v>8</v>
      </c>
      <c r="E16" s="3">
        <v>33</v>
      </c>
      <c r="F16" s="3">
        <v>1</v>
      </c>
      <c r="G16" s="2"/>
      <c r="H16" t="s">
        <v>19</v>
      </c>
      <c r="I16">
        <f>E16/(E16+E17)</f>
        <v>0.97058823529411764</v>
      </c>
      <c r="M16" s="7" t="s">
        <v>11</v>
      </c>
      <c r="N16" s="3" t="s">
        <v>8</v>
      </c>
      <c r="O16">
        <v>31</v>
      </c>
      <c r="P16" s="3">
        <v>1</v>
      </c>
      <c r="Q16" s="2"/>
      <c r="R16" t="s">
        <v>19</v>
      </c>
      <c r="S16">
        <f>O16/(O16+O17)</f>
        <v>0.96875</v>
      </c>
    </row>
    <row r="17" spans="1:19" x14ac:dyDescent="0.45">
      <c r="A17" s="2"/>
      <c r="B17" s="2"/>
      <c r="C17" s="6"/>
      <c r="D17" s="3" t="s">
        <v>9</v>
      </c>
      <c r="E17" s="3">
        <v>1</v>
      </c>
      <c r="F17" s="3">
        <v>18</v>
      </c>
      <c r="G17" s="2"/>
      <c r="H17" t="s">
        <v>20</v>
      </c>
      <c r="I17">
        <f>2*(I15*I16)/(I15+I16)</f>
        <v>0.97058823529411764</v>
      </c>
      <c r="M17" s="6"/>
      <c r="N17" s="3" t="s">
        <v>9</v>
      </c>
      <c r="O17" s="3">
        <v>1</v>
      </c>
      <c r="P17">
        <v>16</v>
      </c>
      <c r="Q17" s="2"/>
      <c r="R17" t="s">
        <v>20</v>
      </c>
      <c r="S17">
        <f>2*(S15*S16)/(S15+S16)</f>
        <v>0.96875</v>
      </c>
    </row>
    <row r="18" spans="1:19" x14ac:dyDescent="0.45">
      <c r="A18" s="2"/>
      <c r="B18" s="2"/>
      <c r="C18" s="6"/>
      <c r="D18" s="2"/>
      <c r="E18" s="2"/>
      <c r="F18" s="2"/>
      <c r="G18" s="2"/>
      <c r="H18" t="s">
        <v>21</v>
      </c>
      <c r="I18">
        <f>(E16+F17)/(E16+F16+E17+F17)</f>
        <v>0.96226415094339623</v>
      </c>
      <c r="M18" s="6"/>
      <c r="N18" s="2"/>
      <c r="O18" s="2"/>
      <c r="P18" s="2"/>
      <c r="Q18" s="2"/>
      <c r="R18" t="s">
        <v>21</v>
      </c>
      <c r="S18">
        <f>(O16+P17)/(O16+P16+O17+P17)</f>
        <v>0.95918367346938771</v>
      </c>
    </row>
    <row r="22" spans="1:19" x14ac:dyDescent="0.45">
      <c r="A22" s="1"/>
    </row>
    <row r="23" spans="1:19" x14ac:dyDescent="0.45">
      <c r="A23" s="1" t="s">
        <v>0</v>
      </c>
      <c r="B23" t="s">
        <v>1</v>
      </c>
      <c r="C23" t="s">
        <v>2</v>
      </c>
      <c r="D23" t="s">
        <v>4</v>
      </c>
      <c r="E23" t="s">
        <v>3</v>
      </c>
      <c r="F23" t="s">
        <v>5</v>
      </c>
    </row>
    <row r="24" spans="1:19" x14ac:dyDescent="0.45">
      <c r="A24" t="s">
        <v>13</v>
      </c>
      <c r="B24">
        <v>0</v>
      </c>
      <c r="C24">
        <v>46</v>
      </c>
      <c r="D24">
        <v>0</v>
      </c>
      <c r="E24">
        <v>14</v>
      </c>
      <c r="F24">
        <v>0</v>
      </c>
    </row>
    <row r="25" spans="1:19" x14ac:dyDescent="0.45">
      <c r="A25" t="s">
        <v>14</v>
      </c>
      <c r="B25">
        <v>0</v>
      </c>
      <c r="C25">
        <v>25</v>
      </c>
      <c r="D25">
        <v>0</v>
      </c>
      <c r="E25">
        <v>3</v>
      </c>
      <c r="F25">
        <v>32</v>
      </c>
    </row>
    <row r="26" spans="1:19" x14ac:dyDescent="0.45">
      <c r="A26" t="s">
        <v>6</v>
      </c>
      <c r="B26">
        <v>0</v>
      </c>
      <c r="C26">
        <v>18</v>
      </c>
      <c r="D26">
        <v>0</v>
      </c>
      <c r="E26">
        <v>1</v>
      </c>
      <c r="F26">
        <v>41</v>
      </c>
    </row>
    <row r="28" spans="1:19" x14ac:dyDescent="0.45">
      <c r="A28" s="1"/>
    </row>
    <row r="29" spans="1:19" x14ac:dyDescent="0.45">
      <c r="A29" s="1" t="s">
        <v>7</v>
      </c>
      <c r="B29" t="s">
        <v>1</v>
      </c>
      <c r="C29" t="s">
        <v>2</v>
      </c>
      <c r="D29" t="s">
        <v>4</v>
      </c>
      <c r="E29" t="s">
        <v>3</v>
      </c>
      <c r="F29" t="s">
        <v>5</v>
      </c>
    </row>
    <row r="30" spans="1:19" x14ac:dyDescent="0.45">
      <c r="A30" t="s">
        <v>13</v>
      </c>
      <c r="B30">
        <v>57</v>
      </c>
      <c r="C30">
        <v>0</v>
      </c>
      <c r="D30">
        <v>3</v>
      </c>
      <c r="E30">
        <v>0</v>
      </c>
      <c r="F30">
        <v>0</v>
      </c>
    </row>
    <row r="31" spans="1:19" x14ac:dyDescent="0.45">
      <c r="A31" t="s">
        <v>14</v>
      </c>
      <c r="B31">
        <v>33</v>
      </c>
      <c r="C31">
        <v>0</v>
      </c>
      <c r="D31">
        <v>1</v>
      </c>
      <c r="E31">
        <v>0</v>
      </c>
      <c r="F31">
        <v>26</v>
      </c>
    </row>
    <row r="32" spans="1:19" x14ac:dyDescent="0.45">
      <c r="A32" t="s">
        <v>6</v>
      </c>
      <c r="B32">
        <v>33</v>
      </c>
      <c r="C32">
        <v>0</v>
      </c>
      <c r="D32">
        <v>1</v>
      </c>
      <c r="E32">
        <v>0</v>
      </c>
      <c r="F32">
        <v>26</v>
      </c>
    </row>
    <row r="36" spans="1:18" x14ac:dyDescent="0.45">
      <c r="A36" s="1" t="s">
        <v>0</v>
      </c>
      <c r="B36" t="s">
        <v>1</v>
      </c>
      <c r="C36" t="s">
        <v>2</v>
      </c>
      <c r="D36" t="s">
        <v>4</v>
      </c>
      <c r="E36" t="s">
        <v>3</v>
      </c>
      <c r="F36" t="s">
        <v>5</v>
      </c>
    </row>
    <row r="37" spans="1:18" x14ac:dyDescent="0.45">
      <c r="A37" t="s">
        <v>13</v>
      </c>
      <c r="B37">
        <v>0</v>
      </c>
      <c r="C37">
        <v>39</v>
      </c>
      <c r="D37">
        <v>0</v>
      </c>
      <c r="E37">
        <v>8</v>
      </c>
      <c r="F37">
        <v>13</v>
      </c>
    </row>
    <row r="38" spans="1:18" x14ac:dyDescent="0.45">
      <c r="A38" t="s">
        <v>14</v>
      </c>
      <c r="B38">
        <v>0</v>
      </c>
      <c r="C38">
        <v>25</v>
      </c>
      <c r="D38">
        <v>0</v>
      </c>
      <c r="E38">
        <v>3</v>
      </c>
      <c r="F38">
        <v>32</v>
      </c>
    </row>
    <row r="39" spans="1:18" x14ac:dyDescent="0.45">
      <c r="A39" t="s">
        <v>6</v>
      </c>
      <c r="B39">
        <v>0</v>
      </c>
      <c r="C39">
        <v>16</v>
      </c>
      <c r="D39">
        <v>0</v>
      </c>
      <c r="E39">
        <v>1</v>
      </c>
      <c r="F39">
        <v>43</v>
      </c>
    </row>
    <row r="41" spans="1:18" x14ac:dyDescent="0.45">
      <c r="I41" s="2"/>
      <c r="J41" s="2"/>
      <c r="K41" s="6"/>
      <c r="L41" s="2"/>
      <c r="M41" s="2"/>
      <c r="N41" s="2"/>
      <c r="O41" s="2"/>
    </row>
    <row r="42" spans="1:18" x14ac:dyDescent="0.45">
      <c r="A42" s="1" t="s">
        <v>7</v>
      </c>
      <c r="B42" t="s">
        <v>1</v>
      </c>
      <c r="C42" t="s">
        <v>2</v>
      </c>
      <c r="D42" t="s">
        <v>4</v>
      </c>
      <c r="E42" t="s">
        <v>3</v>
      </c>
      <c r="F42" t="s">
        <v>5</v>
      </c>
      <c r="I42" s="2"/>
      <c r="J42" s="2"/>
      <c r="K42" s="2"/>
      <c r="L42" s="2"/>
      <c r="M42" s="2"/>
      <c r="N42" s="2"/>
      <c r="O42" s="2"/>
      <c r="P42" s="2"/>
      <c r="Q42" s="2"/>
    </row>
    <row r="43" spans="1:18" x14ac:dyDescent="0.45">
      <c r="A43" t="s">
        <v>13</v>
      </c>
      <c r="B43">
        <v>54</v>
      </c>
      <c r="C43">
        <v>0</v>
      </c>
      <c r="D43">
        <v>1</v>
      </c>
      <c r="E43">
        <v>0</v>
      </c>
      <c r="F43">
        <v>5</v>
      </c>
      <c r="I43" s="8"/>
      <c r="J43" s="2"/>
      <c r="K43" s="2"/>
      <c r="L43" s="2"/>
      <c r="M43" s="8"/>
      <c r="N43" s="2"/>
      <c r="O43" s="2"/>
      <c r="P43" s="2"/>
      <c r="Q43" s="2"/>
      <c r="R43" s="2"/>
    </row>
    <row r="44" spans="1:18" x14ac:dyDescent="0.45">
      <c r="A44" t="s">
        <v>14</v>
      </c>
      <c r="B44">
        <v>33</v>
      </c>
      <c r="C44">
        <v>0</v>
      </c>
      <c r="D44">
        <v>1</v>
      </c>
      <c r="E44">
        <v>0</v>
      </c>
      <c r="F44">
        <v>26</v>
      </c>
      <c r="I44" s="8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45">
      <c r="A45" t="s">
        <v>6</v>
      </c>
      <c r="B45">
        <v>31</v>
      </c>
      <c r="C45">
        <v>0</v>
      </c>
      <c r="D45">
        <v>1</v>
      </c>
      <c r="E45">
        <v>0</v>
      </c>
      <c r="F45">
        <v>28</v>
      </c>
      <c r="I45" s="8"/>
      <c r="J45" s="2"/>
      <c r="K45" s="7"/>
      <c r="L45" s="2"/>
      <c r="M45" s="2"/>
      <c r="N45" s="2"/>
      <c r="O45" s="2"/>
      <c r="P45" s="2"/>
      <c r="Q45" s="2"/>
      <c r="R45" s="2"/>
    </row>
    <row r="46" spans="1:18" x14ac:dyDescent="0.45">
      <c r="I46" s="8"/>
      <c r="J46" s="2"/>
      <c r="K46" s="6"/>
      <c r="L46" s="2"/>
      <c r="M46" s="2"/>
      <c r="N46" s="2"/>
      <c r="O46" s="2"/>
      <c r="P46" s="2"/>
      <c r="Q46" s="2"/>
      <c r="R46" s="2"/>
    </row>
    <row r="47" spans="1:18" x14ac:dyDescent="0.45">
      <c r="I47" s="8"/>
      <c r="J47" s="2"/>
      <c r="K47" s="6"/>
      <c r="L47" s="2"/>
      <c r="M47" s="2"/>
      <c r="N47" s="2"/>
      <c r="O47" s="2"/>
      <c r="P47" s="2"/>
      <c r="Q47" s="2"/>
      <c r="R47" s="2"/>
    </row>
    <row r="48" spans="1:18" x14ac:dyDescent="0.45">
      <c r="I48" s="8"/>
      <c r="J48" s="2"/>
      <c r="K48" s="6"/>
      <c r="L48" s="2"/>
      <c r="M48" s="2"/>
      <c r="N48" s="2"/>
      <c r="O48" s="2"/>
      <c r="P48" s="2"/>
      <c r="Q48" s="2"/>
      <c r="R48" s="2"/>
    </row>
    <row r="49" spans="9:18" x14ac:dyDescent="0.45">
      <c r="I49" s="8"/>
      <c r="J49" s="2"/>
      <c r="K49" s="6"/>
      <c r="L49" s="2"/>
      <c r="M49" s="2"/>
      <c r="N49" s="2"/>
      <c r="O49" s="2"/>
      <c r="P49" s="2"/>
      <c r="Q49" s="2"/>
      <c r="R49" s="2"/>
    </row>
    <row r="50" spans="9:18" x14ac:dyDescent="0.45">
      <c r="I50" s="8"/>
      <c r="J50" s="2"/>
      <c r="K50" s="6"/>
      <c r="L50" s="2"/>
      <c r="M50" s="8"/>
      <c r="N50" s="2"/>
      <c r="O50" s="2"/>
      <c r="P50" s="2"/>
      <c r="Q50" s="2"/>
      <c r="R50" s="2"/>
    </row>
    <row r="51" spans="9:18" x14ac:dyDescent="0.45">
      <c r="I51" s="8"/>
      <c r="J51" s="2"/>
      <c r="K51" s="6"/>
      <c r="L51" s="2"/>
      <c r="M51" s="2"/>
      <c r="N51" s="2"/>
      <c r="O51" s="2"/>
      <c r="P51" s="2"/>
      <c r="Q51" s="2"/>
      <c r="R51" s="2"/>
    </row>
    <row r="52" spans="9:18" x14ac:dyDescent="0.45">
      <c r="I52" s="8"/>
      <c r="J52" s="2"/>
      <c r="K52" s="7"/>
      <c r="L52" s="2"/>
      <c r="M52" s="2"/>
      <c r="N52" s="2"/>
      <c r="O52" s="2"/>
      <c r="P52" s="2"/>
      <c r="Q52" s="2"/>
      <c r="R52" s="2"/>
    </row>
    <row r="53" spans="9:18" x14ac:dyDescent="0.45">
      <c r="I53" s="8"/>
      <c r="J53" s="2"/>
      <c r="K53" s="6"/>
      <c r="L53" s="2"/>
      <c r="M53" s="2"/>
      <c r="N53" s="2"/>
      <c r="O53" s="2"/>
      <c r="P53" s="2"/>
      <c r="Q53" s="2"/>
      <c r="R53" s="2"/>
    </row>
    <row r="54" spans="9:18" x14ac:dyDescent="0.45">
      <c r="I54" s="8"/>
      <c r="J54" s="2"/>
      <c r="K54" s="6"/>
      <c r="L54" s="2"/>
      <c r="M54" s="2"/>
      <c r="N54" s="2"/>
      <c r="O54" s="2"/>
      <c r="P54" s="2"/>
      <c r="Q54" s="2"/>
      <c r="R54" s="2"/>
    </row>
    <row r="55" spans="9:18" x14ac:dyDescent="0.45">
      <c r="I55" s="8"/>
      <c r="J55" s="2"/>
      <c r="K55" s="6"/>
      <c r="L55" s="2"/>
      <c r="M55" s="2"/>
      <c r="N55" s="2"/>
      <c r="O55" s="2"/>
      <c r="P55" s="2"/>
      <c r="Q55" s="2"/>
      <c r="R55" s="2"/>
    </row>
    <row r="56" spans="9:18" x14ac:dyDescent="0.45">
      <c r="I56" s="8"/>
      <c r="J56" s="2"/>
      <c r="K56" s="6"/>
      <c r="L56" s="2"/>
      <c r="M56" s="8"/>
      <c r="N56" s="2"/>
      <c r="O56" s="2"/>
      <c r="P56" s="2"/>
      <c r="Q56" s="2"/>
      <c r="R56" s="2"/>
    </row>
    <row r="57" spans="9:18" x14ac:dyDescent="0.45">
      <c r="I57" s="8"/>
      <c r="J57" s="2"/>
      <c r="K57" s="6"/>
      <c r="L57" s="2"/>
      <c r="M57" s="2"/>
      <c r="N57" s="2"/>
      <c r="O57" s="2"/>
      <c r="P57" s="2"/>
      <c r="Q57" s="2"/>
      <c r="R57" s="2"/>
    </row>
    <row r="58" spans="9:18" x14ac:dyDescent="0.45">
      <c r="I58" s="2"/>
      <c r="J58" s="2"/>
      <c r="K58" s="7"/>
      <c r="L58" s="2"/>
      <c r="M58" s="2"/>
      <c r="N58" s="2"/>
      <c r="O58" s="2"/>
      <c r="P58" s="2"/>
      <c r="Q58" s="2"/>
      <c r="R58" s="2"/>
    </row>
    <row r="59" spans="9:18" x14ac:dyDescent="0.45">
      <c r="I59" s="2"/>
      <c r="J59" s="2"/>
      <c r="K59" s="6"/>
      <c r="L59" s="2"/>
      <c r="M59" s="2"/>
      <c r="N59" s="2"/>
      <c r="O59" s="2"/>
      <c r="P59" s="2"/>
      <c r="Q59" s="2"/>
      <c r="R59" s="2"/>
    </row>
    <row r="60" spans="9:18" x14ac:dyDescent="0.45">
      <c r="I60" s="2"/>
      <c r="J60" s="2"/>
      <c r="K60" s="6"/>
      <c r="L60" s="2"/>
      <c r="M60" s="2"/>
      <c r="N60" s="2"/>
      <c r="O6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PN  Und  &gt; 0</vt:lpstr>
      <vt:lpstr>_LIWC Threshold</vt:lpstr>
      <vt:lpstr>_Kappa</vt:lpstr>
      <vt:lpstr>_BERT treshold</vt:lpstr>
      <vt:lpstr>_Resultaten voor analyse</vt:lpstr>
      <vt:lpstr>PNU und &gt; 0</vt:lpstr>
      <vt:lpstr>PNU und &gt; |1|</vt:lpstr>
      <vt:lpstr>Sheet2</vt:lpstr>
      <vt:lpstr>PN Und &gt; |1|</vt:lpstr>
      <vt:lpstr>BERT Logit en Softmax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rikkert</dc:creator>
  <cp:lastModifiedBy>rikkert</cp:lastModifiedBy>
  <dcterms:created xsi:type="dcterms:W3CDTF">2022-06-01T17:06:24Z</dcterms:created>
  <dcterms:modified xsi:type="dcterms:W3CDTF">2022-06-10T15:35:24Z</dcterms:modified>
</cp:coreProperties>
</file>