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C:\Users\riley\Documents\alasksa permafrost\Incubation exps\"/>
    </mc:Choice>
  </mc:AlternateContent>
  <xr:revisionPtr revIDLastSave="80" documentId="13_ncr:1_{1CF2CDD7-CE5F-45C2-9FF0-087667483405}" xr6:coauthVersionLast="47" xr6:coauthVersionMax="47" xr10:uidLastSave="{7BE65B86-A9B1-4761-8F6D-AFF7FBAD5B07}"/>
  <bookViews>
    <workbookView xWindow="-98" yWindow="-98" windowWidth="22695" windowHeight="14476" xr2:uid="{2878567E-E7C5-441F-9547-9AC36EC5025D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32" i="1"/>
  <c r="C24" i="1"/>
  <c r="C25" i="1"/>
  <c r="C27" i="1"/>
  <c r="C28" i="1"/>
  <c r="C31" i="1"/>
  <c r="C33" i="1"/>
  <c r="C34" i="1"/>
  <c r="C35" i="1"/>
  <c r="C36" i="1"/>
  <c r="C37" i="1"/>
  <c r="C38" i="1"/>
  <c r="C39" i="1"/>
  <c r="C42" i="1"/>
  <c r="C23" i="1"/>
  <c r="L19" i="2"/>
  <c r="R3" i="2"/>
  <c r="R4" i="2"/>
  <c r="R5" i="2"/>
  <c r="R6" i="2"/>
  <c r="R7" i="2"/>
  <c r="R8" i="2"/>
  <c r="R9" i="2"/>
  <c r="R10" i="2"/>
  <c r="R11" i="2"/>
  <c r="R12" i="2"/>
  <c r="R13" i="2"/>
  <c r="R2" i="2"/>
  <c r="Q3" i="2"/>
  <c r="Q4" i="2"/>
  <c r="Q5" i="2"/>
  <c r="Q6" i="2"/>
  <c r="Q7" i="2"/>
  <c r="Q8" i="2"/>
  <c r="Q9" i="2"/>
  <c r="Q10" i="2"/>
  <c r="Q11" i="2"/>
  <c r="Q12" i="2"/>
  <c r="Q13" i="2"/>
  <c r="Q2" i="2"/>
  <c r="P3" i="2"/>
  <c r="P4" i="2"/>
  <c r="P5" i="2"/>
  <c r="P6" i="2"/>
  <c r="P7" i="2"/>
  <c r="P8" i="2"/>
  <c r="P9" i="2"/>
  <c r="P10" i="2"/>
  <c r="P11" i="2"/>
  <c r="P12" i="2"/>
  <c r="P13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E2" i="2"/>
  <c r="F2" i="2"/>
  <c r="E3" i="2"/>
  <c r="F3" i="2"/>
  <c r="E4" i="2"/>
  <c r="F4" i="2"/>
  <c r="E5" i="2"/>
  <c r="F5" i="2"/>
  <c r="E6" i="2"/>
  <c r="F6" i="2"/>
  <c r="F7" i="2"/>
  <c r="F8" i="2"/>
  <c r="E9" i="2"/>
  <c r="F9" i="2"/>
  <c r="E10" i="2"/>
  <c r="F10" i="2"/>
  <c r="E11" i="2"/>
  <c r="F11" i="2"/>
  <c r="E12" i="2"/>
  <c r="F12" i="2"/>
  <c r="E13" i="2"/>
  <c r="F13" i="2"/>
  <c r="F14" i="2"/>
  <c r="F15" i="2"/>
  <c r="E16" i="2"/>
  <c r="F16" i="2"/>
  <c r="E17" i="2"/>
  <c r="F17" i="2"/>
  <c r="E18" i="2"/>
  <c r="F18" i="2"/>
  <c r="F19" i="2"/>
  <c r="E20" i="2"/>
  <c r="F20" i="2"/>
  <c r="F21" i="2"/>
  <c r="F22" i="2"/>
  <c r="F23" i="2"/>
  <c r="F24" i="2"/>
  <c r="F25" i="2"/>
  <c r="F26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F35" i="2"/>
  <c r="E36" i="2"/>
  <c r="F36" i="2"/>
  <c r="F37" i="2"/>
  <c r="E38" i="2"/>
  <c r="F38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2" i="2"/>
  <c r="F52" i="2"/>
  <c r="E53" i="2"/>
  <c r="F53" i="2"/>
  <c r="E54" i="2"/>
  <c r="F54" i="2"/>
</calcChain>
</file>

<file path=xl/sharedStrings.xml><?xml version="1.0" encoding="utf-8"?>
<sst xmlns="http://schemas.openxmlformats.org/spreadsheetml/2006/main" count="150" uniqueCount="108">
  <si>
    <t>Site Name</t>
  </si>
  <si>
    <t>Avg Depth (cm)</t>
  </si>
  <si>
    <t>Corr depth (cm)</t>
  </si>
  <si>
    <t>TOC (wt %)</t>
  </si>
  <si>
    <t>D13CTOC</t>
  </si>
  <si>
    <t>TN (wt %)</t>
  </si>
  <si>
    <t>D15NTN</t>
  </si>
  <si>
    <t>TOC/TN</t>
  </si>
  <si>
    <t>Water content (%)</t>
  </si>
  <si>
    <t>Grain density (g/cm3)</t>
  </si>
  <si>
    <t>Depth range (cm)</t>
  </si>
  <si>
    <t>pH</t>
  </si>
  <si>
    <t>DOC (mg/L)</t>
  </si>
  <si>
    <t>SL1</t>
  </si>
  <si>
    <t>SL4</t>
  </si>
  <si>
    <t>BTL-ESP (dA)</t>
  </si>
  <si>
    <t>BTL-ESP</t>
  </si>
  <si>
    <t>BTL</t>
  </si>
  <si>
    <t>BTL (dB)</t>
  </si>
  <si>
    <t>BTL-ESP (dC)</t>
  </si>
  <si>
    <t>BTL (dD)</t>
  </si>
  <si>
    <t>BTL-ESP (dE)</t>
  </si>
  <si>
    <t>name</t>
  </si>
  <si>
    <t>water content (%)</t>
  </si>
  <si>
    <t>upper depth</t>
  </si>
  <si>
    <t>lower depth (cm)</t>
  </si>
  <si>
    <t>depth midpoint</t>
  </si>
  <si>
    <t>depth range</t>
  </si>
  <si>
    <t>Sample</t>
  </si>
  <si>
    <t>TOC (wt%) low</t>
  </si>
  <si>
    <t>TOC mid</t>
  </si>
  <si>
    <t>TOC high (wt%)</t>
  </si>
  <si>
    <t>TOC very high (wt%)</t>
  </si>
  <si>
    <t>mass (mg) to be at 75 micrograms low</t>
  </si>
  <si>
    <t>mass (mg) to be at 75 micrograms mid</t>
  </si>
  <si>
    <t>mass (mg) to be at 75 micrograms high</t>
  </si>
  <si>
    <t>mass (mg) to be at 75 micrograms very high</t>
  </si>
  <si>
    <t>SL1_C1_Sec1_0-4cm</t>
  </si>
  <si>
    <t>SL1_dA</t>
  </si>
  <si>
    <t>SL1_C1_Sec1_4-8cm</t>
  </si>
  <si>
    <t>SL1_dB</t>
  </si>
  <si>
    <t>SL1_C1_Sec1_20-25cm</t>
  </si>
  <si>
    <t>SL1_dC</t>
  </si>
  <si>
    <t>SL1_C2_Sec1_7-13cm</t>
  </si>
  <si>
    <t>SL4_dA</t>
  </si>
  <si>
    <t>SL1_C2_Sec1_39-44cm</t>
  </si>
  <si>
    <t>SL4_dB</t>
  </si>
  <si>
    <t>SL1_C3_Sec1_14-19cm</t>
  </si>
  <si>
    <t>SL4_dC</t>
  </si>
  <si>
    <t>SL1_C3_Sec1_37-40cm</t>
  </si>
  <si>
    <t>SL4_AL (SL4_dAB)</t>
  </si>
  <si>
    <t>SL1_C3_Sec2_0-4cm</t>
  </si>
  <si>
    <t>BTL_dA</t>
  </si>
  <si>
    <t>SL1_C3_Sec2_11-16cm</t>
  </si>
  <si>
    <t>BTL_dB</t>
  </si>
  <si>
    <t>SL1_C3_Sec2_27-31cm</t>
  </si>
  <si>
    <t>BTL_dC</t>
  </si>
  <si>
    <t>SL1_C3_Sec3_1-4cm</t>
  </si>
  <si>
    <t>BTL_dD</t>
  </si>
  <si>
    <t>SL1_C3_Sec3_43-47cm</t>
  </si>
  <si>
    <t>BTL_dE</t>
  </si>
  <si>
    <t>SL1_C4_Sec1_1-4cm</t>
  </si>
  <si>
    <t>SL1_C4_Sec1_12-16cm</t>
  </si>
  <si>
    <t>SL1_C4_Sec1_42-44cm</t>
  </si>
  <si>
    <t>SL1_C4_Sec2_17-25cm</t>
  </si>
  <si>
    <t>DOC guesses (linear range 0.2-500ppm)</t>
  </si>
  <si>
    <t>SL1_C4_Sec2_40-46cm</t>
  </si>
  <si>
    <t>sample</t>
  </si>
  <si>
    <t>TOC (wt%)</t>
  </si>
  <si>
    <t>TOC (g/kg)</t>
  </si>
  <si>
    <t>DOC guess low (mg/L)</t>
  </si>
  <si>
    <t>DOC guess high (mg/L)</t>
  </si>
  <si>
    <t>SL1_C5_Sec1_9-13cm</t>
  </si>
  <si>
    <t>SL1_C3_S3_4-14cm</t>
  </si>
  <si>
    <t>SL1_C5_Sec1_26-30cm</t>
  </si>
  <si>
    <t>SL4_H1_C1_Sec1_0-5cm</t>
  </si>
  <si>
    <t>SL4_H1_C1_Sec1_19-23cm</t>
  </si>
  <si>
    <t>SL4_H1_C1_Sec1_47-51cm</t>
  </si>
  <si>
    <t>SL4_H1_C2_Sec1_0-4cm</t>
  </si>
  <si>
    <t>SL4_H1_C2_Sec1_17-22cm</t>
  </si>
  <si>
    <t>SL4_H1_C3_Sec1_16-21cm</t>
  </si>
  <si>
    <t>SL4_H1_C3_Sec1_36-40cm</t>
  </si>
  <si>
    <t>SL4_H2_C1_Sec1_25-29cm</t>
  </si>
  <si>
    <t>SL4_H2_C1_Sec1_29-32cm</t>
  </si>
  <si>
    <t>SL4_H2_C2_Sec1_24-27cm</t>
  </si>
  <si>
    <t>SL4_H2_C2_Sec1_27-31cm</t>
  </si>
  <si>
    <t>SL4_H2_C2_Sec2_ 5-8cm</t>
  </si>
  <si>
    <t>SL4_H2_C2_Sec2_ 29-34cm</t>
  </si>
  <si>
    <t>SL4_H2_C2_Sec2_ 37-41cm</t>
  </si>
  <si>
    <t>SL4_H2_C3_Sec1_39-43cm</t>
  </si>
  <si>
    <t>SL4_H2_C3_Sec2_20-22cm</t>
  </si>
  <si>
    <t>SL4_H2_C4_Sec1_7-10cm</t>
  </si>
  <si>
    <t>SL4_H2_C4_Sec1_25-29cm</t>
  </si>
  <si>
    <t>SL4_H2_C5_Sec1_0-3cm</t>
  </si>
  <si>
    <t>SL4_H2_C6_Sec2_24-27cm</t>
  </si>
  <si>
    <t>SL4_H2_C6_Sec2_36-39cm</t>
  </si>
  <si>
    <t>SL4_H2_C6_Sec3_5-8cm</t>
  </si>
  <si>
    <t>SL4_H2_C6_Sec3_28-32cm</t>
  </si>
  <si>
    <t>SL4_H2_C6_Sec4_0-3cm</t>
  </si>
  <si>
    <t>SL4_H2_C6_Sec4_40-42cm</t>
  </si>
  <si>
    <t>SL4_H2_C6_Sec4_37-40cm</t>
  </si>
  <si>
    <t>SL4 dA</t>
  </si>
  <si>
    <t>SL4 dB</t>
  </si>
  <si>
    <t>SL4 dC</t>
  </si>
  <si>
    <t>SL4 AL</t>
  </si>
  <si>
    <t>SL1 dA</t>
  </si>
  <si>
    <t>SL1 dB</t>
  </si>
  <si>
    <t>SL1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</si>
</sst>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0" borderId="2" xfId="0" applyFont="1" applyBorder="1"/>
    <xf numFmtId="0" fontId="1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/>
    </xf>
    <xf numFmtId="0" fontId="4" fillId="0" borderId="3" xfId="0" applyFont="1" applyBorder="1" applyAlignment="1">
      <alignment readingOrder="1"/>
    </xf>
    <xf numFmtId="0" fontId="4" fillId="0" borderId="4" xfId="0" applyFont="1" applyBorder="1" applyAlignment="1">
      <alignment readingOrder="1"/>
    </xf>
    <xf numFmtId="2" fontId="3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EAC7-388E-4747-8A4E-174197C4CA9E}">
  <dimension ref="A1:M68"/>
  <sheetViews>
    <sheetView tabSelected="1" zoomScale="88" workbookViewId="0">
      <selection activeCell="I2" sqref="I2:I60"/>
    </sheetView>
  </sheetViews>
  <sheetFormatPr defaultRowHeight="14.25"/>
  <cols>
    <col min="1" max="1" width="11.28515625" customWidth="1"/>
    <col min="2" max="2" width="14.7109375" style="1" bestFit="1" customWidth="1"/>
    <col min="3" max="3" width="13.85546875" style="1" bestFit="1" customWidth="1"/>
    <col min="4" max="4" width="9.28515625" bestFit="1" customWidth="1"/>
    <col min="5" max="5" width="8.42578125" bestFit="1" customWidth="1"/>
    <col min="7" max="7" width="7.28515625" bestFit="1" customWidth="1"/>
    <col min="9" max="9" width="15" bestFit="1" customWidth="1"/>
    <col min="10" max="10" width="17.85546875" bestFit="1" customWidth="1"/>
    <col min="11" max="11" width="15" style="1" bestFit="1" customWidth="1"/>
    <col min="12" max="12" width="6.140625" bestFit="1" customWidth="1"/>
    <col min="13" max="13" width="12.5703125" bestFit="1" customWidth="1"/>
    <col min="15" max="15" width="12.5703125" bestFit="1" customWidth="1"/>
    <col min="19" max="20" width="30.28515625" bestFit="1" customWidth="1"/>
    <col min="21" max="21" width="16.42578125" bestFit="1" customWidth="1"/>
    <col min="22" max="22" width="17.1406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>
        <v>54</v>
      </c>
      <c r="C2" s="1">
        <v>54</v>
      </c>
      <c r="D2" s="1">
        <v>2.7</v>
      </c>
      <c r="E2" s="1">
        <v>-26.11</v>
      </c>
      <c r="F2" s="1">
        <v>0.15</v>
      </c>
      <c r="G2" s="1">
        <v>5.33</v>
      </c>
      <c r="H2" s="1">
        <v>17.899999999999999</v>
      </c>
      <c r="I2" s="10">
        <v>28.12454743</v>
      </c>
      <c r="J2" s="1">
        <v>2.6</v>
      </c>
      <c r="K2" s="1">
        <v>4</v>
      </c>
      <c r="L2" s="4"/>
      <c r="M2" s="4"/>
    </row>
    <row r="3" spans="1:13">
      <c r="A3" s="1" t="s">
        <v>13</v>
      </c>
      <c r="B3" s="1">
        <v>72.5</v>
      </c>
      <c r="C3" s="1">
        <v>72.5</v>
      </c>
      <c r="D3" s="1">
        <v>0.56000000000000005</v>
      </c>
      <c r="E3" s="1">
        <v>-26.1</v>
      </c>
      <c r="F3" s="1">
        <v>0.05</v>
      </c>
      <c r="G3" s="1">
        <v>5.44</v>
      </c>
      <c r="H3" s="1">
        <v>10.31</v>
      </c>
      <c r="I3" s="10">
        <v>45.908273379999997</v>
      </c>
      <c r="J3" s="1">
        <v>2.6520000000000001</v>
      </c>
      <c r="K3" s="1">
        <v>5</v>
      </c>
      <c r="L3" s="4"/>
      <c r="M3" s="4"/>
    </row>
    <row r="4" spans="1:13">
      <c r="A4" s="1" t="s">
        <v>13</v>
      </c>
      <c r="B4" s="1">
        <v>79.5</v>
      </c>
      <c r="C4" s="1">
        <v>79.5</v>
      </c>
      <c r="D4">
        <v>0.83</v>
      </c>
      <c r="E4">
        <v>-25.64</v>
      </c>
      <c r="I4" s="11">
        <v>29.9847793</v>
      </c>
      <c r="K4" s="1">
        <v>9</v>
      </c>
      <c r="L4" s="4"/>
      <c r="M4" s="4"/>
    </row>
    <row r="5" spans="1:13">
      <c r="A5" s="1" t="s">
        <v>13</v>
      </c>
      <c r="B5" s="1">
        <v>87.5</v>
      </c>
      <c r="C5" s="1">
        <v>87.5</v>
      </c>
      <c r="I5" s="11"/>
      <c r="K5" s="1">
        <v>7</v>
      </c>
      <c r="L5" s="4">
        <v>7.1</v>
      </c>
      <c r="M5" s="4">
        <v>158</v>
      </c>
    </row>
    <row r="6" spans="1:13">
      <c r="A6" s="1" t="s">
        <v>13</v>
      </c>
      <c r="B6" s="1">
        <v>94</v>
      </c>
      <c r="C6" s="1">
        <v>94</v>
      </c>
      <c r="D6" s="1">
        <v>0.45</v>
      </c>
      <c r="E6" s="1">
        <v>-26.28</v>
      </c>
      <c r="F6" s="1">
        <v>0.04</v>
      </c>
      <c r="G6" s="1">
        <v>3.17</v>
      </c>
      <c r="H6" s="1">
        <v>12.03</v>
      </c>
      <c r="I6" s="10">
        <v>65.158371040000006</v>
      </c>
      <c r="J6" s="1">
        <v>2.6459999999999999</v>
      </c>
      <c r="K6" s="1">
        <v>6</v>
      </c>
      <c r="L6" s="4"/>
      <c r="M6" s="4"/>
    </row>
    <row r="7" spans="1:13">
      <c r="A7" s="1" t="s">
        <v>13</v>
      </c>
      <c r="B7" s="1">
        <v>125.5</v>
      </c>
      <c r="C7" s="1">
        <v>125.5</v>
      </c>
      <c r="D7" s="1">
        <v>0.33</v>
      </c>
      <c r="E7" s="1">
        <v>-25.77</v>
      </c>
      <c r="F7" s="1">
        <v>0.03</v>
      </c>
      <c r="G7" s="1">
        <v>4</v>
      </c>
      <c r="H7" s="1">
        <v>10.7</v>
      </c>
      <c r="I7" s="10">
        <v>62.266415219999999</v>
      </c>
      <c r="K7" s="1">
        <v>5</v>
      </c>
      <c r="L7" s="4"/>
      <c r="M7" s="4"/>
    </row>
    <row r="8" spans="1:13">
      <c r="A8" s="1" t="s">
        <v>13</v>
      </c>
      <c r="B8" s="1">
        <v>131</v>
      </c>
      <c r="C8" s="1">
        <v>131</v>
      </c>
      <c r="D8" s="1"/>
      <c r="E8" s="1"/>
      <c r="F8" s="1"/>
      <c r="G8" s="1"/>
      <c r="H8" s="1"/>
      <c r="I8" s="10"/>
      <c r="K8" s="1">
        <v>6</v>
      </c>
      <c r="L8" s="4">
        <v>7.6</v>
      </c>
      <c r="M8" s="4">
        <v>44.19</v>
      </c>
    </row>
    <row r="9" spans="1:13">
      <c r="A9" s="1" t="s">
        <v>13</v>
      </c>
      <c r="B9" s="1">
        <v>136</v>
      </c>
      <c r="C9" s="1">
        <v>136</v>
      </c>
      <c r="D9" s="1">
        <v>0.68</v>
      </c>
      <c r="E9" s="1">
        <v>-25.37</v>
      </c>
      <c r="F9" s="1">
        <v>7.0000000000000007E-2</v>
      </c>
      <c r="G9" s="1">
        <v>5.59</v>
      </c>
      <c r="H9" s="1">
        <v>10.06</v>
      </c>
      <c r="I9" s="10">
        <v>34.237187130000002</v>
      </c>
      <c r="K9" s="1">
        <v>4</v>
      </c>
      <c r="L9" s="4"/>
      <c r="M9" s="4"/>
    </row>
    <row r="10" spans="1:13">
      <c r="A10" s="1" t="s">
        <v>13</v>
      </c>
      <c r="B10" s="1">
        <v>147.5</v>
      </c>
      <c r="C10" s="1">
        <v>147.5</v>
      </c>
      <c r="D10" s="1">
        <v>0.71</v>
      </c>
      <c r="E10" s="1">
        <v>-25.46</v>
      </c>
      <c r="F10" s="1">
        <v>7.0000000000000007E-2</v>
      </c>
      <c r="G10" s="1">
        <v>5.0599999999999996</v>
      </c>
      <c r="H10" s="1">
        <v>10.119999999999999</v>
      </c>
      <c r="I10" s="10">
        <v>29.281045750000001</v>
      </c>
      <c r="K10" s="1">
        <v>5</v>
      </c>
      <c r="L10" s="4"/>
      <c r="M10" s="4"/>
    </row>
    <row r="11" spans="1:13">
      <c r="A11" s="1" t="s">
        <v>13</v>
      </c>
      <c r="B11" s="1">
        <v>163</v>
      </c>
      <c r="C11" s="1">
        <v>163</v>
      </c>
      <c r="D11" s="1">
        <v>0.54</v>
      </c>
      <c r="E11" s="1">
        <v>-25.44</v>
      </c>
      <c r="F11" s="1">
        <v>0.05</v>
      </c>
      <c r="G11" s="1">
        <v>5.42</v>
      </c>
      <c r="H11" s="1">
        <v>10.7</v>
      </c>
      <c r="I11" s="10">
        <v>30.91439355</v>
      </c>
      <c r="J11" s="1">
        <v>2.6970000000000001</v>
      </c>
      <c r="K11" s="1">
        <v>4</v>
      </c>
      <c r="L11" s="4"/>
      <c r="M11" s="4"/>
    </row>
    <row r="12" spans="1:13">
      <c r="A12" s="1" t="s">
        <v>13</v>
      </c>
      <c r="B12" s="1">
        <v>174</v>
      </c>
      <c r="C12" s="1">
        <v>174</v>
      </c>
      <c r="D12" s="1">
        <v>0.35</v>
      </c>
      <c r="E12" s="1">
        <v>-24.83</v>
      </c>
      <c r="F12" s="1"/>
      <c r="G12" s="1"/>
      <c r="H12" s="1"/>
      <c r="I12" s="10">
        <v>30.772368780000001</v>
      </c>
      <c r="J12" s="1"/>
      <c r="K12" s="1">
        <v>18</v>
      </c>
      <c r="L12" s="4"/>
      <c r="M12" s="4"/>
    </row>
    <row r="13" spans="1:13">
      <c r="A13" s="1" t="s">
        <v>13</v>
      </c>
      <c r="B13" s="1">
        <v>185</v>
      </c>
      <c r="C13" s="1">
        <v>185</v>
      </c>
      <c r="D13" s="1">
        <v>0.71</v>
      </c>
      <c r="E13" s="1">
        <v>-25.35</v>
      </c>
      <c r="F13" s="1">
        <v>7.0000000000000007E-2</v>
      </c>
      <c r="G13" s="1">
        <v>5.18</v>
      </c>
      <c r="H13" s="1">
        <v>9.7200000000000006</v>
      </c>
      <c r="I13" s="10">
        <v>32.884800220000002</v>
      </c>
      <c r="K13" s="1">
        <v>3</v>
      </c>
      <c r="L13" s="4"/>
      <c r="M13" s="4"/>
    </row>
    <row r="14" spans="1:13">
      <c r="A14" s="1" t="s">
        <v>13</v>
      </c>
      <c r="B14" s="1">
        <v>191.5</v>
      </c>
      <c r="C14" s="1">
        <v>191.5</v>
      </c>
      <c r="D14" s="1"/>
      <c r="E14" s="1"/>
      <c r="F14" s="1"/>
      <c r="G14" s="1"/>
      <c r="H14" s="1"/>
      <c r="I14" s="10"/>
      <c r="K14" s="1">
        <v>9</v>
      </c>
      <c r="L14" s="4">
        <v>7.44</v>
      </c>
      <c r="M14" s="4">
        <v>255</v>
      </c>
    </row>
    <row r="15" spans="1:13">
      <c r="A15" s="1" t="s">
        <v>13</v>
      </c>
      <c r="B15" s="1">
        <v>228</v>
      </c>
      <c r="C15" s="1">
        <v>228</v>
      </c>
      <c r="D15" s="1">
        <v>1.28</v>
      </c>
      <c r="E15" s="1">
        <v>-25.26</v>
      </c>
      <c r="F15" s="1">
        <v>0.12</v>
      </c>
      <c r="G15" s="1">
        <v>4.91</v>
      </c>
      <c r="H15" s="1">
        <v>10.72</v>
      </c>
      <c r="I15" s="10">
        <v>36.615811370000003</v>
      </c>
      <c r="K15" s="1">
        <v>4</v>
      </c>
      <c r="L15" s="4"/>
      <c r="M15" s="4"/>
    </row>
    <row r="16" spans="1:13">
      <c r="A16" s="1" t="s">
        <v>13</v>
      </c>
      <c r="B16" s="1">
        <v>246.5</v>
      </c>
      <c r="C16" s="1">
        <v>246.5</v>
      </c>
      <c r="D16" s="1">
        <v>1.21</v>
      </c>
      <c r="E16" s="1">
        <v>-25.11</v>
      </c>
      <c r="F16" s="1">
        <v>0.12</v>
      </c>
      <c r="G16" s="1">
        <v>5.73</v>
      </c>
      <c r="H16" s="1">
        <v>10.51</v>
      </c>
      <c r="I16" s="10">
        <v>45.675803399999999</v>
      </c>
      <c r="K16" s="1">
        <v>2</v>
      </c>
      <c r="L16" s="4"/>
      <c r="M16" s="4"/>
    </row>
    <row r="17" spans="1:13">
      <c r="A17" s="1" t="s">
        <v>13</v>
      </c>
      <c r="B17" s="1">
        <v>269</v>
      </c>
      <c r="C17" s="1">
        <v>269</v>
      </c>
      <c r="D17" s="1">
        <v>1.63</v>
      </c>
      <c r="E17" s="1">
        <v>-25.07</v>
      </c>
      <c r="F17" s="1">
        <v>0.17</v>
      </c>
      <c r="G17" s="1">
        <v>5.04</v>
      </c>
      <c r="H17" s="1">
        <v>9.67</v>
      </c>
      <c r="I17" s="10">
        <v>40.288184440000002</v>
      </c>
      <c r="K17" s="1">
        <v>8</v>
      </c>
      <c r="L17" s="4"/>
      <c r="M17" s="4"/>
    </row>
    <row r="18" spans="1:13">
      <c r="A18" s="1" t="s">
        <v>13</v>
      </c>
      <c r="B18" s="1">
        <v>291</v>
      </c>
      <c r="C18" s="1">
        <v>291</v>
      </c>
      <c r="D18" s="1">
        <v>1.1000000000000001</v>
      </c>
      <c r="E18" s="1">
        <v>-25.27</v>
      </c>
      <c r="F18" s="1">
        <v>0.1</v>
      </c>
      <c r="G18" s="1">
        <v>5.35</v>
      </c>
      <c r="H18" s="1">
        <v>10.59</v>
      </c>
      <c r="I18" s="10">
        <v>35.21126761</v>
      </c>
      <c r="J18" s="1">
        <v>2.6280000000000001</v>
      </c>
      <c r="K18" s="1">
        <v>6</v>
      </c>
      <c r="L18" s="4"/>
      <c r="M18" s="4"/>
    </row>
    <row r="19" spans="1:13">
      <c r="A19" s="1" t="s">
        <v>13</v>
      </c>
      <c r="B19" s="1">
        <v>300.5</v>
      </c>
      <c r="C19" s="1">
        <v>300.5</v>
      </c>
      <c r="D19" s="1">
        <v>1.27</v>
      </c>
      <c r="E19" s="1">
        <v>-24.91</v>
      </c>
      <c r="F19" s="1"/>
      <c r="G19" s="1"/>
      <c r="H19" s="1"/>
      <c r="I19" s="10">
        <v>48.959946889999998</v>
      </c>
      <c r="J19" s="1"/>
      <c r="K19" s="1">
        <v>11</v>
      </c>
      <c r="L19" s="4">
        <v>7.34</v>
      </c>
      <c r="M19" s="4">
        <v>386.1</v>
      </c>
    </row>
    <row r="20" spans="1:13">
      <c r="A20" s="1" t="s">
        <v>13</v>
      </c>
      <c r="B20" s="1">
        <v>308</v>
      </c>
      <c r="C20" s="1">
        <v>308</v>
      </c>
      <c r="D20" s="1">
        <v>2.1800000000000002</v>
      </c>
      <c r="E20" s="1">
        <v>-24.98</v>
      </c>
      <c r="F20" s="1">
        <v>0.22</v>
      </c>
      <c r="G20" s="1">
        <v>6.45</v>
      </c>
      <c r="H20" s="1">
        <v>9.98</v>
      </c>
      <c r="I20" s="10">
        <v>50.445453020000002</v>
      </c>
      <c r="J20" s="1">
        <v>2.6219999999999999</v>
      </c>
      <c r="K20" s="1">
        <v>4</v>
      </c>
      <c r="L20" s="4"/>
      <c r="M20" s="4"/>
    </row>
    <row r="21" spans="1:13">
      <c r="A21" s="1" t="s">
        <v>14</v>
      </c>
      <c r="B21" s="1">
        <v>2</v>
      </c>
      <c r="C21" s="1">
        <v>2</v>
      </c>
      <c r="I21" s="10">
        <v>794.06593410000005</v>
      </c>
      <c r="K21" s="1">
        <v>2</v>
      </c>
      <c r="L21" s="4"/>
      <c r="M21" s="4"/>
    </row>
    <row r="22" spans="1:13">
      <c r="A22" s="1" t="s">
        <v>14</v>
      </c>
      <c r="B22" s="1">
        <v>8.5</v>
      </c>
      <c r="C22" s="1">
        <v>8.5</v>
      </c>
      <c r="D22" s="1">
        <v>45.46</v>
      </c>
      <c r="E22" s="1">
        <v>-29.78</v>
      </c>
      <c r="F22" s="1">
        <v>1.76</v>
      </c>
      <c r="G22" s="1">
        <v>0.22</v>
      </c>
      <c r="H22" s="1">
        <v>25.69</v>
      </c>
      <c r="I22" s="10">
        <v>241.5416098</v>
      </c>
      <c r="J22" s="1">
        <v>1.633</v>
      </c>
      <c r="K22" s="1">
        <v>3</v>
      </c>
      <c r="L22" s="4"/>
      <c r="M22" s="4"/>
    </row>
    <row r="23" spans="1:13">
      <c r="A23" s="1" t="s">
        <v>14</v>
      </c>
      <c r="B23" s="1">
        <v>27</v>
      </c>
      <c r="C23" s="1">
        <f>B23+17</f>
        <v>44</v>
      </c>
      <c r="D23" s="1">
        <v>18.46</v>
      </c>
      <c r="E23" s="1">
        <v>-26.6</v>
      </c>
      <c r="F23" s="1">
        <v>1.17</v>
      </c>
      <c r="G23" s="1">
        <v>1.59</v>
      </c>
      <c r="H23" s="1">
        <v>16.03</v>
      </c>
      <c r="I23" s="10">
        <v>107.0616397</v>
      </c>
      <c r="J23" s="1">
        <v>2.2000000000000002</v>
      </c>
      <c r="K23" s="1">
        <v>4</v>
      </c>
      <c r="L23" s="4"/>
      <c r="M23" s="4"/>
    </row>
    <row r="24" spans="1:13">
      <c r="A24" s="1" t="s">
        <v>14</v>
      </c>
      <c r="B24" s="1">
        <v>42</v>
      </c>
      <c r="C24" s="1">
        <f t="shared" ref="C24:C42" si="0">B24+17</f>
        <v>59</v>
      </c>
      <c r="D24" s="1">
        <v>4.8099999999999996</v>
      </c>
      <c r="E24" s="1">
        <v>-27.24</v>
      </c>
      <c r="F24" s="1">
        <v>0.32</v>
      </c>
      <c r="G24" s="1">
        <v>1.59</v>
      </c>
      <c r="H24" s="1">
        <v>15.17</v>
      </c>
      <c r="I24" s="10"/>
      <c r="J24" s="1">
        <v>2.552</v>
      </c>
      <c r="L24" s="4"/>
      <c r="M24" s="4"/>
    </row>
    <row r="25" spans="1:13">
      <c r="A25" s="1" t="s">
        <v>14</v>
      </c>
      <c r="B25" s="1">
        <v>54</v>
      </c>
      <c r="C25" s="1">
        <f t="shared" si="0"/>
        <v>71</v>
      </c>
      <c r="D25" s="1">
        <v>37.78</v>
      </c>
      <c r="E25" s="1">
        <v>-26.8</v>
      </c>
      <c r="I25" s="11">
        <v>548.83627609999996</v>
      </c>
      <c r="K25" s="1">
        <v>18</v>
      </c>
      <c r="L25" s="4"/>
      <c r="M25" s="4"/>
    </row>
    <row r="26" spans="1:13">
      <c r="A26" s="1" t="s">
        <v>14</v>
      </c>
      <c r="B26" s="1">
        <v>62.5</v>
      </c>
      <c r="C26" s="1">
        <v>79.5</v>
      </c>
      <c r="D26" s="1"/>
      <c r="E26" s="1"/>
      <c r="I26" s="11"/>
      <c r="K26" s="1">
        <v>9</v>
      </c>
      <c r="L26" s="4">
        <v>6.03</v>
      </c>
      <c r="M26">
        <v>170.55762081784388</v>
      </c>
    </row>
    <row r="27" spans="1:13">
      <c r="A27" s="1" t="s">
        <v>14</v>
      </c>
      <c r="B27" s="1">
        <v>65.5</v>
      </c>
      <c r="C27" s="1">
        <f t="shared" si="0"/>
        <v>82.5</v>
      </c>
      <c r="D27" s="1">
        <v>7.76</v>
      </c>
      <c r="E27" s="1">
        <v>-27.6</v>
      </c>
      <c r="F27" s="1">
        <v>0.63</v>
      </c>
      <c r="G27" s="1">
        <v>2.02</v>
      </c>
      <c r="H27" s="1">
        <v>12.24</v>
      </c>
      <c r="I27" s="10">
        <v>136.51667209999999</v>
      </c>
      <c r="J27" s="1">
        <v>2.3450000000000002</v>
      </c>
      <c r="K27" s="1">
        <v>5</v>
      </c>
      <c r="L27" s="4"/>
      <c r="M27" s="4"/>
    </row>
    <row r="28" spans="1:13">
      <c r="A28" s="1" t="s">
        <v>14</v>
      </c>
      <c r="B28" s="1">
        <v>73</v>
      </c>
      <c r="C28" s="1">
        <f t="shared" si="0"/>
        <v>90</v>
      </c>
      <c r="D28" s="1">
        <v>4.01</v>
      </c>
      <c r="E28" s="1">
        <v>-27.93</v>
      </c>
      <c r="F28" s="1">
        <v>0.27</v>
      </c>
      <c r="G28" s="1">
        <v>2.54</v>
      </c>
      <c r="H28" s="1">
        <v>14.82</v>
      </c>
      <c r="I28" s="10">
        <v>86.727850340000003</v>
      </c>
      <c r="J28" s="1">
        <v>2.5880000000000001</v>
      </c>
      <c r="K28" s="1">
        <v>4</v>
      </c>
      <c r="L28" s="4"/>
      <c r="M28" s="4"/>
    </row>
    <row r="29" spans="1:13">
      <c r="A29" s="1" t="s">
        <v>14</v>
      </c>
      <c r="B29" s="1">
        <v>83</v>
      </c>
      <c r="C29" s="1">
        <f t="shared" si="0"/>
        <v>100</v>
      </c>
      <c r="D29" s="1"/>
      <c r="E29" s="1"/>
      <c r="F29" s="1"/>
      <c r="G29" s="1"/>
      <c r="H29" s="1"/>
      <c r="I29" s="10"/>
      <c r="J29" s="1"/>
      <c r="K29" s="1">
        <v>16</v>
      </c>
      <c r="L29" s="4">
        <v>6.6849999999999996</v>
      </c>
      <c r="M29" s="4">
        <v>69.03</v>
      </c>
    </row>
    <row r="30" spans="1:13">
      <c r="A30" s="1" t="s">
        <v>14</v>
      </c>
      <c r="C30" s="1">
        <v>109.5</v>
      </c>
      <c r="D30" s="1">
        <v>3.07</v>
      </c>
      <c r="E30" s="1">
        <v>-26.77</v>
      </c>
      <c r="I30" s="11">
        <v>63.578329879999998</v>
      </c>
      <c r="K30" s="1">
        <v>7</v>
      </c>
      <c r="L30" s="4">
        <v>6.4</v>
      </c>
      <c r="M30" s="4">
        <v>200.1</v>
      </c>
    </row>
    <row r="31" spans="1:13">
      <c r="A31" s="1" t="s">
        <v>14</v>
      </c>
      <c r="B31" s="1">
        <v>94</v>
      </c>
      <c r="C31" s="1">
        <f t="shared" si="0"/>
        <v>111</v>
      </c>
      <c r="D31" s="1">
        <v>0.67</v>
      </c>
      <c r="E31" s="1">
        <v>-26.92</v>
      </c>
      <c r="F31" s="1">
        <v>0.05</v>
      </c>
      <c r="G31" s="1">
        <v>2.77</v>
      </c>
      <c r="H31" s="1">
        <v>12.8</v>
      </c>
      <c r="I31" s="10">
        <v>50.591016549999999</v>
      </c>
      <c r="J31" s="1">
        <v>2.653</v>
      </c>
      <c r="K31" s="1">
        <v>2</v>
      </c>
      <c r="L31" s="4"/>
      <c r="M31" s="4"/>
    </row>
    <row r="32" spans="1:13">
      <c r="A32" s="1" t="s">
        <v>14</v>
      </c>
      <c r="B32" s="1">
        <v>100.5</v>
      </c>
      <c r="C32" s="1">
        <f t="shared" si="0"/>
        <v>117.5</v>
      </c>
      <c r="D32" s="1">
        <v>0.64</v>
      </c>
      <c r="E32" s="1">
        <v>-27.03</v>
      </c>
      <c r="F32" s="1"/>
      <c r="G32" s="1"/>
      <c r="H32" s="1"/>
      <c r="I32" s="10">
        <v>45.77</v>
      </c>
      <c r="J32" s="1"/>
      <c r="L32" s="4"/>
      <c r="M32" s="4"/>
    </row>
    <row r="33" spans="1:13">
      <c r="A33" s="1" t="s">
        <v>14</v>
      </c>
      <c r="B33" s="1">
        <v>106</v>
      </c>
      <c r="C33" s="1">
        <f t="shared" si="0"/>
        <v>123</v>
      </c>
      <c r="D33" s="1">
        <v>0.8</v>
      </c>
      <c r="E33" s="1">
        <v>-26.88</v>
      </c>
      <c r="F33" s="1">
        <v>0.06</v>
      </c>
      <c r="G33" s="1">
        <v>3.64</v>
      </c>
      <c r="H33" s="1">
        <v>12.57</v>
      </c>
      <c r="I33" s="11"/>
      <c r="J33" s="1">
        <v>2.6509999999999998</v>
      </c>
      <c r="L33" s="4"/>
      <c r="M33" s="4"/>
    </row>
    <row r="34" spans="1:13">
      <c r="A34" s="1" t="s">
        <v>14</v>
      </c>
      <c r="B34" s="1">
        <v>129</v>
      </c>
      <c r="C34" s="1">
        <f t="shared" si="0"/>
        <v>146</v>
      </c>
      <c r="D34" s="1">
        <v>0.71</v>
      </c>
      <c r="E34" s="1">
        <v>-26.7</v>
      </c>
      <c r="F34" s="1">
        <v>0.06</v>
      </c>
      <c r="G34" s="1">
        <v>2.78</v>
      </c>
      <c r="H34" s="1">
        <v>12.51</v>
      </c>
      <c r="I34" s="10">
        <v>150.11079459999999</v>
      </c>
      <c r="J34" s="1">
        <v>2.6219999999999999</v>
      </c>
      <c r="K34" s="1">
        <v>4</v>
      </c>
      <c r="L34" s="4"/>
      <c r="M34" s="4"/>
    </row>
    <row r="35" spans="1:13">
      <c r="A35" s="1" t="s">
        <v>14</v>
      </c>
      <c r="B35" s="1">
        <v>172.5</v>
      </c>
      <c r="C35" s="1">
        <f t="shared" si="0"/>
        <v>189.5</v>
      </c>
      <c r="D35" s="1">
        <v>0.93</v>
      </c>
      <c r="E35" s="1">
        <v>-26.06</v>
      </c>
      <c r="F35" s="1">
        <v>0.08</v>
      </c>
      <c r="G35" s="1">
        <v>4.12</v>
      </c>
      <c r="H35" s="1">
        <v>12.22</v>
      </c>
      <c r="I35" s="10">
        <v>47.105836760000003</v>
      </c>
      <c r="J35" s="1">
        <v>2.6459999999999999</v>
      </c>
      <c r="K35" s="1">
        <v>3</v>
      </c>
      <c r="L35" s="4"/>
      <c r="M35" s="4"/>
    </row>
    <row r="36" spans="1:13">
      <c r="A36" s="1" t="s">
        <v>14</v>
      </c>
      <c r="B36" s="1">
        <v>185</v>
      </c>
      <c r="C36" s="1">
        <f t="shared" si="0"/>
        <v>202</v>
      </c>
      <c r="D36" s="1">
        <v>1.0900000000000001</v>
      </c>
      <c r="E36" s="1">
        <v>-26.08</v>
      </c>
      <c r="F36" s="1">
        <v>0.09</v>
      </c>
      <c r="G36" s="1">
        <v>4</v>
      </c>
      <c r="H36" s="1">
        <v>12.1</v>
      </c>
      <c r="I36" s="10">
        <v>42.911954770000001</v>
      </c>
      <c r="K36" s="1">
        <v>3</v>
      </c>
      <c r="L36" s="4"/>
      <c r="M36" s="4"/>
    </row>
    <row r="37" spans="1:13">
      <c r="A37" s="1" t="s">
        <v>14</v>
      </c>
      <c r="B37" s="1">
        <v>199.5</v>
      </c>
      <c r="C37" s="1">
        <f t="shared" si="0"/>
        <v>216.5</v>
      </c>
      <c r="D37" s="1">
        <v>0.8</v>
      </c>
      <c r="E37" s="1">
        <v>-25.93</v>
      </c>
      <c r="F37" s="1">
        <v>7.0000000000000007E-2</v>
      </c>
      <c r="G37" s="1">
        <v>2.68</v>
      </c>
      <c r="H37" s="1">
        <v>10.93</v>
      </c>
      <c r="I37" s="10">
        <v>53.461648949999997</v>
      </c>
      <c r="K37" s="1">
        <v>3</v>
      </c>
      <c r="L37" s="4"/>
      <c r="M37" s="4"/>
    </row>
    <row r="38" spans="1:13">
      <c r="A38" s="1" t="s">
        <v>14</v>
      </c>
      <c r="B38" s="1">
        <v>220</v>
      </c>
      <c r="C38" s="1">
        <f t="shared" si="0"/>
        <v>237</v>
      </c>
      <c r="D38" s="1">
        <v>1</v>
      </c>
      <c r="E38" s="1">
        <v>-25.88</v>
      </c>
      <c r="F38" s="1">
        <v>0.08</v>
      </c>
      <c r="G38" s="1">
        <v>3.82</v>
      </c>
      <c r="H38" s="1">
        <v>12.41</v>
      </c>
      <c r="I38" s="10">
        <v>74.528082029999993</v>
      </c>
      <c r="J38" s="1">
        <v>2.62</v>
      </c>
      <c r="K38" s="1">
        <v>4</v>
      </c>
      <c r="L38" s="4"/>
      <c r="M38" s="4"/>
    </row>
    <row r="39" spans="1:13">
      <c r="A39" s="1" t="s">
        <v>14</v>
      </c>
      <c r="B39" s="1">
        <v>241.5</v>
      </c>
      <c r="C39" s="1">
        <f t="shared" si="0"/>
        <v>258.5</v>
      </c>
      <c r="D39" s="1">
        <v>1.84</v>
      </c>
      <c r="E39" s="1">
        <v>-25.73</v>
      </c>
      <c r="F39" s="1">
        <v>0.15</v>
      </c>
      <c r="G39" s="1">
        <v>3.84</v>
      </c>
      <c r="H39" s="1">
        <v>12.55</v>
      </c>
      <c r="I39" s="10">
        <v>53.748344369999998</v>
      </c>
      <c r="K39" s="1">
        <v>3</v>
      </c>
      <c r="L39" s="4"/>
      <c r="M39" s="4"/>
    </row>
    <row r="40" spans="1:13">
      <c r="A40" s="1" t="s">
        <v>14</v>
      </c>
      <c r="B40" s="1">
        <v>262</v>
      </c>
      <c r="C40" s="1">
        <f t="shared" si="0"/>
        <v>279</v>
      </c>
      <c r="D40" s="1"/>
      <c r="E40" s="1"/>
      <c r="F40" s="1"/>
      <c r="G40" s="1"/>
      <c r="H40" s="1"/>
      <c r="I40" s="10"/>
      <c r="K40" s="1">
        <v>10</v>
      </c>
      <c r="L40" s="4">
        <v>6.43</v>
      </c>
      <c r="M40" s="4">
        <v>114.8</v>
      </c>
    </row>
    <row r="41" spans="1:13">
      <c r="A41" s="1" t="s">
        <v>14</v>
      </c>
      <c r="B41" s="1">
        <v>272</v>
      </c>
      <c r="C41" s="1">
        <v>289</v>
      </c>
      <c r="D41" s="1">
        <v>1.22</v>
      </c>
      <c r="E41" s="1">
        <v>-25.65</v>
      </c>
      <c r="I41" s="11">
        <v>45.081892209999999</v>
      </c>
      <c r="K41" s="1">
        <v>30</v>
      </c>
      <c r="L41" s="4"/>
      <c r="M41" s="4"/>
    </row>
    <row r="42" spans="1:13">
      <c r="A42" s="1" t="s">
        <v>14</v>
      </c>
      <c r="B42" s="1">
        <v>279.5</v>
      </c>
      <c r="C42" s="1">
        <f t="shared" si="0"/>
        <v>296.5</v>
      </c>
      <c r="D42" s="1">
        <v>1.32</v>
      </c>
      <c r="E42" s="1">
        <v>-25.99</v>
      </c>
      <c r="F42" s="1">
        <v>0.12</v>
      </c>
      <c r="G42" s="1">
        <v>2.96</v>
      </c>
      <c r="H42" s="1">
        <v>11.12</v>
      </c>
      <c r="I42" s="10">
        <v>44.23076923</v>
      </c>
      <c r="J42" s="1">
        <v>2.6269999999999998</v>
      </c>
      <c r="K42" s="1">
        <v>3</v>
      </c>
      <c r="L42" s="4"/>
      <c r="M42" s="4"/>
    </row>
    <row r="43" spans="1:13" ht="15">
      <c r="A43" s="8" t="s">
        <v>15</v>
      </c>
      <c r="C43" s="1">
        <v>62.5</v>
      </c>
      <c r="D43">
        <v>4.1499999999999995</v>
      </c>
      <c r="E43">
        <v>-27.116666666666664</v>
      </c>
      <c r="I43" s="11">
        <v>35.3406593406593</v>
      </c>
      <c r="K43" s="1">
        <v>5</v>
      </c>
      <c r="L43" s="4"/>
      <c r="M43" s="4"/>
    </row>
    <row r="44" spans="1:13" ht="15">
      <c r="A44" t="s">
        <v>16</v>
      </c>
      <c r="C44" s="1">
        <v>67.5</v>
      </c>
      <c r="I44" s="11"/>
      <c r="K44" s="1">
        <v>5</v>
      </c>
      <c r="L44" s="4">
        <v>5.78</v>
      </c>
      <c r="M44" s="4">
        <v>103.5</v>
      </c>
    </row>
    <row r="45" spans="1:13" ht="15">
      <c r="A45" t="s">
        <v>17</v>
      </c>
      <c r="C45" s="1">
        <v>205</v>
      </c>
      <c r="I45" s="11"/>
      <c r="K45" s="1">
        <v>10</v>
      </c>
      <c r="L45" s="4">
        <v>5.7</v>
      </c>
      <c r="M45" s="4">
        <v>503.8</v>
      </c>
    </row>
    <row r="46" spans="1:13" ht="15">
      <c r="A46" s="9" t="s">
        <v>18</v>
      </c>
      <c r="C46" s="1">
        <v>212.5</v>
      </c>
      <c r="D46">
        <v>5.5100000000000007</v>
      </c>
      <c r="E46">
        <v>-27.669999999999998</v>
      </c>
      <c r="I46" s="11">
        <v>85.530821917808225</v>
      </c>
      <c r="K46" s="1">
        <v>5</v>
      </c>
    </row>
    <row r="47" spans="1:13" ht="15">
      <c r="A47" t="s">
        <v>16</v>
      </c>
      <c r="C47" s="1">
        <v>360</v>
      </c>
      <c r="I47" s="11"/>
      <c r="K47" s="1">
        <v>10</v>
      </c>
      <c r="L47">
        <v>6.23</v>
      </c>
      <c r="M47">
        <v>113.6</v>
      </c>
    </row>
    <row r="48" spans="1:13" ht="15">
      <c r="A48" s="9" t="s">
        <v>19</v>
      </c>
      <c r="C48" s="1">
        <v>367.5</v>
      </c>
      <c r="D48">
        <v>1.4033333333333333</v>
      </c>
      <c r="E48">
        <v>-26.203333333333333</v>
      </c>
      <c r="I48" s="11">
        <v>39.189319918738512</v>
      </c>
      <c r="K48" s="1">
        <v>5</v>
      </c>
    </row>
    <row r="49" spans="1:13" ht="15">
      <c r="A49" t="s">
        <v>17</v>
      </c>
      <c r="C49" s="1">
        <v>535</v>
      </c>
      <c r="I49" s="11"/>
      <c r="K49" s="1">
        <v>10</v>
      </c>
      <c r="L49">
        <v>6.98</v>
      </c>
      <c r="M49">
        <v>130.6</v>
      </c>
    </row>
    <row r="50" spans="1:13" ht="15">
      <c r="A50" s="9" t="s">
        <v>20</v>
      </c>
      <c r="C50" s="1">
        <v>543.5</v>
      </c>
      <c r="D50">
        <v>1.5666666666666667</v>
      </c>
      <c r="E50">
        <v>-26.073333333333334</v>
      </c>
      <c r="I50" s="11">
        <v>62.51505661286437</v>
      </c>
      <c r="K50" s="1">
        <v>7</v>
      </c>
    </row>
    <row r="51" spans="1:13" ht="15">
      <c r="A51" t="s">
        <v>16</v>
      </c>
      <c r="C51" s="1">
        <v>740</v>
      </c>
      <c r="I51" s="11"/>
      <c r="K51" s="1">
        <v>20</v>
      </c>
      <c r="L51">
        <v>6.9</v>
      </c>
      <c r="M51">
        <v>202.5</v>
      </c>
    </row>
    <row r="52" spans="1:13" ht="15">
      <c r="A52" s="9" t="s">
        <v>21</v>
      </c>
      <c r="C52" s="1">
        <v>777.5</v>
      </c>
      <c r="D52">
        <v>1.6725000000000001</v>
      </c>
      <c r="E52">
        <v>-26.215</v>
      </c>
      <c r="I52" s="11">
        <v>44.038214220099192</v>
      </c>
      <c r="K52" s="1">
        <v>5</v>
      </c>
    </row>
    <row r="53" spans="1:13" ht="15">
      <c r="I53" s="11"/>
    </row>
    <row r="54" spans="1:13" ht="15">
      <c r="I54" s="11"/>
    </row>
    <row r="55" spans="1:13" ht="15">
      <c r="I55" s="11"/>
    </row>
    <row r="56" spans="1:13">
      <c r="I56" s="11"/>
    </row>
    <row r="57" spans="1:13">
      <c r="I57" s="11"/>
    </row>
    <row r="58" spans="1:13" ht="15">
      <c r="I58" s="11"/>
    </row>
    <row r="59" spans="1:13">
      <c r="I59" s="11"/>
    </row>
    <row r="60" spans="1:13">
      <c r="I60" s="11"/>
    </row>
    <row r="63" spans="1:13" ht="15"/>
    <row r="68" ht="15"/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722A-9B16-4423-AC3F-33CBEF65A577}">
  <dimension ref="A1:R54"/>
  <sheetViews>
    <sheetView zoomScale="95" workbookViewId="0">
      <selection activeCell="M30" sqref="M30"/>
    </sheetView>
  </sheetViews>
  <sheetFormatPr defaultRowHeight="14.25"/>
  <cols>
    <col min="2" max="2" width="14.5703125" bestFit="1" customWidth="1"/>
    <col min="3" max="3" width="10.140625" bestFit="1" customWidth="1"/>
    <col min="4" max="4" width="14" bestFit="1" customWidth="1"/>
    <col min="5" max="5" width="12.7109375" bestFit="1" customWidth="1"/>
    <col min="6" max="6" width="10" bestFit="1" customWidth="1"/>
    <col min="10" max="10" width="16.42578125" customWidth="1"/>
    <col min="11" max="11" width="12.140625" bestFit="1" customWidth="1"/>
    <col min="12" max="12" width="9.140625" bestFit="1" customWidth="1"/>
    <col min="13" max="13" width="18.42578125" bestFit="1" customWidth="1"/>
    <col min="14" max="14" width="19" bestFit="1" customWidth="1"/>
    <col min="15" max="15" width="19.5703125" customWidth="1"/>
    <col min="16" max="17" width="21" customWidth="1"/>
    <col min="18" max="18" width="20.140625" customWidth="1"/>
  </cols>
  <sheetData>
    <row r="1" spans="1:18" ht="28.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J1" s="6" t="s">
        <v>28</v>
      </c>
      <c r="K1" s="6" t="s">
        <v>29</v>
      </c>
      <c r="L1" s="6" t="s">
        <v>30</v>
      </c>
      <c r="M1" s="6" t="s">
        <v>31</v>
      </c>
      <c r="N1" s="6" t="s">
        <v>32</v>
      </c>
      <c r="O1" s="6" t="s">
        <v>33</v>
      </c>
      <c r="P1" s="6" t="s">
        <v>34</v>
      </c>
      <c r="Q1" s="6" t="s">
        <v>35</v>
      </c>
      <c r="R1" s="6" t="s">
        <v>36</v>
      </c>
    </row>
    <row r="2" spans="1:18">
      <c r="A2" s="3" t="s">
        <v>37</v>
      </c>
      <c r="B2" s="4">
        <v>28.12454743</v>
      </c>
      <c r="C2">
        <v>50</v>
      </c>
      <c r="D2">
        <v>54</v>
      </c>
      <c r="E2">
        <f>AVERAGE(C2:D2)</f>
        <v>52</v>
      </c>
      <c r="F2">
        <f t="shared" ref="F2:F33" si="0">D2-C2</f>
        <v>4</v>
      </c>
      <c r="J2" s="1" t="s">
        <v>38</v>
      </c>
      <c r="K2" s="1">
        <v>0.4</v>
      </c>
      <c r="L2" s="1">
        <v>0.7</v>
      </c>
      <c r="M2" s="1">
        <v>1</v>
      </c>
      <c r="N2" s="1"/>
      <c r="O2" s="7">
        <f>(((7.5*10^-5)*100)/K2)*1000</f>
        <v>18.75</v>
      </c>
      <c r="P2" s="7">
        <f>(((7.5*10^-5)*100)/L2)*1000</f>
        <v>10.714285714285715</v>
      </c>
      <c r="Q2" s="7">
        <f>(((7.5*10^-5)*100)/M2)*1000</f>
        <v>7.5000000000000009</v>
      </c>
      <c r="R2" s="7" t="e">
        <f>(((7.5*10^-5)*100)/N2)*1000</f>
        <v>#DIV/0!</v>
      </c>
    </row>
    <row r="3" spans="1:18">
      <c r="A3" s="3" t="s">
        <v>39</v>
      </c>
      <c r="B3" s="4">
        <v>19.22683052</v>
      </c>
      <c r="C3">
        <v>54</v>
      </c>
      <c r="D3">
        <v>58</v>
      </c>
      <c r="E3">
        <f>AVERAGE(C3:D3)</f>
        <v>56</v>
      </c>
      <c r="F3">
        <f t="shared" si="0"/>
        <v>4</v>
      </c>
      <c r="J3" s="1" t="s">
        <v>40</v>
      </c>
      <c r="K3" s="1">
        <v>0.5</v>
      </c>
      <c r="L3" s="1">
        <v>0.7</v>
      </c>
      <c r="M3" s="1">
        <v>1</v>
      </c>
      <c r="N3" s="1"/>
      <c r="O3" s="7">
        <f t="shared" ref="O3:O13" si="1">(((7.5*10^-5)*100)/K3)*1000</f>
        <v>15.000000000000002</v>
      </c>
      <c r="P3" s="7">
        <f t="shared" ref="P3:P13" si="2">(((7.5*10^-5)*100)/L3)*1000</f>
        <v>10.714285714285715</v>
      </c>
      <c r="Q3" s="7">
        <f t="shared" ref="Q3:Q13" si="3">(((7.5*10^-5)*100)/M3)*1000</f>
        <v>7.5000000000000009</v>
      </c>
      <c r="R3" s="7" t="e">
        <f t="shared" ref="R3:R13" si="4">(((7.5*10^-5)*100)/N3)*1000</f>
        <v>#DIV/0!</v>
      </c>
    </row>
    <row r="4" spans="1:18">
      <c r="A4" s="3" t="s">
        <v>41</v>
      </c>
      <c r="B4" s="4">
        <v>45.908273379999997</v>
      </c>
      <c r="C4">
        <v>70</v>
      </c>
      <c r="D4">
        <v>75</v>
      </c>
      <c r="E4">
        <f>AVERAGE(C4:D4)</f>
        <v>72.5</v>
      </c>
      <c r="F4">
        <f t="shared" si="0"/>
        <v>5</v>
      </c>
      <c r="J4" s="1" t="s">
        <v>42</v>
      </c>
      <c r="K4" s="1">
        <v>0.5</v>
      </c>
      <c r="L4" s="1">
        <v>1</v>
      </c>
      <c r="M4" s="1">
        <v>2.5</v>
      </c>
      <c r="N4" s="1"/>
      <c r="O4" s="7">
        <f t="shared" si="1"/>
        <v>15.000000000000002</v>
      </c>
      <c r="P4" s="7">
        <f t="shared" si="2"/>
        <v>7.5000000000000009</v>
      </c>
      <c r="Q4" s="7">
        <f t="shared" si="3"/>
        <v>3</v>
      </c>
      <c r="R4" s="7" t="e">
        <f t="shared" si="4"/>
        <v>#DIV/0!</v>
      </c>
    </row>
    <row r="5" spans="1:18">
      <c r="A5" s="3" t="s">
        <v>43</v>
      </c>
      <c r="B5" s="4">
        <v>65.158371040000006</v>
      </c>
      <c r="C5">
        <v>91</v>
      </c>
      <c r="D5">
        <v>97</v>
      </c>
      <c r="E5">
        <f>AVERAGE(C5:D5)</f>
        <v>94</v>
      </c>
      <c r="F5">
        <f t="shared" si="0"/>
        <v>6</v>
      </c>
      <c r="J5" s="1" t="s">
        <v>44</v>
      </c>
      <c r="K5" s="1">
        <v>3.5</v>
      </c>
      <c r="L5" s="1">
        <v>8</v>
      </c>
      <c r="M5" s="1">
        <v>12</v>
      </c>
      <c r="N5" s="1">
        <v>20</v>
      </c>
      <c r="O5" s="7">
        <f t="shared" si="1"/>
        <v>2.1428571428571428</v>
      </c>
      <c r="P5" s="7">
        <f t="shared" si="2"/>
        <v>0.93750000000000011</v>
      </c>
      <c r="Q5" s="7">
        <f t="shared" si="3"/>
        <v>0.625</v>
      </c>
      <c r="R5" s="7">
        <f t="shared" si="4"/>
        <v>0.375</v>
      </c>
    </row>
    <row r="6" spans="1:18">
      <c r="A6" s="3" t="s">
        <v>45</v>
      </c>
      <c r="B6" s="4">
        <v>62.266415219999999</v>
      </c>
      <c r="C6">
        <v>123</v>
      </c>
      <c r="D6">
        <v>128</v>
      </c>
      <c r="E6">
        <f>AVERAGE(C6:D6)</f>
        <v>125.5</v>
      </c>
      <c r="F6">
        <f t="shared" si="0"/>
        <v>5</v>
      </c>
      <c r="J6" s="1" t="s">
        <v>46</v>
      </c>
      <c r="K6" s="1">
        <v>0.5</v>
      </c>
      <c r="L6" s="1">
        <v>0.8</v>
      </c>
      <c r="M6" s="1">
        <v>1</v>
      </c>
      <c r="N6" s="1"/>
      <c r="O6" s="7">
        <f t="shared" si="1"/>
        <v>15.000000000000002</v>
      </c>
      <c r="P6" s="7">
        <f t="shared" si="2"/>
        <v>9.375</v>
      </c>
      <c r="Q6" s="7">
        <f t="shared" si="3"/>
        <v>7.5000000000000009</v>
      </c>
      <c r="R6" s="7" t="e">
        <f t="shared" si="4"/>
        <v>#DIV/0!</v>
      </c>
    </row>
    <row r="7" spans="1:18">
      <c r="A7" s="3" t="s">
        <v>47</v>
      </c>
      <c r="B7" s="4">
        <v>36.246030810000001</v>
      </c>
      <c r="F7">
        <f t="shared" si="0"/>
        <v>0</v>
      </c>
      <c r="J7" s="1" t="s">
        <v>48</v>
      </c>
      <c r="K7" s="1">
        <v>1</v>
      </c>
      <c r="L7" s="1">
        <v>1.5</v>
      </c>
      <c r="M7" s="1">
        <v>2</v>
      </c>
      <c r="N7" s="1"/>
      <c r="O7" s="7">
        <f t="shared" si="1"/>
        <v>7.5000000000000009</v>
      </c>
      <c r="P7" s="7">
        <f t="shared" si="2"/>
        <v>5</v>
      </c>
      <c r="Q7" s="7">
        <f t="shared" si="3"/>
        <v>3.7500000000000004</v>
      </c>
      <c r="R7" s="7" t="e">
        <f t="shared" si="4"/>
        <v>#DIV/0!</v>
      </c>
    </row>
    <row r="8" spans="1:18">
      <c r="A8" s="3" t="s">
        <v>49</v>
      </c>
      <c r="B8" s="4">
        <v>37.457289289999999</v>
      </c>
      <c r="F8">
        <f t="shared" si="0"/>
        <v>0</v>
      </c>
      <c r="J8" s="1" t="s">
        <v>50</v>
      </c>
      <c r="K8" s="1">
        <v>0.8</v>
      </c>
      <c r="L8" s="1">
        <v>2</v>
      </c>
      <c r="M8" s="1">
        <v>5</v>
      </c>
      <c r="N8" s="1">
        <v>8</v>
      </c>
      <c r="O8" s="7">
        <f t="shared" si="1"/>
        <v>9.375</v>
      </c>
      <c r="P8" s="7">
        <f t="shared" si="2"/>
        <v>3.7500000000000004</v>
      </c>
      <c r="Q8" s="7">
        <f t="shared" si="3"/>
        <v>1.5</v>
      </c>
      <c r="R8" s="7">
        <f t="shared" si="4"/>
        <v>0.93750000000000011</v>
      </c>
    </row>
    <row r="9" spans="1:18">
      <c r="A9" s="3" t="s">
        <v>51</v>
      </c>
      <c r="B9" s="4">
        <v>34.237187130000002</v>
      </c>
      <c r="C9">
        <v>134</v>
      </c>
      <c r="D9">
        <v>138</v>
      </c>
      <c r="E9">
        <f>AVERAGE(C9:D9)</f>
        <v>136</v>
      </c>
      <c r="F9">
        <f t="shared" si="0"/>
        <v>4</v>
      </c>
      <c r="J9" s="1" t="s">
        <v>52</v>
      </c>
      <c r="K9" s="1">
        <v>0.5</v>
      </c>
      <c r="L9" s="1">
        <v>2</v>
      </c>
      <c r="M9" s="1">
        <v>5</v>
      </c>
      <c r="N9" s="1">
        <v>15</v>
      </c>
      <c r="O9" s="7">
        <f t="shared" si="1"/>
        <v>15.000000000000002</v>
      </c>
      <c r="P9" s="7">
        <f t="shared" si="2"/>
        <v>3.7500000000000004</v>
      </c>
      <c r="Q9" s="7">
        <f t="shared" si="3"/>
        <v>1.5</v>
      </c>
      <c r="R9" s="7">
        <f t="shared" si="4"/>
        <v>0.5</v>
      </c>
    </row>
    <row r="10" spans="1:18">
      <c r="A10" s="3" t="s">
        <v>53</v>
      </c>
      <c r="B10" s="4">
        <v>29.281045750000001</v>
      </c>
      <c r="C10">
        <v>145</v>
      </c>
      <c r="D10">
        <v>150</v>
      </c>
      <c r="E10">
        <f>AVERAGE(C10:D10)</f>
        <v>147.5</v>
      </c>
      <c r="F10">
        <f t="shared" si="0"/>
        <v>5</v>
      </c>
      <c r="J10" s="1" t="s">
        <v>54</v>
      </c>
      <c r="K10" s="1">
        <v>0.5</v>
      </c>
      <c r="L10" s="1">
        <v>2</v>
      </c>
      <c r="M10" s="1">
        <v>5</v>
      </c>
      <c r="N10" s="1">
        <v>10</v>
      </c>
      <c r="O10" s="7">
        <f t="shared" si="1"/>
        <v>15.000000000000002</v>
      </c>
      <c r="P10" s="7">
        <f t="shared" si="2"/>
        <v>3.7500000000000004</v>
      </c>
      <c r="Q10" s="7">
        <f t="shared" si="3"/>
        <v>1.5</v>
      </c>
      <c r="R10" s="7">
        <f t="shared" si="4"/>
        <v>0.75</v>
      </c>
    </row>
    <row r="11" spans="1:18">
      <c r="A11" s="3" t="s">
        <v>55</v>
      </c>
      <c r="B11" s="4">
        <v>30.91439355</v>
      </c>
      <c r="C11">
        <v>161</v>
      </c>
      <c r="D11">
        <v>165</v>
      </c>
      <c r="E11">
        <f>AVERAGE(C11:D11)</f>
        <v>163</v>
      </c>
      <c r="F11">
        <f t="shared" si="0"/>
        <v>4</v>
      </c>
      <c r="J11" s="1" t="s">
        <v>56</v>
      </c>
      <c r="K11" s="1">
        <v>0.5</v>
      </c>
      <c r="L11" s="1">
        <v>2</v>
      </c>
      <c r="M11" s="1">
        <v>5</v>
      </c>
      <c r="N11" s="1">
        <v>10</v>
      </c>
      <c r="O11" s="7">
        <f t="shared" si="1"/>
        <v>15.000000000000002</v>
      </c>
      <c r="P11" s="7">
        <f t="shared" si="2"/>
        <v>3.7500000000000004</v>
      </c>
      <c r="Q11" s="7">
        <f t="shared" si="3"/>
        <v>1.5</v>
      </c>
      <c r="R11" s="7">
        <f t="shared" si="4"/>
        <v>0.75</v>
      </c>
    </row>
    <row r="12" spans="1:18">
      <c r="A12" s="3" t="s">
        <v>57</v>
      </c>
      <c r="B12" s="4">
        <v>32.884800220000002</v>
      </c>
      <c r="C12">
        <v>184</v>
      </c>
      <c r="D12">
        <v>187</v>
      </c>
      <c r="E12">
        <f>AVERAGE(C12:D12)</f>
        <v>185.5</v>
      </c>
      <c r="F12">
        <f t="shared" si="0"/>
        <v>3</v>
      </c>
      <c r="J12" s="1" t="s">
        <v>58</v>
      </c>
      <c r="K12" s="1">
        <v>0.5</v>
      </c>
      <c r="L12" s="1">
        <v>2</v>
      </c>
      <c r="M12" s="1">
        <v>5</v>
      </c>
      <c r="N12" s="1">
        <v>10</v>
      </c>
      <c r="O12" s="7">
        <f t="shared" si="1"/>
        <v>15.000000000000002</v>
      </c>
      <c r="P12" s="7">
        <f t="shared" si="2"/>
        <v>3.7500000000000004</v>
      </c>
      <c r="Q12" s="7">
        <f t="shared" si="3"/>
        <v>1.5</v>
      </c>
      <c r="R12" s="7">
        <f t="shared" si="4"/>
        <v>0.75</v>
      </c>
    </row>
    <row r="13" spans="1:18">
      <c r="A13" s="3" t="s">
        <v>59</v>
      </c>
      <c r="B13" s="4">
        <v>36.615811370000003</v>
      </c>
      <c r="C13">
        <v>226</v>
      </c>
      <c r="D13">
        <v>230</v>
      </c>
      <c r="E13">
        <f>AVERAGE(C13:D13)</f>
        <v>228</v>
      </c>
      <c r="F13">
        <f t="shared" si="0"/>
        <v>4</v>
      </c>
      <c r="J13" s="1" t="s">
        <v>60</v>
      </c>
      <c r="K13" s="1">
        <v>0.5</v>
      </c>
      <c r="L13" s="1">
        <v>2</v>
      </c>
      <c r="M13" s="1">
        <v>5</v>
      </c>
      <c r="N13" s="1">
        <v>10</v>
      </c>
      <c r="O13" s="7">
        <f t="shared" si="1"/>
        <v>15.000000000000002</v>
      </c>
      <c r="P13" s="7">
        <f t="shared" si="2"/>
        <v>3.7500000000000004</v>
      </c>
      <c r="Q13" s="7">
        <f t="shared" si="3"/>
        <v>1.5</v>
      </c>
      <c r="R13" s="7">
        <f t="shared" si="4"/>
        <v>0.75</v>
      </c>
    </row>
    <row r="14" spans="1:18">
      <c r="A14" s="3" t="s">
        <v>61</v>
      </c>
      <c r="B14" s="4">
        <v>40.182410419999997</v>
      </c>
      <c r="F14">
        <f t="shared" si="0"/>
        <v>0</v>
      </c>
    </row>
    <row r="15" spans="1:18">
      <c r="A15" s="3" t="s">
        <v>62</v>
      </c>
      <c r="B15" s="4">
        <v>38.4</v>
      </c>
      <c r="F15">
        <f t="shared" si="0"/>
        <v>0</v>
      </c>
    </row>
    <row r="16" spans="1:18">
      <c r="A16" s="3" t="s">
        <v>63</v>
      </c>
      <c r="B16" s="4">
        <v>45.675803399999999</v>
      </c>
      <c r="C16">
        <v>246</v>
      </c>
      <c r="D16">
        <v>248</v>
      </c>
      <c r="E16">
        <f>AVERAGE(C16:D16)</f>
        <v>247</v>
      </c>
      <c r="F16">
        <f t="shared" si="0"/>
        <v>2</v>
      </c>
    </row>
    <row r="17" spans="1:14">
      <c r="A17" s="3" t="s">
        <v>64</v>
      </c>
      <c r="B17" s="4">
        <v>40.288184440000002</v>
      </c>
      <c r="C17">
        <v>266</v>
      </c>
      <c r="D17">
        <v>274</v>
      </c>
      <c r="E17">
        <f>AVERAGE(C17:D17)</f>
        <v>270</v>
      </c>
      <c r="F17">
        <f t="shared" si="0"/>
        <v>8</v>
      </c>
      <c r="J17" t="s">
        <v>65</v>
      </c>
    </row>
    <row r="18" spans="1:14">
      <c r="A18" s="3" t="s">
        <v>66</v>
      </c>
      <c r="B18" s="4">
        <v>35.21126761</v>
      </c>
      <c r="C18">
        <v>288</v>
      </c>
      <c r="D18">
        <v>294</v>
      </c>
      <c r="E18">
        <f>AVERAGE(C18:D18)</f>
        <v>291</v>
      </c>
      <c r="F18">
        <f t="shared" si="0"/>
        <v>6</v>
      </c>
      <c r="J18" t="s">
        <v>67</v>
      </c>
      <c r="K18" s="1" t="s">
        <v>68</v>
      </c>
      <c r="L18" t="s">
        <v>69</v>
      </c>
      <c r="M18" t="s">
        <v>70</v>
      </c>
      <c r="N18" t="s">
        <v>71</v>
      </c>
    </row>
    <row r="19" spans="1:14">
      <c r="A19" s="3" t="s">
        <v>72</v>
      </c>
      <c r="B19" s="4">
        <v>41.730133639999998</v>
      </c>
      <c r="F19">
        <f t="shared" si="0"/>
        <v>0</v>
      </c>
      <c r="J19" t="s">
        <v>73</v>
      </c>
      <c r="K19" s="1">
        <v>0.71</v>
      </c>
      <c r="L19">
        <f>K19*10</f>
        <v>7.1</v>
      </c>
      <c r="M19">
        <v>5</v>
      </c>
      <c r="N19">
        <v>50</v>
      </c>
    </row>
    <row r="20" spans="1:14">
      <c r="A20" s="3" t="s">
        <v>74</v>
      </c>
      <c r="B20" s="4">
        <v>50.445453020000002</v>
      </c>
      <c r="C20">
        <v>306</v>
      </c>
      <c r="D20">
        <v>310</v>
      </c>
      <c r="E20">
        <f>AVERAGE(C20:D20)</f>
        <v>308</v>
      </c>
      <c r="F20">
        <f t="shared" si="0"/>
        <v>4</v>
      </c>
      <c r="M20">
        <v>5</v>
      </c>
      <c r="N20">
        <v>75</v>
      </c>
    </row>
    <row r="21" spans="1:14">
      <c r="A21" s="3" t="s">
        <v>75</v>
      </c>
      <c r="B21" s="4">
        <v>46.367521369999999</v>
      </c>
      <c r="F21">
        <f t="shared" si="0"/>
        <v>0</v>
      </c>
    </row>
    <row r="22" spans="1:14">
      <c r="A22" s="3" t="s">
        <v>76</v>
      </c>
      <c r="B22" s="4">
        <v>75.699440449999997</v>
      </c>
      <c r="F22">
        <f t="shared" si="0"/>
        <v>0</v>
      </c>
    </row>
    <row r="23" spans="1:14">
      <c r="A23" s="3" t="s">
        <v>77</v>
      </c>
      <c r="B23" s="4">
        <v>55.542900529999997</v>
      </c>
      <c r="F23">
        <f t="shared" si="0"/>
        <v>0</v>
      </c>
    </row>
    <row r="24" spans="1:14">
      <c r="A24" s="3" t="s">
        <v>78</v>
      </c>
      <c r="B24" s="4">
        <v>79.119878600000007</v>
      </c>
      <c r="F24">
        <f t="shared" si="0"/>
        <v>0</v>
      </c>
    </row>
    <row r="25" spans="1:14">
      <c r="A25" s="3" t="s">
        <v>79</v>
      </c>
      <c r="B25" s="4">
        <v>33.684782609999999</v>
      </c>
      <c r="F25">
        <f t="shared" si="0"/>
        <v>0</v>
      </c>
    </row>
    <row r="26" spans="1:14">
      <c r="A26" s="3" t="s">
        <v>80</v>
      </c>
      <c r="B26" s="4">
        <v>55.23809524</v>
      </c>
      <c r="F26">
        <f t="shared" si="0"/>
        <v>0</v>
      </c>
    </row>
    <row r="27" spans="1:14">
      <c r="A27" s="3" t="s">
        <v>81</v>
      </c>
      <c r="B27" s="4">
        <v>50.1705088</v>
      </c>
      <c r="F27">
        <f t="shared" si="0"/>
        <v>0</v>
      </c>
    </row>
    <row r="28" spans="1:14">
      <c r="A28" s="3" t="s">
        <v>82</v>
      </c>
      <c r="B28" s="4">
        <v>794.06593410000005</v>
      </c>
      <c r="C28">
        <v>0</v>
      </c>
      <c r="D28">
        <v>4</v>
      </c>
      <c r="E28">
        <f t="shared" ref="E28:E34" si="5">AVERAGE(C28:D28)</f>
        <v>2</v>
      </c>
      <c r="F28">
        <f t="shared" si="0"/>
        <v>4</v>
      </c>
    </row>
    <row r="29" spans="1:14">
      <c r="A29" s="3" t="s">
        <v>83</v>
      </c>
      <c r="B29" s="4">
        <v>504.25</v>
      </c>
      <c r="C29">
        <v>4</v>
      </c>
      <c r="D29">
        <v>7</v>
      </c>
      <c r="E29">
        <f t="shared" si="5"/>
        <v>5.5</v>
      </c>
      <c r="F29">
        <f t="shared" si="0"/>
        <v>3</v>
      </c>
    </row>
    <row r="30" spans="1:14">
      <c r="A30" s="3" t="s">
        <v>84</v>
      </c>
      <c r="B30" s="4">
        <v>241.5416098</v>
      </c>
      <c r="C30">
        <v>23</v>
      </c>
      <c r="D30">
        <v>26</v>
      </c>
      <c r="E30">
        <f t="shared" si="5"/>
        <v>24.5</v>
      </c>
      <c r="F30">
        <f t="shared" si="0"/>
        <v>3</v>
      </c>
    </row>
    <row r="31" spans="1:14">
      <c r="A31" s="3" t="s">
        <v>85</v>
      </c>
      <c r="B31" s="4">
        <v>107.0616397</v>
      </c>
      <c r="C31">
        <v>26</v>
      </c>
      <c r="D31">
        <v>30</v>
      </c>
      <c r="E31">
        <f t="shared" si="5"/>
        <v>28</v>
      </c>
      <c r="F31">
        <f t="shared" si="0"/>
        <v>4</v>
      </c>
    </row>
    <row r="32" spans="1:14">
      <c r="A32" s="3" t="s">
        <v>86</v>
      </c>
      <c r="B32" s="4">
        <v>37.56097561</v>
      </c>
      <c r="C32">
        <v>39</v>
      </c>
      <c r="D32">
        <v>42</v>
      </c>
      <c r="E32">
        <f t="shared" si="5"/>
        <v>40.5</v>
      </c>
      <c r="F32">
        <f t="shared" si="0"/>
        <v>3</v>
      </c>
    </row>
    <row r="33" spans="1:6">
      <c r="A33" s="3" t="s">
        <v>87</v>
      </c>
      <c r="B33" s="4">
        <v>136.51667209999999</v>
      </c>
      <c r="C33">
        <v>63</v>
      </c>
      <c r="D33">
        <v>68</v>
      </c>
      <c r="E33">
        <f t="shared" si="5"/>
        <v>65.5</v>
      </c>
      <c r="F33">
        <f t="shared" si="0"/>
        <v>5</v>
      </c>
    </row>
    <row r="34" spans="1:6">
      <c r="A34" s="3" t="s">
        <v>88</v>
      </c>
      <c r="B34" s="4">
        <v>86.727850340000003</v>
      </c>
      <c r="C34">
        <v>71</v>
      </c>
      <c r="D34">
        <v>75</v>
      </c>
      <c r="E34">
        <f t="shared" si="5"/>
        <v>73</v>
      </c>
      <c r="F34">
        <f t="shared" ref="F34:F50" si="6">D34-C34</f>
        <v>4</v>
      </c>
    </row>
    <row r="35" spans="1:6">
      <c r="A35" s="3" t="s">
        <v>89</v>
      </c>
      <c r="B35" s="4">
        <v>107.7380952</v>
      </c>
      <c r="F35">
        <f t="shared" si="6"/>
        <v>0</v>
      </c>
    </row>
    <row r="36" spans="1:6">
      <c r="A36" s="3" t="s">
        <v>90</v>
      </c>
      <c r="B36" s="4">
        <v>50.591016549999999</v>
      </c>
      <c r="C36">
        <v>95</v>
      </c>
      <c r="D36">
        <v>97</v>
      </c>
      <c r="E36">
        <f>AVERAGE(C36:D36)</f>
        <v>96</v>
      </c>
      <c r="F36">
        <f t="shared" si="6"/>
        <v>2</v>
      </c>
    </row>
    <row r="37" spans="1:6">
      <c r="A37" s="3" t="s">
        <v>91</v>
      </c>
      <c r="B37" s="4">
        <v>103.9544638</v>
      </c>
      <c r="F37">
        <f t="shared" si="6"/>
        <v>0</v>
      </c>
    </row>
    <row r="38" spans="1:6">
      <c r="A38" s="3" t="s">
        <v>92</v>
      </c>
      <c r="B38" s="4">
        <v>150.11079459999999</v>
      </c>
      <c r="C38">
        <v>127</v>
      </c>
      <c r="D38">
        <v>131</v>
      </c>
      <c r="E38">
        <f>AVERAGE(C38:D38)</f>
        <v>129</v>
      </c>
      <c r="F38">
        <f t="shared" si="6"/>
        <v>4</v>
      </c>
    </row>
    <row r="39" spans="1:6">
      <c r="A39" s="3" t="s">
        <v>93</v>
      </c>
      <c r="B39" s="4">
        <v>80.46875</v>
      </c>
      <c r="F39">
        <f t="shared" si="6"/>
        <v>0</v>
      </c>
    </row>
    <row r="40" spans="1:6">
      <c r="A40" s="3" t="s">
        <v>94</v>
      </c>
      <c r="B40" s="4">
        <v>47.105836760000003</v>
      </c>
      <c r="C40">
        <v>172</v>
      </c>
      <c r="D40">
        <v>175</v>
      </c>
      <c r="E40">
        <f t="shared" ref="E40:E50" si="7">AVERAGE(C40:D40)</f>
        <v>173.5</v>
      </c>
      <c r="F40">
        <f t="shared" si="6"/>
        <v>3</v>
      </c>
    </row>
    <row r="41" spans="1:6">
      <c r="A41" s="3" t="s">
        <v>95</v>
      </c>
      <c r="B41" s="4">
        <v>42.911954770000001</v>
      </c>
      <c r="C41">
        <v>184</v>
      </c>
      <c r="D41">
        <v>187</v>
      </c>
      <c r="E41">
        <f t="shared" si="7"/>
        <v>185.5</v>
      </c>
      <c r="F41">
        <f t="shared" si="6"/>
        <v>3</v>
      </c>
    </row>
    <row r="42" spans="1:6">
      <c r="A42" s="3" t="s">
        <v>96</v>
      </c>
      <c r="B42" s="4">
        <v>53.461648949999997</v>
      </c>
      <c r="C42">
        <v>196</v>
      </c>
      <c r="D42">
        <v>199</v>
      </c>
      <c r="E42">
        <f t="shared" si="7"/>
        <v>197.5</v>
      </c>
      <c r="F42">
        <f t="shared" si="6"/>
        <v>3</v>
      </c>
    </row>
    <row r="43" spans="1:6">
      <c r="A43" s="3" t="s">
        <v>97</v>
      </c>
      <c r="B43" s="4">
        <v>74.528082029999993</v>
      </c>
      <c r="C43">
        <v>219</v>
      </c>
      <c r="D43">
        <v>223</v>
      </c>
      <c r="E43">
        <f t="shared" si="7"/>
        <v>221</v>
      </c>
      <c r="F43">
        <f t="shared" si="6"/>
        <v>4</v>
      </c>
    </row>
    <row r="44" spans="1:6">
      <c r="A44" s="3" t="s">
        <v>98</v>
      </c>
      <c r="B44" s="4">
        <v>53.748344369999998</v>
      </c>
      <c r="C44">
        <v>240</v>
      </c>
      <c r="D44">
        <v>243</v>
      </c>
      <c r="E44">
        <f t="shared" si="7"/>
        <v>241.5</v>
      </c>
      <c r="F44">
        <f t="shared" si="6"/>
        <v>3</v>
      </c>
    </row>
    <row r="45" spans="1:6">
      <c r="A45" s="3" t="s">
        <v>99</v>
      </c>
      <c r="B45" s="4">
        <v>50.124275060000002</v>
      </c>
      <c r="C45">
        <v>280</v>
      </c>
      <c r="D45">
        <v>282</v>
      </c>
      <c r="E45">
        <f t="shared" si="7"/>
        <v>281</v>
      </c>
      <c r="F45">
        <f t="shared" si="6"/>
        <v>2</v>
      </c>
    </row>
    <row r="46" spans="1:6">
      <c r="A46" s="3" t="s">
        <v>100</v>
      </c>
      <c r="B46" s="4">
        <v>44.23076923</v>
      </c>
      <c r="C46">
        <v>277</v>
      </c>
      <c r="D46">
        <v>280</v>
      </c>
      <c r="E46">
        <f t="shared" si="7"/>
        <v>278.5</v>
      </c>
      <c r="F46">
        <f t="shared" si="6"/>
        <v>3</v>
      </c>
    </row>
    <row r="47" spans="1:6">
      <c r="A47" s="5" t="s">
        <v>101</v>
      </c>
      <c r="B47" s="4">
        <v>548.83627609999996</v>
      </c>
      <c r="C47">
        <v>45</v>
      </c>
      <c r="D47">
        <v>63</v>
      </c>
      <c r="E47">
        <f t="shared" si="7"/>
        <v>54</v>
      </c>
      <c r="F47">
        <f t="shared" si="6"/>
        <v>18</v>
      </c>
    </row>
    <row r="48" spans="1:6">
      <c r="A48" s="5" t="s">
        <v>102</v>
      </c>
      <c r="B48" s="4">
        <v>45.768595040000001</v>
      </c>
      <c r="C48">
        <v>95</v>
      </c>
      <c r="D48">
        <v>104</v>
      </c>
      <c r="E48">
        <f t="shared" si="7"/>
        <v>99.5</v>
      </c>
      <c r="F48">
        <f t="shared" si="6"/>
        <v>9</v>
      </c>
    </row>
    <row r="49" spans="1:6">
      <c r="A49" s="5" t="s">
        <v>103</v>
      </c>
      <c r="B49" s="4">
        <v>45.081892209999999</v>
      </c>
      <c r="C49">
        <v>247</v>
      </c>
      <c r="D49">
        <v>277</v>
      </c>
      <c r="E49">
        <f t="shared" si="7"/>
        <v>262</v>
      </c>
      <c r="F49">
        <f t="shared" si="6"/>
        <v>30</v>
      </c>
    </row>
    <row r="50" spans="1:6">
      <c r="A50" s="5" t="s">
        <v>104</v>
      </c>
      <c r="B50" s="4">
        <v>63.578329879999998</v>
      </c>
      <c r="C50">
        <v>106</v>
      </c>
      <c r="D50">
        <v>112</v>
      </c>
      <c r="E50">
        <f t="shared" si="7"/>
        <v>109</v>
      </c>
      <c r="F50">
        <f t="shared" si="6"/>
        <v>6</v>
      </c>
    </row>
    <row r="52" spans="1:6">
      <c r="A52" s="4" t="s">
        <v>105</v>
      </c>
      <c r="B52" s="4">
        <v>29.9847793</v>
      </c>
      <c r="C52">
        <v>75</v>
      </c>
      <c r="D52">
        <v>84</v>
      </c>
      <c r="E52">
        <f>AVERAGE(C52:D52)</f>
        <v>79.5</v>
      </c>
      <c r="F52">
        <f>D52-C52</f>
        <v>9</v>
      </c>
    </row>
    <row r="53" spans="1:6">
      <c r="A53" s="4" t="s">
        <v>106</v>
      </c>
      <c r="B53" s="4">
        <v>30.772368780000001</v>
      </c>
      <c r="C53">
        <v>165</v>
      </c>
      <c r="D53">
        <v>183</v>
      </c>
      <c r="E53">
        <f>AVERAGE(C53:D53)</f>
        <v>174</v>
      </c>
      <c r="F53">
        <f>D53-C53</f>
        <v>18</v>
      </c>
    </row>
    <row r="54" spans="1:6">
      <c r="A54" s="4" t="s">
        <v>107</v>
      </c>
      <c r="B54" s="4">
        <v>48.959946889999998</v>
      </c>
      <c r="C54">
        <v>295</v>
      </c>
      <c r="D54">
        <v>306</v>
      </c>
      <c r="E54">
        <f>AVERAGE(C54:D54)</f>
        <v>300.5</v>
      </c>
      <c r="F54">
        <f>D54-C54</f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399C1A27E0AF41894123313F8FE809" ma:contentTypeVersion="15" ma:contentTypeDescription="Create a new document." ma:contentTypeScope="" ma:versionID="e07de18930135388ccced1506b8b4a7f">
  <xsd:schema xmlns:xsd="http://www.w3.org/2001/XMLSchema" xmlns:xs="http://www.w3.org/2001/XMLSchema" xmlns:p="http://schemas.microsoft.com/office/2006/metadata/properties" xmlns:ns2="bc3d5ea3-7785-46bb-b9af-f9b83859f82b" xmlns:ns3="d625d553-c4fb-4f90-b2bb-1bb896d82395" targetNamespace="http://schemas.microsoft.com/office/2006/metadata/properties" ma:root="true" ma:fieldsID="0284e746a4d0d93599233792b6626290" ns2:_="" ns3:_="">
    <xsd:import namespace="bc3d5ea3-7785-46bb-b9af-f9b83859f82b"/>
    <xsd:import namespace="d625d553-c4fb-4f90-b2bb-1bb896d823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d5ea3-7785-46bb-b9af-f9b83859f8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8c7800f-3133-4166-986f-ae8bcd4998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25d553-c4fb-4f90-b2bb-1bb896d8239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4f9d42c-d95d-4467-8982-8550518f9289}" ma:internalName="TaxCatchAll" ma:showField="CatchAllData" ma:web="d625d553-c4fb-4f90-b2bb-1bb896d823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3d5ea3-7785-46bb-b9af-f9b83859f82b">
      <Terms xmlns="http://schemas.microsoft.com/office/infopath/2007/PartnerControls"/>
    </lcf76f155ced4ddcb4097134ff3c332f>
    <TaxCatchAll xmlns="d625d553-c4fb-4f90-b2bb-1bb896d82395" xsi:nil="true"/>
  </documentManagement>
</p:properties>
</file>

<file path=customXml/itemProps1.xml><?xml version="1.0" encoding="utf-8"?>
<ds:datastoreItem xmlns:ds="http://schemas.openxmlformats.org/officeDocument/2006/customXml" ds:itemID="{70715DC3-8B56-4B75-BA1A-EA9EF3938350}"/>
</file>

<file path=customXml/itemProps2.xml><?xml version="1.0" encoding="utf-8"?>
<ds:datastoreItem xmlns:ds="http://schemas.openxmlformats.org/officeDocument/2006/customXml" ds:itemID="{339BEDD3-E165-422B-B985-ECD989AB51F7}"/>
</file>

<file path=customXml/itemProps3.xml><?xml version="1.0" encoding="utf-8"?>
<ds:datastoreItem xmlns:ds="http://schemas.openxmlformats.org/officeDocument/2006/customXml" ds:itemID="{87FBFF9F-1B74-4516-A0F8-EC281C7567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Garrett, Riley C</dc:creator>
  <cp:keywords/>
  <dc:description/>
  <cp:lastModifiedBy>Garrett, Riley C</cp:lastModifiedBy>
  <cp:revision/>
  <dcterms:created xsi:type="dcterms:W3CDTF">2025-03-10T15:15:06Z</dcterms:created>
  <dcterms:modified xsi:type="dcterms:W3CDTF">2025-07-30T22:06:44Z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0x01010046399C1A27E0AF41894123313F8FE809</vt:lpwstr>
  </property>
  <property fmtid="{D5CDD505-2E9C-101B-9397-08002B2CF9AE}" pid="3" name="MediaServiceImageTags">
    <vt:lpwstr/>
  </property>
</Properties>
</file>