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36746DB7-476B-4D62-8983-C01322C0189D}" xr6:coauthVersionLast="47" xr6:coauthVersionMax="47" xr10:uidLastSave="{00000000-0000-0000-0000-000000000000}"/>
  <bookViews>
    <workbookView xWindow="-108" yWindow="-108" windowWidth="23256" windowHeight="12456" activeTab="1" xr2:uid="{D50605F7-3A90-4557-A87F-22E16E2F9C63}"/>
  </bookViews>
  <sheets>
    <sheet name="Raw Data" sheetId="1" r:id="rId1"/>
    <sheet name="Chart Requirements" sheetId="2" r:id="rId2"/>
    <sheet name="KPIs" sheetId="5" r:id="rId3"/>
    <sheet name="Dashboard" sheetId="4" r:id="rId4"/>
  </sheets>
  <definedNames>
    <definedName name="_xlcn.WorksheetConnection_Youtubeanalysis.xlsxTable11" hidden="1">Table1[]</definedName>
    <definedName name="Slicer_Content_Category">#N/A</definedName>
  </definedNames>
  <calcPr calcId="191029"/>
  <pivotCaches>
    <pivotCache cacheId="0" r:id="rId5"/>
    <pivotCache cacheId="3" r:id="rId6"/>
    <pivotCache cacheId="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Youtube analysi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1" i="2" l="1"/>
  <c r="D92" i="2"/>
  <c r="D93" i="2"/>
  <c r="D94" i="2"/>
  <c r="D95" i="2"/>
  <c r="D96" i="2"/>
  <c r="D97" i="2"/>
  <c r="D98" i="2"/>
  <c r="D99" i="2"/>
  <c r="D100" i="2"/>
  <c r="D101" i="2"/>
  <c r="D90" i="2"/>
  <c r="U365" i="1"/>
  <c r="T365" i="1"/>
  <c r="C365" i="1"/>
  <c r="U364" i="1"/>
  <c r="T364" i="1"/>
  <c r="C364" i="1"/>
  <c r="U363" i="1"/>
  <c r="T363" i="1"/>
  <c r="C363" i="1"/>
  <c r="U362" i="1"/>
  <c r="T362" i="1"/>
  <c r="C362" i="1"/>
  <c r="U361" i="1"/>
  <c r="T361" i="1"/>
  <c r="C361" i="1"/>
  <c r="U360" i="1"/>
  <c r="T360" i="1"/>
  <c r="C360" i="1"/>
  <c r="U359" i="1"/>
  <c r="T359" i="1"/>
  <c r="C359" i="1"/>
  <c r="U358" i="1"/>
  <c r="T358" i="1"/>
  <c r="C358" i="1"/>
  <c r="U357" i="1"/>
  <c r="T357" i="1"/>
  <c r="C357" i="1"/>
  <c r="U356" i="1"/>
  <c r="T356" i="1"/>
  <c r="C356" i="1"/>
  <c r="U355" i="1"/>
  <c r="T355" i="1"/>
  <c r="C355" i="1"/>
  <c r="U354" i="1"/>
  <c r="T354" i="1"/>
  <c r="C354" i="1"/>
  <c r="U353" i="1"/>
  <c r="T353" i="1"/>
  <c r="C353" i="1"/>
  <c r="U352" i="1"/>
  <c r="T352" i="1"/>
  <c r="C352" i="1"/>
  <c r="U351" i="1"/>
  <c r="T351" i="1"/>
  <c r="C351" i="1"/>
  <c r="U350" i="1"/>
  <c r="T350" i="1"/>
  <c r="C350" i="1"/>
  <c r="U349" i="1"/>
  <c r="T349" i="1"/>
  <c r="C349" i="1"/>
  <c r="U348" i="1"/>
  <c r="T348" i="1"/>
  <c r="C348" i="1"/>
  <c r="U347" i="1"/>
  <c r="T347" i="1"/>
  <c r="C347" i="1"/>
  <c r="U346" i="1"/>
  <c r="T346" i="1"/>
  <c r="C346" i="1"/>
  <c r="U345" i="1"/>
  <c r="T345" i="1"/>
  <c r="C345" i="1"/>
  <c r="U344" i="1"/>
  <c r="T344" i="1"/>
  <c r="C344" i="1"/>
  <c r="U343" i="1"/>
  <c r="T343" i="1"/>
  <c r="C343" i="1"/>
  <c r="U342" i="1"/>
  <c r="T342" i="1"/>
  <c r="C342" i="1"/>
  <c r="U341" i="1"/>
  <c r="T341" i="1"/>
  <c r="C341" i="1"/>
  <c r="U340" i="1"/>
  <c r="T340" i="1"/>
  <c r="C340" i="1"/>
  <c r="U339" i="1"/>
  <c r="T339" i="1"/>
  <c r="C339" i="1"/>
  <c r="U338" i="1"/>
  <c r="T338" i="1"/>
  <c r="C338" i="1"/>
  <c r="U337" i="1"/>
  <c r="T337" i="1"/>
  <c r="C337" i="1"/>
  <c r="U336" i="1"/>
  <c r="T336" i="1"/>
  <c r="C336" i="1"/>
  <c r="U335" i="1"/>
  <c r="T335" i="1"/>
  <c r="C335" i="1"/>
  <c r="U334" i="1"/>
  <c r="T334" i="1"/>
  <c r="C334" i="1"/>
  <c r="U333" i="1"/>
  <c r="T333" i="1"/>
  <c r="C333" i="1"/>
  <c r="U332" i="1"/>
  <c r="T332" i="1"/>
  <c r="C332" i="1"/>
  <c r="U331" i="1"/>
  <c r="T331" i="1"/>
  <c r="C331" i="1"/>
  <c r="U330" i="1"/>
  <c r="T330" i="1"/>
  <c r="C330" i="1"/>
  <c r="U329" i="1"/>
  <c r="T329" i="1"/>
  <c r="C329" i="1"/>
  <c r="U328" i="1"/>
  <c r="T328" i="1"/>
  <c r="C328" i="1"/>
  <c r="U327" i="1"/>
  <c r="T327" i="1"/>
  <c r="C327" i="1"/>
  <c r="U326" i="1"/>
  <c r="T326" i="1"/>
  <c r="C326" i="1"/>
  <c r="U325" i="1"/>
  <c r="T325" i="1"/>
  <c r="C325" i="1"/>
  <c r="U324" i="1"/>
  <c r="T324" i="1"/>
  <c r="C324" i="1"/>
  <c r="U323" i="1"/>
  <c r="T323" i="1"/>
  <c r="C323" i="1"/>
  <c r="U322" i="1"/>
  <c r="T322" i="1"/>
  <c r="C322" i="1"/>
  <c r="U321" i="1"/>
  <c r="T321" i="1"/>
  <c r="C321" i="1"/>
  <c r="U320" i="1"/>
  <c r="T320" i="1"/>
  <c r="C320" i="1"/>
  <c r="U319" i="1"/>
  <c r="T319" i="1"/>
  <c r="C319" i="1"/>
  <c r="U318" i="1"/>
  <c r="T318" i="1"/>
  <c r="C318" i="1"/>
  <c r="U317" i="1"/>
  <c r="T317" i="1"/>
  <c r="C317" i="1"/>
  <c r="U316" i="1"/>
  <c r="T316" i="1"/>
  <c r="C316" i="1"/>
  <c r="U315" i="1"/>
  <c r="T315" i="1"/>
  <c r="C315" i="1"/>
  <c r="U314" i="1"/>
  <c r="T314" i="1"/>
  <c r="C314" i="1"/>
  <c r="U313" i="1"/>
  <c r="T313" i="1"/>
  <c r="C313" i="1"/>
  <c r="U312" i="1"/>
  <c r="T312" i="1"/>
  <c r="C312" i="1"/>
  <c r="U311" i="1"/>
  <c r="T311" i="1"/>
  <c r="C311" i="1"/>
  <c r="U310" i="1"/>
  <c r="T310" i="1"/>
  <c r="C310" i="1"/>
  <c r="U309" i="1"/>
  <c r="T309" i="1"/>
  <c r="C309" i="1"/>
  <c r="U308" i="1"/>
  <c r="T308" i="1"/>
  <c r="C308" i="1"/>
  <c r="U307" i="1"/>
  <c r="T307" i="1"/>
  <c r="C307" i="1"/>
  <c r="U306" i="1"/>
  <c r="T306" i="1"/>
  <c r="C306" i="1"/>
  <c r="U305" i="1"/>
  <c r="T305" i="1"/>
  <c r="C305" i="1"/>
  <c r="U304" i="1"/>
  <c r="T304" i="1"/>
  <c r="C304" i="1"/>
  <c r="U303" i="1"/>
  <c r="T303" i="1"/>
  <c r="C303" i="1"/>
  <c r="U302" i="1"/>
  <c r="T302" i="1"/>
  <c r="C302" i="1"/>
  <c r="U301" i="1"/>
  <c r="T301" i="1"/>
  <c r="C301" i="1"/>
  <c r="U300" i="1"/>
  <c r="T300" i="1"/>
  <c r="C300" i="1"/>
  <c r="U299" i="1"/>
  <c r="T299" i="1"/>
  <c r="C299" i="1"/>
  <c r="U298" i="1"/>
  <c r="T298" i="1"/>
  <c r="C298" i="1"/>
  <c r="U297" i="1"/>
  <c r="T297" i="1"/>
  <c r="C297" i="1"/>
  <c r="U296" i="1"/>
  <c r="T296" i="1"/>
  <c r="C296" i="1"/>
  <c r="U295" i="1"/>
  <c r="T295" i="1"/>
  <c r="C295" i="1"/>
  <c r="U294" i="1"/>
  <c r="T294" i="1"/>
  <c r="C294" i="1"/>
  <c r="U293" i="1"/>
  <c r="T293" i="1"/>
  <c r="C293" i="1"/>
  <c r="U292" i="1"/>
  <c r="T292" i="1"/>
  <c r="C292" i="1"/>
  <c r="U291" i="1"/>
  <c r="T291" i="1"/>
  <c r="C291" i="1"/>
  <c r="U290" i="1"/>
  <c r="T290" i="1"/>
  <c r="C290" i="1"/>
  <c r="U289" i="1"/>
  <c r="T289" i="1"/>
  <c r="C289" i="1"/>
  <c r="U288" i="1"/>
  <c r="T288" i="1"/>
  <c r="C288" i="1"/>
  <c r="U287" i="1"/>
  <c r="T287" i="1"/>
  <c r="C287" i="1"/>
  <c r="U286" i="1"/>
  <c r="T286" i="1"/>
  <c r="C286" i="1"/>
  <c r="U285" i="1"/>
  <c r="T285" i="1"/>
  <c r="C285" i="1"/>
  <c r="U284" i="1"/>
  <c r="T284" i="1"/>
  <c r="C284" i="1"/>
  <c r="U283" i="1"/>
  <c r="T283" i="1"/>
  <c r="C283" i="1"/>
  <c r="U282" i="1"/>
  <c r="T282" i="1"/>
  <c r="C282" i="1"/>
  <c r="U281" i="1"/>
  <c r="T281" i="1"/>
  <c r="C281" i="1"/>
  <c r="U280" i="1"/>
  <c r="T280" i="1"/>
  <c r="C280" i="1"/>
  <c r="U279" i="1"/>
  <c r="T279" i="1"/>
  <c r="C279" i="1"/>
  <c r="U278" i="1"/>
  <c r="T278" i="1"/>
  <c r="C278" i="1"/>
  <c r="U277" i="1"/>
  <c r="T277" i="1"/>
  <c r="C277" i="1"/>
  <c r="U276" i="1"/>
  <c r="T276" i="1"/>
  <c r="C276" i="1"/>
  <c r="U275" i="1"/>
  <c r="T275" i="1"/>
  <c r="C275" i="1"/>
  <c r="U274" i="1"/>
  <c r="T274" i="1"/>
  <c r="C274" i="1"/>
  <c r="U273" i="1"/>
  <c r="T273" i="1"/>
  <c r="C273" i="1"/>
  <c r="U272" i="1"/>
  <c r="T272" i="1"/>
  <c r="C272" i="1"/>
  <c r="U271" i="1"/>
  <c r="T271" i="1"/>
  <c r="C271" i="1"/>
  <c r="U270" i="1"/>
  <c r="T270" i="1"/>
  <c r="C270" i="1"/>
  <c r="U269" i="1"/>
  <c r="T269" i="1"/>
  <c r="C269" i="1"/>
  <c r="U268" i="1"/>
  <c r="T268" i="1"/>
  <c r="C268" i="1"/>
  <c r="U267" i="1"/>
  <c r="T267" i="1"/>
  <c r="C267" i="1"/>
  <c r="U266" i="1"/>
  <c r="T266" i="1"/>
  <c r="C266" i="1"/>
  <c r="U265" i="1"/>
  <c r="T265" i="1"/>
  <c r="C265" i="1"/>
  <c r="U264" i="1"/>
  <c r="T264" i="1"/>
  <c r="C264" i="1"/>
  <c r="U263" i="1"/>
  <c r="T263" i="1"/>
  <c r="C263" i="1"/>
  <c r="U262" i="1"/>
  <c r="T262" i="1"/>
  <c r="C262" i="1"/>
  <c r="U261" i="1"/>
  <c r="T261" i="1"/>
  <c r="C261" i="1"/>
  <c r="U260" i="1"/>
  <c r="T260" i="1"/>
  <c r="C260" i="1"/>
  <c r="U259" i="1"/>
  <c r="T259" i="1"/>
  <c r="C259" i="1"/>
  <c r="U258" i="1"/>
  <c r="T258" i="1"/>
  <c r="C258" i="1"/>
  <c r="U257" i="1"/>
  <c r="T257" i="1"/>
  <c r="C257" i="1"/>
  <c r="U256" i="1"/>
  <c r="T256" i="1"/>
  <c r="C256" i="1"/>
  <c r="U255" i="1"/>
  <c r="T255" i="1"/>
  <c r="C255" i="1"/>
  <c r="U254" i="1"/>
  <c r="T254" i="1"/>
  <c r="C254" i="1"/>
  <c r="U253" i="1"/>
  <c r="T253" i="1"/>
  <c r="C253" i="1"/>
  <c r="U252" i="1"/>
  <c r="T252" i="1"/>
  <c r="C252" i="1"/>
  <c r="U251" i="1"/>
  <c r="T251" i="1"/>
  <c r="C251" i="1"/>
  <c r="U250" i="1"/>
  <c r="T250" i="1"/>
  <c r="C250" i="1"/>
  <c r="U249" i="1"/>
  <c r="T249" i="1"/>
  <c r="C249" i="1"/>
  <c r="U248" i="1"/>
  <c r="T248" i="1"/>
  <c r="C248" i="1"/>
  <c r="U247" i="1"/>
  <c r="T247" i="1"/>
  <c r="C247" i="1"/>
  <c r="U246" i="1"/>
  <c r="T246" i="1"/>
  <c r="C246" i="1"/>
  <c r="U245" i="1"/>
  <c r="T245" i="1"/>
  <c r="C245" i="1"/>
  <c r="U244" i="1"/>
  <c r="T244" i="1"/>
  <c r="C244" i="1"/>
  <c r="U243" i="1"/>
  <c r="T243" i="1"/>
  <c r="C243" i="1"/>
  <c r="U242" i="1"/>
  <c r="T242" i="1"/>
  <c r="C242" i="1"/>
  <c r="U241" i="1"/>
  <c r="T241" i="1"/>
  <c r="C241" i="1"/>
  <c r="U240" i="1"/>
  <c r="T240" i="1"/>
  <c r="C240" i="1"/>
  <c r="U239" i="1"/>
  <c r="T239" i="1"/>
  <c r="C239" i="1"/>
  <c r="U238" i="1"/>
  <c r="T238" i="1"/>
  <c r="C238" i="1"/>
  <c r="U237" i="1"/>
  <c r="T237" i="1"/>
  <c r="C237" i="1"/>
  <c r="U236" i="1"/>
  <c r="T236" i="1"/>
  <c r="C236" i="1"/>
  <c r="U235" i="1"/>
  <c r="T235" i="1"/>
  <c r="C235" i="1"/>
  <c r="U234" i="1"/>
  <c r="T234" i="1"/>
  <c r="C234" i="1"/>
  <c r="U233" i="1"/>
  <c r="T233" i="1"/>
  <c r="C233" i="1"/>
  <c r="U232" i="1"/>
  <c r="T232" i="1"/>
  <c r="C232" i="1"/>
  <c r="U231" i="1"/>
  <c r="T231" i="1"/>
  <c r="C231" i="1"/>
  <c r="U230" i="1"/>
  <c r="T230" i="1"/>
  <c r="C230" i="1"/>
  <c r="U229" i="1"/>
  <c r="T229" i="1"/>
  <c r="C229" i="1"/>
  <c r="U228" i="1"/>
  <c r="T228" i="1"/>
  <c r="C228" i="1"/>
  <c r="U227" i="1"/>
  <c r="T227" i="1"/>
  <c r="C227" i="1"/>
  <c r="U226" i="1"/>
  <c r="T226" i="1"/>
  <c r="C226" i="1"/>
  <c r="U225" i="1"/>
  <c r="T225" i="1"/>
  <c r="C225" i="1"/>
  <c r="U224" i="1"/>
  <c r="T224" i="1"/>
  <c r="C224" i="1"/>
  <c r="U223" i="1"/>
  <c r="T223" i="1"/>
  <c r="C223" i="1"/>
  <c r="U222" i="1"/>
  <c r="T222" i="1"/>
  <c r="C222" i="1"/>
  <c r="U221" i="1"/>
  <c r="T221" i="1"/>
  <c r="C221" i="1"/>
  <c r="U220" i="1"/>
  <c r="T220" i="1"/>
  <c r="C220" i="1"/>
  <c r="U219" i="1"/>
  <c r="T219" i="1"/>
  <c r="C219" i="1"/>
  <c r="U218" i="1"/>
  <c r="T218" i="1"/>
  <c r="C218" i="1"/>
  <c r="U217" i="1"/>
  <c r="T217" i="1"/>
  <c r="C217" i="1"/>
  <c r="U216" i="1"/>
  <c r="T216" i="1"/>
  <c r="C216" i="1"/>
  <c r="U215" i="1"/>
  <c r="T215" i="1"/>
  <c r="C215" i="1"/>
  <c r="U214" i="1"/>
  <c r="T214" i="1"/>
  <c r="C214" i="1"/>
  <c r="U213" i="1"/>
  <c r="T213" i="1"/>
  <c r="C213" i="1"/>
  <c r="U212" i="1"/>
  <c r="T212" i="1"/>
  <c r="C212" i="1"/>
  <c r="U211" i="1"/>
  <c r="T211" i="1"/>
  <c r="C211" i="1"/>
  <c r="U210" i="1"/>
  <c r="T210" i="1"/>
  <c r="C210" i="1"/>
  <c r="U209" i="1"/>
  <c r="T209" i="1"/>
  <c r="C209" i="1"/>
  <c r="U208" i="1"/>
  <c r="T208" i="1"/>
  <c r="C208" i="1"/>
  <c r="U207" i="1"/>
  <c r="T207" i="1"/>
  <c r="C207" i="1"/>
  <c r="U206" i="1"/>
  <c r="T206" i="1"/>
  <c r="C206" i="1"/>
  <c r="U205" i="1"/>
  <c r="T205" i="1"/>
  <c r="C205" i="1"/>
  <c r="U204" i="1"/>
  <c r="T204" i="1"/>
  <c r="C204" i="1"/>
  <c r="U203" i="1"/>
  <c r="T203" i="1"/>
  <c r="C203" i="1"/>
  <c r="U202" i="1"/>
  <c r="T202" i="1"/>
  <c r="C202" i="1"/>
  <c r="U201" i="1"/>
  <c r="T201" i="1"/>
  <c r="C201" i="1"/>
  <c r="U200" i="1"/>
  <c r="T200" i="1"/>
  <c r="C200" i="1"/>
  <c r="U199" i="1"/>
  <c r="T199" i="1"/>
  <c r="C199" i="1"/>
  <c r="U198" i="1"/>
  <c r="T198" i="1"/>
  <c r="C198" i="1"/>
  <c r="U197" i="1"/>
  <c r="T197" i="1"/>
  <c r="C197" i="1"/>
  <c r="U196" i="1"/>
  <c r="T196" i="1"/>
  <c r="C196" i="1"/>
  <c r="U195" i="1"/>
  <c r="T195" i="1"/>
  <c r="C195" i="1"/>
  <c r="U194" i="1"/>
  <c r="T194" i="1"/>
  <c r="C194" i="1"/>
  <c r="U193" i="1"/>
  <c r="T193" i="1"/>
  <c r="C193" i="1"/>
  <c r="U192" i="1"/>
  <c r="T192" i="1"/>
  <c r="C192" i="1"/>
  <c r="U191" i="1"/>
  <c r="T191" i="1"/>
  <c r="C191" i="1"/>
  <c r="U190" i="1"/>
  <c r="T190" i="1"/>
  <c r="C190" i="1"/>
  <c r="U189" i="1"/>
  <c r="T189" i="1"/>
  <c r="C189" i="1"/>
  <c r="U188" i="1"/>
  <c r="T188" i="1"/>
  <c r="C188" i="1"/>
  <c r="U187" i="1"/>
  <c r="T187" i="1"/>
  <c r="C187" i="1"/>
  <c r="U186" i="1"/>
  <c r="T186" i="1"/>
  <c r="C186" i="1"/>
  <c r="U185" i="1"/>
  <c r="T185" i="1"/>
  <c r="C185" i="1"/>
  <c r="U184" i="1"/>
  <c r="T184" i="1"/>
  <c r="C184" i="1"/>
  <c r="U183" i="1"/>
  <c r="T183" i="1"/>
  <c r="C183" i="1"/>
  <c r="U182" i="1"/>
  <c r="T182" i="1"/>
  <c r="C182" i="1"/>
  <c r="U181" i="1"/>
  <c r="T181" i="1"/>
  <c r="C181" i="1"/>
  <c r="U180" i="1"/>
  <c r="T180" i="1"/>
  <c r="C180" i="1"/>
  <c r="U179" i="1"/>
  <c r="T179" i="1"/>
  <c r="C179" i="1"/>
  <c r="U178" i="1"/>
  <c r="T178" i="1"/>
  <c r="C178" i="1"/>
  <c r="U177" i="1"/>
  <c r="T177" i="1"/>
  <c r="C177" i="1"/>
  <c r="U176" i="1"/>
  <c r="T176" i="1"/>
  <c r="C176" i="1"/>
  <c r="U175" i="1"/>
  <c r="T175" i="1"/>
  <c r="C175" i="1"/>
  <c r="U174" i="1"/>
  <c r="T174" i="1"/>
  <c r="C174" i="1"/>
  <c r="U173" i="1"/>
  <c r="T173" i="1"/>
  <c r="C173" i="1"/>
  <c r="U172" i="1"/>
  <c r="T172" i="1"/>
  <c r="C172" i="1"/>
  <c r="U171" i="1"/>
  <c r="T171" i="1"/>
  <c r="C171" i="1"/>
  <c r="U170" i="1"/>
  <c r="T170" i="1"/>
  <c r="C170" i="1"/>
  <c r="U169" i="1"/>
  <c r="T169" i="1"/>
  <c r="C169" i="1"/>
  <c r="U168" i="1"/>
  <c r="T168" i="1"/>
  <c r="C168" i="1"/>
  <c r="U167" i="1"/>
  <c r="T167" i="1"/>
  <c r="C167" i="1"/>
  <c r="U166" i="1"/>
  <c r="T166" i="1"/>
  <c r="C166" i="1"/>
  <c r="U165" i="1"/>
  <c r="T165" i="1"/>
  <c r="C165" i="1"/>
  <c r="U164" i="1"/>
  <c r="T164" i="1"/>
  <c r="C164" i="1"/>
  <c r="U163" i="1"/>
  <c r="T163" i="1"/>
  <c r="C163" i="1"/>
  <c r="U162" i="1"/>
  <c r="T162" i="1"/>
  <c r="C162" i="1"/>
  <c r="U161" i="1"/>
  <c r="T161" i="1"/>
  <c r="C161" i="1"/>
  <c r="U160" i="1"/>
  <c r="T160" i="1"/>
  <c r="C160" i="1"/>
  <c r="U159" i="1"/>
  <c r="T159" i="1"/>
  <c r="C159" i="1"/>
  <c r="U158" i="1"/>
  <c r="T158" i="1"/>
  <c r="C158" i="1"/>
  <c r="U157" i="1"/>
  <c r="T157" i="1"/>
  <c r="C157" i="1"/>
  <c r="U156" i="1"/>
  <c r="T156" i="1"/>
  <c r="C156" i="1"/>
  <c r="U155" i="1"/>
  <c r="T155" i="1"/>
  <c r="C155" i="1"/>
  <c r="U154" i="1"/>
  <c r="T154" i="1"/>
  <c r="C154" i="1"/>
  <c r="U153" i="1"/>
  <c r="T153" i="1"/>
  <c r="C153" i="1"/>
  <c r="U152" i="1"/>
  <c r="T152" i="1"/>
  <c r="C152" i="1"/>
  <c r="U151" i="1"/>
  <c r="T151" i="1"/>
  <c r="C151" i="1"/>
  <c r="U150" i="1"/>
  <c r="T150" i="1"/>
  <c r="C150" i="1"/>
  <c r="U149" i="1"/>
  <c r="T149" i="1"/>
  <c r="C149" i="1"/>
  <c r="U148" i="1"/>
  <c r="T148" i="1"/>
  <c r="C148" i="1"/>
  <c r="U147" i="1"/>
  <c r="T147" i="1"/>
  <c r="C147" i="1"/>
  <c r="U146" i="1"/>
  <c r="T146" i="1"/>
  <c r="C146" i="1"/>
  <c r="U145" i="1"/>
  <c r="T145" i="1"/>
  <c r="C145" i="1"/>
  <c r="U144" i="1"/>
  <c r="T144" i="1"/>
  <c r="C144" i="1"/>
  <c r="U143" i="1"/>
  <c r="T143" i="1"/>
  <c r="C143" i="1"/>
  <c r="U142" i="1"/>
  <c r="T142" i="1"/>
  <c r="C142" i="1"/>
  <c r="U141" i="1"/>
  <c r="T141" i="1"/>
  <c r="C141" i="1"/>
  <c r="U140" i="1"/>
  <c r="T140" i="1"/>
  <c r="C140" i="1"/>
  <c r="U139" i="1"/>
  <c r="T139" i="1"/>
  <c r="C139" i="1"/>
  <c r="U138" i="1"/>
  <c r="T138" i="1"/>
  <c r="C138" i="1"/>
  <c r="U137" i="1"/>
  <c r="T137" i="1"/>
  <c r="C137" i="1"/>
  <c r="U136" i="1"/>
  <c r="T136" i="1"/>
  <c r="C136" i="1"/>
  <c r="U135" i="1"/>
  <c r="T135" i="1"/>
  <c r="C135" i="1"/>
  <c r="U134" i="1"/>
  <c r="T134" i="1"/>
  <c r="C134" i="1"/>
  <c r="U133" i="1"/>
  <c r="T133" i="1"/>
  <c r="C133" i="1"/>
  <c r="U132" i="1"/>
  <c r="T132" i="1"/>
  <c r="C132" i="1"/>
  <c r="U131" i="1"/>
  <c r="T131" i="1"/>
  <c r="C131" i="1"/>
  <c r="U130" i="1"/>
  <c r="T130" i="1"/>
  <c r="C130" i="1"/>
  <c r="U129" i="1"/>
  <c r="T129" i="1"/>
  <c r="C129" i="1"/>
  <c r="U128" i="1"/>
  <c r="T128" i="1"/>
  <c r="C128" i="1"/>
  <c r="U127" i="1"/>
  <c r="T127" i="1"/>
  <c r="C127" i="1"/>
  <c r="U126" i="1"/>
  <c r="T126" i="1"/>
  <c r="C126" i="1"/>
  <c r="U125" i="1"/>
  <c r="T125" i="1"/>
  <c r="C125" i="1"/>
  <c r="U124" i="1"/>
  <c r="T124" i="1"/>
  <c r="C124" i="1"/>
  <c r="U123" i="1"/>
  <c r="T123" i="1"/>
  <c r="C123" i="1"/>
  <c r="U122" i="1"/>
  <c r="T122" i="1"/>
  <c r="C122" i="1"/>
  <c r="U121" i="1"/>
  <c r="T121" i="1"/>
  <c r="C121" i="1"/>
  <c r="U120" i="1"/>
  <c r="T120" i="1"/>
  <c r="C120" i="1"/>
  <c r="U119" i="1"/>
  <c r="T119" i="1"/>
  <c r="C119" i="1"/>
  <c r="U118" i="1"/>
  <c r="T118" i="1"/>
  <c r="C118" i="1"/>
  <c r="U117" i="1"/>
  <c r="T117" i="1"/>
  <c r="C117" i="1"/>
  <c r="U116" i="1"/>
  <c r="T116" i="1"/>
  <c r="C116" i="1"/>
  <c r="U115" i="1"/>
  <c r="T115" i="1"/>
  <c r="C115" i="1"/>
  <c r="U114" i="1"/>
  <c r="T114" i="1"/>
  <c r="C114" i="1"/>
  <c r="U113" i="1"/>
  <c r="T113" i="1"/>
  <c r="C113" i="1"/>
  <c r="U112" i="1"/>
  <c r="T112" i="1"/>
  <c r="C112" i="1"/>
  <c r="U111" i="1"/>
  <c r="T111" i="1"/>
  <c r="C111" i="1"/>
  <c r="U110" i="1"/>
  <c r="T110" i="1"/>
  <c r="C110" i="1"/>
  <c r="U109" i="1"/>
  <c r="T109" i="1"/>
  <c r="C109" i="1"/>
  <c r="U108" i="1"/>
  <c r="T108" i="1"/>
  <c r="C108" i="1"/>
  <c r="U107" i="1"/>
  <c r="T107" i="1"/>
  <c r="C107" i="1"/>
  <c r="U106" i="1"/>
  <c r="T106" i="1"/>
  <c r="C106" i="1"/>
  <c r="U105" i="1"/>
  <c r="T105" i="1"/>
  <c r="C105" i="1"/>
  <c r="U104" i="1"/>
  <c r="T104" i="1"/>
  <c r="C104" i="1"/>
  <c r="U103" i="1"/>
  <c r="T103" i="1"/>
  <c r="C103" i="1"/>
  <c r="U102" i="1"/>
  <c r="T102" i="1"/>
  <c r="C102" i="1"/>
  <c r="U101" i="1"/>
  <c r="T101" i="1"/>
  <c r="C101" i="1"/>
  <c r="U100" i="1"/>
  <c r="T100" i="1"/>
  <c r="C100" i="1"/>
  <c r="U99" i="1"/>
  <c r="T99" i="1"/>
  <c r="C99" i="1"/>
  <c r="U98" i="1"/>
  <c r="T98" i="1"/>
  <c r="C98" i="1"/>
  <c r="U97" i="1"/>
  <c r="T97" i="1"/>
  <c r="C97" i="1"/>
  <c r="U96" i="1"/>
  <c r="T96" i="1"/>
  <c r="C96" i="1"/>
  <c r="U95" i="1"/>
  <c r="T95" i="1"/>
  <c r="C95" i="1"/>
  <c r="U94" i="1"/>
  <c r="T94" i="1"/>
  <c r="C94" i="1"/>
  <c r="U93" i="1"/>
  <c r="T93" i="1"/>
  <c r="C93" i="1"/>
  <c r="U92" i="1"/>
  <c r="T92" i="1"/>
  <c r="C92" i="1"/>
  <c r="U91" i="1"/>
  <c r="T91" i="1"/>
  <c r="C91" i="1"/>
  <c r="U90" i="1"/>
  <c r="T90" i="1"/>
  <c r="C90" i="1"/>
  <c r="U89" i="1"/>
  <c r="T89" i="1"/>
  <c r="C89" i="1"/>
  <c r="U88" i="1"/>
  <c r="T88" i="1"/>
  <c r="C88" i="1"/>
  <c r="U87" i="1"/>
  <c r="T87" i="1"/>
  <c r="C87" i="1"/>
  <c r="U86" i="1"/>
  <c r="T86" i="1"/>
  <c r="C86" i="1"/>
  <c r="U85" i="1"/>
  <c r="T85" i="1"/>
  <c r="C85" i="1"/>
  <c r="U84" i="1"/>
  <c r="T84" i="1"/>
  <c r="C84" i="1"/>
  <c r="U83" i="1"/>
  <c r="T83" i="1"/>
  <c r="C83" i="1"/>
  <c r="U82" i="1"/>
  <c r="T82" i="1"/>
  <c r="C82" i="1"/>
  <c r="U81" i="1"/>
  <c r="T81" i="1"/>
  <c r="C81" i="1"/>
  <c r="U80" i="1"/>
  <c r="T80" i="1"/>
  <c r="C80" i="1"/>
  <c r="U79" i="1"/>
  <c r="T79" i="1"/>
  <c r="C79" i="1"/>
  <c r="U78" i="1"/>
  <c r="T78" i="1"/>
  <c r="C78" i="1"/>
  <c r="U77" i="1"/>
  <c r="T77" i="1"/>
  <c r="C77" i="1"/>
  <c r="U76" i="1"/>
  <c r="T76" i="1"/>
  <c r="C76" i="1"/>
  <c r="U75" i="1"/>
  <c r="T75" i="1"/>
  <c r="C75" i="1"/>
  <c r="U74" i="1"/>
  <c r="T74" i="1"/>
  <c r="C74" i="1"/>
  <c r="U73" i="1"/>
  <c r="T73" i="1"/>
  <c r="C73" i="1"/>
  <c r="U72" i="1"/>
  <c r="T72" i="1"/>
  <c r="C72" i="1"/>
  <c r="U71" i="1"/>
  <c r="T71" i="1"/>
  <c r="C71" i="1"/>
  <c r="U70" i="1"/>
  <c r="T70" i="1"/>
  <c r="C70" i="1"/>
  <c r="U69" i="1"/>
  <c r="T69" i="1"/>
  <c r="C69" i="1"/>
  <c r="U68" i="1"/>
  <c r="T68" i="1"/>
  <c r="C68" i="1"/>
  <c r="U67" i="1"/>
  <c r="T67" i="1"/>
  <c r="C67" i="1"/>
  <c r="U66" i="1"/>
  <c r="T66" i="1"/>
  <c r="C66" i="1"/>
  <c r="U65" i="1"/>
  <c r="T65" i="1"/>
  <c r="C65" i="1"/>
  <c r="U64" i="1"/>
  <c r="T64" i="1"/>
  <c r="C64" i="1"/>
  <c r="U63" i="1"/>
  <c r="T63" i="1"/>
  <c r="C63" i="1"/>
  <c r="U62" i="1"/>
  <c r="T62" i="1"/>
  <c r="C62" i="1"/>
  <c r="U61" i="1"/>
  <c r="T61" i="1"/>
  <c r="C61" i="1"/>
  <c r="U60" i="1"/>
  <c r="T60" i="1"/>
  <c r="C60" i="1"/>
  <c r="U59" i="1"/>
  <c r="T59" i="1"/>
  <c r="C59" i="1"/>
  <c r="U58" i="1"/>
  <c r="T58" i="1"/>
  <c r="C58" i="1"/>
  <c r="U57" i="1"/>
  <c r="T57" i="1"/>
  <c r="C57" i="1"/>
  <c r="U56" i="1"/>
  <c r="T56" i="1"/>
  <c r="C56" i="1"/>
  <c r="U55" i="1"/>
  <c r="T55" i="1"/>
  <c r="C55" i="1"/>
  <c r="U54" i="1"/>
  <c r="T54" i="1"/>
  <c r="C54" i="1"/>
  <c r="U53" i="1"/>
  <c r="T53" i="1"/>
  <c r="C53" i="1"/>
  <c r="U52" i="1"/>
  <c r="T52" i="1"/>
  <c r="C52" i="1"/>
  <c r="U51" i="1"/>
  <c r="T51" i="1"/>
  <c r="C51" i="1"/>
  <c r="U50" i="1"/>
  <c r="T50" i="1"/>
  <c r="C50" i="1"/>
  <c r="U49" i="1"/>
  <c r="T49" i="1"/>
  <c r="C49" i="1"/>
  <c r="U48" i="1"/>
  <c r="T48" i="1"/>
  <c r="C48" i="1"/>
  <c r="U47" i="1"/>
  <c r="T47" i="1"/>
  <c r="C47" i="1"/>
  <c r="U46" i="1"/>
  <c r="T46" i="1"/>
  <c r="C46" i="1"/>
  <c r="U45" i="1"/>
  <c r="T45" i="1"/>
  <c r="C45" i="1"/>
  <c r="U44" i="1"/>
  <c r="T44" i="1"/>
  <c r="C44" i="1"/>
  <c r="U43" i="1"/>
  <c r="T43" i="1"/>
  <c r="C43" i="1"/>
  <c r="U42" i="1"/>
  <c r="T42" i="1"/>
  <c r="C42" i="1"/>
  <c r="U41" i="1"/>
  <c r="T41" i="1"/>
  <c r="C41" i="1"/>
  <c r="U40" i="1"/>
  <c r="T40" i="1"/>
  <c r="C40" i="1"/>
  <c r="U39" i="1"/>
  <c r="T39" i="1"/>
  <c r="C39" i="1"/>
  <c r="U38" i="1"/>
  <c r="T38" i="1"/>
  <c r="C38" i="1"/>
  <c r="U37" i="1"/>
  <c r="T37" i="1"/>
  <c r="C37" i="1"/>
  <c r="U36" i="1"/>
  <c r="T36" i="1"/>
  <c r="C36" i="1"/>
  <c r="U35" i="1"/>
  <c r="T35" i="1"/>
  <c r="C35" i="1"/>
  <c r="U34" i="1"/>
  <c r="T34" i="1"/>
  <c r="C34" i="1"/>
  <c r="U33" i="1"/>
  <c r="T33" i="1"/>
  <c r="C33" i="1"/>
  <c r="U32" i="1"/>
  <c r="T32" i="1"/>
  <c r="C32" i="1"/>
  <c r="U31" i="1"/>
  <c r="T31" i="1"/>
  <c r="C31" i="1"/>
  <c r="U30" i="1"/>
  <c r="T30" i="1"/>
  <c r="C30" i="1"/>
  <c r="U29" i="1"/>
  <c r="T29" i="1"/>
  <c r="C29" i="1"/>
  <c r="U28" i="1"/>
  <c r="T28" i="1"/>
  <c r="C28" i="1"/>
  <c r="U27" i="1"/>
  <c r="T27" i="1"/>
  <c r="C27" i="1"/>
  <c r="U26" i="1"/>
  <c r="T26" i="1"/>
  <c r="C26" i="1"/>
  <c r="U25" i="1"/>
  <c r="T25" i="1"/>
  <c r="C25" i="1"/>
  <c r="U24" i="1"/>
  <c r="T24" i="1"/>
  <c r="C24" i="1"/>
  <c r="U23" i="1"/>
  <c r="T23" i="1"/>
  <c r="C23" i="1"/>
  <c r="U22" i="1"/>
  <c r="T22" i="1"/>
  <c r="C22" i="1"/>
  <c r="U21" i="1"/>
  <c r="T21" i="1"/>
  <c r="C21" i="1"/>
  <c r="U20" i="1"/>
  <c r="T20" i="1"/>
  <c r="C20" i="1"/>
  <c r="U19" i="1"/>
  <c r="T19" i="1"/>
  <c r="C19" i="1"/>
  <c r="U18" i="1"/>
  <c r="T18" i="1"/>
  <c r="C18" i="1"/>
  <c r="U17" i="1"/>
  <c r="T17" i="1"/>
  <c r="C17" i="1"/>
  <c r="U16" i="1"/>
  <c r="T16" i="1"/>
  <c r="C16" i="1"/>
  <c r="U15" i="1"/>
  <c r="T15" i="1"/>
  <c r="C15" i="1"/>
  <c r="U14" i="1"/>
  <c r="T14" i="1"/>
  <c r="C14" i="1"/>
  <c r="U13" i="1"/>
  <c r="T13" i="1"/>
  <c r="C13" i="1"/>
  <c r="U12" i="1"/>
  <c r="T12" i="1"/>
  <c r="C12" i="1"/>
  <c r="U11" i="1"/>
  <c r="T11" i="1"/>
  <c r="C11" i="1"/>
  <c r="U10" i="1"/>
  <c r="T10" i="1"/>
  <c r="C10" i="1"/>
  <c r="U9" i="1"/>
  <c r="T9" i="1"/>
  <c r="C9" i="1"/>
  <c r="U8" i="1"/>
  <c r="T8" i="1"/>
  <c r="C8" i="1"/>
  <c r="U7" i="1"/>
  <c r="T7" i="1"/>
  <c r="C7" i="1"/>
  <c r="U6" i="1"/>
  <c r="T6" i="1"/>
  <c r="C6" i="1"/>
  <c r="U5" i="1"/>
  <c r="T5" i="1"/>
  <c r="C5" i="1"/>
  <c r="U4" i="1"/>
  <c r="T4" i="1"/>
  <c r="C4" i="1"/>
  <c r="U3" i="1"/>
  <c r="T3" i="1"/>
  <c r="C3" i="1"/>
  <c r="U2" i="1"/>
  <c r="T2" i="1"/>
  <c r="C2" i="1"/>
  <c r="A18" i="5"/>
  <c r="H14" i="5"/>
  <c r="A9" i="5"/>
  <c r="F3" i="5"/>
  <c r="D14" i="5"/>
  <c r="J9" i="5"/>
  <c r="E92" i="2"/>
  <c r="E94" i="2"/>
  <c r="E96" i="2"/>
  <c r="N3" i="5"/>
  <c r="E98" i="2"/>
  <c r="E95" i="2"/>
  <c r="E97" i="2"/>
  <c r="E101" i="2"/>
  <c r="E99" i="2"/>
  <c r="E93" i="2"/>
  <c r="E91" i="2"/>
  <c r="E90" i="2"/>
  <c r="E100" i="2"/>
  <c r="F24" i="2"/>
  <c r="A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E6F902-EC3E-46B8-813B-32547A4E91B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E87B7FD-841C-46A8-B851-692CAC2ECD7E}" name="WorksheetConnection_Youtube analysis.xlsx!Table1" type="102" refreshedVersion="7" minRefreshableVersion="5">
    <extLst>
      <ext xmlns:x15="http://schemas.microsoft.com/office/spreadsheetml/2010/11/main" uri="{DE250136-89BD-433C-8126-D09CA5730AF9}">
        <x15:connection id="Table1">
          <x15:rangePr sourceName="_xlcn.WorksheetConnection_Youtubeanalysis.xlsxTable11"/>
        </x15:connection>
      </ext>
    </extLst>
  </connection>
</connections>
</file>

<file path=xl/sharedStrings.xml><?xml version="1.0" encoding="utf-8"?>
<sst xmlns="http://schemas.openxmlformats.org/spreadsheetml/2006/main" count="891" uniqueCount="94">
  <si>
    <t>ID</t>
  </si>
  <si>
    <t>Video Duration</t>
  </si>
  <si>
    <t>Video Duration(Minutes)</t>
  </si>
  <si>
    <t>Video Publish Time</t>
  </si>
  <si>
    <t>Days Since Publish</t>
  </si>
  <si>
    <t>Day</t>
  </si>
  <si>
    <t>Month</t>
  </si>
  <si>
    <t>Year</t>
  </si>
  <si>
    <t>Day of Week</t>
  </si>
  <si>
    <t>Comments</t>
  </si>
  <si>
    <t>Shares</t>
  </si>
  <si>
    <t>Like Rate (%)</t>
  </si>
  <si>
    <t>Likes</t>
  </si>
  <si>
    <t>New Subscribers</t>
  </si>
  <si>
    <t>Average View Duration</t>
  </si>
  <si>
    <t>Views</t>
  </si>
  <si>
    <t>Watch Time (hours)</t>
  </si>
  <si>
    <t>Subscribers</t>
  </si>
  <si>
    <t>Content Category</t>
  </si>
  <si>
    <t>Engagement Rate</t>
  </si>
  <si>
    <t>Video Duration Ranges</t>
  </si>
  <si>
    <t>Thursday</t>
  </si>
  <si>
    <t>Tech Reviews</t>
  </si>
  <si>
    <t>Friday</t>
  </si>
  <si>
    <t>Vlogs</t>
  </si>
  <si>
    <t>Tuesday</t>
  </si>
  <si>
    <t>Tutorials</t>
  </si>
  <si>
    <t>Wednesday</t>
  </si>
  <si>
    <t>Unboxing</t>
  </si>
  <si>
    <t>Music Covers</t>
  </si>
  <si>
    <t>Product Demos</t>
  </si>
  <si>
    <t>Travel</t>
  </si>
  <si>
    <t>Monday</t>
  </si>
  <si>
    <t>Gaming</t>
  </si>
  <si>
    <t>Comedy</t>
  </si>
  <si>
    <t>Cooking</t>
  </si>
  <si>
    <t>Fitness</t>
  </si>
  <si>
    <t>Sunday</t>
  </si>
  <si>
    <t>Saturday</t>
  </si>
  <si>
    <t>Educational</t>
  </si>
  <si>
    <t>DIY Projects</t>
  </si>
  <si>
    <t>Challenges</t>
  </si>
  <si>
    <t>Beauty and Makeup</t>
  </si>
  <si>
    <t>Fashion</t>
  </si>
  <si>
    <t>Interviews</t>
  </si>
  <si>
    <t>News and Politics</t>
  </si>
  <si>
    <t>Movie Reviews</t>
  </si>
  <si>
    <t>Live Streams</t>
  </si>
  <si>
    <t>Total Views by Content Category:</t>
  </si>
  <si>
    <t>Total Views</t>
  </si>
  <si>
    <t>Grand Total</t>
  </si>
  <si>
    <t>Average Watch Time by Video Length:</t>
  </si>
  <si>
    <t>Average of Watch Time (hours)</t>
  </si>
  <si>
    <t>0-5 Min</t>
  </si>
  <si>
    <t>16-30 Min</t>
  </si>
  <si>
    <t>30+ Min</t>
  </si>
  <si>
    <t>6-15 Min</t>
  </si>
  <si>
    <t>Jun</t>
  </si>
  <si>
    <t>Jul</t>
  </si>
  <si>
    <t>Aug</t>
  </si>
  <si>
    <t>Sep</t>
  </si>
  <si>
    <t>Oct</t>
  </si>
  <si>
    <t>Nov</t>
  </si>
  <si>
    <t>Dec</t>
  </si>
  <si>
    <t>Jan</t>
  </si>
  <si>
    <t>Feb</t>
  </si>
  <si>
    <t>Mar</t>
  </si>
  <si>
    <t>Apr</t>
  </si>
  <si>
    <t>May</t>
  </si>
  <si>
    <t>Sum of Total Subscriber</t>
  </si>
  <si>
    <t>Subscriber Growth Trend Over Time:</t>
  </si>
  <si>
    <t>Engagement Rate by Video Type:</t>
  </si>
  <si>
    <t>Top 10 Performing Videos by Views:</t>
  </si>
  <si>
    <t>Months</t>
  </si>
  <si>
    <t>Cotent Category</t>
  </si>
  <si>
    <t>Avg Engagement Rate</t>
  </si>
  <si>
    <t>Total views</t>
  </si>
  <si>
    <t>Total Views By Upload Date:</t>
  </si>
  <si>
    <t>Sum of Watch Time (hours)</t>
  </si>
  <si>
    <t>Average of Engagement Rate</t>
  </si>
  <si>
    <t>All Metrics by Video Category</t>
  </si>
  <si>
    <t>Sum of Views</t>
  </si>
  <si>
    <t>Average Watch Time</t>
  </si>
  <si>
    <t>Total Subscribers</t>
  </si>
  <si>
    <t>Sum of Likes</t>
  </si>
  <si>
    <t>Sum of Shares</t>
  </si>
  <si>
    <t>Sum of Comments</t>
  </si>
  <si>
    <t>Like-to-View Ratio</t>
  </si>
  <si>
    <t>Count of Content Category</t>
  </si>
  <si>
    <t>Comments per Video</t>
  </si>
  <si>
    <t>Shares per Video</t>
  </si>
  <si>
    <t>Subscriber Growth Rate</t>
  </si>
  <si>
    <t>Sum of New Subscribers</t>
  </si>
  <si>
    <t>Sum of Old Subscribers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</si>
</sst>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 &quot;₹&quot;\ * #,##0.00_ ;_ &quot;₹&quot;\ * \-#,##0.00_ ;_ &quot;₹&quot;\ * &quot;-&quot;??_ ;_ @_ "/>
    <numFmt numFmtId="164" formatCode="[$-F400]h\.mm\.ss\ AM/PM"/>
    <numFmt numFmtId="165" formatCode="0.0%"/>
    <numFmt numFmtId="166" formatCode="[&gt;=1000000]#0.0,,\ &quot;M&quot;;[&gt;=1000]#0,\ &quot;K&quot;;#0"/>
    <numFmt numFmtId="167" formatCode="#,##0\ &quot; hours&quot;"/>
    <numFmt numFmtId="168" formatCode="0\ &quot;minutes per views&quot;"/>
    <numFmt numFmtId="169" formatCode="0\ &quot;comments&quot;"/>
    <numFmt numFmtId="170" formatCode="0\ &quot;shares&quot;"/>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2" tint="-0.249977111117893"/>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1">
    <xf numFmtId="0" fontId="0" fillId="0" borderId="0" xfId="0"/>
    <xf numFmtId="164" fontId="0" fillId="0" borderId="0" xfId="1" applyNumberFormat="1" applyFont="1"/>
    <xf numFmtId="165" fontId="0" fillId="0" borderId="0" xfId="2" applyNumberFormat="1" applyFont="1"/>
    <xf numFmtId="22" fontId="0" fillId="0" borderId="0" xfId="0" applyNumberFormat="1"/>
    <xf numFmtId="0" fontId="0" fillId="0" borderId="5" xfId="0" applyBorder="1"/>
    <xf numFmtId="0" fontId="0" fillId="0" borderId="6" xfId="0"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0" xfId="0" applyFont="1"/>
    <xf numFmtId="0" fontId="0" fillId="0" borderId="4" xfId="0" applyBorder="1" applyAlignment="1">
      <alignment horizontal="left"/>
    </xf>
    <xf numFmtId="0" fontId="0" fillId="0" borderId="10" xfId="0" applyBorder="1"/>
    <xf numFmtId="0" fontId="0" fillId="0" borderId="11" xfId="0" applyBorder="1"/>
    <xf numFmtId="0" fontId="0" fillId="0" borderId="12" xfId="0" applyBorder="1"/>
    <xf numFmtId="0" fontId="0" fillId="0" borderId="8" xfId="0" applyBorder="1"/>
    <xf numFmtId="0" fontId="0" fillId="0" borderId="4" xfId="0" pivotButton="1" applyBorder="1"/>
    <xf numFmtId="0" fontId="2" fillId="0" borderId="0" xfId="0" applyFont="1" applyAlignment="1">
      <alignment horizontal="center" vertical="center"/>
    </xf>
    <xf numFmtId="166" fontId="0" fillId="0" borderId="0" xfId="0" applyNumberFormat="1"/>
    <xf numFmtId="10" fontId="0" fillId="0" borderId="6" xfId="0" applyNumberFormat="1" applyBorder="1"/>
    <xf numFmtId="10" fontId="0" fillId="0" borderId="7" xfId="0" applyNumberFormat="1" applyBorder="1"/>
    <xf numFmtId="0" fontId="0" fillId="0" borderId="9" xfId="0" applyBorder="1"/>
    <xf numFmtId="0" fontId="0" fillId="0" borderId="4" xfId="0" applyBorder="1"/>
    <xf numFmtId="166" fontId="0" fillId="0" borderId="6" xfId="0" applyNumberFormat="1" applyBorder="1"/>
    <xf numFmtId="166" fontId="0" fillId="0" borderId="7" xfId="0" applyNumberFormat="1" applyBorder="1"/>
    <xf numFmtId="166" fontId="0" fillId="0" borderId="9" xfId="0" applyNumberFormat="1" applyBorder="1"/>
    <xf numFmtId="167" fontId="0" fillId="0" borderId="5" xfId="0" applyNumberFormat="1" applyBorder="1"/>
    <xf numFmtId="10" fontId="0" fillId="0" borderId="8" xfId="0" applyNumberFormat="1" applyBorder="1"/>
    <xf numFmtId="0" fontId="0" fillId="0" borderId="9" xfId="0" pivotButton="1" applyBorder="1"/>
    <xf numFmtId="166" fontId="0" fillId="0" borderId="1" xfId="0" applyNumberFormat="1" applyBorder="1"/>
    <xf numFmtId="166" fontId="0" fillId="0" borderId="8" xfId="0" applyNumberFormat="1" applyBorder="1"/>
    <xf numFmtId="167" fontId="0" fillId="0" borderId="2" xfId="0" applyNumberFormat="1" applyBorder="1"/>
    <xf numFmtId="165" fontId="0" fillId="0" borderId="3" xfId="0" applyNumberFormat="1" applyBorder="1"/>
    <xf numFmtId="165" fontId="0" fillId="0" borderId="5" xfId="0" applyNumberFormat="1" applyBorder="1"/>
    <xf numFmtId="166" fontId="0" fillId="0" borderId="10" xfId="0" applyNumberFormat="1" applyBorder="1"/>
    <xf numFmtId="167" fontId="0" fillId="0" borderId="11" xfId="0" applyNumberFormat="1" applyBorder="1"/>
    <xf numFmtId="165" fontId="0" fillId="0" borderId="12" xfId="0" applyNumberFormat="1" applyBorder="1"/>
    <xf numFmtId="0" fontId="0" fillId="0" borderId="13" xfId="0" applyBorder="1"/>
    <xf numFmtId="0" fontId="0" fillId="0" borderId="14" xfId="0" applyBorder="1"/>
    <xf numFmtId="0" fontId="0" fillId="0" borderId="15" xfId="0" applyBorder="1"/>
    <xf numFmtId="22" fontId="0" fillId="0" borderId="7" xfId="0" applyNumberFormat="1" applyBorder="1" applyAlignment="1">
      <alignment horizontal="left"/>
    </xf>
    <xf numFmtId="22" fontId="0" fillId="0" borderId="9" xfId="0" applyNumberFormat="1" applyBorder="1" applyAlignment="1">
      <alignment horizontal="left"/>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4" borderId="1" xfId="0" applyFont="1" applyFill="1" applyBorder="1" applyAlignment="1">
      <alignment horizontal="center"/>
    </xf>
    <xf numFmtId="0" fontId="2" fillId="4" borderId="3" xfId="0" applyFont="1" applyFill="1" applyBorder="1" applyAlignment="1">
      <alignment horizontal="center"/>
    </xf>
    <xf numFmtId="9" fontId="0" fillId="0" borderId="10" xfId="2" applyFont="1" applyBorder="1" applyAlignment="1">
      <alignment horizontal="center"/>
    </xf>
    <xf numFmtId="9" fontId="0" fillId="0" borderId="12" xfId="2" applyFont="1" applyBorder="1" applyAlignment="1">
      <alignment horizontal="center"/>
    </xf>
    <xf numFmtId="165" fontId="0" fillId="0" borderId="10" xfId="2" applyNumberFormat="1" applyFont="1" applyBorder="1" applyAlignment="1">
      <alignment horizontal="center"/>
    </xf>
    <xf numFmtId="165" fontId="0" fillId="0" borderId="12" xfId="2" applyNumberFormat="1" applyFont="1" applyBorder="1" applyAlignment="1">
      <alignment horizont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xf>
    <xf numFmtId="165" fontId="0" fillId="0" borderId="11" xfId="2" applyNumberFormat="1" applyFont="1" applyBorder="1" applyAlignment="1">
      <alignment horizontal="center"/>
    </xf>
    <xf numFmtId="0" fontId="2" fillId="4" borderId="2" xfId="0" applyFont="1" applyFill="1" applyBorder="1" applyAlignment="1">
      <alignment horizontal="center" vertical="center"/>
    </xf>
    <xf numFmtId="169" fontId="0" fillId="0" borderId="10" xfId="0" applyNumberFormat="1" applyBorder="1" applyAlignment="1">
      <alignment horizontal="center"/>
    </xf>
    <xf numFmtId="169" fontId="0" fillId="0" borderId="11" xfId="0" applyNumberFormat="1" applyBorder="1" applyAlignment="1">
      <alignment horizontal="center"/>
    </xf>
    <xf numFmtId="169" fontId="0" fillId="0" borderId="12" xfId="0" applyNumberFormat="1" applyBorder="1" applyAlignment="1">
      <alignment horizontal="center"/>
    </xf>
    <xf numFmtId="170" fontId="0" fillId="0" borderId="10" xfId="0" applyNumberFormat="1" applyBorder="1" applyAlignment="1">
      <alignment horizontal="center"/>
    </xf>
    <xf numFmtId="170" fontId="0" fillId="0" borderId="11" xfId="0" applyNumberFormat="1" applyBorder="1" applyAlignment="1">
      <alignment horizontal="center"/>
    </xf>
    <xf numFmtId="170" fontId="0" fillId="0" borderId="12" xfId="0" applyNumberFormat="1" applyBorder="1" applyAlignment="1">
      <alignment horizontal="center"/>
    </xf>
    <xf numFmtId="168" fontId="0" fillId="0" borderId="10" xfId="0" applyNumberFormat="1" applyBorder="1" applyAlignment="1">
      <alignment horizontal="center"/>
    </xf>
    <xf numFmtId="168" fontId="0" fillId="0" borderId="11" xfId="0" applyNumberFormat="1" applyBorder="1" applyAlignment="1">
      <alignment horizontal="center"/>
    </xf>
    <xf numFmtId="168" fontId="0" fillId="0" borderId="12" xfId="0" applyNumberFormat="1" applyBorder="1" applyAlignment="1">
      <alignment horizontal="center"/>
    </xf>
    <xf numFmtId="166" fontId="0" fillId="0" borderId="10" xfId="0" applyNumberFormat="1" applyBorder="1" applyAlignment="1">
      <alignment horizontal="center"/>
    </xf>
    <xf numFmtId="166" fontId="0" fillId="0" borderId="11" xfId="0" applyNumberFormat="1" applyBorder="1" applyAlignment="1">
      <alignment horizontal="center"/>
    </xf>
    <xf numFmtId="166" fontId="0" fillId="0" borderId="12" xfId="0" applyNumberFormat="1" applyBorder="1" applyAlignment="1">
      <alignment horizontal="center"/>
    </xf>
    <xf numFmtId="0" fontId="0" fillId="0" borderId="0" xfId="0" applyNumberFormat="1"/>
    <xf numFmtId="0" fontId="0" fillId="0" borderId="8" xfId="0" applyBorder="1" applyAlignment="1">
      <alignment horizontal="left"/>
    </xf>
    <xf numFmtId="0" fontId="0" fillId="0" borderId="12" xfId="0" applyNumberFormat="1" applyBorder="1"/>
    <xf numFmtId="0" fontId="0" fillId="0" borderId="9" xfId="0" applyNumberFormat="1" applyBorder="1"/>
    <xf numFmtId="0" fontId="0" fillId="0" borderId="8" xfId="0" pivotButton="1" applyBorder="1"/>
    <xf numFmtId="0" fontId="0" fillId="0" borderId="0" xfId="0" applyBorder="1"/>
    <xf numFmtId="0" fontId="0" fillId="0" borderId="10" xfId="0" applyNumberFormat="1" applyBorder="1"/>
    <xf numFmtId="166" fontId="0" fillId="0" borderId="0" xfId="0" applyNumberFormat="1" applyBorder="1"/>
    <xf numFmtId="167" fontId="0" fillId="0" borderId="0" xfId="0" applyNumberFormat="1" applyBorder="1"/>
  </cellXfs>
  <cellStyles count="3">
    <cellStyle name="Currency" xfId="1" builtinId="4"/>
    <cellStyle name="Normal" xfId="0" builtinId="0"/>
    <cellStyle name="Percent" xfId="2" builtinId="5"/>
  </cellStyles>
  <dxfs count="150">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67" formatCode="#,##0\ &quot; hours&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gt;=1000000]#0.0,,\ &quot;M&quot;;[&gt;=1000]#0,\ &quot;K&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67" formatCode="#,##0\ &quot; hours&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gt;=1000000]#0.0,,\ &quot;M&quot;;[&gt;=1000]#0,\ &quot;K&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67" formatCode="#,##0\ &quot; hours&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gt;=1000000]#0.0,,\ &quot;M&quot;;[&gt;=1000]#0,\ &quot;K&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ont>
        <color theme="1" tint="0.14996795556505021"/>
      </font>
      <border>
        <left style="thin">
          <color auto="1"/>
        </left>
        <right style="thin">
          <color auto="1"/>
        </right>
        <top style="thin">
          <color auto="1"/>
        </top>
        <bottom style="thin">
          <color auto="1"/>
        </bottom>
      </border>
    </dxf>
    <dxf>
      <fill>
        <patternFill>
          <bgColor theme="0" tint="-0.14996795556505021"/>
        </patternFill>
      </fill>
      <border>
        <left style="thin">
          <color auto="1"/>
        </left>
        <right style="thin">
          <color auto="1"/>
        </right>
        <top style="thin">
          <color auto="1"/>
        </top>
        <bottom style="thin">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gt;=1000000]#0.0,,\ &quot;M&quot;;[&gt;=1000]#0,\ &quot;K&quot;;#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gt;=1000000]#0.0,,\ &quot;M&quot;;[&gt;=1000]#0,\ &quot;K&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gt;=1000000]#0.0,,\ &quot;M&quot;;[&gt;=1000]#0,\ &quot;K&quot;;#0"/>
    </dxf>
    <dxf>
      <numFmt numFmtId="14" formatCode="0.00%"/>
    </dxf>
    <dxf>
      <numFmt numFmtId="167" formatCode="#,##0\ &quot; hours&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gt;=1000000]#0.0,,\ &quot;M&quot;;[&gt;=1000]#0,\ &quot;K&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6" formatCode="[&gt;=1000000]#0.0,,\ &quot;M&quot;;[&gt;=1000]#0,\ &quot;K&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 &quot; hours&quot;"/>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family val="2"/>
        <scheme val="minor"/>
      </font>
      <numFmt numFmtId="165" formatCode="0.0%"/>
    </dxf>
    <dxf>
      <numFmt numFmtId="27" formatCode="dd/mm/yyyy\ h:mm"/>
    </dxf>
  </dxfs>
  <tableStyles count="1" defaultTableStyle="TableStyleMedium2" defaultPivotStyle="PivotStyleLight16">
    <tableStyle name="Slicer new" pivot="0" table="0" count="4" xr9:uid="{85A73E6F-DBB9-44E3-BEEA-D20183B556ED}">
      <tableStyleElement type="wholeTable" dxfId="85"/>
      <tableStyleElement type="headerRow" dxfId="84"/>
    </tableStyle>
  </tableStyles>
  <colors>
    <mruColors>
      <color rgb="FFD22B2B"/>
      <color rgb="FFDC143C"/>
      <color rgb="FFFF6347"/>
      <color rgb="FFFF4500"/>
      <color rgb="FF455A64"/>
      <color rgb="FFFF8A65"/>
      <color rgb="FF4DB6AC"/>
      <color rgb="FFBA68C8"/>
      <color rgb="FF90A4AE"/>
      <color rgb="FF388E3C"/>
    </mruColors>
  </colors>
  <extLst>
    <ext xmlns:x14="http://schemas.microsoft.com/office/spreadsheetml/2009/9/main" uri="{46F421CA-312F-682f-3DD2-61675219B42D}">
      <x14:dxfs count="2">
        <dxf>
          <fill>
            <patternFill patternType="solid">
              <fgColor auto="1"/>
              <bgColor theme="2" tint="-0.24994659260841701"/>
            </patternFill>
          </fill>
          <border>
            <left style="thin">
              <color auto="1"/>
            </left>
            <right style="thin">
              <color auto="1"/>
            </right>
            <top style="thin">
              <color auto="1"/>
            </top>
            <bottom style="thin">
              <color auto="1"/>
            </bottom>
          </border>
        </dxf>
        <dxf>
          <fill>
            <patternFill>
              <bgColor theme="2" tint="-0.24994659260841701"/>
            </patternFill>
          </fill>
        </dxf>
      </x14:dxfs>
    </ext>
    <ext xmlns:x14="http://schemas.microsoft.com/office/spreadsheetml/2009/9/main" uri="{EB79DEF2-80B8-43e5-95BD-54CBDDF9020C}">
      <x14:slicerStyles defaultSlicerStyle="SlicerStyleLight1">
        <x14:slicerStyle name="Slicer new">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Requirements!Subscriber Growth Trend Over Time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 Requirements'!$B$46</c:f>
              <c:strCache>
                <c:ptCount val="1"/>
                <c:pt idx="0">
                  <c:v>Total</c:v>
                </c:pt>
              </c:strCache>
            </c:strRef>
          </c:tx>
          <c:spPr>
            <a:solidFill>
              <a:schemeClr val="accent1"/>
            </a:solidFill>
            <a:ln w="25400">
              <a:noFill/>
            </a:ln>
            <a:effectLst/>
          </c:spPr>
          <c:cat>
            <c:strRef>
              <c:f>'Chart Requirements'!$A$47:$A$59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Requirements'!$B$47:$B$59</c:f>
              <c:numCache>
                <c:formatCode>[&gt;=1000000]#0.0,,\ "M";[&gt;=1000]#0,\ "K";#0</c:formatCode>
                <c:ptCount val="12"/>
                <c:pt idx="0">
                  <c:v>14755</c:v>
                </c:pt>
                <c:pt idx="1">
                  <c:v>10322</c:v>
                </c:pt>
                <c:pt idx="2">
                  <c:v>24636</c:v>
                </c:pt>
                <c:pt idx="3">
                  <c:v>19609</c:v>
                </c:pt>
                <c:pt idx="4">
                  <c:v>10768</c:v>
                </c:pt>
                <c:pt idx="5">
                  <c:v>18309</c:v>
                </c:pt>
                <c:pt idx="6">
                  <c:v>22546</c:v>
                </c:pt>
                <c:pt idx="7">
                  <c:v>18549</c:v>
                </c:pt>
                <c:pt idx="8">
                  <c:v>21726</c:v>
                </c:pt>
                <c:pt idx="9">
                  <c:v>28777</c:v>
                </c:pt>
                <c:pt idx="10">
                  <c:v>29595</c:v>
                </c:pt>
                <c:pt idx="11">
                  <c:v>24636</c:v>
                </c:pt>
              </c:numCache>
            </c:numRef>
          </c:val>
          <c:extLst>
            <c:ext xmlns:c16="http://schemas.microsoft.com/office/drawing/2014/chart" uri="{C3380CC4-5D6E-409C-BE32-E72D297353CC}">
              <c16:uniqueId val="{00000001-EF56-49C9-8F7C-7D207198D52C}"/>
            </c:ext>
          </c:extLst>
        </c:ser>
        <c:dLbls>
          <c:showLegendKey val="0"/>
          <c:showVal val="0"/>
          <c:showCatName val="0"/>
          <c:showSerName val="0"/>
          <c:showPercent val="0"/>
          <c:showBubbleSize val="0"/>
        </c:dLbls>
        <c:axId val="1714855407"/>
        <c:axId val="1714852079"/>
      </c:areaChart>
      <c:catAx>
        <c:axId val="1714855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852079"/>
        <c:crosses val="autoZero"/>
        <c:auto val="1"/>
        <c:lblAlgn val="ctr"/>
        <c:lblOffset val="100"/>
        <c:noMultiLvlLbl val="0"/>
      </c:catAx>
      <c:valAx>
        <c:axId val="1714852079"/>
        <c:scaling>
          <c:orientation val="minMax"/>
        </c:scaling>
        <c:delete val="1"/>
        <c:axPos val="l"/>
        <c:numFmt formatCode="[&gt;=1000000]#0.0,,\ &quot;M&quot;;[&gt;=1000]#0,\ &quot;K&quot;;#0" sourceLinked="1"/>
        <c:majorTickMark val="none"/>
        <c:minorTickMark val="none"/>
        <c:tickLblPos val="nextTo"/>
        <c:crossAx val="171485540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ysClr val="windowText" lastClr="000000"/>
                </a:solidFill>
                <a:latin typeface="Segoe UI Black" panose="020B0A02040204020203" pitchFamily="34" charset="0"/>
                <a:ea typeface="Segoe UI Black" panose="020B0A02040204020203" pitchFamily="34" charset="0"/>
              </a:rPr>
              <a:t>Top 10 Performing Videos by 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62094453729388"/>
          <c:y val="0.21337905389654258"/>
          <c:w val="0.6420274872643108"/>
          <c:h val="0.66189560804506853"/>
        </c:manualLayout>
      </c:layout>
      <c:barChart>
        <c:barDir val="bar"/>
        <c:grouping val="clustered"/>
        <c:varyColors val="0"/>
        <c:ser>
          <c:idx val="0"/>
          <c:order val="0"/>
          <c:tx>
            <c:strRef>
              <c:f>'Chart Requirements'!$J$65</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Requirements'!$I$66:$I$70</c:f>
              <c:strCache>
                <c:ptCount val="5"/>
                <c:pt idx="0">
                  <c:v>Beauty and Makeup</c:v>
                </c:pt>
                <c:pt idx="1">
                  <c:v>Challenges</c:v>
                </c:pt>
                <c:pt idx="2">
                  <c:v>Cooking</c:v>
                </c:pt>
                <c:pt idx="3">
                  <c:v>Gaming</c:v>
                </c:pt>
                <c:pt idx="4">
                  <c:v>Fitness</c:v>
                </c:pt>
              </c:strCache>
            </c:strRef>
          </c:cat>
          <c:val>
            <c:numRef>
              <c:f>'Chart Requirements'!$J$66:$J$70</c:f>
              <c:numCache>
                <c:formatCode>[&gt;=1000000]#0.0,,\ "M";[&gt;=1000]#0,\ "K";#0</c:formatCode>
                <c:ptCount val="5"/>
                <c:pt idx="0">
                  <c:v>5393779</c:v>
                </c:pt>
                <c:pt idx="1">
                  <c:v>4040845</c:v>
                </c:pt>
                <c:pt idx="2">
                  <c:v>3709837</c:v>
                </c:pt>
                <c:pt idx="3">
                  <c:v>3543470</c:v>
                </c:pt>
                <c:pt idx="4">
                  <c:v>3364288</c:v>
                </c:pt>
              </c:numCache>
            </c:numRef>
          </c:val>
          <c:extLst>
            <c:ext xmlns:c16="http://schemas.microsoft.com/office/drawing/2014/chart" uri="{C3380CC4-5D6E-409C-BE32-E72D297353CC}">
              <c16:uniqueId val="{00000000-3E8A-4A0D-BA5C-286AA58D01F5}"/>
            </c:ext>
          </c:extLst>
        </c:ser>
        <c:dLbls>
          <c:showLegendKey val="0"/>
          <c:showVal val="0"/>
          <c:showCatName val="0"/>
          <c:showSerName val="0"/>
          <c:showPercent val="0"/>
          <c:showBubbleSize val="0"/>
        </c:dLbls>
        <c:gapWidth val="60"/>
        <c:axId val="1722251839"/>
        <c:axId val="1722252255"/>
      </c:barChart>
      <c:catAx>
        <c:axId val="172225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722252255"/>
        <c:crosses val="autoZero"/>
        <c:auto val="1"/>
        <c:lblAlgn val="ctr"/>
        <c:lblOffset val="100"/>
        <c:noMultiLvlLbl val="0"/>
      </c:catAx>
      <c:valAx>
        <c:axId val="1722252255"/>
        <c:scaling>
          <c:orientation val="minMax"/>
        </c:scaling>
        <c:delete val="1"/>
        <c:axPos val="b"/>
        <c:numFmt formatCode="[&gt;=1000000]#0.0,,\ &quot;M&quot;;[&gt;=1000]#0,\ &quot;K&quot;;#0" sourceLinked="1"/>
        <c:majorTickMark val="none"/>
        <c:minorTickMark val="none"/>
        <c:tickLblPos val="nextTo"/>
        <c:crossAx val="172225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Requirements!Engagement Rate by Video Type</c:name>
    <c:fmtId val="1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a:solidFill>
                  <a:sysClr val="windowText" lastClr="000000"/>
                </a:solidFill>
                <a:latin typeface="Segoe UI Black" panose="020B0A02040204020203" pitchFamily="34" charset="0"/>
                <a:ea typeface="Segoe UI Black" panose="020B0A02040204020203" pitchFamily="34" charset="0"/>
              </a:rPr>
              <a:t>Engagement Rate by Video Type</a:t>
            </a:r>
          </a:p>
        </c:rich>
      </c:tx>
      <c:layout>
        <c:manualLayout>
          <c:xMode val="edge"/>
          <c:yMode val="edge"/>
          <c:x val="0.17017209348851736"/>
          <c:y val="1.275510204081632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58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D32F2F"/>
          </a:solidFill>
          <a:ln w="15875">
            <a:solidFill>
              <a:schemeClr val="bg1">
                <a:lumMod val="85000"/>
              </a:schemeClr>
            </a:solidFill>
          </a:ln>
          <a:effectLst/>
        </c:spPr>
        <c:dLbl>
          <c:idx val="0"/>
          <c:layout>
            <c:manualLayout>
              <c:x val="3.1196300331668803E-2"/>
              <c:y val="-1.6003346841670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F57C00"/>
          </a:solidFill>
          <a:ln w="15875">
            <a:solidFill>
              <a:schemeClr val="bg1">
                <a:lumMod val="85000"/>
              </a:schemeClr>
            </a:solidFill>
          </a:ln>
          <a:effectLst/>
        </c:spPr>
      </c:pivotFmt>
      <c:pivotFmt>
        <c:idx val="45"/>
        <c:spPr>
          <a:solidFill>
            <a:srgbClr val="FBC02D"/>
          </a:solidFill>
          <a:ln w="15875">
            <a:solidFill>
              <a:schemeClr val="bg1">
                <a:lumMod val="85000"/>
              </a:schemeClr>
            </a:solidFill>
          </a:ln>
          <a:effectLst/>
        </c:spPr>
      </c:pivotFmt>
      <c:pivotFmt>
        <c:idx val="46"/>
        <c:spPr>
          <a:solidFill>
            <a:schemeClr val="accent1"/>
          </a:solidFill>
          <a:ln w="15875">
            <a:solidFill>
              <a:schemeClr val="bg1">
                <a:lumMod val="85000"/>
              </a:schemeClr>
            </a:solidFill>
          </a:ln>
          <a:effectLst/>
        </c:spPr>
      </c:pivotFmt>
      <c:pivotFmt>
        <c:idx val="47"/>
        <c:spPr>
          <a:solidFill>
            <a:srgbClr val="8D6E63"/>
          </a:solidFill>
          <a:ln w="15875">
            <a:solidFill>
              <a:schemeClr val="bg1">
                <a:lumMod val="85000"/>
              </a:schemeClr>
            </a:solidFill>
          </a:ln>
          <a:effectLst/>
        </c:spPr>
      </c:pivotFmt>
      <c:pivotFmt>
        <c:idx val="48"/>
        <c:spPr>
          <a:solidFill>
            <a:srgbClr val="64B5F6"/>
          </a:solidFill>
          <a:ln w="15875">
            <a:solidFill>
              <a:schemeClr val="bg1">
                <a:lumMod val="85000"/>
              </a:schemeClr>
            </a:solidFill>
          </a:ln>
          <a:effectLst/>
        </c:spPr>
      </c:pivotFmt>
      <c:pivotFmt>
        <c:idx val="49"/>
        <c:spPr>
          <a:solidFill>
            <a:srgbClr val="81C784"/>
          </a:solidFill>
          <a:ln w="15875">
            <a:solidFill>
              <a:schemeClr val="bg1">
                <a:lumMod val="85000"/>
              </a:schemeClr>
            </a:solidFill>
          </a:ln>
          <a:effectLst/>
        </c:spPr>
      </c:pivotFmt>
      <c:pivotFmt>
        <c:idx val="50"/>
        <c:spPr>
          <a:solidFill>
            <a:srgbClr val="E57373"/>
          </a:solidFill>
          <a:ln w="15875">
            <a:solidFill>
              <a:schemeClr val="bg1">
                <a:lumMod val="85000"/>
              </a:schemeClr>
            </a:solidFill>
          </a:ln>
          <a:effectLst/>
        </c:spPr>
      </c:pivotFmt>
      <c:pivotFmt>
        <c:idx val="51"/>
        <c:spPr>
          <a:solidFill>
            <a:srgbClr val="A1887F"/>
          </a:solidFill>
          <a:ln w="15875">
            <a:solidFill>
              <a:schemeClr val="bg1">
                <a:lumMod val="85000"/>
              </a:schemeClr>
            </a:solidFill>
          </a:ln>
          <a:effectLst/>
        </c:spPr>
      </c:pivotFmt>
      <c:pivotFmt>
        <c:idx val="52"/>
        <c:spPr>
          <a:solidFill>
            <a:srgbClr val="388E3C"/>
          </a:solidFill>
          <a:ln w="15875">
            <a:solidFill>
              <a:schemeClr val="bg1">
                <a:lumMod val="85000"/>
              </a:schemeClr>
            </a:solidFill>
          </a:ln>
          <a:effectLst/>
        </c:spPr>
      </c:pivotFmt>
      <c:pivotFmt>
        <c:idx val="53"/>
        <c:spPr>
          <a:solidFill>
            <a:srgbClr val="90A4AE"/>
          </a:solidFill>
          <a:ln w="15875">
            <a:solidFill>
              <a:schemeClr val="bg1">
                <a:lumMod val="85000"/>
              </a:schemeClr>
            </a:solidFill>
          </a:ln>
          <a:effectLst/>
        </c:spPr>
      </c:pivotFmt>
      <c:pivotFmt>
        <c:idx val="54"/>
        <c:spPr>
          <a:solidFill>
            <a:srgbClr val="BA68C8"/>
          </a:solidFill>
          <a:ln w="15875">
            <a:solidFill>
              <a:schemeClr val="bg1">
                <a:lumMod val="85000"/>
              </a:schemeClr>
            </a:solidFill>
          </a:ln>
          <a:effectLst/>
        </c:spPr>
        <c:dLbl>
          <c:idx val="0"/>
          <c:layout>
            <c:manualLayout>
              <c:x val="0"/>
              <c:y val="1.8449447424522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rgbClr val="4DB6AC"/>
          </a:solidFill>
          <a:ln w="15875">
            <a:solidFill>
              <a:schemeClr val="bg1">
                <a:lumMod val="85000"/>
              </a:schemeClr>
            </a:solidFill>
          </a:ln>
          <a:effectLst/>
        </c:spPr>
      </c:pivotFmt>
      <c:pivotFmt>
        <c:idx val="56"/>
        <c:spPr>
          <a:solidFill>
            <a:srgbClr val="FF8A65"/>
          </a:solidFill>
          <a:ln w="15875">
            <a:solidFill>
              <a:schemeClr val="bg1">
                <a:lumMod val="85000"/>
              </a:schemeClr>
            </a:solidFill>
          </a:ln>
          <a:effectLst/>
        </c:spPr>
        <c:dLbl>
          <c:idx val="0"/>
          <c:layout>
            <c:manualLayout>
              <c:x val="-1.2222334857329101E-2"/>
              <c:y val="-4.61236185613062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455A64"/>
          </a:solidFill>
          <a:ln w="15875">
            <a:solidFill>
              <a:schemeClr val="bg1">
                <a:lumMod val="85000"/>
              </a:schemeClr>
            </a:solidFill>
          </a:ln>
          <a:effectLst/>
        </c:spPr>
        <c:dLbl>
          <c:idx val="0"/>
          <c:layout>
            <c:manualLayout>
              <c:x val="-4.6224747090999281E-2"/>
              <c:y val="-2.2252972863057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lumMod val="40000"/>
              <a:lumOff val="60000"/>
            </a:schemeClr>
          </a:solidFill>
          <a:ln w="15875">
            <a:solidFill>
              <a:schemeClr val="bg1">
                <a:lumMod val="85000"/>
              </a:schemeClr>
            </a:solidFill>
          </a:ln>
          <a:effectLst/>
        </c:spPr>
        <c:dLbl>
          <c:idx val="0"/>
          <c:layout>
            <c:manualLayout>
              <c:x val="1.0623558256275341E-2"/>
              <c:y val="-1.424148398505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4">
              <a:lumMod val="40000"/>
              <a:lumOff val="60000"/>
            </a:schemeClr>
          </a:solidFill>
          <a:ln w="15875">
            <a:solidFill>
              <a:schemeClr val="bg1">
                <a:lumMod val="85000"/>
              </a:schemeClr>
            </a:solidFill>
          </a:ln>
          <a:effectLst/>
        </c:spPr>
        <c:dLbl>
          <c:idx val="0"/>
          <c:layout>
            <c:manualLayout>
              <c:x val="4.0741116191097011E-3"/>
              <c:y val="-2.3061809280653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20000"/>
              <a:lumOff val="80000"/>
            </a:schemeClr>
          </a:solidFill>
          <a:ln w="15875">
            <a:solidFill>
              <a:schemeClr val="bg1">
                <a:lumMod val="85000"/>
              </a:schemeClr>
            </a:solidFill>
          </a:ln>
          <a:effectLst/>
        </c:spPr>
        <c:dLbl>
          <c:idx val="0"/>
          <c:layout>
            <c:manualLayout>
              <c:x val="-5.7037562667535832E-2"/>
              <c:y val="-7.8410151554220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5875">
            <a:solidFill>
              <a:schemeClr val="bg1">
                <a:lumMod val="85000"/>
              </a:schemeClr>
            </a:solidFill>
          </a:ln>
          <a:effectLst/>
        </c:spPr>
        <c:dLbl>
          <c:idx val="0"/>
          <c:layout>
            <c:manualLayout>
              <c:x val="4.8889339429316371E-2"/>
              <c:y val="-0.110696684547135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lumMod val="20000"/>
              <a:lumOff val="80000"/>
            </a:schemeClr>
          </a:solidFill>
          <a:ln w="15875">
            <a:solidFill>
              <a:schemeClr val="bg1">
                <a:lumMod val="85000"/>
              </a:schemeClr>
            </a:solidFill>
          </a:ln>
          <a:effectLst/>
        </c:spPr>
        <c:dLbl>
          <c:idx val="0"/>
          <c:layout>
            <c:manualLayout>
              <c:x val="5.8926345070929961E-2"/>
              <c:y val="-2.13377957888935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58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D32F2F"/>
          </a:solidFill>
          <a:ln w="15875">
            <a:solidFill>
              <a:schemeClr val="bg1">
                <a:lumMod val="85000"/>
              </a:schemeClr>
            </a:solidFill>
          </a:ln>
          <a:effectLst/>
        </c:spPr>
        <c:dLbl>
          <c:idx val="0"/>
          <c:layout>
            <c:manualLayout>
              <c:x val="3.1196300331668803E-2"/>
              <c:y val="-1.6003346841670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rgbClr val="F57C00"/>
          </a:solidFill>
          <a:ln w="15875">
            <a:solidFill>
              <a:schemeClr val="bg1">
                <a:lumMod val="85000"/>
              </a:schemeClr>
            </a:solidFill>
          </a:ln>
          <a:effectLst/>
        </c:spPr>
      </c:pivotFmt>
      <c:pivotFmt>
        <c:idx val="66"/>
        <c:spPr>
          <a:solidFill>
            <a:srgbClr val="FBC02D"/>
          </a:solidFill>
          <a:ln w="15875">
            <a:solidFill>
              <a:schemeClr val="bg1">
                <a:lumMod val="85000"/>
              </a:schemeClr>
            </a:solidFill>
          </a:ln>
          <a:effectLst/>
        </c:spPr>
      </c:pivotFmt>
      <c:pivotFmt>
        <c:idx val="67"/>
        <c:spPr>
          <a:solidFill>
            <a:schemeClr val="accent1"/>
          </a:solidFill>
          <a:ln w="15875">
            <a:solidFill>
              <a:schemeClr val="bg1">
                <a:lumMod val="85000"/>
              </a:schemeClr>
            </a:solidFill>
          </a:ln>
          <a:effectLst/>
        </c:spPr>
      </c:pivotFmt>
      <c:pivotFmt>
        <c:idx val="68"/>
        <c:spPr>
          <a:solidFill>
            <a:srgbClr val="8D6E63"/>
          </a:solidFill>
          <a:ln w="15875">
            <a:solidFill>
              <a:schemeClr val="bg1">
                <a:lumMod val="85000"/>
              </a:schemeClr>
            </a:solidFill>
          </a:ln>
          <a:effectLst/>
        </c:spPr>
      </c:pivotFmt>
      <c:pivotFmt>
        <c:idx val="69"/>
        <c:spPr>
          <a:solidFill>
            <a:srgbClr val="64B5F6"/>
          </a:solidFill>
          <a:ln w="15875">
            <a:solidFill>
              <a:schemeClr val="bg1">
                <a:lumMod val="85000"/>
              </a:schemeClr>
            </a:solidFill>
          </a:ln>
          <a:effectLst/>
        </c:spPr>
      </c:pivotFmt>
      <c:pivotFmt>
        <c:idx val="70"/>
        <c:spPr>
          <a:solidFill>
            <a:srgbClr val="81C784"/>
          </a:solidFill>
          <a:ln w="15875">
            <a:solidFill>
              <a:schemeClr val="bg1">
                <a:lumMod val="85000"/>
              </a:schemeClr>
            </a:solidFill>
          </a:ln>
          <a:effectLst/>
        </c:spPr>
      </c:pivotFmt>
      <c:pivotFmt>
        <c:idx val="71"/>
        <c:spPr>
          <a:solidFill>
            <a:srgbClr val="E57373"/>
          </a:solidFill>
          <a:ln w="15875">
            <a:solidFill>
              <a:schemeClr val="bg1">
                <a:lumMod val="85000"/>
              </a:schemeClr>
            </a:solidFill>
          </a:ln>
          <a:effectLst/>
        </c:spPr>
      </c:pivotFmt>
      <c:pivotFmt>
        <c:idx val="72"/>
        <c:spPr>
          <a:solidFill>
            <a:srgbClr val="A1887F"/>
          </a:solidFill>
          <a:ln w="15875">
            <a:solidFill>
              <a:schemeClr val="bg1">
                <a:lumMod val="85000"/>
              </a:schemeClr>
            </a:solidFill>
          </a:ln>
          <a:effectLst/>
        </c:spPr>
      </c:pivotFmt>
      <c:pivotFmt>
        <c:idx val="73"/>
        <c:spPr>
          <a:solidFill>
            <a:srgbClr val="388E3C"/>
          </a:solidFill>
          <a:ln w="15875">
            <a:solidFill>
              <a:schemeClr val="bg1">
                <a:lumMod val="85000"/>
              </a:schemeClr>
            </a:solidFill>
          </a:ln>
          <a:effectLst/>
        </c:spPr>
      </c:pivotFmt>
      <c:pivotFmt>
        <c:idx val="74"/>
        <c:spPr>
          <a:solidFill>
            <a:srgbClr val="90A4AE"/>
          </a:solidFill>
          <a:ln w="15875">
            <a:solidFill>
              <a:schemeClr val="bg1">
                <a:lumMod val="85000"/>
              </a:schemeClr>
            </a:solidFill>
          </a:ln>
          <a:effectLst/>
        </c:spPr>
      </c:pivotFmt>
      <c:pivotFmt>
        <c:idx val="75"/>
        <c:spPr>
          <a:solidFill>
            <a:srgbClr val="BA68C8"/>
          </a:solidFill>
          <a:ln w="15875">
            <a:solidFill>
              <a:schemeClr val="bg1">
                <a:lumMod val="85000"/>
              </a:schemeClr>
            </a:solidFill>
          </a:ln>
          <a:effectLst/>
        </c:spPr>
        <c:dLbl>
          <c:idx val="0"/>
          <c:layout>
            <c:manualLayout>
              <c:x val="0"/>
              <c:y val="1.8449447424522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rgbClr val="4DB6AC"/>
          </a:solidFill>
          <a:ln w="15875">
            <a:solidFill>
              <a:schemeClr val="bg1">
                <a:lumMod val="85000"/>
              </a:schemeClr>
            </a:solidFill>
          </a:ln>
          <a:effectLst/>
        </c:spPr>
      </c:pivotFmt>
      <c:pivotFmt>
        <c:idx val="77"/>
        <c:spPr>
          <a:solidFill>
            <a:srgbClr val="FF8A65"/>
          </a:solidFill>
          <a:ln w="15875">
            <a:solidFill>
              <a:schemeClr val="bg1">
                <a:lumMod val="85000"/>
              </a:schemeClr>
            </a:solidFill>
          </a:ln>
          <a:effectLst/>
        </c:spPr>
        <c:dLbl>
          <c:idx val="0"/>
          <c:layout>
            <c:manualLayout>
              <c:x val="-1.2222334857329101E-2"/>
              <c:y val="-4.61236185613062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rgbClr val="455A64"/>
          </a:solidFill>
          <a:ln w="15875">
            <a:solidFill>
              <a:schemeClr val="bg1">
                <a:lumMod val="85000"/>
              </a:schemeClr>
            </a:solidFill>
          </a:ln>
          <a:effectLst/>
        </c:spPr>
        <c:dLbl>
          <c:idx val="0"/>
          <c:layout>
            <c:manualLayout>
              <c:x val="-4.6224747090999281E-2"/>
              <c:y val="-2.2252972863057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lumMod val="40000"/>
              <a:lumOff val="60000"/>
            </a:schemeClr>
          </a:solidFill>
          <a:ln w="15875">
            <a:solidFill>
              <a:schemeClr val="bg1">
                <a:lumMod val="85000"/>
              </a:schemeClr>
            </a:solidFill>
          </a:ln>
          <a:effectLst/>
        </c:spPr>
        <c:dLbl>
          <c:idx val="0"/>
          <c:layout>
            <c:manualLayout>
              <c:x val="1.0623558256275341E-2"/>
              <c:y val="-1.424148398505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4">
              <a:lumMod val="40000"/>
              <a:lumOff val="60000"/>
            </a:schemeClr>
          </a:solidFill>
          <a:ln w="15875">
            <a:solidFill>
              <a:schemeClr val="bg1">
                <a:lumMod val="85000"/>
              </a:schemeClr>
            </a:solidFill>
          </a:ln>
          <a:effectLst/>
        </c:spPr>
        <c:dLbl>
          <c:idx val="0"/>
          <c:layout>
            <c:manualLayout>
              <c:x val="4.0741116191097011E-3"/>
              <c:y val="-2.3061809280653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5">
              <a:lumMod val="20000"/>
              <a:lumOff val="80000"/>
            </a:schemeClr>
          </a:solidFill>
          <a:ln w="15875">
            <a:solidFill>
              <a:schemeClr val="bg1">
                <a:lumMod val="85000"/>
              </a:schemeClr>
            </a:solidFill>
          </a:ln>
          <a:effectLst/>
        </c:spPr>
        <c:dLbl>
          <c:idx val="0"/>
          <c:layout>
            <c:manualLayout>
              <c:x val="-5.7037562667535832E-2"/>
              <c:y val="-7.8410151554220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5875">
            <a:solidFill>
              <a:schemeClr val="bg1">
                <a:lumMod val="85000"/>
              </a:schemeClr>
            </a:solidFill>
          </a:ln>
          <a:effectLst/>
        </c:spPr>
        <c:dLbl>
          <c:idx val="0"/>
          <c:layout>
            <c:manualLayout>
              <c:x val="4.8889339429316371E-2"/>
              <c:y val="-0.110696684547135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6">
              <a:lumMod val="20000"/>
              <a:lumOff val="80000"/>
            </a:schemeClr>
          </a:solidFill>
          <a:ln w="15875">
            <a:solidFill>
              <a:schemeClr val="bg1">
                <a:lumMod val="85000"/>
              </a:schemeClr>
            </a:solidFill>
          </a:ln>
          <a:effectLst/>
        </c:spPr>
        <c:dLbl>
          <c:idx val="0"/>
          <c:layout>
            <c:manualLayout>
              <c:x val="5.8926345070929961E-2"/>
              <c:y val="-2.13377957888935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9525">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rgbClr val="D32F2F"/>
          </a:solidFill>
          <a:ln w="9525">
            <a:solidFill>
              <a:schemeClr val="tx1">
                <a:lumMod val="50000"/>
                <a:lumOff val="50000"/>
              </a:schemeClr>
            </a:solidFill>
          </a:ln>
          <a:effectLst/>
        </c:spPr>
        <c:dLbl>
          <c:idx val="0"/>
          <c:layout>
            <c:manualLayout>
              <c:x val="3.1196300331668803E-2"/>
              <c:y val="-1.6003346841670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
        <c:spPr>
          <a:solidFill>
            <a:srgbClr val="F57C00"/>
          </a:solidFill>
          <a:ln w="9525">
            <a:solidFill>
              <a:schemeClr val="tx1">
                <a:lumMod val="50000"/>
                <a:lumOff val="50000"/>
              </a:schemeClr>
            </a:solidFill>
          </a:ln>
          <a:effectLst/>
        </c:spPr>
      </c:pivotFmt>
      <c:pivotFmt>
        <c:idx val="87"/>
        <c:spPr>
          <a:solidFill>
            <a:srgbClr val="FBC02D"/>
          </a:solidFill>
          <a:ln w="9525">
            <a:solidFill>
              <a:schemeClr val="tx1">
                <a:lumMod val="50000"/>
                <a:lumOff val="50000"/>
              </a:schemeClr>
            </a:solidFill>
          </a:ln>
          <a:effectLst/>
        </c:spPr>
      </c:pivotFmt>
      <c:pivotFmt>
        <c:idx val="88"/>
        <c:spPr>
          <a:solidFill>
            <a:schemeClr val="accent1"/>
          </a:solidFill>
          <a:ln w="9525">
            <a:solidFill>
              <a:schemeClr val="tx1">
                <a:lumMod val="50000"/>
                <a:lumOff val="50000"/>
              </a:schemeClr>
            </a:solidFill>
          </a:ln>
          <a:effectLst/>
        </c:spPr>
      </c:pivotFmt>
      <c:pivotFmt>
        <c:idx val="89"/>
        <c:spPr>
          <a:solidFill>
            <a:srgbClr val="8D6E63"/>
          </a:solidFill>
          <a:ln w="9525">
            <a:solidFill>
              <a:schemeClr val="tx1">
                <a:lumMod val="50000"/>
                <a:lumOff val="50000"/>
              </a:schemeClr>
            </a:solidFill>
          </a:ln>
          <a:effectLst/>
        </c:spPr>
      </c:pivotFmt>
      <c:pivotFmt>
        <c:idx val="90"/>
        <c:spPr>
          <a:solidFill>
            <a:srgbClr val="64B5F6"/>
          </a:solidFill>
          <a:ln w="9525">
            <a:solidFill>
              <a:schemeClr val="tx1">
                <a:lumMod val="50000"/>
                <a:lumOff val="50000"/>
              </a:schemeClr>
            </a:solidFill>
          </a:ln>
          <a:effectLst/>
        </c:spPr>
      </c:pivotFmt>
      <c:pivotFmt>
        <c:idx val="91"/>
        <c:spPr>
          <a:solidFill>
            <a:srgbClr val="81C784"/>
          </a:solidFill>
          <a:ln w="9525">
            <a:solidFill>
              <a:schemeClr val="tx1">
                <a:lumMod val="50000"/>
                <a:lumOff val="50000"/>
              </a:schemeClr>
            </a:solidFill>
          </a:ln>
          <a:effectLst/>
        </c:spPr>
      </c:pivotFmt>
      <c:pivotFmt>
        <c:idx val="92"/>
        <c:spPr>
          <a:solidFill>
            <a:srgbClr val="E57373"/>
          </a:solidFill>
          <a:ln w="9525">
            <a:solidFill>
              <a:schemeClr val="tx1">
                <a:lumMod val="50000"/>
                <a:lumOff val="50000"/>
              </a:schemeClr>
            </a:solidFill>
          </a:ln>
          <a:effectLst/>
        </c:spPr>
      </c:pivotFmt>
      <c:pivotFmt>
        <c:idx val="93"/>
        <c:spPr>
          <a:solidFill>
            <a:srgbClr val="A1887F"/>
          </a:solidFill>
          <a:ln w="9525">
            <a:solidFill>
              <a:schemeClr val="tx1">
                <a:lumMod val="50000"/>
                <a:lumOff val="50000"/>
              </a:schemeClr>
            </a:solidFill>
          </a:ln>
          <a:effectLst/>
        </c:spPr>
      </c:pivotFmt>
      <c:pivotFmt>
        <c:idx val="94"/>
        <c:spPr>
          <a:solidFill>
            <a:srgbClr val="388E3C"/>
          </a:solidFill>
          <a:ln w="9525">
            <a:solidFill>
              <a:schemeClr val="tx1">
                <a:lumMod val="50000"/>
                <a:lumOff val="50000"/>
              </a:schemeClr>
            </a:solidFill>
          </a:ln>
          <a:effectLst/>
        </c:spPr>
      </c:pivotFmt>
      <c:pivotFmt>
        <c:idx val="95"/>
        <c:spPr>
          <a:solidFill>
            <a:srgbClr val="90A4AE"/>
          </a:solidFill>
          <a:ln w="9525">
            <a:solidFill>
              <a:schemeClr val="tx1">
                <a:lumMod val="50000"/>
                <a:lumOff val="50000"/>
              </a:schemeClr>
            </a:solidFill>
          </a:ln>
          <a:effectLst/>
        </c:spPr>
      </c:pivotFmt>
      <c:pivotFmt>
        <c:idx val="96"/>
        <c:spPr>
          <a:solidFill>
            <a:srgbClr val="BA68C8"/>
          </a:solidFill>
          <a:ln w="9525">
            <a:solidFill>
              <a:schemeClr val="tx1">
                <a:lumMod val="50000"/>
                <a:lumOff val="50000"/>
              </a:schemeClr>
            </a:solidFill>
          </a:ln>
          <a:effectLst/>
        </c:spPr>
        <c:dLbl>
          <c:idx val="0"/>
          <c:layout>
            <c:manualLayout>
              <c:x val="0"/>
              <c:y val="1.8449447424522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4DB6AC"/>
          </a:solidFill>
          <a:ln w="9525">
            <a:solidFill>
              <a:schemeClr val="tx1">
                <a:lumMod val="50000"/>
                <a:lumOff val="50000"/>
              </a:schemeClr>
            </a:solidFill>
          </a:ln>
          <a:effectLst/>
        </c:spPr>
      </c:pivotFmt>
      <c:pivotFmt>
        <c:idx val="98"/>
        <c:spPr>
          <a:solidFill>
            <a:srgbClr val="FF8A65"/>
          </a:solidFill>
          <a:ln w="9525">
            <a:solidFill>
              <a:schemeClr val="tx1">
                <a:lumMod val="50000"/>
                <a:lumOff val="50000"/>
              </a:schemeClr>
            </a:solidFill>
          </a:ln>
          <a:effectLst/>
        </c:spPr>
        <c:dLbl>
          <c:idx val="0"/>
          <c:layout>
            <c:manualLayout>
              <c:x val="-1.2222334857329101E-2"/>
              <c:y val="-4.61236185613062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
        <c:spPr>
          <a:solidFill>
            <a:srgbClr val="455A64"/>
          </a:solidFill>
          <a:ln w="9525">
            <a:solidFill>
              <a:schemeClr val="tx1">
                <a:lumMod val="50000"/>
                <a:lumOff val="50000"/>
              </a:schemeClr>
            </a:solidFill>
          </a:ln>
          <a:effectLst/>
        </c:spPr>
        <c:dLbl>
          <c:idx val="0"/>
          <c:layout>
            <c:manualLayout>
              <c:x val="-4.6224747090999281E-2"/>
              <c:y val="-2.2252972863057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lumMod val="40000"/>
              <a:lumOff val="60000"/>
            </a:schemeClr>
          </a:solidFill>
          <a:ln w="9525">
            <a:solidFill>
              <a:schemeClr val="tx1">
                <a:lumMod val="50000"/>
                <a:lumOff val="50000"/>
              </a:schemeClr>
            </a:solidFill>
          </a:ln>
          <a:effectLst/>
        </c:spPr>
        <c:dLbl>
          <c:idx val="0"/>
          <c:layout>
            <c:manualLayout>
              <c:x val="1.0623558256275341E-2"/>
              <c:y val="-1.424148398505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4">
              <a:lumMod val="40000"/>
              <a:lumOff val="60000"/>
            </a:schemeClr>
          </a:solidFill>
          <a:ln w="9525">
            <a:solidFill>
              <a:schemeClr val="tx1">
                <a:lumMod val="50000"/>
                <a:lumOff val="50000"/>
              </a:schemeClr>
            </a:solidFill>
          </a:ln>
          <a:effectLst/>
        </c:spPr>
        <c:dLbl>
          <c:idx val="0"/>
          <c:layout>
            <c:manualLayout>
              <c:x val="4.0741116191097011E-3"/>
              <c:y val="-2.3061809280653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5">
              <a:lumMod val="20000"/>
              <a:lumOff val="80000"/>
            </a:schemeClr>
          </a:solidFill>
          <a:ln w="9525">
            <a:solidFill>
              <a:schemeClr val="tx1">
                <a:lumMod val="50000"/>
                <a:lumOff val="50000"/>
              </a:schemeClr>
            </a:solidFill>
          </a:ln>
          <a:effectLst/>
        </c:spPr>
        <c:dLbl>
          <c:idx val="0"/>
          <c:layout>
            <c:manualLayout>
              <c:x val="-5.7037562667535832E-2"/>
              <c:y val="-7.8410151554220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9525">
            <a:solidFill>
              <a:schemeClr val="tx1">
                <a:lumMod val="50000"/>
                <a:lumOff val="50000"/>
              </a:schemeClr>
            </a:solidFill>
          </a:ln>
          <a:effectLst/>
        </c:spPr>
        <c:dLbl>
          <c:idx val="0"/>
          <c:layout>
            <c:manualLayout>
              <c:x val="4.8889339429316371E-2"/>
              <c:y val="-0.110696684547135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lumMod val="20000"/>
              <a:lumOff val="80000"/>
            </a:schemeClr>
          </a:solidFill>
          <a:ln w="9525">
            <a:solidFill>
              <a:schemeClr val="tx1">
                <a:lumMod val="50000"/>
                <a:lumOff val="50000"/>
              </a:schemeClr>
            </a:solidFill>
          </a:ln>
          <a:effectLst/>
        </c:spPr>
        <c:dLbl>
          <c:idx val="0"/>
          <c:layout>
            <c:manualLayout>
              <c:x val="5.8926345070929961E-2"/>
              <c:y val="-2.13377957888935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2128783941408E-2"/>
          <c:y val="0.2729952701224847"/>
          <c:w val="0.50604699510152862"/>
          <c:h val="0.56534920439632541"/>
        </c:manualLayout>
      </c:layout>
      <c:pieChart>
        <c:varyColors val="1"/>
        <c:ser>
          <c:idx val="0"/>
          <c:order val="0"/>
          <c:tx>
            <c:strRef>
              <c:f>'Chart Requirements'!$B$65</c:f>
              <c:strCache>
                <c:ptCount val="1"/>
                <c:pt idx="0">
                  <c:v>Total</c:v>
                </c:pt>
              </c:strCache>
            </c:strRef>
          </c:tx>
          <c:spPr>
            <a:ln w="9525">
              <a:solidFill>
                <a:schemeClr val="tx1">
                  <a:lumMod val="50000"/>
                  <a:lumOff val="50000"/>
                </a:schemeClr>
              </a:solidFill>
            </a:ln>
          </c:spPr>
          <c:explosion val="9"/>
          <c:dPt>
            <c:idx val="0"/>
            <c:bubble3D val="0"/>
            <c:spPr>
              <a:solidFill>
                <a:srgbClr val="D32F2F"/>
              </a:solidFill>
              <a:ln w="9525">
                <a:solidFill>
                  <a:schemeClr val="tx1">
                    <a:lumMod val="50000"/>
                    <a:lumOff val="50000"/>
                  </a:schemeClr>
                </a:solidFill>
              </a:ln>
              <a:effectLst/>
            </c:spPr>
            <c:extLst>
              <c:ext xmlns:c16="http://schemas.microsoft.com/office/drawing/2014/chart" uri="{C3380CC4-5D6E-409C-BE32-E72D297353CC}">
                <c16:uniqueId val="{00000001-4028-4C1E-8FEA-58DEDDC52768}"/>
              </c:ext>
            </c:extLst>
          </c:dPt>
          <c:dPt>
            <c:idx val="1"/>
            <c:bubble3D val="0"/>
            <c:spPr>
              <a:solidFill>
                <a:srgbClr val="F57C00"/>
              </a:solidFill>
              <a:ln w="9525">
                <a:solidFill>
                  <a:schemeClr val="tx1">
                    <a:lumMod val="50000"/>
                    <a:lumOff val="50000"/>
                  </a:schemeClr>
                </a:solidFill>
              </a:ln>
              <a:effectLst/>
            </c:spPr>
            <c:extLst>
              <c:ext xmlns:c16="http://schemas.microsoft.com/office/drawing/2014/chart" uri="{C3380CC4-5D6E-409C-BE32-E72D297353CC}">
                <c16:uniqueId val="{00000003-4028-4C1E-8FEA-58DEDDC52768}"/>
              </c:ext>
            </c:extLst>
          </c:dPt>
          <c:dPt>
            <c:idx val="2"/>
            <c:bubble3D val="0"/>
            <c:spPr>
              <a:solidFill>
                <a:srgbClr val="FBC02D"/>
              </a:solidFill>
              <a:ln w="9525">
                <a:solidFill>
                  <a:schemeClr val="tx1">
                    <a:lumMod val="50000"/>
                    <a:lumOff val="50000"/>
                  </a:schemeClr>
                </a:solidFill>
              </a:ln>
              <a:effectLst/>
            </c:spPr>
            <c:extLst>
              <c:ext xmlns:c16="http://schemas.microsoft.com/office/drawing/2014/chart" uri="{C3380CC4-5D6E-409C-BE32-E72D297353CC}">
                <c16:uniqueId val="{00000005-4028-4C1E-8FEA-58DEDDC52768}"/>
              </c:ext>
            </c:extLst>
          </c:dPt>
          <c:dPt>
            <c:idx val="3"/>
            <c:bubble3D val="0"/>
            <c:spPr>
              <a:solidFill>
                <a:schemeClr val="accent4"/>
              </a:solidFill>
              <a:ln w="9525">
                <a:solidFill>
                  <a:schemeClr val="tx1">
                    <a:lumMod val="50000"/>
                    <a:lumOff val="50000"/>
                  </a:schemeClr>
                </a:solidFill>
              </a:ln>
              <a:effectLst/>
            </c:spPr>
            <c:extLst>
              <c:ext xmlns:c16="http://schemas.microsoft.com/office/drawing/2014/chart" uri="{C3380CC4-5D6E-409C-BE32-E72D297353CC}">
                <c16:uniqueId val="{00000007-4028-4C1E-8FEA-58DEDDC52768}"/>
              </c:ext>
            </c:extLst>
          </c:dPt>
          <c:dPt>
            <c:idx val="4"/>
            <c:bubble3D val="0"/>
            <c:spPr>
              <a:solidFill>
                <a:srgbClr val="8D6E63"/>
              </a:solidFill>
              <a:ln w="9525">
                <a:solidFill>
                  <a:schemeClr val="tx1">
                    <a:lumMod val="50000"/>
                    <a:lumOff val="50000"/>
                  </a:schemeClr>
                </a:solidFill>
              </a:ln>
              <a:effectLst/>
            </c:spPr>
            <c:extLst>
              <c:ext xmlns:c16="http://schemas.microsoft.com/office/drawing/2014/chart" uri="{C3380CC4-5D6E-409C-BE32-E72D297353CC}">
                <c16:uniqueId val="{00000009-4028-4C1E-8FEA-58DEDDC52768}"/>
              </c:ext>
            </c:extLst>
          </c:dPt>
          <c:dPt>
            <c:idx val="5"/>
            <c:bubble3D val="0"/>
            <c:spPr>
              <a:solidFill>
                <a:srgbClr val="64B5F6"/>
              </a:solidFill>
              <a:ln w="9525">
                <a:solidFill>
                  <a:schemeClr val="tx1">
                    <a:lumMod val="50000"/>
                    <a:lumOff val="50000"/>
                  </a:schemeClr>
                </a:solidFill>
              </a:ln>
              <a:effectLst/>
            </c:spPr>
            <c:extLst>
              <c:ext xmlns:c16="http://schemas.microsoft.com/office/drawing/2014/chart" uri="{C3380CC4-5D6E-409C-BE32-E72D297353CC}">
                <c16:uniqueId val="{0000000B-4028-4C1E-8FEA-58DEDDC52768}"/>
              </c:ext>
            </c:extLst>
          </c:dPt>
          <c:dPt>
            <c:idx val="6"/>
            <c:bubble3D val="0"/>
            <c:spPr>
              <a:solidFill>
                <a:srgbClr val="81C784"/>
              </a:solidFill>
              <a:ln w="9525">
                <a:solidFill>
                  <a:schemeClr val="tx1">
                    <a:lumMod val="50000"/>
                    <a:lumOff val="50000"/>
                  </a:schemeClr>
                </a:solidFill>
              </a:ln>
              <a:effectLst/>
            </c:spPr>
            <c:extLst>
              <c:ext xmlns:c16="http://schemas.microsoft.com/office/drawing/2014/chart" uri="{C3380CC4-5D6E-409C-BE32-E72D297353CC}">
                <c16:uniqueId val="{0000000D-4028-4C1E-8FEA-58DEDDC52768}"/>
              </c:ext>
            </c:extLst>
          </c:dPt>
          <c:dPt>
            <c:idx val="7"/>
            <c:bubble3D val="0"/>
            <c:spPr>
              <a:solidFill>
                <a:srgbClr val="E57373"/>
              </a:solidFill>
              <a:ln w="9525">
                <a:solidFill>
                  <a:schemeClr val="tx1">
                    <a:lumMod val="50000"/>
                    <a:lumOff val="50000"/>
                  </a:schemeClr>
                </a:solidFill>
              </a:ln>
              <a:effectLst/>
            </c:spPr>
            <c:extLst>
              <c:ext xmlns:c16="http://schemas.microsoft.com/office/drawing/2014/chart" uri="{C3380CC4-5D6E-409C-BE32-E72D297353CC}">
                <c16:uniqueId val="{0000000F-4028-4C1E-8FEA-58DEDDC52768}"/>
              </c:ext>
            </c:extLst>
          </c:dPt>
          <c:dPt>
            <c:idx val="8"/>
            <c:bubble3D val="0"/>
            <c:spPr>
              <a:solidFill>
                <a:srgbClr val="A1887F"/>
              </a:solidFill>
              <a:ln w="9525">
                <a:solidFill>
                  <a:schemeClr val="tx1">
                    <a:lumMod val="50000"/>
                    <a:lumOff val="50000"/>
                  </a:schemeClr>
                </a:solidFill>
              </a:ln>
              <a:effectLst/>
            </c:spPr>
            <c:extLst>
              <c:ext xmlns:c16="http://schemas.microsoft.com/office/drawing/2014/chart" uri="{C3380CC4-5D6E-409C-BE32-E72D297353CC}">
                <c16:uniqueId val="{00000011-4028-4C1E-8FEA-58DEDDC52768}"/>
              </c:ext>
            </c:extLst>
          </c:dPt>
          <c:dPt>
            <c:idx val="9"/>
            <c:bubble3D val="0"/>
            <c:spPr>
              <a:solidFill>
                <a:srgbClr val="388E3C"/>
              </a:solidFill>
              <a:ln w="9525">
                <a:solidFill>
                  <a:schemeClr val="tx1">
                    <a:lumMod val="50000"/>
                    <a:lumOff val="50000"/>
                  </a:schemeClr>
                </a:solidFill>
              </a:ln>
              <a:effectLst/>
            </c:spPr>
            <c:extLst>
              <c:ext xmlns:c16="http://schemas.microsoft.com/office/drawing/2014/chart" uri="{C3380CC4-5D6E-409C-BE32-E72D297353CC}">
                <c16:uniqueId val="{00000013-4028-4C1E-8FEA-58DEDDC52768}"/>
              </c:ext>
            </c:extLst>
          </c:dPt>
          <c:dPt>
            <c:idx val="10"/>
            <c:bubble3D val="0"/>
            <c:spPr>
              <a:solidFill>
                <a:srgbClr val="90A4AE"/>
              </a:solidFill>
              <a:ln w="9525">
                <a:solidFill>
                  <a:schemeClr val="tx1">
                    <a:lumMod val="50000"/>
                    <a:lumOff val="50000"/>
                  </a:schemeClr>
                </a:solidFill>
              </a:ln>
              <a:effectLst/>
            </c:spPr>
            <c:extLst>
              <c:ext xmlns:c16="http://schemas.microsoft.com/office/drawing/2014/chart" uri="{C3380CC4-5D6E-409C-BE32-E72D297353CC}">
                <c16:uniqueId val="{00000015-4028-4C1E-8FEA-58DEDDC52768}"/>
              </c:ext>
            </c:extLst>
          </c:dPt>
          <c:dPt>
            <c:idx val="11"/>
            <c:bubble3D val="0"/>
            <c:spPr>
              <a:solidFill>
                <a:srgbClr val="BA68C8"/>
              </a:solidFill>
              <a:ln w="9525">
                <a:solidFill>
                  <a:schemeClr val="tx1">
                    <a:lumMod val="50000"/>
                    <a:lumOff val="50000"/>
                  </a:schemeClr>
                </a:solidFill>
              </a:ln>
              <a:effectLst/>
            </c:spPr>
            <c:extLst>
              <c:ext xmlns:c16="http://schemas.microsoft.com/office/drawing/2014/chart" uri="{C3380CC4-5D6E-409C-BE32-E72D297353CC}">
                <c16:uniqueId val="{00000017-4028-4C1E-8FEA-58DEDDC52768}"/>
              </c:ext>
            </c:extLst>
          </c:dPt>
          <c:dPt>
            <c:idx val="12"/>
            <c:bubble3D val="0"/>
            <c:spPr>
              <a:solidFill>
                <a:srgbClr val="4DB6AC"/>
              </a:solidFill>
              <a:ln w="9525">
                <a:solidFill>
                  <a:schemeClr val="tx1">
                    <a:lumMod val="50000"/>
                    <a:lumOff val="50000"/>
                  </a:schemeClr>
                </a:solidFill>
              </a:ln>
              <a:effectLst/>
            </c:spPr>
            <c:extLst>
              <c:ext xmlns:c16="http://schemas.microsoft.com/office/drawing/2014/chart" uri="{C3380CC4-5D6E-409C-BE32-E72D297353CC}">
                <c16:uniqueId val="{00000019-4028-4C1E-8FEA-58DEDDC52768}"/>
              </c:ext>
            </c:extLst>
          </c:dPt>
          <c:dPt>
            <c:idx val="13"/>
            <c:bubble3D val="0"/>
            <c:spPr>
              <a:solidFill>
                <a:srgbClr val="FF8A65"/>
              </a:solidFill>
              <a:ln w="9525">
                <a:solidFill>
                  <a:schemeClr val="tx1">
                    <a:lumMod val="50000"/>
                    <a:lumOff val="50000"/>
                  </a:schemeClr>
                </a:solidFill>
              </a:ln>
              <a:effectLst/>
            </c:spPr>
            <c:extLst>
              <c:ext xmlns:c16="http://schemas.microsoft.com/office/drawing/2014/chart" uri="{C3380CC4-5D6E-409C-BE32-E72D297353CC}">
                <c16:uniqueId val="{0000001B-4028-4C1E-8FEA-58DEDDC52768}"/>
              </c:ext>
            </c:extLst>
          </c:dPt>
          <c:dPt>
            <c:idx val="14"/>
            <c:bubble3D val="0"/>
            <c:spPr>
              <a:solidFill>
                <a:srgbClr val="455A64"/>
              </a:solidFill>
              <a:ln w="9525">
                <a:solidFill>
                  <a:schemeClr val="tx1">
                    <a:lumMod val="50000"/>
                    <a:lumOff val="50000"/>
                  </a:schemeClr>
                </a:solidFill>
              </a:ln>
              <a:effectLst/>
            </c:spPr>
            <c:extLst>
              <c:ext xmlns:c16="http://schemas.microsoft.com/office/drawing/2014/chart" uri="{C3380CC4-5D6E-409C-BE32-E72D297353CC}">
                <c16:uniqueId val="{0000001D-4028-4C1E-8FEA-58DEDDC52768}"/>
              </c:ext>
            </c:extLst>
          </c:dPt>
          <c:dPt>
            <c:idx val="15"/>
            <c:bubble3D val="0"/>
            <c:spPr>
              <a:solidFill>
                <a:schemeClr val="accent2">
                  <a:lumMod val="40000"/>
                  <a:lumOff val="60000"/>
                </a:schemeClr>
              </a:solidFill>
              <a:ln w="9525">
                <a:solidFill>
                  <a:schemeClr val="tx1">
                    <a:lumMod val="50000"/>
                    <a:lumOff val="50000"/>
                  </a:schemeClr>
                </a:solidFill>
              </a:ln>
              <a:effectLst/>
            </c:spPr>
            <c:extLst>
              <c:ext xmlns:c16="http://schemas.microsoft.com/office/drawing/2014/chart" uri="{C3380CC4-5D6E-409C-BE32-E72D297353CC}">
                <c16:uniqueId val="{0000001F-4028-4C1E-8FEA-58DEDDC52768}"/>
              </c:ext>
            </c:extLst>
          </c:dPt>
          <c:dPt>
            <c:idx val="16"/>
            <c:bubble3D val="0"/>
            <c:spPr>
              <a:solidFill>
                <a:schemeClr val="accent4">
                  <a:lumMod val="40000"/>
                  <a:lumOff val="60000"/>
                </a:schemeClr>
              </a:solidFill>
              <a:ln w="9525">
                <a:solidFill>
                  <a:schemeClr val="tx1">
                    <a:lumMod val="50000"/>
                    <a:lumOff val="50000"/>
                  </a:schemeClr>
                </a:solidFill>
              </a:ln>
              <a:effectLst/>
            </c:spPr>
            <c:extLst>
              <c:ext xmlns:c16="http://schemas.microsoft.com/office/drawing/2014/chart" uri="{C3380CC4-5D6E-409C-BE32-E72D297353CC}">
                <c16:uniqueId val="{00000021-4028-4C1E-8FEA-58DEDDC52768}"/>
              </c:ext>
            </c:extLst>
          </c:dPt>
          <c:dPt>
            <c:idx val="17"/>
            <c:bubble3D val="0"/>
            <c:spPr>
              <a:solidFill>
                <a:schemeClr val="accent5">
                  <a:lumMod val="20000"/>
                  <a:lumOff val="80000"/>
                </a:schemeClr>
              </a:solidFill>
              <a:ln w="9525">
                <a:solidFill>
                  <a:schemeClr val="tx1">
                    <a:lumMod val="50000"/>
                    <a:lumOff val="50000"/>
                  </a:schemeClr>
                </a:solidFill>
              </a:ln>
              <a:effectLst/>
            </c:spPr>
            <c:extLst>
              <c:ext xmlns:c16="http://schemas.microsoft.com/office/drawing/2014/chart" uri="{C3380CC4-5D6E-409C-BE32-E72D297353CC}">
                <c16:uniqueId val="{00000023-4028-4C1E-8FEA-58DEDDC52768}"/>
              </c:ext>
            </c:extLst>
          </c:dPt>
          <c:dPt>
            <c:idx val="18"/>
            <c:bubble3D val="0"/>
            <c:spPr>
              <a:solidFill>
                <a:schemeClr val="accent1">
                  <a:lumMod val="80000"/>
                </a:schemeClr>
              </a:solidFill>
              <a:ln w="9525">
                <a:solidFill>
                  <a:schemeClr val="tx1">
                    <a:lumMod val="50000"/>
                    <a:lumOff val="50000"/>
                  </a:schemeClr>
                </a:solidFill>
              </a:ln>
              <a:effectLst/>
            </c:spPr>
            <c:extLst>
              <c:ext xmlns:c16="http://schemas.microsoft.com/office/drawing/2014/chart" uri="{C3380CC4-5D6E-409C-BE32-E72D297353CC}">
                <c16:uniqueId val="{00000025-4028-4C1E-8FEA-58DEDDC52768}"/>
              </c:ext>
            </c:extLst>
          </c:dPt>
          <c:dPt>
            <c:idx val="19"/>
            <c:bubble3D val="0"/>
            <c:spPr>
              <a:solidFill>
                <a:schemeClr val="accent6">
                  <a:lumMod val="20000"/>
                  <a:lumOff val="80000"/>
                </a:schemeClr>
              </a:solidFill>
              <a:ln w="9525">
                <a:solidFill>
                  <a:schemeClr val="tx1">
                    <a:lumMod val="50000"/>
                    <a:lumOff val="50000"/>
                  </a:schemeClr>
                </a:solidFill>
              </a:ln>
              <a:effectLst/>
            </c:spPr>
            <c:extLst>
              <c:ext xmlns:c16="http://schemas.microsoft.com/office/drawing/2014/chart" uri="{C3380CC4-5D6E-409C-BE32-E72D297353CC}">
                <c16:uniqueId val="{00000027-4028-4C1E-8FEA-58DEDDC52768}"/>
              </c:ext>
            </c:extLst>
          </c:dPt>
          <c:dLbls>
            <c:dLbl>
              <c:idx val="0"/>
              <c:layout>
                <c:manualLayout>
                  <c:x val="3.1196300331668803E-2"/>
                  <c:y val="-1.60033468416701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28-4C1E-8FEA-58DEDDC52768}"/>
                </c:ext>
              </c:extLst>
            </c:dLbl>
            <c:dLbl>
              <c:idx val="11"/>
              <c:layout>
                <c:manualLayout>
                  <c:x val="0"/>
                  <c:y val="1.84494474245224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028-4C1E-8FEA-58DEDDC52768}"/>
                </c:ext>
              </c:extLst>
            </c:dLbl>
            <c:dLbl>
              <c:idx val="13"/>
              <c:layout>
                <c:manualLayout>
                  <c:x val="-1.2222334857329101E-2"/>
                  <c:y val="-4.612361856130627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028-4C1E-8FEA-58DEDDC52768}"/>
                </c:ext>
              </c:extLst>
            </c:dLbl>
            <c:dLbl>
              <c:idx val="14"/>
              <c:layout>
                <c:manualLayout>
                  <c:x val="-4.6224747090999281E-2"/>
                  <c:y val="-2.2252972863057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028-4C1E-8FEA-58DEDDC52768}"/>
                </c:ext>
              </c:extLst>
            </c:dLbl>
            <c:dLbl>
              <c:idx val="15"/>
              <c:layout>
                <c:manualLayout>
                  <c:x val="1.0623558256275341E-2"/>
                  <c:y val="-1.424148398505879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028-4C1E-8FEA-58DEDDC52768}"/>
                </c:ext>
              </c:extLst>
            </c:dLbl>
            <c:dLbl>
              <c:idx val="16"/>
              <c:layout>
                <c:manualLayout>
                  <c:x val="4.0741116191097011E-3"/>
                  <c:y val="-2.30618092806531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028-4C1E-8FEA-58DEDDC52768}"/>
                </c:ext>
              </c:extLst>
            </c:dLbl>
            <c:dLbl>
              <c:idx val="17"/>
              <c:layout>
                <c:manualLayout>
                  <c:x val="-5.7037562667535832E-2"/>
                  <c:y val="-7.841015155422066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028-4C1E-8FEA-58DEDDC52768}"/>
                </c:ext>
              </c:extLst>
            </c:dLbl>
            <c:dLbl>
              <c:idx val="18"/>
              <c:layout>
                <c:manualLayout>
                  <c:x val="4.8889339429316371E-2"/>
                  <c:y val="-0.1106966845471350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028-4C1E-8FEA-58DEDDC52768}"/>
                </c:ext>
              </c:extLst>
            </c:dLbl>
            <c:dLbl>
              <c:idx val="19"/>
              <c:layout>
                <c:manualLayout>
                  <c:x val="5.8926345070929961E-2"/>
                  <c:y val="-2.133779578889359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028-4C1E-8FEA-58DEDDC527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Requirements'!$A$66:$A$86</c:f>
              <c:strCache>
                <c:ptCount val="20"/>
                <c:pt idx="0">
                  <c:v>Beauty and Makeup</c:v>
                </c:pt>
                <c:pt idx="1">
                  <c:v>Challenges</c:v>
                </c:pt>
                <c:pt idx="2">
                  <c:v>Comedy</c:v>
                </c:pt>
                <c:pt idx="3">
                  <c:v>Cooking</c:v>
                </c:pt>
                <c:pt idx="4">
                  <c:v>DIY Projects</c:v>
                </c:pt>
                <c:pt idx="5">
                  <c:v>Educational</c:v>
                </c:pt>
                <c:pt idx="6">
                  <c:v>Fashion</c:v>
                </c:pt>
                <c:pt idx="7">
                  <c:v>Fitness</c:v>
                </c:pt>
                <c:pt idx="8">
                  <c:v>Gaming</c:v>
                </c:pt>
                <c:pt idx="9">
                  <c:v>Interviews</c:v>
                </c:pt>
                <c:pt idx="10">
                  <c:v>Live Streams</c:v>
                </c:pt>
                <c:pt idx="11">
                  <c:v>Movie Reviews</c:v>
                </c:pt>
                <c:pt idx="12">
                  <c:v>Music Covers</c:v>
                </c:pt>
                <c:pt idx="13">
                  <c:v>News and Politics</c:v>
                </c:pt>
                <c:pt idx="14">
                  <c:v>Product Demos</c:v>
                </c:pt>
                <c:pt idx="15">
                  <c:v>Tech Reviews</c:v>
                </c:pt>
                <c:pt idx="16">
                  <c:v>Travel</c:v>
                </c:pt>
                <c:pt idx="17">
                  <c:v>Tutorials</c:v>
                </c:pt>
                <c:pt idx="18">
                  <c:v>Unboxing</c:v>
                </c:pt>
                <c:pt idx="19">
                  <c:v>Vlogs</c:v>
                </c:pt>
              </c:strCache>
            </c:strRef>
          </c:cat>
          <c:val>
            <c:numRef>
              <c:f>'Chart Requirements'!$B$66:$B$86</c:f>
              <c:numCache>
                <c:formatCode>0.00%</c:formatCode>
                <c:ptCount val="20"/>
                <c:pt idx="0">
                  <c:v>2.780044816444735E-2</c:v>
                </c:pt>
                <c:pt idx="1">
                  <c:v>2.1020081733780678E-2</c:v>
                </c:pt>
                <c:pt idx="2">
                  <c:v>1.0875346098039871E-2</c:v>
                </c:pt>
                <c:pt idx="3">
                  <c:v>1.7420138886741116E-2</c:v>
                </c:pt>
                <c:pt idx="4">
                  <c:v>2.1944652917979271E-2</c:v>
                </c:pt>
                <c:pt idx="5">
                  <c:v>2.0108253190793974E-2</c:v>
                </c:pt>
                <c:pt idx="6">
                  <c:v>2.5267528549954107E-2</c:v>
                </c:pt>
                <c:pt idx="7">
                  <c:v>1.7881657787409175E-2</c:v>
                </c:pt>
                <c:pt idx="8">
                  <c:v>1.4808724755523009E-2</c:v>
                </c:pt>
                <c:pt idx="9">
                  <c:v>2.1490410314458447E-2</c:v>
                </c:pt>
                <c:pt idx="10">
                  <c:v>2.0487066624687199E-2</c:v>
                </c:pt>
                <c:pt idx="11">
                  <c:v>1.3954081284959058E-2</c:v>
                </c:pt>
                <c:pt idx="12">
                  <c:v>2.465053702876723E-3</c:v>
                </c:pt>
                <c:pt idx="13">
                  <c:v>1.1004126931531858E-2</c:v>
                </c:pt>
                <c:pt idx="14">
                  <c:v>7.7895645302818988E-3</c:v>
                </c:pt>
                <c:pt idx="15">
                  <c:v>2.9014048240739009E-3</c:v>
                </c:pt>
                <c:pt idx="16">
                  <c:v>1.4495586130283624E-2</c:v>
                </c:pt>
                <c:pt idx="17">
                  <c:v>1.9806838330130101E-3</c:v>
                </c:pt>
                <c:pt idx="18">
                  <c:v>1.4627829558782383E-3</c:v>
                </c:pt>
                <c:pt idx="19">
                  <c:v>3.351411081107732E-3</c:v>
                </c:pt>
              </c:numCache>
            </c:numRef>
          </c:val>
          <c:extLst>
            <c:ext xmlns:c16="http://schemas.microsoft.com/office/drawing/2014/chart" uri="{C3380CC4-5D6E-409C-BE32-E72D297353CC}">
              <c16:uniqueId val="{00000028-4028-4C1E-8FEA-58DEDDC5276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717193655878486"/>
          <c:y val="0.13939126749781278"/>
          <c:w val="0.2595180330005179"/>
          <c:h val="0.8389073436132982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rPr>
              <a:t>Total Views</a:t>
            </a:r>
            <a:r>
              <a:rPr lang="hi-IN" sz="1000">
                <a:solidFill>
                  <a:schemeClr val="tx1"/>
                </a:solidFill>
                <a:latin typeface="Segoe UI Black" panose="020B0A02040204020203" pitchFamily="34" charset="0"/>
                <a:ea typeface="Segoe UI Black" panose="020B0A02040204020203" pitchFamily="34" charset="0"/>
              </a:rPr>
              <a:t> By Upload</a:t>
            </a:r>
            <a:r>
              <a:rPr lang="en-IN" sz="1000">
                <a:solidFill>
                  <a:schemeClr val="tx1"/>
                </a:solidFill>
                <a:latin typeface="Segoe UI Black" panose="020B0A02040204020203" pitchFamily="34" charset="0"/>
                <a:ea typeface="Segoe UI Black" panose="020B0A02040204020203" pitchFamily="34" charset="0"/>
              </a:rPr>
              <a:t> Date</a:t>
            </a:r>
            <a:r>
              <a:rPr lang="hi-IN" sz="1000">
                <a:solidFill>
                  <a:schemeClr val="tx1"/>
                </a:solidFill>
                <a:latin typeface="Segoe UI Black" panose="020B0A02040204020203" pitchFamily="34" charset="0"/>
                <a:ea typeface="Segoe UI Black" panose="020B0A02040204020203" pitchFamily="34" charset="0"/>
              </a:rPr>
              <a:t>   </a:t>
            </a:r>
            <a:endParaRPr lang="en-US" sz="100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endParaRPr>
          </a:p>
        </c:rich>
      </c:tx>
      <c:layout>
        <c:manualLayout>
          <c:xMode val="edge"/>
          <c:yMode val="edge"/>
          <c:x val="0.20221339520059992"/>
          <c:y val="8.378668575518969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 Requirements'!$E$89</c:f>
              <c:strCache>
                <c:ptCount val="1"/>
                <c:pt idx="0">
                  <c:v>Total Views</c:v>
                </c:pt>
              </c:strCache>
            </c:strRef>
          </c:tx>
          <c:spPr>
            <a:ln w="19050" cap="rnd">
              <a:noFill/>
              <a:round/>
            </a:ln>
            <a:effectLst/>
          </c:spPr>
          <c:marker>
            <c:symbol val="circle"/>
            <c:size val="5"/>
            <c:spPr>
              <a:solidFill>
                <a:srgbClr val="C00000"/>
              </a:solidFill>
              <a:ln w="9525">
                <a:noFill/>
              </a:ln>
              <a:effectLst/>
            </c:spPr>
          </c:marker>
          <c:dLbls>
            <c:dLbl>
              <c:idx val="0"/>
              <c:layout>
                <c:manualLayout>
                  <c:x val="-0.1366829979730613"/>
                  <c:y val="-0.1023576682928969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8C-437A-AFCF-19FFA56DEA9A}"/>
                </c:ext>
              </c:extLst>
            </c:dLbl>
            <c:dLbl>
              <c:idx val="1"/>
              <c:layout>
                <c:manualLayout>
                  <c:x val="-0.1366829979730613"/>
                  <c:y val="-0.258034485027799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8C-437A-AFCF-19FFA56DEA9A}"/>
                </c:ext>
              </c:extLst>
            </c:dLbl>
            <c:dLbl>
              <c:idx val="2"/>
              <c:layout>
                <c:manualLayout>
                  <c:x val="-0.1084621449848174"/>
                  <c:y val="-0.102357668292897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8C-437A-AFCF-19FFA56DEA9A}"/>
                </c:ext>
              </c:extLst>
            </c:dLbl>
            <c:dLbl>
              <c:idx val="3"/>
              <c:layout>
                <c:manualLayout>
                  <c:x val="-9.4351718490695499E-2"/>
                  <c:y val="-0.2006798683359935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8C-437A-AFCF-19FFA56DEA9A}"/>
                </c:ext>
              </c:extLst>
            </c:dLbl>
            <c:dLbl>
              <c:idx val="4"/>
              <c:layout>
                <c:manualLayout>
                  <c:x val="-7.5537816498532889E-2"/>
                  <c:y val="-0.1023576682928969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8C-437A-AFCF-19FFA56DEA9A}"/>
                </c:ext>
              </c:extLst>
            </c:dLbl>
            <c:dLbl>
              <c:idx val="5"/>
              <c:layout>
                <c:manualLayout>
                  <c:x val="-0.10375866948677676"/>
                  <c:y val="-7.7777118282122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8C-437A-AFCF-19FFA56DEA9A}"/>
                </c:ext>
              </c:extLst>
            </c:dLbl>
            <c:dLbl>
              <c:idx val="6"/>
              <c:layout>
                <c:manualLayout>
                  <c:x val="-0.11316562048285805"/>
                  <c:y val="-0.1023576682928969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08C-437A-AFCF-19FFA56DEA9A}"/>
                </c:ext>
              </c:extLst>
            </c:dLbl>
            <c:dLbl>
              <c:idx val="7"/>
              <c:layout>
                <c:manualLayout>
                  <c:x val="-7.5537816498532848E-2"/>
                  <c:y val="-0.1023576682928969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08C-437A-AFCF-19FFA56DEA9A}"/>
                </c:ext>
              </c:extLst>
            </c:dLbl>
            <c:dLbl>
              <c:idx val="8"/>
              <c:layout>
                <c:manualLayout>
                  <c:x val="-8.9648242992654892E-2"/>
                  <c:y val="-0.126938218303671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08C-437A-AFCF-19FFA56DEA9A}"/>
                </c:ext>
              </c:extLst>
            </c:dLbl>
            <c:dLbl>
              <c:idx val="9"/>
              <c:layout>
                <c:manualLayout>
                  <c:x val="-8.9648242992654795E-2"/>
                  <c:y val="-0.1515187683144452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08C-437A-AFCF-19FFA56DEA9A}"/>
                </c:ext>
              </c:extLst>
            </c:dLbl>
            <c:dLbl>
              <c:idx val="10"/>
              <c:layout>
                <c:manualLayout>
                  <c:x val="-5.6723914506370335E-2"/>
                  <c:y val="-0.1187447016334130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08C-437A-AFCF-19FFA56DEA9A}"/>
                </c:ext>
              </c:extLst>
            </c:dLbl>
            <c:dLbl>
              <c:idx val="11"/>
              <c:layout>
                <c:manualLayout>
                  <c:x val="-2.850306151812643E-2"/>
                  <c:y val="-0.126938218303671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08C-437A-AFCF-19FFA56DEA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'Chart Requirements'!$D$90:$D$101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'Chart Requirements'!$E$90:$E$101</c:f>
              <c:numCache>
                <c:formatCode>[&gt;=1000000]#0.0,,\ "M";[&gt;=1000]#0,\ "K";#0</c:formatCode>
                <c:ptCount val="12"/>
                <c:pt idx="0">
                  <c:v>3023475</c:v>
                </c:pt>
                <c:pt idx="1">
                  <c:v>2527764</c:v>
                </c:pt>
                <c:pt idx="2">
                  <c:v>3398159</c:v>
                </c:pt>
                <c:pt idx="3">
                  <c:v>3487958</c:v>
                </c:pt>
                <c:pt idx="4">
                  <c:v>2282006</c:v>
                </c:pt>
                <c:pt idx="5">
                  <c:v>4256955</c:v>
                </c:pt>
                <c:pt idx="6">
                  <c:v>5166349</c:v>
                </c:pt>
                <c:pt idx="7">
                  <c:v>4280354</c:v>
                </c:pt>
                <c:pt idx="8">
                  <c:v>4597450</c:v>
                </c:pt>
                <c:pt idx="9">
                  <c:v>5083645</c:v>
                </c:pt>
                <c:pt idx="10">
                  <c:v>4974696</c:v>
                </c:pt>
                <c:pt idx="11">
                  <c:v>3804426</c:v>
                </c:pt>
              </c:numCache>
            </c:numRef>
          </c:yVal>
          <c:smooth val="0"/>
          <c:extLst>
            <c:ext xmlns:c16="http://schemas.microsoft.com/office/drawing/2014/chart" uri="{C3380CC4-5D6E-409C-BE32-E72D297353CC}">
              <c16:uniqueId val="{0000000C-508C-437A-AFCF-19FFA56DEA9A}"/>
            </c:ext>
          </c:extLst>
        </c:ser>
        <c:dLbls>
          <c:dLblPos val="t"/>
          <c:showLegendKey val="0"/>
          <c:showVal val="1"/>
          <c:showCatName val="0"/>
          <c:showSerName val="0"/>
          <c:showPercent val="0"/>
          <c:showBubbleSize val="0"/>
        </c:dLbls>
        <c:axId val="1713855183"/>
        <c:axId val="1713850607"/>
      </c:scatterChart>
      <c:valAx>
        <c:axId val="17138551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713850607"/>
        <c:crosses val="autoZero"/>
        <c:crossBetween val="midCat"/>
      </c:valAx>
      <c:valAx>
        <c:axId val="1713850607"/>
        <c:scaling>
          <c:orientation val="minMax"/>
        </c:scaling>
        <c:delete val="1"/>
        <c:axPos val="l"/>
        <c:majorGridlines>
          <c:spPr>
            <a:ln w="9525" cap="flat" cmpd="sng" algn="ctr">
              <a:solidFill>
                <a:schemeClr val="tx1">
                  <a:lumMod val="15000"/>
                  <a:lumOff val="85000"/>
                </a:schemeClr>
              </a:solidFill>
              <a:round/>
            </a:ln>
            <a:effectLst/>
          </c:spPr>
        </c:majorGridlines>
        <c:numFmt formatCode="[&gt;=1000000]#0.0,,\ &quot;M&quot;;[&gt;=1000]#0,\ &quot;K&quot;;#0" sourceLinked="1"/>
        <c:majorTickMark val="none"/>
        <c:minorTickMark val="none"/>
        <c:tickLblPos val="nextTo"/>
        <c:crossAx val="171385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Requirements!Engagement Rate by Video Type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'Chart Requirements'!$B$65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7E-4E3E-8038-2938CD9F8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7E-4E3E-8038-2938CD9F8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7E-4E3E-8038-2938CD9F8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7E-4E3E-8038-2938CD9F8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7E-4E3E-8038-2938CD9F8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7E-4E3E-8038-2938CD9F8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07E-4E3E-8038-2938CD9F889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07E-4E3E-8038-2938CD9F889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07E-4E3E-8038-2938CD9F889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07E-4E3E-8038-2938CD9F889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07E-4E3E-8038-2938CD9F889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07E-4E3E-8038-2938CD9F889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07E-4E3E-8038-2938CD9F889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07E-4E3E-8038-2938CD9F889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07E-4E3E-8038-2938CD9F889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07E-4E3E-8038-2938CD9F889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07E-4E3E-8038-2938CD9F889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07E-4E3E-8038-2938CD9F889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07E-4E3E-8038-2938CD9F889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07E-4E3E-8038-2938CD9F8893}"/>
              </c:ext>
            </c:extLst>
          </c:dPt>
          <c:cat>
            <c:strRef>
              <c:f>'Chart Requirements'!$A$66:$A$86</c:f>
              <c:strCache>
                <c:ptCount val="20"/>
                <c:pt idx="0">
                  <c:v>Beauty and Makeup</c:v>
                </c:pt>
                <c:pt idx="1">
                  <c:v>Challenges</c:v>
                </c:pt>
                <c:pt idx="2">
                  <c:v>Comedy</c:v>
                </c:pt>
                <c:pt idx="3">
                  <c:v>Cooking</c:v>
                </c:pt>
                <c:pt idx="4">
                  <c:v>DIY Projects</c:v>
                </c:pt>
                <c:pt idx="5">
                  <c:v>Educational</c:v>
                </c:pt>
                <c:pt idx="6">
                  <c:v>Fashion</c:v>
                </c:pt>
                <c:pt idx="7">
                  <c:v>Fitness</c:v>
                </c:pt>
                <c:pt idx="8">
                  <c:v>Gaming</c:v>
                </c:pt>
                <c:pt idx="9">
                  <c:v>Interviews</c:v>
                </c:pt>
                <c:pt idx="10">
                  <c:v>Live Streams</c:v>
                </c:pt>
                <c:pt idx="11">
                  <c:v>Movie Reviews</c:v>
                </c:pt>
                <c:pt idx="12">
                  <c:v>Music Covers</c:v>
                </c:pt>
                <c:pt idx="13">
                  <c:v>News and Politics</c:v>
                </c:pt>
                <c:pt idx="14">
                  <c:v>Product Demos</c:v>
                </c:pt>
                <c:pt idx="15">
                  <c:v>Tech Reviews</c:v>
                </c:pt>
                <c:pt idx="16">
                  <c:v>Travel</c:v>
                </c:pt>
                <c:pt idx="17">
                  <c:v>Tutorials</c:v>
                </c:pt>
                <c:pt idx="18">
                  <c:v>Unboxing</c:v>
                </c:pt>
                <c:pt idx="19">
                  <c:v>Vlogs</c:v>
                </c:pt>
              </c:strCache>
            </c:strRef>
          </c:cat>
          <c:val>
            <c:numRef>
              <c:f>'Chart Requirements'!$B$66:$B$86</c:f>
              <c:numCache>
                <c:formatCode>0.00%</c:formatCode>
                <c:ptCount val="20"/>
                <c:pt idx="0">
                  <c:v>2.780044816444735E-2</c:v>
                </c:pt>
                <c:pt idx="1">
                  <c:v>2.1020081733780678E-2</c:v>
                </c:pt>
                <c:pt idx="2">
                  <c:v>1.0875346098039871E-2</c:v>
                </c:pt>
                <c:pt idx="3">
                  <c:v>1.7420138886741116E-2</c:v>
                </c:pt>
                <c:pt idx="4">
                  <c:v>2.1944652917979271E-2</c:v>
                </c:pt>
                <c:pt idx="5">
                  <c:v>2.0108253190793974E-2</c:v>
                </c:pt>
                <c:pt idx="6">
                  <c:v>2.5267528549954107E-2</c:v>
                </c:pt>
                <c:pt idx="7">
                  <c:v>1.7881657787409175E-2</c:v>
                </c:pt>
                <c:pt idx="8">
                  <c:v>1.4808724755523009E-2</c:v>
                </c:pt>
                <c:pt idx="9">
                  <c:v>2.1490410314458447E-2</c:v>
                </c:pt>
                <c:pt idx="10">
                  <c:v>2.0487066624687199E-2</c:v>
                </c:pt>
                <c:pt idx="11">
                  <c:v>1.3954081284959058E-2</c:v>
                </c:pt>
                <c:pt idx="12">
                  <c:v>2.465053702876723E-3</c:v>
                </c:pt>
                <c:pt idx="13">
                  <c:v>1.1004126931531858E-2</c:v>
                </c:pt>
                <c:pt idx="14">
                  <c:v>7.7895645302818988E-3</c:v>
                </c:pt>
                <c:pt idx="15">
                  <c:v>2.9014048240739009E-3</c:v>
                </c:pt>
                <c:pt idx="16">
                  <c:v>1.4495586130283624E-2</c:v>
                </c:pt>
                <c:pt idx="17">
                  <c:v>1.9806838330130101E-3</c:v>
                </c:pt>
                <c:pt idx="18">
                  <c:v>1.4627829558782383E-3</c:v>
                </c:pt>
                <c:pt idx="19">
                  <c:v>3.351411081107732E-3</c:v>
                </c:pt>
              </c:numCache>
            </c:numRef>
          </c:val>
          <c:extLst>
            <c:ext xmlns:c16="http://schemas.microsoft.com/office/drawing/2014/chart" uri="{C3380CC4-5D6E-409C-BE32-E72D297353CC}">
              <c16:uniqueId val="{00000000-A2EA-4B25-BDB3-334BC4FF63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Requirements'!$J$65</c:f>
              <c:strCache>
                <c:ptCount val="1"/>
                <c:pt idx="0">
                  <c:v>Total</c:v>
                </c:pt>
              </c:strCache>
            </c:strRef>
          </c:tx>
          <c:spPr>
            <a:solidFill>
              <a:schemeClr val="accent1"/>
            </a:solidFill>
            <a:ln>
              <a:noFill/>
            </a:ln>
            <a:effectLst/>
          </c:spPr>
          <c:invertIfNegative val="0"/>
          <c:cat>
            <c:strRef>
              <c:f>'Chart Requirements'!$I$66:$I$70</c:f>
              <c:strCache>
                <c:ptCount val="5"/>
                <c:pt idx="0">
                  <c:v>Beauty and Makeup</c:v>
                </c:pt>
                <c:pt idx="1">
                  <c:v>Challenges</c:v>
                </c:pt>
                <c:pt idx="2">
                  <c:v>Cooking</c:v>
                </c:pt>
                <c:pt idx="3">
                  <c:v>Gaming</c:v>
                </c:pt>
                <c:pt idx="4">
                  <c:v>Fitness</c:v>
                </c:pt>
              </c:strCache>
            </c:strRef>
          </c:cat>
          <c:val>
            <c:numRef>
              <c:f>'Chart Requirements'!$J$66:$J$70</c:f>
              <c:numCache>
                <c:formatCode>[&gt;=1000000]#0.0,,\ "M";[&gt;=1000]#0,\ "K";#0</c:formatCode>
                <c:ptCount val="5"/>
                <c:pt idx="0">
                  <c:v>5393779</c:v>
                </c:pt>
                <c:pt idx="1">
                  <c:v>4040845</c:v>
                </c:pt>
                <c:pt idx="2">
                  <c:v>3709837</c:v>
                </c:pt>
                <c:pt idx="3">
                  <c:v>3543470</c:v>
                </c:pt>
                <c:pt idx="4">
                  <c:v>3364288</c:v>
                </c:pt>
              </c:numCache>
            </c:numRef>
          </c:val>
          <c:extLst>
            <c:ext xmlns:c16="http://schemas.microsoft.com/office/drawing/2014/chart" uri="{C3380CC4-5D6E-409C-BE32-E72D297353CC}">
              <c16:uniqueId val="{00000000-3185-42B8-8476-F5BC8612B2F0}"/>
            </c:ext>
          </c:extLst>
        </c:ser>
        <c:dLbls>
          <c:showLegendKey val="0"/>
          <c:showVal val="0"/>
          <c:showCatName val="0"/>
          <c:showSerName val="0"/>
          <c:showPercent val="0"/>
          <c:showBubbleSize val="0"/>
        </c:dLbls>
        <c:gapWidth val="182"/>
        <c:axId val="1722251839"/>
        <c:axId val="1722252255"/>
      </c:barChart>
      <c:catAx>
        <c:axId val="172225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252255"/>
        <c:crosses val="autoZero"/>
        <c:auto val="1"/>
        <c:lblAlgn val="ctr"/>
        <c:lblOffset val="100"/>
        <c:noMultiLvlLbl val="0"/>
      </c:catAx>
      <c:valAx>
        <c:axId val="1722252255"/>
        <c:scaling>
          <c:orientation val="minMax"/>
        </c:scaling>
        <c:delete val="1"/>
        <c:axPos val="b"/>
        <c:numFmt formatCode="[&gt;=1000000]#0.0,,\ &quot;M&quot;;[&gt;=1000]#0,\ &quot;K&quot;;#0" sourceLinked="1"/>
        <c:majorTickMark val="none"/>
        <c:minorTickMark val="none"/>
        <c:tickLblPos val="nextTo"/>
        <c:crossAx val="172225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 Requirements'!$E$89</c:f>
              <c:strCache>
                <c:ptCount val="1"/>
                <c:pt idx="0">
                  <c:v>Total Views</c:v>
                </c:pt>
              </c:strCache>
            </c:strRef>
          </c:tx>
          <c:spPr>
            <a:ln w="19050" cap="rnd">
              <a:noFill/>
              <a:round/>
            </a:ln>
            <a:effectLst/>
          </c:spPr>
          <c:marker>
            <c:symbol val="circle"/>
            <c:size val="5"/>
            <c:spPr>
              <a:solidFill>
                <a:schemeClr val="accent1"/>
              </a:solidFill>
              <a:ln w="9525">
                <a:solidFill>
                  <a:schemeClr val="accent1"/>
                </a:solidFill>
              </a:ln>
              <a:effectLst/>
            </c:spPr>
          </c:marker>
          <c:xVal>
            <c:strRef>
              <c:f>'Chart Requirements'!$D$90:$D$101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'Chart Requirements'!$E$90:$E$101</c:f>
              <c:numCache>
                <c:formatCode>[&gt;=1000000]#0.0,,\ "M";[&gt;=1000]#0,\ "K";#0</c:formatCode>
                <c:ptCount val="12"/>
                <c:pt idx="0">
                  <c:v>3023475</c:v>
                </c:pt>
                <c:pt idx="1">
                  <c:v>2527764</c:v>
                </c:pt>
                <c:pt idx="2">
                  <c:v>3398159</c:v>
                </c:pt>
                <c:pt idx="3">
                  <c:v>3487958</c:v>
                </c:pt>
                <c:pt idx="4">
                  <c:v>2282006</c:v>
                </c:pt>
                <c:pt idx="5">
                  <c:v>4256955</c:v>
                </c:pt>
                <c:pt idx="6">
                  <c:v>5166349</c:v>
                </c:pt>
                <c:pt idx="7">
                  <c:v>4280354</c:v>
                </c:pt>
                <c:pt idx="8">
                  <c:v>4597450</c:v>
                </c:pt>
                <c:pt idx="9">
                  <c:v>5083645</c:v>
                </c:pt>
                <c:pt idx="10">
                  <c:v>4974696</c:v>
                </c:pt>
                <c:pt idx="11">
                  <c:v>3804426</c:v>
                </c:pt>
              </c:numCache>
            </c:numRef>
          </c:yVal>
          <c:smooth val="0"/>
          <c:extLst>
            <c:ext xmlns:c16="http://schemas.microsoft.com/office/drawing/2014/chart" uri="{C3380CC4-5D6E-409C-BE32-E72D297353CC}">
              <c16:uniqueId val="{00000000-0DD9-4600-8BEB-5A82E0F7ED9D}"/>
            </c:ext>
          </c:extLst>
        </c:ser>
        <c:dLbls>
          <c:showLegendKey val="0"/>
          <c:showVal val="0"/>
          <c:showCatName val="0"/>
          <c:showSerName val="0"/>
          <c:showPercent val="0"/>
          <c:showBubbleSize val="0"/>
        </c:dLbls>
        <c:axId val="1713855183"/>
        <c:axId val="1713850607"/>
      </c:scatterChart>
      <c:valAx>
        <c:axId val="1713855183"/>
        <c:scaling>
          <c:orientation val="minMax"/>
        </c:scaling>
        <c:delete val="1"/>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crossAx val="1713850607"/>
        <c:crosses val="autoZero"/>
        <c:crossBetween val="midCat"/>
      </c:valAx>
      <c:valAx>
        <c:axId val="1713850607"/>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0,,\ &quot;M&quot;;[&gt;=1000]#0,\ &quot;K&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85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Requirements!Total Views by Content Category</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Requirements'!$B$3</c:f>
              <c:strCache>
                <c:ptCount val="1"/>
                <c:pt idx="0">
                  <c:v>Total</c:v>
                </c:pt>
              </c:strCache>
            </c:strRef>
          </c:tx>
          <c:spPr>
            <a:solidFill>
              <a:schemeClr val="accent1"/>
            </a:solidFill>
            <a:ln>
              <a:noFill/>
            </a:ln>
            <a:effectLst/>
          </c:spPr>
          <c:invertIfNegative val="0"/>
          <c:cat>
            <c:strRef>
              <c:f>'Chart Requirements'!$A$4:$A$24</c:f>
              <c:strCache>
                <c:ptCount val="20"/>
                <c:pt idx="0">
                  <c:v>Beauty and Makeup</c:v>
                </c:pt>
                <c:pt idx="1">
                  <c:v>Challenges</c:v>
                </c:pt>
                <c:pt idx="2">
                  <c:v>Comedy</c:v>
                </c:pt>
                <c:pt idx="3">
                  <c:v>Cooking</c:v>
                </c:pt>
                <c:pt idx="4">
                  <c:v>DIY Projects</c:v>
                </c:pt>
                <c:pt idx="5">
                  <c:v>Educational</c:v>
                </c:pt>
                <c:pt idx="6">
                  <c:v>Fashion</c:v>
                </c:pt>
                <c:pt idx="7">
                  <c:v>Fitness</c:v>
                </c:pt>
                <c:pt idx="8">
                  <c:v>Gaming</c:v>
                </c:pt>
                <c:pt idx="9">
                  <c:v>Interviews</c:v>
                </c:pt>
                <c:pt idx="10">
                  <c:v>Live Streams</c:v>
                </c:pt>
                <c:pt idx="11">
                  <c:v>Movie Reviews</c:v>
                </c:pt>
                <c:pt idx="12">
                  <c:v>Music Covers</c:v>
                </c:pt>
                <c:pt idx="13">
                  <c:v>News and Politics</c:v>
                </c:pt>
                <c:pt idx="14">
                  <c:v>Product Demos</c:v>
                </c:pt>
                <c:pt idx="15">
                  <c:v>Tech Reviews</c:v>
                </c:pt>
                <c:pt idx="16">
                  <c:v>Travel</c:v>
                </c:pt>
                <c:pt idx="17">
                  <c:v>Tutorials</c:v>
                </c:pt>
                <c:pt idx="18">
                  <c:v>Unboxing</c:v>
                </c:pt>
                <c:pt idx="19">
                  <c:v>Vlogs</c:v>
                </c:pt>
              </c:strCache>
            </c:strRef>
          </c:cat>
          <c:val>
            <c:numRef>
              <c:f>'Chart Requirements'!$B$4:$B$24</c:f>
              <c:numCache>
                <c:formatCode>[&gt;=1000000]#0.0,,\ "M";[&gt;=1000]#0,\ "K";#0</c:formatCode>
                <c:ptCount val="20"/>
                <c:pt idx="0">
                  <c:v>5393779</c:v>
                </c:pt>
                <c:pt idx="1">
                  <c:v>4040845</c:v>
                </c:pt>
                <c:pt idx="2">
                  <c:v>2947778</c:v>
                </c:pt>
                <c:pt idx="3">
                  <c:v>3709837</c:v>
                </c:pt>
                <c:pt idx="4">
                  <c:v>3216266</c:v>
                </c:pt>
                <c:pt idx="5">
                  <c:v>2501841</c:v>
                </c:pt>
                <c:pt idx="6">
                  <c:v>3292353</c:v>
                </c:pt>
                <c:pt idx="7">
                  <c:v>3364288</c:v>
                </c:pt>
                <c:pt idx="8">
                  <c:v>3543470</c:v>
                </c:pt>
                <c:pt idx="9">
                  <c:v>2567353</c:v>
                </c:pt>
                <c:pt idx="10">
                  <c:v>288795</c:v>
                </c:pt>
                <c:pt idx="11">
                  <c:v>1715689</c:v>
                </c:pt>
                <c:pt idx="12">
                  <c:v>1066449</c:v>
                </c:pt>
                <c:pt idx="13">
                  <c:v>2306607</c:v>
                </c:pt>
                <c:pt idx="14">
                  <c:v>2482529</c:v>
                </c:pt>
                <c:pt idx="15">
                  <c:v>553588</c:v>
                </c:pt>
                <c:pt idx="16">
                  <c:v>2951999</c:v>
                </c:pt>
                <c:pt idx="17">
                  <c:v>446130</c:v>
                </c:pt>
                <c:pt idx="18">
                  <c:v>134138</c:v>
                </c:pt>
                <c:pt idx="19">
                  <c:v>359503</c:v>
                </c:pt>
              </c:numCache>
            </c:numRef>
          </c:val>
          <c:extLst>
            <c:ext xmlns:c16="http://schemas.microsoft.com/office/drawing/2014/chart" uri="{C3380CC4-5D6E-409C-BE32-E72D297353CC}">
              <c16:uniqueId val="{00000000-B60C-41ED-B4E5-3518C4094998}"/>
            </c:ext>
          </c:extLst>
        </c:ser>
        <c:dLbls>
          <c:showLegendKey val="0"/>
          <c:showVal val="0"/>
          <c:showCatName val="0"/>
          <c:showSerName val="0"/>
          <c:showPercent val="0"/>
          <c:showBubbleSize val="0"/>
        </c:dLbls>
        <c:gapWidth val="219"/>
        <c:overlap val="-27"/>
        <c:axId val="1726322463"/>
        <c:axId val="1726328703"/>
      </c:barChart>
      <c:catAx>
        <c:axId val="172632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328703"/>
        <c:crosses val="autoZero"/>
        <c:auto val="1"/>
        <c:lblAlgn val="ctr"/>
        <c:lblOffset val="100"/>
        <c:noMultiLvlLbl val="0"/>
      </c:catAx>
      <c:valAx>
        <c:axId val="1726328703"/>
        <c:scaling>
          <c:orientation val="minMax"/>
        </c:scaling>
        <c:delete val="1"/>
        <c:axPos val="l"/>
        <c:numFmt formatCode="[&gt;=1000000]#0.0,,\ &quot;M&quot;;[&gt;=1000]#0,\ &quot;K&quot;;#0" sourceLinked="1"/>
        <c:majorTickMark val="none"/>
        <c:minorTickMark val="none"/>
        <c:tickLblPos val="nextTo"/>
        <c:crossAx val="172632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Requirements!Average Watch Time by Video Length</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'Chart Requirements'!$B$28</c:f>
              <c:strCache>
                <c:ptCount val="1"/>
                <c:pt idx="0">
                  <c:v>Avg Engagement Rate</c:v>
                </c:pt>
              </c:strCache>
            </c:strRef>
          </c:tx>
          <c:spPr>
            <a:ln w="28575" cap="rnd">
              <a:solidFill>
                <a:schemeClr val="accent1"/>
              </a:solidFill>
              <a:round/>
            </a:ln>
            <a:effectLst/>
          </c:spPr>
          <c:marker>
            <c:symbol val="none"/>
          </c:marker>
          <c:cat>
            <c:strRef>
              <c:f>'Chart Requirements'!$A$29:$A$33</c:f>
              <c:strCache>
                <c:ptCount val="4"/>
                <c:pt idx="0">
                  <c:v>0-5 Min</c:v>
                </c:pt>
                <c:pt idx="1">
                  <c:v>16-30 Min</c:v>
                </c:pt>
                <c:pt idx="2">
                  <c:v>30+ Min</c:v>
                </c:pt>
                <c:pt idx="3">
                  <c:v>6-15 Min</c:v>
                </c:pt>
              </c:strCache>
            </c:strRef>
          </c:cat>
          <c:val>
            <c:numRef>
              <c:f>'Chart Requirements'!$B$29:$B$33</c:f>
              <c:numCache>
                <c:formatCode>0.00%</c:formatCode>
                <c:ptCount val="4"/>
                <c:pt idx="0">
                  <c:v>1.4201767143655522E-3</c:v>
                </c:pt>
                <c:pt idx="1">
                  <c:v>1.0537772764265055E-2</c:v>
                </c:pt>
                <c:pt idx="2">
                  <c:v>5.7483232226477879E-3</c:v>
                </c:pt>
                <c:pt idx="3">
                  <c:v>1.470292025057157E-2</c:v>
                </c:pt>
              </c:numCache>
            </c:numRef>
          </c:val>
          <c:smooth val="0"/>
          <c:extLst>
            <c:ext xmlns:c16="http://schemas.microsoft.com/office/drawing/2014/chart" uri="{C3380CC4-5D6E-409C-BE32-E72D297353CC}">
              <c16:uniqueId val="{00000000-3182-4AFF-9671-73E944BA2C4A}"/>
            </c:ext>
          </c:extLst>
        </c:ser>
        <c:ser>
          <c:idx val="1"/>
          <c:order val="1"/>
          <c:tx>
            <c:strRef>
              <c:f>'Chart Requirements'!$C$28</c:f>
              <c:strCache>
                <c:ptCount val="1"/>
                <c:pt idx="0">
                  <c:v>Average of Watch Time (hours)</c:v>
                </c:pt>
              </c:strCache>
            </c:strRef>
          </c:tx>
          <c:spPr>
            <a:ln w="28575" cap="rnd">
              <a:solidFill>
                <a:schemeClr val="accent2"/>
              </a:solidFill>
              <a:round/>
            </a:ln>
            <a:effectLst/>
          </c:spPr>
          <c:marker>
            <c:symbol val="none"/>
          </c:marker>
          <c:cat>
            <c:strRef>
              <c:f>'Chart Requirements'!$A$29:$A$33</c:f>
              <c:strCache>
                <c:ptCount val="4"/>
                <c:pt idx="0">
                  <c:v>0-5 Min</c:v>
                </c:pt>
                <c:pt idx="1">
                  <c:v>16-30 Min</c:v>
                </c:pt>
                <c:pt idx="2">
                  <c:v>30+ Min</c:v>
                </c:pt>
                <c:pt idx="3">
                  <c:v>6-15 Min</c:v>
                </c:pt>
              </c:strCache>
            </c:strRef>
          </c:cat>
          <c:val>
            <c:numRef>
              <c:f>'Chart Requirements'!$C$29:$C$33</c:f>
              <c:numCache>
                <c:formatCode>#,##0\ " hours"</c:formatCode>
                <c:ptCount val="4"/>
                <c:pt idx="0">
                  <c:v>294.41370370370373</c:v>
                </c:pt>
                <c:pt idx="1">
                  <c:v>10252.70065510204</c:v>
                </c:pt>
                <c:pt idx="2">
                  <c:v>7454.0181800000009</c:v>
                </c:pt>
                <c:pt idx="3">
                  <c:v>11003.045345583045</c:v>
                </c:pt>
              </c:numCache>
            </c:numRef>
          </c:val>
          <c:smooth val="0"/>
          <c:extLst>
            <c:ext xmlns:c16="http://schemas.microsoft.com/office/drawing/2014/chart" uri="{C3380CC4-5D6E-409C-BE32-E72D297353CC}">
              <c16:uniqueId val="{00000001-3182-4AFF-9671-73E944BA2C4A}"/>
            </c:ext>
          </c:extLst>
        </c:ser>
        <c:dLbls>
          <c:showLegendKey val="0"/>
          <c:showVal val="0"/>
          <c:showCatName val="0"/>
          <c:showSerName val="0"/>
          <c:showPercent val="0"/>
          <c:showBubbleSize val="0"/>
        </c:dLbls>
        <c:smooth val="0"/>
        <c:axId val="1741460575"/>
        <c:axId val="1741464319"/>
      </c:lineChart>
      <c:catAx>
        <c:axId val="174146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64319"/>
        <c:crosses val="autoZero"/>
        <c:auto val="1"/>
        <c:lblAlgn val="ctr"/>
        <c:lblOffset val="100"/>
        <c:noMultiLvlLbl val="0"/>
      </c:catAx>
      <c:valAx>
        <c:axId val="1741464319"/>
        <c:scaling>
          <c:orientation val="minMax"/>
        </c:scaling>
        <c:delete val="1"/>
        <c:axPos val="l"/>
        <c:numFmt formatCode="0.00%" sourceLinked="1"/>
        <c:majorTickMark val="none"/>
        <c:minorTickMark val="none"/>
        <c:tickLblPos val="nextTo"/>
        <c:crossAx val="174146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Requirements!Total Views by Content Category</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Segoe UI Black" panose="020B0A02040204020203" pitchFamily="34" charset="0"/>
                <a:ea typeface="Segoe UI Black" panose="020B0A02040204020203" pitchFamily="34" charset="0"/>
                <a:cs typeface="+mn-cs"/>
              </a:defRPr>
            </a:pPr>
            <a:r>
              <a:rPr lang="en-IN" sz="1000" b="0" i="0" u="none" strike="noStrike" baseline="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rPr>
              <a:t>Total Views by Content Category</a:t>
            </a:r>
            <a:endParaRPr lang="en-US" sz="100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endParaRPr>
          </a:p>
        </c:rich>
      </c:tx>
      <c:layout>
        <c:manualLayout>
          <c:xMode val="edge"/>
          <c:yMode val="edge"/>
          <c:x val="9.5390855457227142E-2"/>
          <c:y val="4.1666643883068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1.0454547824342743E-2"/>
              <c:y val="-1.8717456312425294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dLbl>
          <c:idx val="0"/>
          <c:layout>
            <c:manualLayout>
              <c:x val="1.7424246373904554E-2"/>
              <c:y val="-2.4956608416567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layout>
            <c:manualLayout>
              <c:x val="6.9696985495617961E-3"/>
              <c:y val="-4.367406472899235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layout>
            <c:manualLayout>
              <c:x val="3.4848492747809141E-3"/>
              <c:y val="-6.8630427509649858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089413000463464E-2"/>
                  <c:h val="0.12955623907841335"/>
                </c:manualLayout>
              </c15:layout>
            </c:ext>
          </c:extLst>
        </c:dLbl>
      </c:pivotFmt>
      <c:pivotFmt>
        <c:idx val="7"/>
        <c:spPr>
          <a:solidFill>
            <a:srgbClr val="C00000"/>
          </a:solidFill>
          <a:ln>
            <a:noFill/>
          </a:ln>
          <a:effectLst/>
        </c:spPr>
        <c:dLbl>
          <c:idx val="0"/>
          <c:layout>
            <c:manualLayout>
              <c:x val="-1.2777633065889151E-16"/>
              <c:y val="-6.239152104141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dLbl>
          <c:idx val="0"/>
          <c:layout>
            <c:manualLayout>
              <c:x val="-6.3888165329445754E-17"/>
              <c:y val="-6.239152104141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dLbl>
          <c:idx val="0"/>
          <c:layout>
            <c:manualLayout>
              <c:x val="0"/>
              <c:y val="-3.743491262485065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dLbl>
          <c:idx val="0"/>
          <c:layout>
            <c:manualLayout>
              <c:x val="1.0454547824342743E-2"/>
              <c:y val="-1.8717456312425294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dLbl>
          <c:idx val="0"/>
          <c:layout>
            <c:manualLayout>
              <c:x val="1.7424246373904554E-2"/>
              <c:y val="-2.4956608416567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a:noFill/>
          </a:ln>
          <a:effectLst/>
        </c:spPr>
        <c:dLbl>
          <c:idx val="0"/>
          <c:layout>
            <c:manualLayout>
              <c:x val="6.9696985495617961E-3"/>
              <c:y val="-4.367406472899235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solidFill>
          <a:ln>
            <a:noFill/>
          </a:ln>
          <a:effectLst/>
        </c:spPr>
        <c:dLbl>
          <c:idx val="0"/>
          <c:layout>
            <c:manualLayout>
              <c:x val="-6.3888165329445754E-17"/>
              <c:y val="-6.239152104141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solidFill>
          <a:ln>
            <a:noFill/>
          </a:ln>
          <a:effectLst/>
        </c:spPr>
        <c:dLbl>
          <c:idx val="0"/>
          <c:layout>
            <c:manualLayout>
              <c:x val="-1.2777633065889151E-16"/>
              <c:y val="-6.239152104141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solidFill>
          <a:ln>
            <a:noFill/>
          </a:ln>
          <a:effectLst/>
        </c:spPr>
        <c:dLbl>
          <c:idx val="0"/>
          <c:layout>
            <c:manualLayout>
              <c:x val="0"/>
              <c:y val="-3.743491262485065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00000"/>
          </a:solidFill>
          <a:ln>
            <a:noFill/>
          </a:ln>
          <a:effectLst/>
        </c:spPr>
        <c:dLbl>
          <c:idx val="0"/>
          <c:layout>
            <c:manualLayout>
              <c:x val="3.4848492747809141E-3"/>
              <c:y val="-6.8630427509649858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089413000463464E-2"/>
                  <c:h val="0.12955623907841335"/>
                </c:manualLayout>
              </c15:layout>
            </c:ext>
          </c:extLst>
        </c:dLbl>
      </c:pivotFmt>
      <c:pivotFmt>
        <c:idx val="1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00000"/>
          </a:solidFill>
          <a:ln>
            <a:noFill/>
          </a:ln>
          <a:effectLst/>
        </c:spPr>
        <c:dLbl>
          <c:idx val="0"/>
          <c:layout>
            <c:manualLayout>
              <c:x val="1.0454547824342743E-2"/>
              <c:y val="-1.8717456312425294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solidFill>
          <a:ln>
            <a:noFill/>
          </a:ln>
          <a:effectLst/>
        </c:spPr>
        <c:dLbl>
          <c:idx val="0"/>
          <c:layout>
            <c:manualLayout>
              <c:x val="1.7424246373904554E-2"/>
              <c:y val="-2.4956608416567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00000"/>
          </a:solidFill>
          <a:ln>
            <a:noFill/>
          </a:ln>
          <a:effectLst/>
        </c:spPr>
        <c:dLbl>
          <c:idx val="0"/>
          <c:layout>
            <c:manualLayout>
              <c:x val="6.9696985495617961E-3"/>
              <c:y val="-4.367406472899235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00000"/>
          </a:solidFill>
          <a:ln>
            <a:noFill/>
          </a:ln>
          <a:effectLst/>
        </c:spPr>
        <c:dLbl>
          <c:idx val="0"/>
          <c:layout>
            <c:manualLayout>
              <c:x val="-6.3888165329445754E-17"/>
              <c:y val="-6.239152104141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00000"/>
          </a:solidFill>
          <a:ln>
            <a:noFill/>
          </a:ln>
          <a:effectLst/>
        </c:spPr>
        <c:dLbl>
          <c:idx val="0"/>
          <c:layout>
            <c:manualLayout>
              <c:x val="-1.2777633065889151E-16"/>
              <c:y val="-6.239152104141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solidFill>
          <a:ln>
            <a:noFill/>
          </a:ln>
          <a:effectLst/>
        </c:spPr>
        <c:dLbl>
          <c:idx val="0"/>
          <c:layout>
            <c:manualLayout>
              <c:x val="0"/>
              <c:y val="-3.743491262485065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C00000"/>
          </a:solidFill>
          <a:ln>
            <a:noFill/>
          </a:ln>
          <a:effectLst/>
        </c:spPr>
        <c:dLbl>
          <c:idx val="0"/>
          <c:layout>
            <c:manualLayout>
              <c:x val="3.4848492747809141E-3"/>
              <c:y val="-6.8630427509649858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089413000463464E-2"/>
                  <c:h val="0.12955623907841335"/>
                </c:manualLayout>
              </c15:layout>
            </c:ext>
          </c:extLst>
        </c:dLbl>
      </c:pivotFmt>
    </c:pivotFmts>
    <c:plotArea>
      <c:layout>
        <c:manualLayout>
          <c:layoutTarget val="inner"/>
          <c:xMode val="edge"/>
          <c:yMode val="edge"/>
          <c:x val="2.7752610944552433E-2"/>
          <c:y val="0.30483056284631088"/>
          <c:w val="0.93408748036350497"/>
          <c:h val="0.62085551805718164"/>
        </c:manualLayout>
      </c:layout>
      <c:barChart>
        <c:barDir val="col"/>
        <c:grouping val="clustered"/>
        <c:varyColors val="0"/>
        <c:ser>
          <c:idx val="0"/>
          <c:order val="0"/>
          <c:tx>
            <c:strRef>
              <c:f>'Chart Requirements'!$B$3</c:f>
              <c:strCache>
                <c:ptCount val="1"/>
                <c:pt idx="0">
                  <c:v>Total</c:v>
                </c:pt>
              </c:strCache>
            </c:strRef>
          </c:tx>
          <c:spPr>
            <a:solidFill>
              <a:srgbClr val="C00000"/>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004E-4550-A937-F93D13608901}"/>
              </c:ext>
            </c:extLst>
          </c:dPt>
          <c:dPt>
            <c:idx val="1"/>
            <c:invertIfNegative val="0"/>
            <c:bubble3D val="0"/>
            <c:spPr>
              <a:solidFill>
                <a:srgbClr val="C00000"/>
              </a:solidFill>
              <a:ln>
                <a:noFill/>
              </a:ln>
              <a:effectLst/>
            </c:spPr>
            <c:extLst>
              <c:ext xmlns:c16="http://schemas.microsoft.com/office/drawing/2014/chart" uri="{C3380CC4-5D6E-409C-BE32-E72D297353CC}">
                <c16:uniqueId val="{00000003-004E-4550-A937-F93D13608901}"/>
              </c:ext>
            </c:extLst>
          </c:dPt>
          <c:dPt>
            <c:idx val="3"/>
            <c:invertIfNegative val="0"/>
            <c:bubble3D val="0"/>
            <c:spPr>
              <a:solidFill>
                <a:srgbClr val="C00000"/>
              </a:solidFill>
              <a:ln>
                <a:noFill/>
              </a:ln>
              <a:effectLst/>
            </c:spPr>
            <c:extLst>
              <c:ext xmlns:c16="http://schemas.microsoft.com/office/drawing/2014/chart" uri="{C3380CC4-5D6E-409C-BE32-E72D297353CC}">
                <c16:uniqueId val="{00000005-004E-4550-A937-F93D13608901}"/>
              </c:ext>
            </c:extLst>
          </c:dPt>
          <c:dPt>
            <c:idx val="7"/>
            <c:invertIfNegative val="0"/>
            <c:bubble3D val="0"/>
            <c:spPr>
              <a:solidFill>
                <a:srgbClr val="C00000"/>
              </a:solidFill>
              <a:ln>
                <a:noFill/>
              </a:ln>
              <a:effectLst/>
            </c:spPr>
            <c:extLst>
              <c:ext xmlns:c16="http://schemas.microsoft.com/office/drawing/2014/chart" uri="{C3380CC4-5D6E-409C-BE32-E72D297353CC}">
                <c16:uniqueId val="{00000007-004E-4550-A937-F93D13608901}"/>
              </c:ext>
            </c:extLst>
          </c:dPt>
          <c:dPt>
            <c:idx val="14"/>
            <c:invertIfNegative val="0"/>
            <c:bubble3D val="0"/>
            <c:spPr>
              <a:solidFill>
                <a:srgbClr val="C00000"/>
              </a:solidFill>
              <a:ln>
                <a:noFill/>
              </a:ln>
              <a:effectLst/>
            </c:spPr>
            <c:extLst>
              <c:ext xmlns:c16="http://schemas.microsoft.com/office/drawing/2014/chart" uri="{C3380CC4-5D6E-409C-BE32-E72D297353CC}">
                <c16:uniqueId val="{00000009-004E-4550-A937-F93D13608901}"/>
              </c:ext>
            </c:extLst>
          </c:dPt>
          <c:dPt>
            <c:idx val="17"/>
            <c:invertIfNegative val="0"/>
            <c:bubble3D val="0"/>
            <c:spPr>
              <a:solidFill>
                <a:srgbClr val="C00000"/>
              </a:solidFill>
              <a:ln>
                <a:noFill/>
              </a:ln>
              <a:effectLst/>
            </c:spPr>
            <c:extLst>
              <c:ext xmlns:c16="http://schemas.microsoft.com/office/drawing/2014/chart" uri="{C3380CC4-5D6E-409C-BE32-E72D297353CC}">
                <c16:uniqueId val="{0000000B-004E-4550-A937-F93D13608901}"/>
              </c:ext>
            </c:extLst>
          </c:dPt>
          <c:dPt>
            <c:idx val="19"/>
            <c:invertIfNegative val="0"/>
            <c:bubble3D val="0"/>
            <c:spPr>
              <a:solidFill>
                <a:srgbClr val="C00000"/>
              </a:solidFill>
              <a:ln>
                <a:noFill/>
              </a:ln>
              <a:effectLst/>
            </c:spPr>
            <c:extLst>
              <c:ext xmlns:c16="http://schemas.microsoft.com/office/drawing/2014/chart" uri="{C3380CC4-5D6E-409C-BE32-E72D297353CC}">
                <c16:uniqueId val="{0000000D-004E-4550-A937-F93D13608901}"/>
              </c:ext>
            </c:extLst>
          </c:dPt>
          <c:dLbls>
            <c:dLbl>
              <c:idx val="0"/>
              <c:layout>
                <c:manualLayout>
                  <c:x val="1.0454547824342743E-2"/>
                  <c:y val="-1.87174563124252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4E-4550-A937-F93D13608901}"/>
                </c:ext>
              </c:extLst>
            </c:dLbl>
            <c:dLbl>
              <c:idx val="1"/>
              <c:layout>
                <c:manualLayout>
                  <c:x val="1.7424246373904554E-2"/>
                  <c:y val="-2.4956608416567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4E-4550-A937-F93D13608901}"/>
                </c:ext>
              </c:extLst>
            </c:dLbl>
            <c:dLbl>
              <c:idx val="3"/>
              <c:layout>
                <c:manualLayout>
                  <c:x val="6.9696985495617961E-3"/>
                  <c:y val="-4.36740647289923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4E-4550-A937-F93D13608901}"/>
                </c:ext>
              </c:extLst>
            </c:dLbl>
            <c:dLbl>
              <c:idx val="7"/>
              <c:layout>
                <c:manualLayout>
                  <c:x val="-6.3888165329445754E-17"/>
                  <c:y val="-6.2391521041417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4E-4550-A937-F93D13608901}"/>
                </c:ext>
              </c:extLst>
            </c:dLbl>
            <c:dLbl>
              <c:idx val="14"/>
              <c:layout>
                <c:manualLayout>
                  <c:x val="-1.2777633065889151E-16"/>
                  <c:y val="-6.2391521041417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4E-4550-A937-F93D13608901}"/>
                </c:ext>
              </c:extLst>
            </c:dLbl>
            <c:dLbl>
              <c:idx val="17"/>
              <c:layout>
                <c:manualLayout>
                  <c:x val="0"/>
                  <c:y val="-3.74349126248506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4E-4550-A937-F93D13608901}"/>
                </c:ext>
              </c:extLst>
            </c:dLbl>
            <c:dLbl>
              <c:idx val="19"/>
              <c:layout>
                <c:manualLayout>
                  <c:x val="3.4848492747809141E-3"/>
                  <c:y val="-6.8630427509649858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089413000463464E-2"/>
                      <c:h val="0.12955623907841335"/>
                    </c:manualLayout>
                  </c15:layout>
                </c:ext>
                <c:ext xmlns:c16="http://schemas.microsoft.com/office/drawing/2014/chart" uri="{C3380CC4-5D6E-409C-BE32-E72D297353CC}">
                  <c16:uniqueId val="{0000000D-004E-4550-A937-F93D1360890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Requirements'!$A$4:$A$24</c:f>
              <c:strCache>
                <c:ptCount val="20"/>
                <c:pt idx="0">
                  <c:v>Beauty and Makeup</c:v>
                </c:pt>
                <c:pt idx="1">
                  <c:v>Challenges</c:v>
                </c:pt>
                <c:pt idx="2">
                  <c:v>Comedy</c:v>
                </c:pt>
                <c:pt idx="3">
                  <c:v>Cooking</c:v>
                </c:pt>
                <c:pt idx="4">
                  <c:v>DIY Projects</c:v>
                </c:pt>
                <c:pt idx="5">
                  <c:v>Educational</c:v>
                </c:pt>
                <c:pt idx="6">
                  <c:v>Fashion</c:v>
                </c:pt>
                <c:pt idx="7">
                  <c:v>Fitness</c:v>
                </c:pt>
                <c:pt idx="8">
                  <c:v>Gaming</c:v>
                </c:pt>
                <c:pt idx="9">
                  <c:v>Interviews</c:v>
                </c:pt>
                <c:pt idx="10">
                  <c:v>Live Streams</c:v>
                </c:pt>
                <c:pt idx="11">
                  <c:v>Movie Reviews</c:v>
                </c:pt>
                <c:pt idx="12">
                  <c:v>Music Covers</c:v>
                </c:pt>
                <c:pt idx="13">
                  <c:v>News and Politics</c:v>
                </c:pt>
                <c:pt idx="14">
                  <c:v>Product Demos</c:v>
                </c:pt>
                <c:pt idx="15">
                  <c:v>Tech Reviews</c:v>
                </c:pt>
                <c:pt idx="16">
                  <c:v>Travel</c:v>
                </c:pt>
                <c:pt idx="17">
                  <c:v>Tutorials</c:v>
                </c:pt>
                <c:pt idx="18">
                  <c:v>Unboxing</c:v>
                </c:pt>
                <c:pt idx="19">
                  <c:v>Vlogs</c:v>
                </c:pt>
              </c:strCache>
            </c:strRef>
          </c:cat>
          <c:val>
            <c:numRef>
              <c:f>'Chart Requirements'!$B$4:$B$24</c:f>
              <c:numCache>
                <c:formatCode>[&gt;=1000000]#0.0,,\ "M";[&gt;=1000]#0,\ "K";#0</c:formatCode>
                <c:ptCount val="20"/>
                <c:pt idx="0">
                  <c:v>5393779</c:v>
                </c:pt>
                <c:pt idx="1">
                  <c:v>4040845</c:v>
                </c:pt>
                <c:pt idx="2">
                  <c:v>2947778</c:v>
                </c:pt>
                <c:pt idx="3">
                  <c:v>3709837</c:v>
                </c:pt>
                <c:pt idx="4">
                  <c:v>3216266</c:v>
                </c:pt>
                <c:pt idx="5">
                  <c:v>2501841</c:v>
                </c:pt>
                <c:pt idx="6">
                  <c:v>3292353</c:v>
                </c:pt>
                <c:pt idx="7">
                  <c:v>3364288</c:v>
                </c:pt>
                <c:pt idx="8">
                  <c:v>3543470</c:v>
                </c:pt>
                <c:pt idx="9">
                  <c:v>2567353</c:v>
                </c:pt>
                <c:pt idx="10">
                  <c:v>288795</c:v>
                </c:pt>
                <c:pt idx="11">
                  <c:v>1715689</c:v>
                </c:pt>
                <c:pt idx="12">
                  <c:v>1066449</c:v>
                </c:pt>
                <c:pt idx="13">
                  <c:v>2306607</c:v>
                </c:pt>
                <c:pt idx="14">
                  <c:v>2482529</c:v>
                </c:pt>
                <c:pt idx="15">
                  <c:v>553588</c:v>
                </c:pt>
                <c:pt idx="16">
                  <c:v>2951999</c:v>
                </c:pt>
                <c:pt idx="17">
                  <c:v>446130</c:v>
                </c:pt>
                <c:pt idx="18">
                  <c:v>134138</c:v>
                </c:pt>
                <c:pt idx="19">
                  <c:v>359503</c:v>
                </c:pt>
              </c:numCache>
            </c:numRef>
          </c:val>
          <c:extLst>
            <c:ext xmlns:c16="http://schemas.microsoft.com/office/drawing/2014/chart" uri="{C3380CC4-5D6E-409C-BE32-E72D297353CC}">
              <c16:uniqueId val="{0000000E-004E-4550-A937-F93D13608901}"/>
            </c:ext>
          </c:extLst>
        </c:ser>
        <c:dLbls>
          <c:dLblPos val="outEnd"/>
          <c:showLegendKey val="0"/>
          <c:showVal val="1"/>
          <c:showCatName val="0"/>
          <c:showSerName val="0"/>
          <c:showPercent val="0"/>
          <c:showBubbleSize val="0"/>
        </c:dLbls>
        <c:gapWidth val="80"/>
        <c:overlap val="-27"/>
        <c:axId val="1726322463"/>
        <c:axId val="1726328703"/>
      </c:barChart>
      <c:catAx>
        <c:axId val="1726322463"/>
        <c:scaling>
          <c:orientation val="minMax"/>
        </c:scaling>
        <c:delete val="1"/>
        <c:axPos val="b"/>
        <c:numFmt formatCode="General" sourceLinked="1"/>
        <c:majorTickMark val="none"/>
        <c:minorTickMark val="none"/>
        <c:tickLblPos val="nextTo"/>
        <c:crossAx val="1726328703"/>
        <c:crosses val="autoZero"/>
        <c:auto val="1"/>
        <c:lblAlgn val="ctr"/>
        <c:lblOffset val="100"/>
        <c:noMultiLvlLbl val="0"/>
      </c:catAx>
      <c:valAx>
        <c:axId val="1726328703"/>
        <c:scaling>
          <c:orientation val="minMax"/>
        </c:scaling>
        <c:delete val="1"/>
        <c:axPos val="l"/>
        <c:numFmt formatCode="[&gt;=1000000]#0.0,,\ &quot;M&quot;;[&gt;=1000]#0,\ &quot;K&quot;;#0" sourceLinked="1"/>
        <c:majorTickMark val="none"/>
        <c:minorTickMark val="none"/>
        <c:tickLblPos val="nextTo"/>
        <c:crossAx val="172632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Requirements!Average Watch Time by Video Length</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en-IN" sz="1000" b="1" i="0" u="none" strike="noStrike" baseline="0">
                <a:solidFill>
                  <a:schemeClr val="tx1"/>
                </a:solidFill>
                <a:effectLst/>
                <a:latin typeface="Segoe UI Black" panose="020B0A02040204020203" pitchFamily="34" charset="0"/>
                <a:ea typeface="Segoe UI Black" panose="020B0A02040204020203" pitchFamily="34" charset="0"/>
                <a:cs typeface="Segoe UI Semibold" panose="020B0702040204020203" pitchFamily="34" charset="0"/>
              </a:rPr>
              <a:t>Average Watch Time by Video Length</a:t>
            </a:r>
            <a:endParaRPr lang="en-IN" sz="100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2"/>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4762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layout>
            <c:manualLayout>
              <c:x val="-9.8639584345688994E-2"/>
              <c:y val="-0.236054857618744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layout>
            <c:manualLayout>
              <c:x val="-8.6694444444444449E-2"/>
              <c:y val="-8.2174985974286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layout>
            <c:manualLayout>
              <c:x val="-0.10413888888888892"/>
              <c:y val="-6.2244741828796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C00000"/>
            </a:solidFill>
            <a:round/>
          </a:ln>
          <a:effectLst/>
        </c:spPr>
        <c:marker>
          <c:symbol val="none"/>
        </c:marker>
        <c:dLbl>
          <c:idx val="0"/>
          <c:layout>
            <c:manualLayout>
              <c:x val="-2.9138888888888888E-2"/>
              <c:y val="-6.7227302865168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4762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C00000"/>
            </a:solidFill>
            <a:round/>
          </a:ln>
          <a:effectLst/>
        </c:spPr>
        <c:marker>
          <c:symbol val="none"/>
        </c:marker>
        <c:dLbl>
          <c:idx val="0"/>
          <c:layout>
            <c:manualLayout>
              <c:x val="-9.8639584345688994E-2"/>
              <c:y val="-0.236054857618744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C00000"/>
            </a:solidFill>
            <a:round/>
          </a:ln>
          <a:effectLst/>
        </c:spPr>
        <c:marker>
          <c:symbol val="none"/>
        </c:marker>
        <c:dLbl>
          <c:idx val="0"/>
          <c:layout>
            <c:manualLayout>
              <c:x val="-0.10413888888888892"/>
              <c:y val="-6.2244741828796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C00000"/>
            </a:solidFill>
            <a:round/>
          </a:ln>
          <a:effectLst/>
        </c:spPr>
        <c:marker>
          <c:symbol val="none"/>
        </c:marker>
        <c:dLbl>
          <c:idx val="0"/>
          <c:layout>
            <c:manualLayout>
              <c:x val="-8.6694444444444449E-2"/>
              <c:y val="-8.2174985974286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C00000"/>
            </a:solidFill>
            <a:round/>
          </a:ln>
          <a:effectLst/>
        </c:spPr>
        <c:marker>
          <c:symbol val="none"/>
        </c:marker>
        <c:dLbl>
          <c:idx val="0"/>
          <c:layout>
            <c:manualLayout>
              <c:x val="-2.9138888888888888E-2"/>
              <c:y val="-6.7227302865168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4762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layout>
            <c:manualLayout>
              <c:x val="-9.8639584345688994E-2"/>
              <c:y val="-0.236054857618744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C00000"/>
            </a:solidFill>
            <a:round/>
          </a:ln>
          <a:effectLst/>
        </c:spPr>
        <c:marker>
          <c:symbol val="none"/>
        </c:marker>
        <c:dLbl>
          <c:idx val="0"/>
          <c:layout>
            <c:manualLayout>
              <c:x val="-0.10413888888888892"/>
              <c:y val="-6.2244741828796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C00000"/>
            </a:solidFill>
            <a:round/>
          </a:ln>
          <a:effectLst/>
        </c:spPr>
        <c:marker>
          <c:symbol val="none"/>
        </c:marker>
        <c:dLbl>
          <c:idx val="0"/>
          <c:layout>
            <c:manualLayout>
              <c:x val="-8.6694444444444449E-2"/>
              <c:y val="-8.2174985974286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C00000"/>
            </a:solidFill>
            <a:round/>
          </a:ln>
          <a:effectLst/>
        </c:spPr>
        <c:marker>
          <c:symbol val="none"/>
        </c:marker>
        <c:dLbl>
          <c:idx val="0"/>
          <c:layout>
            <c:manualLayout>
              <c:x val="-2.9138888888888888E-2"/>
              <c:y val="-6.7227302865168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84210526315783E-2"/>
          <c:y val="0.29668858904043099"/>
          <c:w val="0.6158242851222544"/>
          <c:h val="0.5653751880794059"/>
        </c:manualLayout>
      </c:layout>
      <c:lineChart>
        <c:grouping val="standard"/>
        <c:varyColors val="0"/>
        <c:ser>
          <c:idx val="0"/>
          <c:order val="0"/>
          <c:tx>
            <c:strRef>
              <c:f>'Chart Requirements'!$B$28</c:f>
              <c:strCache>
                <c:ptCount val="1"/>
                <c:pt idx="0">
                  <c:v>Avg Engagement Rate</c:v>
                </c:pt>
              </c:strCache>
            </c:strRef>
          </c:tx>
          <c:spPr>
            <a:ln w="47625" cap="rnd">
              <a:solidFill>
                <a:schemeClr val="bg1">
                  <a:lumMod val="9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Requirements'!$A$29:$A$33</c:f>
              <c:strCache>
                <c:ptCount val="4"/>
                <c:pt idx="0">
                  <c:v>0-5 Min</c:v>
                </c:pt>
                <c:pt idx="1">
                  <c:v>16-30 Min</c:v>
                </c:pt>
                <c:pt idx="2">
                  <c:v>30+ Min</c:v>
                </c:pt>
                <c:pt idx="3">
                  <c:v>6-15 Min</c:v>
                </c:pt>
              </c:strCache>
            </c:strRef>
          </c:cat>
          <c:val>
            <c:numRef>
              <c:f>'Chart Requirements'!$B$29:$B$33</c:f>
              <c:numCache>
                <c:formatCode>0.00%</c:formatCode>
                <c:ptCount val="4"/>
                <c:pt idx="0">
                  <c:v>1.4201767143655522E-3</c:v>
                </c:pt>
                <c:pt idx="1">
                  <c:v>1.0537772764265055E-2</c:v>
                </c:pt>
                <c:pt idx="2">
                  <c:v>5.7483232226477879E-3</c:v>
                </c:pt>
                <c:pt idx="3">
                  <c:v>1.470292025057157E-2</c:v>
                </c:pt>
              </c:numCache>
            </c:numRef>
          </c:val>
          <c:smooth val="0"/>
          <c:extLst>
            <c:ext xmlns:c16="http://schemas.microsoft.com/office/drawing/2014/chart" uri="{C3380CC4-5D6E-409C-BE32-E72D297353CC}">
              <c16:uniqueId val="{00000000-AAA4-4B37-A194-03BB18A8A01D}"/>
            </c:ext>
          </c:extLst>
        </c:ser>
        <c:ser>
          <c:idx val="1"/>
          <c:order val="1"/>
          <c:tx>
            <c:strRef>
              <c:f>'Chart Requirements'!$C$28</c:f>
              <c:strCache>
                <c:ptCount val="1"/>
                <c:pt idx="0">
                  <c:v>Average of Watch Time (hours)</c:v>
                </c:pt>
              </c:strCache>
            </c:strRef>
          </c:tx>
          <c:spPr>
            <a:ln w="28575" cap="rnd">
              <a:solidFill>
                <a:srgbClr val="C00000"/>
              </a:solidFill>
              <a:round/>
            </a:ln>
            <a:effectLst/>
          </c:spPr>
          <c:marker>
            <c:symbol val="none"/>
          </c:marker>
          <c:dPt>
            <c:idx val="0"/>
            <c:marker>
              <c:symbol val="none"/>
            </c:marker>
            <c:bubble3D val="0"/>
            <c:spPr>
              <a:ln w="28575" cap="rnd">
                <a:solidFill>
                  <a:srgbClr val="C00000"/>
                </a:solidFill>
                <a:round/>
              </a:ln>
              <a:effectLst/>
            </c:spPr>
            <c:extLst>
              <c:ext xmlns:c16="http://schemas.microsoft.com/office/drawing/2014/chart" uri="{C3380CC4-5D6E-409C-BE32-E72D297353CC}">
                <c16:uniqueId val="{00000002-AAA4-4B37-A194-03BB18A8A01D}"/>
              </c:ext>
            </c:extLst>
          </c:dPt>
          <c:dPt>
            <c:idx val="1"/>
            <c:marker>
              <c:symbol val="none"/>
            </c:marker>
            <c:bubble3D val="0"/>
            <c:spPr>
              <a:ln w="28575" cap="rnd">
                <a:solidFill>
                  <a:srgbClr val="C00000"/>
                </a:solidFill>
                <a:round/>
              </a:ln>
              <a:effectLst/>
            </c:spPr>
            <c:extLst>
              <c:ext xmlns:c16="http://schemas.microsoft.com/office/drawing/2014/chart" uri="{C3380CC4-5D6E-409C-BE32-E72D297353CC}">
                <c16:uniqueId val="{00000004-AAA4-4B37-A194-03BB18A8A01D}"/>
              </c:ext>
            </c:extLst>
          </c:dPt>
          <c:dPt>
            <c:idx val="2"/>
            <c:marker>
              <c:symbol val="none"/>
            </c:marker>
            <c:bubble3D val="0"/>
            <c:spPr>
              <a:ln w="28575" cap="rnd">
                <a:solidFill>
                  <a:srgbClr val="C00000"/>
                </a:solidFill>
                <a:round/>
              </a:ln>
              <a:effectLst/>
            </c:spPr>
            <c:extLst>
              <c:ext xmlns:c16="http://schemas.microsoft.com/office/drawing/2014/chart" uri="{C3380CC4-5D6E-409C-BE32-E72D297353CC}">
                <c16:uniqueId val="{00000006-AAA4-4B37-A194-03BB18A8A01D}"/>
              </c:ext>
            </c:extLst>
          </c:dPt>
          <c:dPt>
            <c:idx val="3"/>
            <c:marker>
              <c:symbol val="none"/>
            </c:marker>
            <c:bubble3D val="0"/>
            <c:spPr>
              <a:ln w="28575" cap="rnd">
                <a:solidFill>
                  <a:srgbClr val="C00000"/>
                </a:solidFill>
                <a:round/>
              </a:ln>
              <a:effectLst/>
            </c:spPr>
            <c:extLst>
              <c:ext xmlns:c16="http://schemas.microsoft.com/office/drawing/2014/chart" uri="{C3380CC4-5D6E-409C-BE32-E72D297353CC}">
                <c16:uniqueId val="{00000008-AAA4-4B37-A194-03BB18A8A01D}"/>
              </c:ext>
            </c:extLst>
          </c:dPt>
          <c:dLbls>
            <c:dLbl>
              <c:idx val="0"/>
              <c:layout>
                <c:manualLayout>
                  <c:x val="-9.8639584345688994E-2"/>
                  <c:y val="-0.2360548576187441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A4-4B37-A194-03BB18A8A01D}"/>
                </c:ext>
              </c:extLst>
            </c:dLbl>
            <c:dLbl>
              <c:idx val="1"/>
              <c:layout>
                <c:manualLayout>
                  <c:x val="-0.10413888888888892"/>
                  <c:y val="-6.22447418287960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A4-4B37-A194-03BB18A8A01D}"/>
                </c:ext>
              </c:extLst>
            </c:dLbl>
            <c:dLbl>
              <c:idx val="2"/>
              <c:layout>
                <c:manualLayout>
                  <c:x val="-8.6694444444444449E-2"/>
                  <c:y val="-8.21749859742868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AA4-4B37-A194-03BB18A8A01D}"/>
                </c:ext>
              </c:extLst>
            </c:dLbl>
            <c:dLbl>
              <c:idx val="3"/>
              <c:layout>
                <c:manualLayout>
                  <c:x val="-2.9138888888888888E-2"/>
                  <c:y val="-6.72273028651687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AA4-4B37-A194-03BB18A8A0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Requirements'!$A$29:$A$33</c:f>
              <c:strCache>
                <c:ptCount val="4"/>
                <c:pt idx="0">
                  <c:v>0-5 Min</c:v>
                </c:pt>
                <c:pt idx="1">
                  <c:v>16-30 Min</c:v>
                </c:pt>
                <c:pt idx="2">
                  <c:v>30+ Min</c:v>
                </c:pt>
                <c:pt idx="3">
                  <c:v>6-15 Min</c:v>
                </c:pt>
              </c:strCache>
            </c:strRef>
          </c:cat>
          <c:val>
            <c:numRef>
              <c:f>'Chart Requirements'!$C$29:$C$33</c:f>
              <c:numCache>
                <c:formatCode>#,##0\ " hours"</c:formatCode>
                <c:ptCount val="4"/>
                <c:pt idx="0">
                  <c:v>294.41370370370373</c:v>
                </c:pt>
                <c:pt idx="1">
                  <c:v>10252.70065510204</c:v>
                </c:pt>
                <c:pt idx="2">
                  <c:v>7454.0181800000009</c:v>
                </c:pt>
                <c:pt idx="3">
                  <c:v>11003.045345583045</c:v>
                </c:pt>
              </c:numCache>
            </c:numRef>
          </c:val>
          <c:smooth val="0"/>
          <c:extLst>
            <c:ext xmlns:c16="http://schemas.microsoft.com/office/drawing/2014/chart" uri="{C3380CC4-5D6E-409C-BE32-E72D297353CC}">
              <c16:uniqueId val="{00000009-AAA4-4B37-A194-03BB18A8A01D}"/>
            </c:ext>
          </c:extLst>
        </c:ser>
        <c:dLbls>
          <c:dLblPos val="t"/>
          <c:showLegendKey val="0"/>
          <c:showVal val="1"/>
          <c:showCatName val="0"/>
          <c:showSerName val="0"/>
          <c:showPercent val="0"/>
          <c:showBubbleSize val="0"/>
        </c:dLbls>
        <c:smooth val="0"/>
        <c:axId val="1741460575"/>
        <c:axId val="1741464319"/>
      </c:lineChart>
      <c:catAx>
        <c:axId val="174146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FFFFFF"/>
                </a:solidFill>
                <a:latin typeface="Segoe UI Semibold" panose="020B0702040204020203" pitchFamily="34" charset="0"/>
                <a:ea typeface="+mn-ea"/>
                <a:cs typeface="Segoe UI Semibold" panose="020B0702040204020203" pitchFamily="34" charset="0"/>
              </a:defRPr>
            </a:pPr>
            <a:endParaRPr lang="en-US"/>
          </a:p>
        </c:txPr>
        <c:crossAx val="1741464319"/>
        <c:crosses val="autoZero"/>
        <c:auto val="1"/>
        <c:lblAlgn val="ctr"/>
        <c:lblOffset val="100"/>
        <c:noMultiLvlLbl val="0"/>
      </c:catAx>
      <c:valAx>
        <c:axId val="1741464319"/>
        <c:scaling>
          <c:orientation val="minMax"/>
        </c:scaling>
        <c:delete val="1"/>
        <c:axPos val="l"/>
        <c:numFmt formatCode="0.00%" sourceLinked="1"/>
        <c:majorTickMark val="none"/>
        <c:minorTickMark val="none"/>
        <c:tickLblPos val="nextTo"/>
        <c:crossAx val="1741460575"/>
        <c:crosses val="autoZero"/>
        <c:crossBetween val="between"/>
      </c:valAx>
      <c:spPr>
        <a:noFill/>
        <a:ln>
          <a:noFill/>
        </a:ln>
        <a:effectLst/>
      </c:spPr>
    </c:plotArea>
    <c:legend>
      <c:legendPos val="r"/>
      <c:layout>
        <c:manualLayout>
          <c:xMode val="edge"/>
          <c:yMode val="edge"/>
          <c:x val="0.69818489355497226"/>
          <c:y val="0.37973121873916704"/>
          <c:w val="0.29811140274132403"/>
          <c:h val="0.5196652305254295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analysis.xlsx]Chart Requirements!Subscriber Growth Trend Over Time</c:name>
    <c:fmtId val="6"/>
  </c:pivotSource>
  <c:chart>
    <c:title>
      <c:tx>
        <c:rich>
          <a:bodyPr rot="0" spcFirstLastPara="1" vertOverflow="ellipsis" vert="horz" wrap="square" anchor="ctr" anchorCtr="1"/>
          <a:lstStyle/>
          <a:p>
            <a:pPr>
              <a:defRPr sz="1000" b="0" i="0" u="none" strike="noStrike" kern="1200" spc="0" baseline="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defRPr>
            </a:pPr>
            <a:r>
              <a:rPr lang="en-US" sz="100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rPr>
              <a:t>Subscriber Growth Trend Over Time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3.7365557547076977E-3"/>
              <c:y val="-0.257789680158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dLbl>
          <c:idx val="0"/>
          <c:layout>
            <c:manualLayout>
              <c:x val="2.6155890282954362E-2"/>
              <c:y val="-0.28356864817392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layout>
            <c:manualLayout>
              <c:x val="2.989244603766213E-2"/>
              <c:y val="-0.37809153089856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layout>
            <c:manualLayout>
              <c:x val="1.4946223018831065E-2"/>
              <c:y val="-0.2406037014809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dLbl>
          <c:idx val="0"/>
          <c:layout>
            <c:manualLayout>
              <c:x val="7.4731115094155299E-3"/>
              <c:y val="-0.171859786772074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dLbl>
          <c:idx val="0"/>
          <c:layout>
            <c:manualLayout>
              <c:x val="-3.7365557547077662E-3"/>
              <c:y val="-0.343719573544148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dLbl>
          <c:idx val="0"/>
          <c:layout>
            <c:manualLayout>
              <c:x val="1.8682778773538831E-2"/>
              <c:y val="-0.36090555222135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dLbl>
          <c:idx val="0"/>
          <c:layout>
            <c:manualLayout>
              <c:x val="7.4731115094155325E-3"/>
              <c:y val="-0.1976387547878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dLbl>
          <c:idx val="0"/>
          <c:layout>
            <c:manualLayout>
              <c:x val="1.1209667264123297E-2"/>
              <c:y val="-0.3866845202371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dLbl>
          <c:idx val="0"/>
          <c:layout>
            <c:manualLayout>
              <c:x val="3.7365557547077662E-3"/>
              <c:y val="-0.19763875478788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a:noFill/>
          </a:ln>
          <a:effectLst/>
        </c:spPr>
        <c:dLbl>
          <c:idx val="0"/>
          <c:layout>
            <c:manualLayout>
              <c:x val="-1.1209667264123297E-2"/>
              <c:y val="-0.300754626851129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solidFill>
          <a:ln>
            <a:noFill/>
          </a:ln>
          <a:effectLst/>
        </c:spPr>
        <c:dLbl>
          <c:idx val="0"/>
          <c:layout>
            <c:manualLayout>
              <c:x val="0"/>
              <c:y val="-0.36949854155995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solidFill>
          <a:ln>
            <a:noFill/>
          </a:ln>
          <a:effectLst/>
        </c:spPr>
        <c:dLbl>
          <c:idx val="0"/>
          <c:layout>
            <c:manualLayout>
              <c:x val="7.4731115094155299E-3"/>
              <c:y val="-0.171859786772074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00000"/>
          </a:solidFill>
          <a:ln>
            <a:noFill/>
          </a:ln>
          <a:effectLst/>
        </c:spPr>
        <c:dLbl>
          <c:idx val="0"/>
          <c:layout>
            <c:manualLayout>
              <c:x val="-3.7365557547077662E-3"/>
              <c:y val="-0.343719573544148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solidFill>
          <a:ln>
            <a:noFill/>
          </a:ln>
          <a:effectLst/>
        </c:spPr>
        <c:dLbl>
          <c:idx val="0"/>
          <c:layout>
            <c:manualLayout>
              <c:x val="1.8682778773538831E-2"/>
              <c:y val="-0.36090555222135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00000"/>
          </a:solidFill>
          <a:ln>
            <a:noFill/>
          </a:ln>
          <a:effectLst/>
        </c:spPr>
        <c:dLbl>
          <c:idx val="0"/>
          <c:layout>
            <c:manualLayout>
              <c:x val="7.4731115094155325E-3"/>
              <c:y val="-0.1976387547878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solidFill>
          <a:ln>
            <a:noFill/>
          </a:ln>
          <a:effectLst/>
        </c:spPr>
        <c:dLbl>
          <c:idx val="0"/>
          <c:layout>
            <c:manualLayout>
              <c:x val="1.1209667264123297E-2"/>
              <c:y val="-0.3866845202371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00000"/>
          </a:solidFill>
          <a:ln>
            <a:noFill/>
          </a:ln>
          <a:effectLst/>
        </c:spPr>
        <c:dLbl>
          <c:idx val="0"/>
          <c:layout>
            <c:manualLayout>
              <c:x val="3.7365557547077662E-3"/>
              <c:y val="-0.19763875478788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00000"/>
          </a:solidFill>
          <a:ln>
            <a:noFill/>
          </a:ln>
          <a:effectLst/>
        </c:spPr>
        <c:dLbl>
          <c:idx val="0"/>
          <c:layout>
            <c:manualLayout>
              <c:x val="-1.1209667264123297E-2"/>
              <c:y val="-0.300754626851129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00000"/>
          </a:solidFill>
          <a:ln>
            <a:noFill/>
          </a:ln>
          <a:effectLst/>
        </c:spPr>
        <c:dLbl>
          <c:idx val="0"/>
          <c:layout>
            <c:manualLayout>
              <c:x val="3.7365557547076977E-3"/>
              <c:y val="-0.257789680158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solidFill>
          <a:ln>
            <a:noFill/>
          </a:ln>
          <a:effectLst/>
        </c:spPr>
        <c:dLbl>
          <c:idx val="0"/>
          <c:layout>
            <c:manualLayout>
              <c:x val="2.6155890282954362E-2"/>
              <c:y val="-0.28356864817392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C00000"/>
          </a:solidFill>
          <a:ln>
            <a:noFill/>
          </a:ln>
          <a:effectLst/>
        </c:spPr>
        <c:dLbl>
          <c:idx val="0"/>
          <c:layout>
            <c:manualLayout>
              <c:x val="2.989244603766213E-2"/>
              <c:y val="-0.37809153089856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00000"/>
          </a:solidFill>
          <a:ln>
            <a:noFill/>
          </a:ln>
          <a:effectLst/>
        </c:spPr>
        <c:dLbl>
          <c:idx val="0"/>
          <c:layout>
            <c:manualLayout>
              <c:x val="1.4946223018831065E-2"/>
              <c:y val="-0.2406037014809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C00000"/>
          </a:solidFill>
          <a:ln>
            <a:noFill/>
          </a:ln>
          <a:effectLst/>
        </c:spPr>
        <c:dLbl>
          <c:idx val="0"/>
          <c:layout>
            <c:manualLayout>
              <c:x val="0"/>
              <c:y val="-0.36949854155995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C00000"/>
          </a:solidFill>
          <a:ln>
            <a:noFill/>
          </a:ln>
          <a:effectLst/>
        </c:spPr>
        <c:dLbl>
          <c:idx val="0"/>
          <c:layout>
            <c:manualLayout>
              <c:x val="7.4731115094155299E-3"/>
              <c:y val="-0.171859786772074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C00000"/>
          </a:solidFill>
          <a:ln>
            <a:noFill/>
          </a:ln>
          <a:effectLst/>
        </c:spPr>
        <c:dLbl>
          <c:idx val="0"/>
          <c:layout>
            <c:manualLayout>
              <c:x val="-3.7365557547077662E-3"/>
              <c:y val="-0.343719573544148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C00000"/>
          </a:solidFill>
          <a:ln>
            <a:noFill/>
          </a:ln>
          <a:effectLst/>
        </c:spPr>
        <c:dLbl>
          <c:idx val="0"/>
          <c:layout>
            <c:manualLayout>
              <c:x val="1.8682778773538831E-2"/>
              <c:y val="-0.36090555222135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C00000"/>
          </a:solidFill>
          <a:ln>
            <a:noFill/>
          </a:ln>
          <a:effectLst/>
        </c:spPr>
        <c:dLbl>
          <c:idx val="0"/>
          <c:layout>
            <c:manualLayout>
              <c:x val="7.4731115094155325E-3"/>
              <c:y val="-0.1976387547878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00000"/>
          </a:solidFill>
          <a:ln>
            <a:noFill/>
          </a:ln>
          <a:effectLst/>
        </c:spPr>
        <c:dLbl>
          <c:idx val="0"/>
          <c:layout>
            <c:manualLayout>
              <c:x val="1.1209667264123297E-2"/>
              <c:y val="-0.3866845202371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solidFill>
          <a:ln>
            <a:noFill/>
          </a:ln>
          <a:effectLst/>
        </c:spPr>
        <c:dLbl>
          <c:idx val="0"/>
          <c:layout>
            <c:manualLayout>
              <c:x val="3.7365557547077662E-3"/>
              <c:y val="-0.19763875478788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C00000"/>
          </a:solidFill>
          <a:ln>
            <a:noFill/>
          </a:ln>
          <a:effectLst/>
        </c:spPr>
        <c:dLbl>
          <c:idx val="0"/>
          <c:layout>
            <c:manualLayout>
              <c:x val="-1.1209667264123297E-2"/>
              <c:y val="-0.300754626851129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C00000"/>
          </a:solidFill>
          <a:ln>
            <a:noFill/>
          </a:ln>
          <a:effectLst/>
        </c:spPr>
        <c:dLbl>
          <c:idx val="0"/>
          <c:layout>
            <c:manualLayout>
              <c:x val="3.7365557547076977E-3"/>
              <c:y val="-0.257789680158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C00000"/>
          </a:solidFill>
          <a:ln>
            <a:noFill/>
          </a:ln>
          <a:effectLst/>
        </c:spPr>
        <c:dLbl>
          <c:idx val="0"/>
          <c:layout>
            <c:manualLayout>
              <c:x val="2.6155890282954362E-2"/>
              <c:y val="-0.28356864817392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C00000"/>
          </a:solidFill>
          <a:ln>
            <a:noFill/>
          </a:ln>
          <a:effectLst/>
        </c:spPr>
        <c:dLbl>
          <c:idx val="0"/>
          <c:layout>
            <c:manualLayout>
              <c:x val="2.989244603766213E-2"/>
              <c:y val="-0.37809153089856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C00000"/>
          </a:solidFill>
          <a:ln>
            <a:noFill/>
          </a:ln>
          <a:effectLst/>
        </c:spPr>
        <c:dLbl>
          <c:idx val="0"/>
          <c:layout>
            <c:manualLayout>
              <c:x val="1.4946223018831065E-2"/>
              <c:y val="-0.2406037014809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C00000"/>
          </a:solidFill>
          <a:ln>
            <a:noFill/>
          </a:ln>
          <a:effectLst/>
        </c:spPr>
        <c:dLbl>
          <c:idx val="0"/>
          <c:layout>
            <c:manualLayout>
              <c:x val="0"/>
              <c:y val="-0.36949854155995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 Requirements'!$B$46</c:f>
              <c:strCache>
                <c:ptCount val="1"/>
                <c:pt idx="0">
                  <c:v>Total</c:v>
                </c:pt>
              </c:strCache>
            </c:strRef>
          </c:tx>
          <c:spPr>
            <a:solidFill>
              <a:srgbClr val="C00000"/>
            </a:solidFill>
            <a:ln>
              <a:noFill/>
            </a:ln>
            <a:effectLst/>
          </c:spPr>
          <c:dPt>
            <c:idx val="0"/>
            <c:bubble3D val="0"/>
            <c:extLst>
              <c:ext xmlns:c16="http://schemas.microsoft.com/office/drawing/2014/chart" uri="{C3380CC4-5D6E-409C-BE32-E72D297353CC}">
                <c16:uniqueId val="{00000000-574C-4695-AAFF-1B74C6CA7F34}"/>
              </c:ext>
            </c:extLst>
          </c:dPt>
          <c:dPt>
            <c:idx val="1"/>
            <c:bubble3D val="0"/>
            <c:extLst>
              <c:ext xmlns:c16="http://schemas.microsoft.com/office/drawing/2014/chart" uri="{C3380CC4-5D6E-409C-BE32-E72D297353CC}">
                <c16:uniqueId val="{00000001-574C-4695-AAFF-1B74C6CA7F34}"/>
              </c:ext>
            </c:extLst>
          </c:dPt>
          <c:dPt>
            <c:idx val="2"/>
            <c:bubble3D val="0"/>
            <c:extLst>
              <c:ext xmlns:c16="http://schemas.microsoft.com/office/drawing/2014/chart" uri="{C3380CC4-5D6E-409C-BE32-E72D297353CC}">
                <c16:uniqueId val="{00000002-574C-4695-AAFF-1B74C6CA7F34}"/>
              </c:ext>
            </c:extLst>
          </c:dPt>
          <c:dPt>
            <c:idx val="3"/>
            <c:bubble3D val="0"/>
            <c:extLst>
              <c:ext xmlns:c16="http://schemas.microsoft.com/office/drawing/2014/chart" uri="{C3380CC4-5D6E-409C-BE32-E72D297353CC}">
                <c16:uniqueId val="{00000003-574C-4695-AAFF-1B74C6CA7F34}"/>
              </c:ext>
            </c:extLst>
          </c:dPt>
          <c:dPt>
            <c:idx val="4"/>
            <c:bubble3D val="0"/>
            <c:extLst>
              <c:ext xmlns:c16="http://schemas.microsoft.com/office/drawing/2014/chart" uri="{C3380CC4-5D6E-409C-BE32-E72D297353CC}">
                <c16:uniqueId val="{00000004-574C-4695-AAFF-1B74C6CA7F34}"/>
              </c:ext>
            </c:extLst>
          </c:dPt>
          <c:dPt>
            <c:idx val="5"/>
            <c:bubble3D val="0"/>
            <c:extLst>
              <c:ext xmlns:c16="http://schemas.microsoft.com/office/drawing/2014/chart" uri="{C3380CC4-5D6E-409C-BE32-E72D297353CC}">
                <c16:uniqueId val="{00000005-574C-4695-AAFF-1B74C6CA7F34}"/>
              </c:ext>
            </c:extLst>
          </c:dPt>
          <c:dPt>
            <c:idx val="6"/>
            <c:bubble3D val="0"/>
            <c:extLst>
              <c:ext xmlns:c16="http://schemas.microsoft.com/office/drawing/2014/chart" uri="{C3380CC4-5D6E-409C-BE32-E72D297353CC}">
                <c16:uniqueId val="{00000006-574C-4695-AAFF-1B74C6CA7F34}"/>
              </c:ext>
            </c:extLst>
          </c:dPt>
          <c:dPt>
            <c:idx val="7"/>
            <c:bubble3D val="0"/>
            <c:extLst>
              <c:ext xmlns:c16="http://schemas.microsoft.com/office/drawing/2014/chart" uri="{C3380CC4-5D6E-409C-BE32-E72D297353CC}">
                <c16:uniqueId val="{00000007-574C-4695-AAFF-1B74C6CA7F34}"/>
              </c:ext>
            </c:extLst>
          </c:dPt>
          <c:dPt>
            <c:idx val="8"/>
            <c:bubble3D val="0"/>
            <c:extLst>
              <c:ext xmlns:c16="http://schemas.microsoft.com/office/drawing/2014/chart" uri="{C3380CC4-5D6E-409C-BE32-E72D297353CC}">
                <c16:uniqueId val="{00000008-574C-4695-AAFF-1B74C6CA7F34}"/>
              </c:ext>
            </c:extLst>
          </c:dPt>
          <c:dPt>
            <c:idx val="9"/>
            <c:bubble3D val="0"/>
            <c:extLst>
              <c:ext xmlns:c16="http://schemas.microsoft.com/office/drawing/2014/chart" uri="{C3380CC4-5D6E-409C-BE32-E72D297353CC}">
                <c16:uniqueId val="{00000009-574C-4695-AAFF-1B74C6CA7F34}"/>
              </c:ext>
            </c:extLst>
          </c:dPt>
          <c:dPt>
            <c:idx val="10"/>
            <c:bubble3D val="0"/>
            <c:extLst>
              <c:ext xmlns:c16="http://schemas.microsoft.com/office/drawing/2014/chart" uri="{C3380CC4-5D6E-409C-BE32-E72D297353CC}">
                <c16:uniqueId val="{0000000A-574C-4695-AAFF-1B74C6CA7F34}"/>
              </c:ext>
            </c:extLst>
          </c:dPt>
          <c:dPt>
            <c:idx val="11"/>
            <c:bubble3D val="0"/>
            <c:extLst>
              <c:ext xmlns:c16="http://schemas.microsoft.com/office/drawing/2014/chart" uri="{C3380CC4-5D6E-409C-BE32-E72D297353CC}">
                <c16:uniqueId val="{0000000B-574C-4695-AAFF-1B74C6CA7F34}"/>
              </c:ext>
            </c:extLst>
          </c:dPt>
          <c:dLbls>
            <c:dLbl>
              <c:idx val="0"/>
              <c:layout>
                <c:manualLayout>
                  <c:x val="7.4731115094155299E-3"/>
                  <c:y val="-0.171859786772074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4C-4695-AAFF-1B74C6CA7F34}"/>
                </c:ext>
              </c:extLst>
            </c:dLbl>
            <c:dLbl>
              <c:idx val="1"/>
              <c:layout>
                <c:manualLayout>
                  <c:x val="-3.7365557547077662E-3"/>
                  <c:y val="-0.343719573544148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4C-4695-AAFF-1B74C6CA7F34}"/>
                </c:ext>
              </c:extLst>
            </c:dLbl>
            <c:dLbl>
              <c:idx val="2"/>
              <c:layout>
                <c:manualLayout>
                  <c:x val="1.8682778773538831E-2"/>
                  <c:y val="-0.36090555222135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C-4695-AAFF-1B74C6CA7F34}"/>
                </c:ext>
              </c:extLst>
            </c:dLbl>
            <c:dLbl>
              <c:idx val="3"/>
              <c:layout>
                <c:manualLayout>
                  <c:x val="7.4731115094155325E-3"/>
                  <c:y val="-0.19763875478788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4C-4695-AAFF-1B74C6CA7F34}"/>
                </c:ext>
              </c:extLst>
            </c:dLbl>
            <c:dLbl>
              <c:idx val="4"/>
              <c:layout>
                <c:manualLayout>
                  <c:x val="1.1209667264123297E-2"/>
                  <c:y val="-0.3866845202371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4C-4695-AAFF-1B74C6CA7F34}"/>
                </c:ext>
              </c:extLst>
            </c:dLbl>
            <c:dLbl>
              <c:idx val="5"/>
              <c:layout>
                <c:manualLayout>
                  <c:x val="3.7365557547077662E-3"/>
                  <c:y val="-0.197638754787885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4C-4695-AAFF-1B74C6CA7F34}"/>
                </c:ext>
              </c:extLst>
            </c:dLbl>
            <c:dLbl>
              <c:idx val="6"/>
              <c:layout>
                <c:manualLayout>
                  <c:x val="-1.1209667264123297E-2"/>
                  <c:y val="-0.300754626851129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4C-4695-AAFF-1B74C6CA7F34}"/>
                </c:ext>
              </c:extLst>
            </c:dLbl>
            <c:dLbl>
              <c:idx val="7"/>
              <c:layout>
                <c:manualLayout>
                  <c:x val="3.7365557547076977E-3"/>
                  <c:y val="-0.257789680158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4C-4695-AAFF-1B74C6CA7F34}"/>
                </c:ext>
              </c:extLst>
            </c:dLbl>
            <c:dLbl>
              <c:idx val="8"/>
              <c:layout>
                <c:manualLayout>
                  <c:x val="2.6155890282954362E-2"/>
                  <c:y val="-0.283568648173922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4C-4695-AAFF-1B74C6CA7F34}"/>
                </c:ext>
              </c:extLst>
            </c:dLbl>
            <c:dLbl>
              <c:idx val="9"/>
              <c:layout>
                <c:manualLayout>
                  <c:x val="2.989244603766213E-2"/>
                  <c:y val="-0.378091530898562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74C-4695-AAFF-1B74C6CA7F34}"/>
                </c:ext>
              </c:extLst>
            </c:dLbl>
            <c:dLbl>
              <c:idx val="10"/>
              <c:layout>
                <c:manualLayout>
                  <c:x val="1.4946223018831065E-2"/>
                  <c:y val="-0.2406037014809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74C-4695-AAFF-1B74C6CA7F34}"/>
                </c:ext>
              </c:extLst>
            </c:dLbl>
            <c:dLbl>
              <c:idx val="11"/>
              <c:layout>
                <c:manualLayout>
                  <c:x val="0"/>
                  <c:y val="-0.369498541559959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74C-4695-AAFF-1B74C6CA7F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Requirements'!$A$47:$A$59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Requirements'!$B$47:$B$59</c:f>
              <c:numCache>
                <c:formatCode>[&gt;=1000000]#0.0,,\ "M";[&gt;=1000]#0,\ "K";#0</c:formatCode>
                <c:ptCount val="12"/>
                <c:pt idx="0">
                  <c:v>14755</c:v>
                </c:pt>
                <c:pt idx="1">
                  <c:v>10322</c:v>
                </c:pt>
                <c:pt idx="2">
                  <c:v>24636</c:v>
                </c:pt>
                <c:pt idx="3">
                  <c:v>19609</c:v>
                </c:pt>
                <c:pt idx="4">
                  <c:v>10768</c:v>
                </c:pt>
                <c:pt idx="5">
                  <c:v>18309</c:v>
                </c:pt>
                <c:pt idx="6">
                  <c:v>22546</c:v>
                </c:pt>
                <c:pt idx="7">
                  <c:v>18549</c:v>
                </c:pt>
                <c:pt idx="8">
                  <c:v>21726</c:v>
                </c:pt>
                <c:pt idx="9">
                  <c:v>28777</c:v>
                </c:pt>
                <c:pt idx="10">
                  <c:v>29595</c:v>
                </c:pt>
                <c:pt idx="11">
                  <c:v>24636</c:v>
                </c:pt>
              </c:numCache>
            </c:numRef>
          </c:val>
          <c:extLst>
            <c:ext xmlns:c16="http://schemas.microsoft.com/office/drawing/2014/chart" uri="{C3380CC4-5D6E-409C-BE32-E72D297353CC}">
              <c16:uniqueId val="{0000000C-574C-4695-AAFF-1B74C6CA7F34}"/>
            </c:ext>
          </c:extLst>
        </c:ser>
        <c:dLbls>
          <c:showLegendKey val="0"/>
          <c:showVal val="1"/>
          <c:showCatName val="0"/>
          <c:showSerName val="0"/>
          <c:showPercent val="0"/>
          <c:showBubbleSize val="0"/>
        </c:dLbls>
        <c:axId val="1714855407"/>
        <c:axId val="1714852079"/>
      </c:areaChart>
      <c:catAx>
        <c:axId val="1714855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Segoe UI Semibold" panose="020B0702040204020203" pitchFamily="34" charset="0"/>
                <a:ea typeface="+mn-ea"/>
                <a:cs typeface="Segoe UI Semibold" panose="020B0702040204020203" pitchFamily="34" charset="0"/>
              </a:defRPr>
            </a:pPr>
            <a:endParaRPr lang="en-US"/>
          </a:p>
        </c:txPr>
        <c:crossAx val="1714852079"/>
        <c:crosses val="autoZero"/>
        <c:auto val="1"/>
        <c:lblAlgn val="ctr"/>
        <c:lblOffset val="100"/>
        <c:noMultiLvlLbl val="0"/>
      </c:catAx>
      <c:valAx>
        <c:axId val="1714852079"/>
        <c:scaling>
          <c:orientation val="minMax"/>
        </c:scaling>
        <c:delete val="1"/>
        <c:axPos val="l"/>
        <c:numFmt formatCode="[&gt;=1000000]#0.0,,\ &quot;M&quot;;[&gt;=1000]#0,\ &quot;K&quot;;#0" sourceLinked="1"/>
        <c:majorTickMark val="none"/>
        <c:minorTickMark val="none"/>
        <c:tickLblPos val="nextTo"/>
        <c:crossAx val="1714855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0" Type="http://schemas.openxmlformats.org/officeDocument/2006/relationships/image" Target="../media/image4.pn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419100</xdr:colOff>
      <xdr:row>45</xdr:row>
      <xdr:rowOff>57150</xdr:rowOff>
    </xdr:from>
    <xdr:to>
      <xdr:col>7</xdr:col>
      <xdr:colOff>449580</xdr:colOff>
      <xdr:row>60</xdr:row>
      <xdr:rowOff>57150</xdr:rowOff>
    </xdr:to>
    <xdr:graphicFrame macro="">
      <xdr:nvGraphicFramePr>
        <xdr:cNvPr id="4" name="Chart 3">
          <a:extLst>
            <a:ext uri="{FF2B5EF4-FFF2-40B4-BE49-F238E27FC236}">
              <a16:creationId xmlns:a16="http://schemas.microsoft.com/office/drawing/2014/main" id="{5B47FD01-1710-4C3A-A847-7AB296C16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65</xdr:row>
      <xdr:rowOff>102870</xdr:rowOff>
    </xdr:from>
    <xdr:to>
      <xdr:col>6</xdr:col>
      <xdr:colOff>746760</xdr:colOff>
      <xdr:row>80</xdr:row>
      <xdr:rowOff>102870</xdr:rowOff>
    </xdr:to>
    <xdr:graphicFrame macro="">
      <xdr:nvGraphicFramePr>
        <xdr:cNvPr id="5" name="Chart 4">
          <a:extLst>
            <a:ext uri="{FF2B5EF4-FFF2-40B4-BE49-F238E27FC236}">
              <a16:creationId xmlns:a16="http://schemas.microsoft.com/office/drawing/2014/main" id="{5B1C1E20-978C-4544-9369-777AAA3DB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198120</xdr:colOff>
      <xdr:row>65</xdr:row>
      <xdr:rowOff>3810</xdr:rowOff>
    </xdr:from>
    <xdr:to>
      <xdr:col>15</xdr:col>
      <xdr:colOff>464820</xdr:colOff>
      <xdr:row>70</xdr:row>
      <xdr:rowOff>53340</xdr:rowOff>
    </xdr:to>
    <xdr:graphicFrame macro="">
      <xdr:nvGraphicFramePr>
        <xdr:cNvPr id="6" name="Chart 5">
          <a:extLst>
            <a:ext uri="{FF2B5EF4-FFF2-40B4-BE49-F238E27FC236}">
              <a16:creationId xmlns:a16="http://schemas.microsoft.com/office/drawing/2014/main" id="{3C41DCF2-4EDA-4534-BE9C-0EC4927A9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88</xdr:row>
      <xdr:rowOff>3810</xdr:rowOff>
    </xdr:from>
    <xdr:to>
      <xdr:col>10</xdr:col>
      <xdr:colOff>30480</xdr:colOff>
      <xdr:row>100</xdr:row>
      <xdr:rowOff>175260</xdr:rowOff>
    </xdr:to>
    <xdr:graphicFrame macro="">
      <xdr:nvGraphicFramePr>
        <xdr:cNvPr id="8" name="Chart 7">
          <a:extLst>
            <a:ext uri="{FF2B5EF4-FFF2-40B4-BE49-F238E27FC236}">
              <a16:creationId xmlns:a16="http://schemas.microsoft.com/office/drawing/2014/main" id="{22CE990B-76AE-439F-9D64-16BCC8852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220980</xdr:colOff>
      <xdr:row>3</xdr:row>
      <xdr:rowOff>102870</xdr:rowOff>
    </xdr:from>
    <xdr:to>
      <xdr:col>8</xdr:col>
      <xdr:colOff>1089660</xdr:colOff>
      <xdr:row>18</xdr:row>
      <xdr:rowOff>102870</xdr:rowOff>
    </xdr:to>
    <xdr:graphicFrame macro="">
      <xdr:nvGraphicFramePr>
        <xdr:cNvPr id="9" name="Chart 8">
          <a:extLst>
            <a:ext uri="{FF2B5EF4-FFF2-40B4-BE49-F238E27FC236}">
              <a16:creationId xmlns:a16="http://schemas.microsoft.com/office/drawing/2014/main" id="{89D2EE68-ED02-4FD4-80DC-9324D70EF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198120</xdr:colOff>
      <xdr:row>27</xdr:row>
      <xdr:rowOff>114300</xdr:rowOff>
    </xdr:from>
    <xdr:to>
      <xdr:col>9</xdr:col>
      <xdr:colOff>579120</xdr:colOff>
      <xdr:row>41</xdr:row>
      <xdr:rowOff>80010</xdr:rowOff>
    </xdr:to>
    <xdr:graphicFrame macro="">
      <xdr:nvGraphicFramePr>
        <xdr:cNvPr id="10" name="Chart 9">
          <a:extLst>
            <a:ext uri="{FF2B5EF4-FFF2-40B4-BE49-F238E27FC236}">
              <a16:creationId xmlns:a16="http://schemas.microsoft.com/office/drawing/2014/main" id="{CEFE727F-AAF5-4A32-B963-71FE1F3C5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99059</xdr:colOff>
      <xdr:row>1</xdr:row>
      <xdr:rowOff>15239</xdr:rowOff>
    </xdr:from>
    <xdr:to>
      <xdr:col>21</xdr:col>
      <xdr:colOff>36659</xdr:colOff>
      <xdr:row>32</xdr:row>
      <xdr:rowOff>105959</xdr:rowOff>
    </xdr:to>
    <xdr:sp macro="" textlink="">
      <xdr:nvSpPr>
        <xdr:cNvPr id="3" name="Rectangle 2">
          <a:extLst>
            <a:ext uri="{FF2B5EF4-FFF2-40B4-BE49-F238E27FC236}">
              <a16:creationId xmlns:a16="http://schemas.microsoft.com/office/drawing/2014/main" id="{9AAC4CD2-973B-44C3-9F01-F4DB5B2D6139}"/>
            </a:ext>
          </a:extLst>
        </xdr:cNvPr>
        <xdr:cNvSpPr/>
      </xdr:nvSpPr>
      <xdr:spPr>
        <a:xfrm>
          <a:off x="1318259" y="201506"/>
          <a:ext cx="11520000" cy="5864986"/>
        </a:xfrm>
        <a:prstGeom prst="rect">
          <a:avLst/>
        </a:prstGeom>
        <a:gradFill flip="none" rotWithShape="1">
          <a:gsLst>
            <a:gs pos="0">
              <a:srgbClr val="CFCFCF"/>
            </a:gs>
            <a:gs pos="100000">
              <a:srgbClr val="9E9E9E"/>
            </a:gs>
          </a:gsLst>
          <a:lin ang="2700000" scaled="1"/>
          <a:tileRect/>
        </a:gra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243839</xdr:colOff>
      <xdr:row>1</xdr:row>
      <xdr:rowOff>60959</xdr:rowOff>
    </xdr:from>
    <xdr:to>
      <xdr:col>14</xdr:col>
      <xdr:colOff>396240</xdr:colOff>
      <xdr:row>4</xdr:row>
      <xdr:rowOff>121920</xdr:rowOff>
    </xdr:to>
    <xdr:sp macro="" textlink="">
      <xdr:nvSpPr>
        <xdr:cNvPr id="5" name="Rectangle: Rounded Corners 4">
          <a:extLst>
            <a:ext uri="{FF2B5EF4-FFF2-40B4-BE49-F238E27FC236}">
              <a16:creationId xmlns:a16="http://schemas.microsoft.com/office/drawing/2014/main" id="{40D0C263-54A0-4DC2-99DB-99204E98F3EB}"/>
            </a:ext>
          </a:extLst>
        </xdr:cNvPr>
        <xdr:cNvSpPr/>
      </xdr:nvSpPr>
      <xdr:spPr>
        <a:xfrm>
          <a:off x="1463039" y="243839"/>
          <a:ext cx="7467601" cy="609601"/>
        </a:xfrm>
        <a:prstGeom prst="roundRect">
          <a:avLst>
            <a:gd name="adj" fmla="val 8559"/>
          </a:avLst>
        </a:prstGeom>
        <a:solidFill>
          <a:schemeClr val="bg2">
            <a:lumMod val="90000"/>
          </a:schemeClr>
        </a:solidFill>
        <a:ln>
          <a:noFill/>
        </a:ln>
        <a:effectLst>
          <a:glow rad="101600">
            <a:schemeClr val="accent3">
              <a:satMod val="175000"/>
              <a:alpha val="40000"/>
            </a:schemeClr>
          </a:glow>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rgbClr val="C00000"/>
              </a:solidFill>
              <a:latin typeface="Segoe UI Black" panose="020B0A02040204020203" pitchFamily="34" charset="0"/>
              <a:ea typeface="Segoe UI Black" panose="020B0A02040204020203" pitchFamily="34" charset="0"/>
            </a:rPr>
            <a:t>YOUTUBE</a:t>
          </a:r>
          <a:r>
            <a:rPr lang="en-IN" sz="2000" baseline="0">
              <a:solidFill>
                <a:srgbClr val="C00000"/>
              </a:solidFill>
              <a:latin typeface="Segoe UI Black" panose="020B0A02040204020203" pitchFamily="34" charset="0"/>
              <a:ea typeface="Segoe UI Black" panose="020B0A02040204020203" pitchFamily="34" charset="0"/>
            </a:rPr>
            <a:t> ENGAGEMENT ANALYSIS DASHBOARD</a:t>
          </a:r>
          <a:endParaRPr lang="en-IN" sz="2000">
            <a:solidFill>
              <a:srgbClr val="C00000"/>
            </a:solidFill>
            <a:latin typeface="Segoe UI Black" panose="020B0A02040204020203" pitchFamily="34" charset="0"/>
            <a:ea typeface="Segoe UI Black" panose="020B0A02040204020203" pitchFamily="34" charset="0"/>
          </a:endParaRPr>
        </a:p>
      </xdr:txBody>
    </xdr:sp>
    <xdr:clientData/>
  </xdr:twoCellAnchor>
  <xdr:twoCellAnchor>
    <xdr:from>
      <xdr:col>14</xdr:col>
      <xdr:colOff>556260</xdr:colOff>
      <xdr:row>1</xdr:row>
      <xdr:rowOff>45720</xdr:rowOff>
    </xdr:from>
    <xdr:to>
      <xdr:col>20</xdr:col>
      <xdr:colOff>498660</xdr:colOff>
      <xdr:row>11</xdr:row>
      <xdr:rowOff>16920</xdr:rowOff>
    </xdr:to>
    <xdr:sp macro="" textlink="">
      <xdr:nvSpPr>
        <xdr:cNvPr id="13" name="Rectangle: Rounded Corners 12">
          <a:extLst>
            <a:ext uri="{FF2B5EF4-FFF2-40B4-BE49-F238E27FC236}">
              <a16:creationId xmlns:a16="http://schemas.microsoft.com/office/drawing/2014/main" id="{4623A8BB-257E-44A9-8E00-A4F2B68467E7}"/>
            </a:ext>
          </a:extLst>
        </xdr:cNvPr>
        <xdr:cNvSpPr/>
      </xdr:nvSpPr>
      <xdr:spPr>
        <a:xfrm>
          <a:off x="9090660" y="228600"/>
          <a:ext cx="3600000" cy="1800000"/>
        </a:xfrm>
        <a:prstGeom prst="roundRect">
          <a:avLst>
            <a:gd name="adj" fmla="val 4800"/>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548640</xdr:colOff>
      <xdr:row>11</xdr:row>
      <xdr:rowOff>140970</xdr:rowOff>
    </xdr:from>
    <xdr:to>
      <xdr:col>20</xdr:col>
      <xdr:colOff>491040</xdr:colOff>
      <xdr:row>21</xdr:row>
      <xdr:rowOff>112170</xdr:rowOff>
    </xdr:to>
    <xdr:sp macro="" textlink="">
      <xdr:nvSpPr>
        <xdr:cNvPr id="6" name="Rectangle: Rounded Corners 5">
          <a:extLst>
            <a:ext uri="{FF2B5EF4-FFF2-40B4-BE49-F238E27FC236}">
              <a16:creationId xmlns:a16="http://schemas.microsoft.com/office/drawing/2014/main" id="{316FBA95-EC41-4227-93FE-7738D2101E89}"/>
            </a:ext>
          </a:extLst>
        </xdr:cNvPr>
        <xdr:cNvSpPr/>
      </xdr:nvSpPr>
      <xdr:spPr>
        <a:xfrm>
          <a:off x="9083040" y="2152650"/>
          <a:ext cx="3600000" cy="1800000"/>
        </a:xfrm>
        <a:prstGeom prst="roundRect">
          <a:avLst>
            <a:gd name="adj" fmla="val 5467"/>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546947</xdr:colOff>
      <xdr:row>22</xdr:row>
      <xdr:rowOff>66040</xdr:rowOff>
    </xdr:from>
    <xdr:to>
      <xdr:col>20</xdr:col>
      <xdr:colOff>489347</xdr:colOff>
      <xdr:row>32</xdr:row>
      <xdr:rowOff>37240</xdr:rowOff>
    </xdr:to>
    <xdr:sp macro="" textlink="">
      <xdr:nvSpPr>
        <xdr:cNvPr id="7" name="Rectangle: Rounded Corners 6">
          <a:extLst>
            <a:ext uri="{FF2B5EF4-FFF2-40B4-BE49-F238E27FC236}">
              <a16:creationId xmlns:a16="http://schemas.microsoft.com/office/drawing/2014/main" id="{BC4144AC-6304-4D51-B84C-FD9CF6373BC2}"/>
            </a:ext>
          </a:extLst>
        </xdr:cNvPr>
        <xdr:cNvSpPr/>
      </xdr:nvSpPr>
      <xdr:spPr>
        <a:xfrm>
          <a:off x="9081347" y="4163907"/>
          <a:ext cx="3600000" cy="1833866"/>
        </a:xfrm>
        <a:prstGeom prst="roundRect">
          <a:avLst>
            <a:gd name="adj" fmla="val 5467"/>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175260</xdr:colOff>
      <xdr:row>1</xdr:row>
      <xdr:rowOff>60960</xdr:rowOff>
    </xdr:from>
    <xdr:to>
      <xdr:col>20</xdr:col>
      <xdr:colOff>571500</xdr:colOff>
      <xdr:row>11</xdr:row>
      <xdr:rowOff>60961</xdr:rowOff>
    </xdr:to>
    <xdr:graphicFrame macro="">
      <xdr:nvGraphicFramePr>
        <xdr:cNvPr id="8" name="Chart 7">
          <a:extLst>
            <a:ext uri="{FF2B5EF4-FFF2-40B4-BE49-F238E27FC236}">
              <a16:creationId xmlns:a16="http://schemas.microsoft.com/office/drawing/2014/main" id="{A85590AE-1365-4CB8-AFF9-02C1CF38B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xdr:colOff>
      <xdr:row>11</xdr:row>
      <xdr:rowOff>167640</xdr:rowOff>
    </xdr:from>
    <xdr:to>
      <xdr:col>20</xdr:col>
      <xdr:colOff>396240</xdr:colOff>
      <xdr:row>21</xdr:row>
      <xdr:rowOff>7620</xdr:rowOff>
    </xdr:to>
    <xdr:graphicFrame macro="">
      <xdr:nvGraphicFramePr>
        <xdr:cNvPr id="9" name="Chart 8">
          <a:extLst>
            <a:ext uri="{FF2B5EF4-FFF2-40B4-BE49-F238E27FC236}">
              <a16:creationId xmlns:a16="http://schemas.microsoft.com/office/drawing/2014/main" id="{3177C8C0-D06D-41DB-A9A5-AC191AA80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99060</xdr:colOff>
      <xdr:row>22</xdr:row>
      <xdr:rowOff>76200</xdr:rowOff>
    </xdr:from>
    <xdr:to>
      <xdr:col>20</xdr:col>
      <xdr:colOff>318054</xdr:colOff>
      <xdr:row>31</xdr:row>
      <xdr:rowOff>167640</xdr:rowOff>
    </xdr:to>
    <xdr:graphicFrame macro="">
      <xdr:nvGraphicFramePr>
        <xdr:cNvPr id="10" name="Chart 9">
          <a:extLst>
            <a:ext uri="{FF2B5EF4-FFF2-40B4-BE49-F238E27FC236}">
              <a16:creationId xmlns:a16="http://schemas.microsoft.com/office/drawing/2014/main" id="{7D117A39-AF47-4AFF-A02B-9763AF392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408518</xdr:colOff>
      <xdr:row>22</xdr:row>
      <xdr:rowOff>47413</xdr:rowOff>
    </xdr:from>
    <xdr:to>
      <xdr:col>14</xdr:col>
      <xdr:colOff>350918</xdr:colOff>
      <xdr:row>32</xdr:row>
      <xdr:rowOff>18613</xdr:rowOff>
    </xdr:to>
    <xdr:sp macro="" textlink="">
      <xdr:nvSpPr>
        <xdr:cNvPr id="11" name="Rectangle: Rounded Corners 10">
          <a:extLst>
            <a:ext uri="{FF2B5EF4-FFF2-40B4-BE49-F238E27FC236}">
              <a16:creationId xmlns:a16="http://schemas.microsoft.com/office/drawing/2014/main" id="{2120827B-ACD8-44D7-8CAE-3FCD643A1BEB}"/>
            </a:ext>
          </a:extLst>
        </xdr:cNvPr>
        <xdr:cNvSpPr/>
      </xdr:nvSpPr>
      <xdr:spPr>
        <a:xfrm>
          <a:off x="5285318" y="4145280"/>
          <a:ext cx="3600000" cy="1833866"/>
        </a:xfrm>
        <a:prstGeom prst="roundRect">
          <a:avLst>
            <a:gd name="adj" fmla="val 5467"/>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381000</xdr:colOff>
      <xdr:row>5</xdr:row>
      <xdr:rowOff>33867</xdr:rowOff>
    </xdr:from>
    <xdr:to>
      <xdr:col>14</xdr:col>
      <xdr:colOff>343720</xdr:colOff>
      <xdr:row>21</xdr:row>
      <xdr:rowOff>138847</xdr:rowOff>
    </xdr:to>
    <xdr:sp macro="" textlink="">
      <xdr:nvSpPr>
        <xdr:cNvPr id="12" name="Rectangle: Rounded Corners 11">
          <a:extLst>
            <a:ext uri="{FF2B5EF4-FFF2-40B4-BE49-F238E27FC236}">
              <a16:creationId xmlns:a16="http://schemas.microsoft.com/office/drawing/2014/main" id="{985550AF-369D-4F7E-BB81-CF7D4116C0C4}"/>
            </a:ext>
          </a:extLst>
        </xdr:cNvPr>
        <xdr:cNvSpPr/>
      </xdr:nvSpPr>
      <xdr:spPr>
        <a:xfrm>
          <a:off x="5257800" y="965200"/>
          <a:ext cx="3620320" cy="3085247"/>
        </a:xfrm>
        <a:prstGeom prst="roundRect">
          <a:avLst>
            <a:gd name="adj" fmla="val 5467"/>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533400</xdr:colOff>
      <xdr:row>22</xdr:row>
      <xdr:rowOff>45720</xdr:rowOff>
    </xdr:from>
    <xdr:to>
      <xdr:col>14</xdr:col>
      <xdr:colOff>358140</xdr:colOff>
      <xdr:row>32</xdr:row>
      <xdr:rowOff>151571</xdr:rowOff>
    </xdr:to>
    <xdr:graphicFrame macro="">
      <xdr:nvGraphicFramePr>
        <xdr:cNvPr id="16" name="Chart 15">
          <a:extLst>
            <a:ext uri="{FF2B5EF4-FFF2-40B4-BE49-F238E27FC236}">
              <a16:creationId xmlns:a16="http://schemas.microsoft.com/office/drawing/2014/main" id="{6D6B2C30-A65B-4829-9E70-600967D08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579120</xdr:colOff>
      <xdr:row>5</xdr:row>
      <xdr:rowOff>15240</xdr:rowOff>
    </xdr:from>
    <xdr:to>
      <xdr:col>14</xdr:col>
      <xdr:colOff>190499</xdr:colOff>
      <xdr:row>21</xdr:row>
      <xdr:rowOff>76200</xdr:rowOff>
    </xdr:to>
    <xdr:graphicFrame macro="">
      <xdr:nvGraphicFramePr>
        <xdr:cNvPr id="18" name="Chart 17">
          <a:extLst>
            <a:ext uri="{FF2B5EF4-FFF2-40B4-BE49-F238E27FC236}">
              <a16:creationId xmlns:a16="http://schemas.microsoft.com/office/drawing/2014/main" id="{900486DE-9401-4437-99C6-A8C332F21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266699</xdr:colOff>
      <xdr:row>22</xdr:row>
      <xdr:rowOff>64346</xdr:rowOff>
    </xdr:from>
    <xdr:to>
      <xdr:col>8</xdr:col>
      <xdr:colOff>270932</xdr:colOff>
      <xdr:row>32</xdr:row>
      <xdr:rowOff>1680</xdr:rowOff>
    </xdr:to>
    <xdr:sp macro="" textlink="">
      <xdr:nvSpPr>
        <xdr:cNvPr id="19" name="Rectangle: Rounded Corners 18">
          <a:extLst>
            <a:ext uri="{FF2B5EF4-FFF2-40B4-BE49-F238E27FC236}">
              <a16:creationId xmlns:a16="http://schemas.microsoft.com/office/drawing/2014/main" id="{59B13C5C-F914-40B8-BFC7-2E2DF9A4D1AB}"/>
            </a:ext>
          </a:extLst>
        </xdr:cNvPr>
        <xdr:cNvSpPr/>
      </xdr:nvSpPr>
      <xdr:spPr>
        <a:xfrm>
          <a:off x="1485899" y="4162213"/>
          <a:ext cx="3661833" cy="1800000"/>
        </a:xfrm>
        <a:prstGeom prst="roundRect">
          <a:avLst>
            <a:gd name="adj" fmla="val 5467"/>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365760</xdr:colOff>
      <xdr:row>22</xdr:row>
      <xdr:rowOff>99060</xdr:rowOff>
    </xdr:from>
    <xdr:to>
      <xdr:col>8</xdr:col>
      <xdr:colOff>121920</xdr:colOff>
      <xdr:row>31</xdr:row>
      <xdr:rowOff>129540</xdr:rowOff>
    </xdr:to>
    <xdr:graphicFrame macro="">
      <xdr:nvGraphicFramePr>
        <xdr:cNvPr id="20" name="Chart 19">
          <a:extLst>
            <a:ext uri="{FF2B5EF4-FFF2-40B4-BE49-F238E27FC236}">
              <a16:creationId xmlns:a16="http://schemas.microsoft.com/office/drawing/2014/main" id="{636D99EB-6D61-46DD-B919-DF07D6575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76200</xdr:colOff>
      <xdr:row>1</xdr:row>
      <xdr:rowOff>83820</xdr:rowOff>
    </xdr:from>
    <xdr:to>
      <xdr:col>15</xdr:col>
      <xdr:colOff>364200</xdr:colOff>
      <xdr:row>3</xdr:row>
      <xdr:rowOff>6060</xdr:rowOff>
    </xdr:to>
    <xdr:pic>
      <xdr:nvPicPr>
        <xdr:cNvPr id="28" name="Picture 27">
          <a:extLst>
            <a:ext uri="{FF2B5EF4-FFF2-40B4-BE49-F238E27FC236}">
              <a16:creationId xmlns:a16="http://schemas.microsoft.com/office/drawing/2014/main" id="{E6406D52-4B2D-4489-BF85-3A60CB8A383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220200" y="266700"/>
          <a:ext cx="288000" cy="288000"/>
        </a:xfrm>
        <a:prstGeom prst="rect">
          <a:avLst/>
        </a:prstGeom>
      </xdr:spPr>
    </xdr:pic>
    <xdr:clientData/>
  </xdr:twoCellAnchor>
  <xdr:twoCellAnchor editAs="oneCell">
    <xdr:from>
      <xdr:col>15</xdr:col>
      <xdr:colOff>60960</xdr:colOff>
      <xdr:row>12</xdr:row>
      <xdr:rowOff>7620</xdr:rowOff>
    </xdr:from>
    <xdr:to>
      <xdr:col>15</xdr:col>
      <xdr:colOff>348960</xdr:colOff>
      <xdr:row>13</xdr:row>
      <xdr:rowOff>112740</xdr:rowOff>
    </xdr:to>
    <xdr:pic>
      <xdr:nvPicPr>
        <xdr:cNvPr id="32" name="Picture 31">
          <a:extLst>
            <a:ext uri="{FF2B5EF4-FFF2-40B4-BE49-F238E27FC236}">
              <a16:creationId xmlns:a16="http://schemas.microsoft.com/office/drawing/2014/main" id="{4CBC4CEB-61CF-4CEA-AC3A-4BA7B1A6AF0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204960" y="2202180"/>
          <a:ext cx="288000" cy="288000"/>
        </a:xfrm>
        <a:prstGeom prst="rect">
          <a:avLst/>
        </a:prstGeom>
      </xdr:spPr>
    </xdr:pic>
    <xdr:clientData/>
  </xdr:twoCellAnchor>
  <xdr:twoCellAnchor editAs="oneCell">
    <xdr:from>
      <xdr:col>15</xdr:col>
      <xdr:colOff>60960</xdr:colOff>
      <xdr:row>22</xdr:row>
      <xdr:rowOff>114300</xdr:rowOff>
    </xdr:from>
    <xdr:to>
      <xdr:col>15</xdr:col>
      <xdr:colOff>348960</xdr:colOff>
      <xdr:row>24</xdr:row>
      <xdr:rowOff>36540</xdr:rowOff>
    </xdr:to>
    <xdr:pic>
      <xdr:nvPicPr>
        <xdr:cNvPr id="4" name="Picture 3">
          <a:extLst>
            <a:ext uri="{FF2B5EF4-FFF2-40B4-BE49-F238E27FC236}">
              <a16:creationId xmlns:a16="http://schemas.microsoft.com/office/drawing/2014/main" id="{3240D5A5-AC45-4D1E-9C89-90B3A8159C4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204960" y="4137660"/>
          <a:ext cx="288000" cy="288000"/>
        </a:xfrm>
        <a:prstGeom prst="rect">
          <a:avLst/>
        </a:prstGeom>
      </xdr:spPr>
    </xdr:pic>
    <xdr:clientData/>
  </xdr:twoCellAnchor>
  <xdr:twoCellAnchor editAs="oneCell">
    <xdr:from>
      <xdr:col>8</xdr:col>
      <xdr:colOff>556260</xdr:colOff>
      <xdr:row>22</xdr:row>
      <xdr:rowOff>76200</xdr:rowOff>
    </xdr:from>
    <xdr:to>
      <xdr:col>9</xdr:col>
      <xdr:colOff>306660</xdr:colOff>
      <xdr:row>24</xdr:row>
      <xdr:rowOff>70440</xdr:rowOff>
    </xdr:to>
    <xdr:pic>
      <xdr:nvPicPr>
        <xdr:cNvPr id="25" name="Picture 24">
          <a:extLst>
            <a:ext uri="{FF2B5EF4-FFF2-40B4-BE49-F238E27FC236}">
              <a16:creationId xmlns:a16="http://schemas.microsoft.com/office/drawing/2014/main" id="{AAE357C0-22D8-470E-9447-9534D3E69BE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433060" y="4099560"/>
          <a:ext cx="360000" cy="360000"/>
        </a:xfrm>
        <a:prstGeom prst="rect">
          <a:avLst/>
        </a:prstGeom>
      </xdr:spPr>
    </xdr:pic>
    <xdr:clientData/>
  </xdr:twoCellAnchor>
  <xdr:twoCellAnchor editAs="oneCell">
    <xdr:from>
      <xdr:col>9</xdr:col>
      <xdr:colOff>45720</xdr:colOff>
      <xdr:row>5</xdr:row>
      <xdr:rowOff>45720</xdr:rowOff>
    </xdr:from>
    <xdr:to>
      <xdr:col>9</xdr:col>
      <xdr:colOff>405720</xdr:colOff>
      <xdr:row>7</xdr:row>
      <xdr:rowOff>39960</xdr:rowOff>
    </xdr:to>
    <xdr:pic>
      <xdr:nvPicPr>
        <xdr:cNvPr id="27" name="Picture 26">
          <a:extLst>
            <a:ext uri="{FF2B5EF4-FFF2-40B4-BE49-F238E27FC236}">
              <a16:creationId xmlns:a16="http://schemas.microsoft.com/office/drawing/2014/main" id="{79BDFFC3-8FD2-4B17-B43E-7768ED4394E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532120" y="960120"/>
          <a:ext cx="360000" cy="360000"/>
        </a:xfrm>
        <a:prstGeom prst="rect">
          <a:avLst/>
        </a:prstGeom>
      </xdr:spPr>
    </xdr:pic>
    <xdr:clientData/>
  </xdr:twoCellAnchor>
  <xdr:twoCellAnchor editAs="oneCell">
    <xdr:from>
      <xdr:col>2</xdr:col>
      <xdr:colOff>533400</xdr:colOff>
      <xdr:row>22</xdr:row>
      <xdr:rowOff>99060</xdr:rowOff>
    </xdr:from>
    <xdr:to>
      <xdr:col>3</xdr:col>
      <xdr:colOff>283800</xdr:colOff>
      <xdr:row>24</xdr:row>
      <xdr:rowOff>93300</xdr:rowOff>
    </xdr:to>
    <xdr:pic>
      <xdr:nvPicPr>
        <xdr:cNvPr id="30" name="Picture 29">
          <a:extLst>
            <a:ext uri="{FF2B5EF4-FFF2-40B4-BE49-F238E27FC236}">
              <a16:creationId xmlns:a16="http://schemas.microsoft.com/office/drawing/2014/main" id="{60E0711E-46E2-4039-88A0-6F85988AAD9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752600" y="4122420"/>
          <a:ext cx="360000" cy="360000"/>
        </a:xfrm>
        <a:prstGeom prst="rect">
          <a:avLst/>
        </a:prstGeom>
      </xdr:spPr>
    </xdr:pic>
    <xdr:clientData/>
  </xdr:twoCellAnchor>
  <xdr:twoCellAnchor>
    <xdr:from>
      <xdr:col>2</xdr:col>
      <xdr:colOff>266700</xdr:colOff>
      <xdr:row>5</xdr:row>
      <xdr:rowOff>15240</xdr:rowOff>
    </xdr:from>
    <xdr:to>
      <xdr:col>5</xdr:col>
      <xdr:colOff>417900</xdr:colOff>
      <xdr:row>7</xdr:row>
      <xdr:rowOff>144780</xdr:rowOff>
    </xdr:to>
    <xdr:sp macro="" textlink="">
      <xdr:nvSpPr>
        <xdr:cNvPr id="31" name="Rectangle: Rounded Corners 30">
          <a:extLst>
            <a:ext uri="{FF2B5EF4-FFF2-40B4-BE49-F238E27FC236}">
              <a16:creationId xmlns:a16="http://schemas.microsoft.com/office/drawing/2014/main" id="{CE276470-79F6-4EBF-AF05-28A412C90F3F}"/>
            </a:ext>
          </a:extLst>
        </xdr:cNvPr>
        <xdr:cNvSpPr/>
      </xdr:nvSpPr>
      <xdr:spPr>
        <a:xfrm>
          <a:off x="1485900" y="929640"/>
          <a:ext cx="1980000" cy="495300"/>
        </a:xfrm>
        <a:prstGeom prst="roundRect">
          <a:avLst/>
        </a:prstGeom>
        <a:solidFill>
          <a:srgbClr val="D22B2B"/>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b="1" i="0" u="none" strike="noStrike">
              <a:solidFill>
                <a:schemeClr val="tx1"/>
              </a:solidFill>
              <a:effectLst/>
              <a:latin typeface="Segoe UI Black" panose="020B0A02040204020203" pitchFamily="34" charset="0"/>
              <a:ea typeface="Segoe UI Black" panose="020B0A02040204020203" pitchFamily="34" charset="0"/>
              <a:cs typeface="+mn-cs"/>
            </a:rPr>
            <a:t>SHARES</a:t>
          </a:r>
          <a:r>
            <a:rPr lang="en-IN" sz="900" b="1" i="0" u="none" strike="noStrike" baseline="0">
              <a:solidFill>
                <a:schemeClr val="tx1"/>
              </a:solidFill>
              <a:effectLst/>
              <a:latin typeface="Segoe UI Black" panose="020B0A02040204020203" pitchFamily="34" charset="0"/>
              <a:ea typeface="Segoe UI Black" panose="020B0A02040204020203" pitchFamily="34" charset="0"/>
              <a:cs typeface="+mn-cs"/>
            </a:rPr>
            <a:t> PER VIDEO</a:t>
          </a:r>
        </a:p>
        <a:p>
          <a:pPr algn="ctr"/>
          <a:endParaRPr lang="en-IN" sz="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3</xdr:col>
      <xdr:colOff>22860</xdr:colOff>
      <xdr:row>6</xdr:row>
      <xdr:rowOff>30480</xdr:rowOff>
    </xdr:from>
    <xdr:to>
      <xdr:col>5</xdr:col>
      <xdr:colOff>15240</xdr:colOff>
      <xdr:row>7</xdr:row>
      <xdr:rowOff>121920</xdr:rowOff>
    </xdr:to>
    <xdr:sp macro="" textlink="KPIs!H14">
      <xdr:nvSpPr>
        <xdr:cNvPr id="35" name="TextBox 34">
          <a:extLst>
            <a:ext uri="{FF2B5EF4-FFF2-40B4-BE49-F238E27FC236}">
              <a16:creationId xmlns:a16="http://schemas.microsoft.com/office/drawing/2014/main" id="{C7DEFAFB-9BD5-4038-9D8F-9DE6C6396355}"/>
            </a:ext>
          </a:extLst>
        </xdr:cNvPr>
        <xdr:cNvSpPr txBox="1"/>
      </xdr:nvSpPr>
      <xdr:spPr>
        <a:xfrm>
          <a:off x="1851660" y="1127760"/>
          <a:ext cx="1211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45CF9C-731E-4603-8DE4-DACF402578CF}" type="TxLink">
            <a:rPr lang="en-US" sz="1400" b="1" i="0" u="none" strike="noStrike">
              <a:solidFill>
                <a:srgbClr val="000000"/>
              </a:solidFill>
              <a:latin typeface="Segoe UI Semibold" panose="020B0702040204020203" pitchFamily="34" charset="0"/>
              <a:ea typeface="Calibri"/>
              <a:cs typeface="Segoe UI Semibold" panose="020B0702040204020203" pitchFamily="34" charset="0"/>
            </a:rPr>
            <a:pPr algn="ctr"/>
            <a:t>253 shares</a:t>
          </a:fld>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2</xdr:col>
      <xdr:colOff>266700</xdr:colOff>
      <xdr:row>8</xdr:row>
      <xdr:rowOff>83820</xdr:rowOff>
    </xdr:from>
    <xdr:to>
      <xdr:col>5</xdr:col>
      <xdr:colOff>417900</xdr:colOff>
      <xdr:row>11</xdr:row>
      <xdr:rowOff>15240</xdr:rowOff>
    </xdr:to>
    <xdr:sp macro="" textlink="">
      <xdr:nvSpPr>
        <xdr:cNvPr id="36" name="Rectangle: Rounded Corners 35">
          <a:extLst>
            <a:ext uri="{FF2B5EF4-FFF2-40B4-BE49-F238E27FC236}">
              <a16:creationId xmlns:a16="http://schemas.microsoft.com/office/drawing/2014/main" id="{54C50261-8252-431D-BC99-0F8BDFB4465B}"/>
            </a:ext>
          </a:extLst>
        </xdr:cNvPr>
        <xdr:cNvSpPr/>
      </xdr:nvSpPr>
      <xdr:spPr>
        <a:xfrm>
          <a:off x="1485900" y="1546860"/>
          <a:ext cx="1980000" cy="480060"/>
        </a:xfrm>
        <a:prstGeom prst="roundRect">
          <a:avLst/>
        </a:prstGeom>
        <a:solidFill>
          <a:srgbClr val="D22B2B"/>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b="1" i="0" u="none" strike="noStrike">
              <a:solidFill>
                <a:schemeClr val="tx1"/>
              </a:solidFill>
              <a:effectLst/>
              <a:latin typeface="Segoe UI Black" panose="020B0A02040204020203" pitchFamily="34" charset="0"/>
              <a:ea typeface="Segoe UI Black" panose="020B0A02040204020203" pitchFamily="34" charset="0"/>
              <a:cs typeface="+mn-cs"/>
            </a:rPr>
            <a:t>COMMENTS</a:t>
          </a:r>
          <a:r>
            <a:rPr lang="en-IN" sz="900" b="1" i="0" u="none" strike="noStrike" baseline="0">
              <a:solidFill>
                <a:schemeClr val="tx1"/>
              </a:solidFill>
              <a:effectLst/>
              <a:latin typeface="Segoe UI Black" panose="020B0A02040204020203" pitchFamily="34" charset="0"/>
              <a:ea typeface="Segoe UI Black" panose="020B0A02040204020203" pitchFamily="34" charset="0"/>
              <a:cs typeface="+mn-cs"/>
            </a:rPr>
            <a:t> PER VIDEO</a:t>
          </a:r>
          <a:r>
            <a:rPr lang="en-IN" sz="900" b="1">
              <a:solidFill>
                <a:schemeClr val="tx1"/>
              </a:solidFill>
              <a:effectLst/>
              <a:latin typeface="Segoe UI Black" panose="020B0A02040204020203" pitchFamily="34" charset="0"/>
              <a:ea typeface="Segoe UI Black" panose="020B0A02040204020203" pitchFamily="34" charset="0"/>
            </a:rPr>
            <a:t> </a:t>
          </a:r>
          <a:endParaRPr lang="en-IN" sz="900" b="1" i="0" u="none" strike="noStrike" baseline="0">
            <a:solidFill>
              <a:schemeClr val="tx1"/>
            </a:solidFill>
            <a:effectLst/>
            <a:latin typeface="Segoe UI Black" panose="020B0A02040204020203" pitchFamily="34" charset="0"/>
            <a:ea typeface="Segoe UI Black" panose="020B0A02040204020203" pitchFamily="34" charset="0"/>
            <a:cs typeface="+mn-cs"/>
          </a:endParaRPr>
        </a:p>
        <a:p>
          <a:pPr algn="ctr"/>
          <a:endParaRPr lang="en-IN" sz="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2</xdr:col>
      <xdr:colOff>579120</xdr:colOff>
      <xdr:row>9</xdr:row>
      <xdr:rowOff>91440</xdr:rowOff>
    </xdr:from>
    <xdr:to>
      <xdr:col>5</xdr:col>
      <xdr:colOff>144780</xdr:colOff>
      <xdr:row>10</xdr:row>
      <xdr:rowOff>137160</xdr:rowOff>
    </xdr:to>
    <xdr:sp macro="" textlink="KPIs!D14">
      <xdr:nvSpPr>
        <xdr:cNvPr id="37" name="TextBox 36">
          <a:extLst>
            <a:ext uri="{FF2B5EF4-FFF2-40B4-BE49-F238E27FC236}">
              <a16:creationId xmlns:a16="http://schemas.microsoft.com/office/drawing/2014/main" id="{0A98558B-C1AC-4D7C-91C2-9589F1CBE73A}"/>
            </a:ext>
          </a:extLst>
        </xdr:cNvPr>
        <xdr:cNvSpPr txBox="1"/>
      </xdr:nvSpPr>
      <xdr:spPr>
        <a:xfrm>
          <a:off x="1798320" y="1737360"/>
          <a:ext cx="13944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88B85-9D0E-45A8-BFED-5EE617897D5B}" type="TxLink">
            <a:rPr lang="en-US" sz="1400" b="0" i="0" u="none" strike="noStrike">
              <a:solidFill>
                <a:srgbClr val="000000"/>
              </a:solidFill>
              <a:latin typeface="Segoe UI Semibold" panose="020B0702040204020203" pitchFamily="34" charset="0"/>
              <a:ea typeface="Calibri"/>
              <a:cs typeface="Segoe UI Semibold" panose="020B0702040204020203" pitchFamily="34" charset="0"/>
            </a:rPr>
            <a:pPr algn="ctr"/>
            <a:t>334 comments</a:t>
          </a:fld>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2</xdr:col>
      <xdr:colOff>259080</xdr:colOff>
      <xdr:row>11</xdr:row>
      <xdr:rowOff>167640</xdr:rowOff>
    </xdr:from>
    <xdr:to>
      <xdr:col>5</xdr:col>
      <xdr:colOff>410280</xdr:colOff>
      <xdr:row>14</xdr:row>
      <xdr:rowOff>114300</xdr:rowOff>
    </xdr:to>
    <xdr:sp macro="" textlink="">
      <xdr:nvSpPr>
        <xdr:cNvPr id="38" name="Rectangle: Rounded Corners 37">
          <a:extLst>
            <a:ext uri="{FF2B5EF4-FFF2-40B4-BE49-F238E27FC236}">
              <a16:creationId xmlns:a16="http://schemas.microsoft.com/office/drawing/2014/main" id="{BD6CD504-668D-4EF3-98B0-741752EAA9DD}"/>
            </a:ext>
          </a:extLst>
        </xdr:cNvPr>
        <xdr:cNvSpPr/>
      </xdr:nvSpPr>
      <xdr:spPr>
        <a:xfrm>
          <a:off x="1478280" y="2179320"/>
          <a:ext cx="1980000" cy="495300"/>
        </a:xfrm>
        <a:prstGeom prst="roundRect">
          <a:avLst/>
        </a:prstGeom>
        <a:solidFill>
          <a:srgbClr val="D22B2B"/>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b="1" i="0" u="none" strike="noStrike">
              <a:solidFill>
                <a:schemeClr val="tx1"/>
              </a:solidFill>
              <a:effectLst/>
              <a:latin typeface="Segoe UI Black" panose="020B0A02040204020203" pitchFamily="34" charset="0"/>
              <a:ea typeface="Segoe UI Black" panose="020B0A02040204020203" pitchFamily="34" charset="0"/>
              <a:cs typeface="+mn-cs"/>
            </a:rPr>
            <a:t>LIKE</a:t>
          </a:r>
          <a:r>
            <a:rPr lang="en-IN" sz="900" b="1" i="0" u="none" strike="noStrike" baseline="0">
              <a:solidFill>
                <a:schemeClr val="tx1"/>
              </a:solidFill>
              <a:effectLst/>
              <a:latin typeface="Segoe UI Black" panose="020B0A02040204020203" pitchFamily="34" charset="0"/>
              <a:ea typeface="Segoe UI Black" panose="020B0A02040204020203" pitchFamily="34" charset="0"/>
              <a:cs typeface="+mn-cs"/>
            </a:rPr>
            <a:t>-TO-VIEW-RATIO</a:t>
          </a:r>
          <a:r>
            <a:rPr lang="en-IN" sz="900" b="1">
              <a:solidFill>
                <a:schemeClr val="tx1"/>
              </a:solidFill>
              <a:effectLst/>
              <a:latin typeface="Segoe UI Black" panose="020B0A02040204020203" pitchFamily="34" charset="0"/>
              <a:ea typeface="Segoe UI Black" panose="020B0A02040204020203" pitchFamily="34" charset="0"/>
            </a:rPr>
            <a:t> </a:t>
          </a:r>
          <a:endParaRPr lang="en-IN" sz="900" b="1" i="0" u="none" strike="noStrike" baseline="0">
            <a:solidFill>
              <a:schemeClr val="tx1"/>
            </a:solidFill>
            <a:effectLst/>
            <a:latin typeface="Segoe UI Black" panose="020B0A02040204020203" pitchFamily="34" charset="0"/>
            <a:ea typeface="Segoe UI Black" panose="020B0A02040204020203" pitchFamily="34" charset="0"/>
            <a:cs typeface="+mn-cs"/>
          </a:endParaRPr>
        </a:p>
        <a:p>
          <a:pPr algn="ctr"/>
          <a:endParaRPr lang="en-IN" sz="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3</xdr:col>
      <xdr:colOff>53340</xdr:colOff>
      <xdr:row>12</xdr:row>
      <xdr:rowOff>152400</xdr:rowOff>
    </xdr:from>
    <xdr:to>
      <xdr:col>5</xdr:col>
      <xdr:colOff>45720</xdr:colOff>
      <xdr:row>14</xdr:row>
      <xdr:rowOff>60960</xdr:rowOff>
    </xdr:to>
    <xdr:sp macro="" textlink="KPIs!J9">
      <xdr:nvSpPr>
        <xdr:cNvPr id="39" name="TextBox 38">
          <a:extLst>
            <a:ext uri="{FF2B5EF4-FFF2-40B4-BE49-F238E27FC236}">
              <a16:creationId xmlns:a16="http://schemas.microsoft.com/office/drawing/2014/main" id="{CBC2D934-DFF4-408E-9C54-C88E12F603FD}"/>
            </a:ext>
          </a:extLst>
        </xdr:cNvPr>
        <xdr:cNvSpPr txBox="1"/>
      </xdr:nvSpPr>
      <xdr:spPr>
        <a:xfrm>
          <a:off x="1882140" y="2346960"/>
          <a:ext cx="1211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44C826-9A6D-4F10-8E01-70954640511C}" type="TxLink">
            <a:rPr lang="en-US" sz="1400" b="0" i="0" u="none" strike="noStrike">
              <a:solidFill>
                <a:srgbClr val="000000"/>
              </a:solidFill>
              <a:latin typeface="Segoe UI Semibold" panose="020B0702040204020203" pitchFamily="34" charset="0"/>
              <a:ea typeface="Calibri"/>
              <a:cs typeface="Segoe UI Semibold" panose="020B0702040204020203" pitchFamily="34" charset="0"/>
            </a:rPr>
            <a:pPr algn="ctr"/>
            <a:t>4.3%</a:t>
          </a:fld>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2</xdr:col>
      <xdr:colOff>259080</xdr:colOff>
      <xdr:row>15</xdr:row>
      <xdr:rowOff>30480</xdr:rowOff>
    </xdr:from>
    <xdr:to>
      <xdr:col>5</xdr:col>
      <xdr:colOff>410280</xdr:colOff>
      <xdr:row>17</xdr:row>
      <xdr:rowOff>160020</xdr:rowOff>
    </xdr:to>
    <xdr:sp macro="" textlink="">
      <xdr:nvSpPr>
        <xdr:cNvPr id="42" name="Rectangle: Rounded Corners 41">
          <a:extLst>
            <a:ext uri="{FF2B5EF4-FFF2-40B4-BE49-F238E27FC236}">
              <a16:creationId xmlns:a16="http://schemas.microsoft.com/office/drawing/2014/main" id="{884FAAC4-09AA-4AD2-A174-13A6B47C9640}"/>
            </a:ext>
          </a:extLst>
        </xdr:cNvPr>
        <xdr:cNvSpPr/>
      </xdr:nvSpPr>
      <xdr:spPr>
        <a:xfrm>
          <a:off x="1478280" y="2773680"/>
          <a:ext cx="1980000" cy="495300"/>
        </a:xfrm>
        <a:prstGeom prst="roundRect">
          <a:avLst/>
        </a:prstGeom>
        <a:solidFill>
          <a:srgbClr val="D22B2B"/>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b="1" i="0" u="none" strike="noStrike">
              <a:solidFill>
                <a:schemeClr val="tx1"/>
              </a:solidFill>
              <a:effectLst/>
              <a:latin typeface="Segoe UI Black" panose="020B0A02040204020203" pitchFamily="34" charset="0"/>
              <a:ea typeface="Segoe UI Black" panose="020B0A02040204020203" pitchFamily="34" charset="0"/>
              <a:cs typeface="+mn-cs"/>
            </a:rPr>
            <a:t>SUBSCRIBER</a:t>
          </a:r>
          <a:r>
            <a:rPr lang="en-IN" sz="900" b="1" i="0" u="none" strike="noStrike" baseline="0">
              <a:solidFill>
                <a:schemeClr val="tx1"/>
              </a:solidFill>
              <a:effectLst/>
              <a:latin typeface="Segoe UI Black" panose="020B0A02040204020203" pitchFamily="34" charset="0"/>
              <a:ea typeface="Segoe UI Black" panose="020B0A02040204020203" pitchFamily="34" charset="0"/>
              <a:cs typeface="+mn-cs"/>
            </a:rPr>
            <a:t> GROWTH RATE</a:t>
          </a:r>
          <a:endParaRPr lang="en-IN" sz="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2</xdr:col>
      <xdr:colOff>266700</xdr:colOff>
      <xdr:row>18</xdr:row>
      <xdr:rowOff>106680</xdr:rowOff>
    </xdr:from>
    <xdr:to>
      <xdr:col>5</xdr:col>
      <xdr:colOff>417900</xdr:colOff>
      <xdr:row>21</xdr:row>
      <xdr:rowOff>53340</xdr:rowOff>
    </xdr:to>
    <xdr:sp macro="" textlink="">
      <xdr:nvSpPr>
        <xdr:cNvPr id="43" name="Rectangle: Rounded Corners 42">
          <a:extLst>
            <a:ext uri="{FF2B5EF4-FFF2-40B4-BE49-F238E27FC236}">
              <a16:creationId xmlns:a16="http://schemas.microsoft.com/office/drawing/2014/main" id="{D5D6F5C7-005C-4395-8237-5E88E86BC327}"/>
            </a:ext>
          </a:extLst>
        </xdr:cNvPr>
        <xdr:cNvSpPr/>
      </xdr:nvSpPr>
      <xdr:spPr>
        <a:xfrm>
          <a:off x="1485900" y="3398520"/>
          <a:ext cx="1980000" cy="495300"/>
        </a:xfrm>
        <a:prstGeom prst="roundRect">
          <a:avLst/>
        </a:prstGeom>
        <a:solidFill>
          <a:srgbClr val="D22B2B"/>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b="1" i="0" u="none" strike="noStrike" baseline="0">
              <a:solidFill>
                <a:schemeClr val="tx1"/>
              </a:solidFill>
              <a:effectLst/>
              <a:latin typeface="Segoe UI Black" panose="020B0A02040204020203" pitchFamily="34" charset="0"/>
              <a:ea typeface="Segoe UI Black" panose="020B0A02040204020203" pitchFamily="34" charset="0"/>
              <a:cs typeface="+mn-cs"/>
            </a:rPr>
            <a:t>ENGAGEMENT RATE</a:t>
          </a:r>
        </a:p>
        <a:p>
          <a:pPr algn="ctr"/>
          <a:endParaRPr lang="en-IN" sz="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3</xdr:col>
      <xdr:colOff>0</xdr:colOff>
      <xdr:row>16</xdr:row>
      <xdr:rowOff>38100</xdr:rowOff>
    </xdr:from>
    <xdr:to>
      <xdr:col>4</xdr:col>
      <xdr:colOff>601980</xdr:colOff>
      <xdr:row>17</xdr:row>
      <xdr:rowOff>129540</xdr:rowOff>
    </xdr:to>
    <xdr:sp macro="" textlink="KPIs!A18">
      <xdr:nvSpPr>
        <xdr:cNvPr id="44" name="TextBox 43">
          <a:extLst>
            <a:ext uri="{FF2B5EF4-FFF2-40B4-BE49-F238E27FC236}">
              <a16:creationId xmlns:a16="http://schemas.microsoft.com/office/drawing/2014/main" id="{D07C049F-90FC-4A9D-809D-BF2DAE8C0509}"/>
            </a:ext>
          </a:extLst>
        </xdr:cNvPr>
        <xdr:cNvSpPr txBox="1"/>
      </xdr:nvSpPr>
      <xdr:spPr>
        <a:xfrm>
          <a:off x="1828800" y="2964180"/>
          <a:ext cx="1211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03B726-E27D-499D-8EC5-87A53EFF64F9}" type="TxLink">
            <a:rPr lang="en-US" sz="1400" b="0" i="0" u="none" strike="noStrike">
              <a:solidFill>
                <a:srgbClr val="000000"/>
              </a:solidFill>
              <a:latin typeface="Segoe UI Semibold" panose="020B0702040204020203" pitchFamily="34" charset="0"/>
              <a:ea typeface="Calibri"/>
              <a:cs typeface="Segoe UI Semibold" panose="020B0702040204020203" pitchFamily="34" charset="0"/>
            </a:rPr>
            <a:pPr marL="0" indent="0" algn="ctr"/>
            <a:t>9%</a:t>
          </a:fld>
          <a:endParaRPr lang="en-IN" sz="1400" b="0"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3</xdr:col>
      <xdr:colOff>15240</xdr:colOff>
      <xdr:row>19</xdr:row>
      <xdr:rowOff>106680</xdr:rowOff>
    </xdr:from>
    <xdr:to>
      <xdr:col>5</xdr:col>
      <xdr:colOff>7620</xdr:colOff>
      <xdr:row>21</xdr:row>
      <xdr:rowOff>15240</xdr:rowOff>
    </xdr:to>
    <xdr:sp macro="" textlink="KPIs!A9">
      <xdr:nvSpPr>
        <xdr:cNvPr id="45" name="TextBox 44">
          <a:extLst>
            <a:ext uri="{FF2B5EF4-FFF2-40B4-BE49-F238E27FC236}">
              <a16:creationId xmlns:a16="http://schemas.microsoft.com/office/drawing/2014/main" id="{A3679072-70FD-4C03-BA53-E4E2F69E641D}"/>
            </a:ext>
          </a:extLst>
        </xdr:cNvPr>
        <xdr:cNvSpPr txBox="1"/>
      </xdr:nvSpPr>
      <xdr:spPr>
        <a:xfrm>
          <a:off x="1844040" y="3581400"/>
          <a:ext cx="1211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ACDC75-438F-4063-834A-23459696F430}" type="TxLink">
            <a:rPr lang="en-US" sz="1400" b="0" i="0" u="none" strike="noStrike">
              <a:solidFill>
                <a:srgbClr val="000000"/>
              </a:solidFill>
              <a:latin typeface="Segoe UI Semibold" panose="020B0702040204020203" pitchFamily="34" charset="0"/>
              <a:ea typeface="Calibri"/>
              <a:cs typeface="Segoe UI Semibold" panose="020B0702040204020203" pitchFamily="34" charset="0"/>
            </a:rPr>
            <a:pPr marL="0" indent="0" algn="ctr"/>
            <a:t>4.7%</a:t>
          </a:fld>
          <a:endParaRPr lang="en-IN" sz="1400" b="0"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editAs="oneCell">
    <xdr:from>
      <xdr:col>5</xdr:col>
      <xdr:colOff>516467</xdr:colOff>
      <xdr:row>5</xdr:row>
      <xdr:rowOff>16935</xdr:rowOff>
    </xdr:from>
    <xdr:to>
      <xdr:col>8</xdr:col>
      <xdr:colOff>279400</xdr:colOff>
      <xdr:row>21</xdr:row>
      <xdr:rowOff>118534</xdr:rowOff>
    </xdr:to>
    <mc:AlternateContent xmlns:mc="http://schemas.openxmlformats.org/markup-compatibility/2006">
      <mc:Choice xmlns:a14="http://schemas.microsoft.com/office/drawing/2010/main" Requires="a14">
        <xdr:graphicFrame macro="">
          <xdr:nvGraphicFramePr>
            <xdr:cNvPr id="41" name="Content Category">
              <a:extLst>
                <a:ext uri="{FF2B5EF4-FFF2-40B4-BE49-F238E27FC236}">
                  <a16:creationId xmlns:a16="http://schemas.microsoft.com/office/drawing/2014/main" id="{1611318B-C263-487C-924C-9017563FB7B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ntent Category"/>
            </a:graphicData>
          </a:graphic>
        </xdr:graphicFrame>
      </mc:Choice>
      <mc:Fallback>
        <xdr:sp macro="" textlink="">
          <xdr:nvSpPr>
            <xdr:cNvPr id="0" name=""/>
            <xdr:cNvSpPr>
              <a:spLocks noTextEdit="1"/>
            </xdr:cNvSpPr>
          </xdr:nvSpPr>
          <xdr:spPr>
            <a:xfrm>
              <a:off x="3564467" y="948268"/>
              <a:ext cx="1591733" cy="3081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Datasets/youtube_channel_real_performance_analytic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79.900427083332" createdVersion="7" refreshedVersion="7" minRefreshableVersion="3" recordCount="364" xr:uid="{C683C406-364D-44E3-B637-334D7D138121}">
  <cacheSource type="worksheet">
    <worksheetSource ref="A1:U365" sheet="youtube_channel_real_performanc" r:id="rId2"/>
  </cacheSource>
  <cacheFields count="21">
    <cacheField name="ID" numFmtId="0">
      <sharedItems containsSemiMixedTypes="0" containsString="0" containsNumber="1" containsInteger="1" minValue="0" maxValue="363"/>
    </cacheField>
    <cacheField name="Video Duration" numFmtId="0">
      <sharedItems containsSemiMixedTypes="0" containsString="0" containsNumber="1" containsInteger="1" minValue="9" maxValue="2311"/>
    </cacheField>
    <cacheField name="Video Duration(Minutes)" numFmtId="0">
      <sharedItems/>
    </cacheField>
    <cacheField name="Video Publish Time" numFmtId="22">
      <sharedItems containsSemiMixedTypes="0" containsNonDate="0" containsDate="1" containsString="0" minDate="2016-06-02T00:00:00" maxDate="2024-10-19T00:00:00"/>
    </cacheField>
    <cacheField name="Days Since Publish" numFmtId="0">
      <sharedItems containsSemiMixedTypes="0" containsString="0" containsNumber="1" containsInteger="1" minValue="0" maxValue="260"/>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6" maxValue="2024"/>
    </cacheField>
    <cacheField name="Day of Week" numFmtId="0">
      <sharedItems/>
    </cacheField>
    <cacheField name="Comments" numFmtId="0">
      <sharedItems containsSemiMixedTypes="0" containsString="0" containsNumber="1" containsInteger="1" minValue="0" maxValue="2510"/>
    </cacheField>
    <cacheField name="Shares" numFmtId="0">
      <sharedItems containsSemiMixedTypes="0" containsString="0" containsNumber="1" containsInteger="1" minValue="1" maxValue="4190"/>
    </cacheField>
    <cacheField name="Like Rate (%)" numFmtId="0">
      <sharedItems containsSemiMixedTypes="0" containsString="0" containsNumber="1" minValue="76.98" maxValue="99.72"/>
    </cacheField>
    <cacheField name="Likes" numFmtId="0">
      <sharedItems containsSemiMixedTypes="0" containsString="0" containsNumber="1" containsInteger="1" minValue="121" maxValue="27222"/>
    </cacheField>
    <cacheField name="New Subscribers" numFmtId="0">
      <sharedItems containsSemiMixedTypes="0" containsString="0" containsNumber="1" containsInteger="1" minValue="0" maxValue="3925"/>
    </cacheField>
    <cacheField name="Average View Duration" numFmtId="0">
      <sharedItems containsSemiMixedTypes="0" containsString="0" containsNumber="1" containsInteger="1" minValue="8" maxValue="776"/>
    </cacheField>
    <cacheField name="Views" numFmtId="0">
      <sharedItems containsSemiMixedTypes="0" containsString="0" containsNumber="1" containsInteger="1" minValue="2461" maxValue="670990"/>
    </cacheField>
    <cacheField name="Watch Time (hours)" numFmtId="0">
      <sharedItems containsSemiMixedTypes="0" containsString="0" containsNumber="1" minValue="12.697900000000001" maxValue="53794.6587"/>
    </cacheField>
    <cacheField name="Subscribers" numFmtId="0">
      <sharedItems containsSemiMixedTypes="0" containsString="0" containsNumber="1" containsInteger="1" minValue="-3" maxValue="3728"/>
    </cacheField>
    <cacheField name="Content Category" numFmtId="0">
      <sharedItems count="20">
        <s v="Tech Reviews"/>
        <s v="Vlogs"/>
        <s v="Tutorials"/>
        <s v="Unboxing"/>
        <s v="Music Covers"/>
        <s v="Product Demos"/>
        <s v="Travel"/>
        <s v="Gaming"/>
        <s v="Comedy"/>
        <s v="Cooking"/>
        <s v="Fitness"/>
        <s v="Educational"/>
        <s v="DIY Projects"/>
        <s v="Challenges"/>
        <s v="Beauty and Makeup"/>
        <s v="Fashion"/>
        <s v="Interviews"/>
        <s v="News and Politics"/>
        <s v="Movie Reviews"/>
        <s v="Live Streams"/>
      </sharedItems>
    </cacheField>
    <cacheField name="Engagement Rate" numFmtId="165">
      <sharedItems containsSemiMixedTypes="0" containsString="0" containsNumber="1" minValue="2.1905484043262626E-5" maxValue="6.9534447888058584E-2"/>
    </cacheField>
    <cacheField name="Video Duration Ranges" numFmtId="0">
      <sharedItems count="4">
        <s v="0-5 Min"/>
        <s v="6-15 Min"/>
        <s v="16-30 Min"/>
        <s v="30+ Min"/>
      </sharedItems>
    </cacheField>
  </cacheFields>
  <extLst>
    <ext xmlns:x14="http://schemas.microsoft.com/office/spreadsheetml/2009/9/main" uri="{725AE2AE-9491-48be-B2B4-4EB974FC3084}">
      <x14:pivotCacheDefinition pivotCacheId="8714060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0.760760879632" createdVersion="7" refreshedVersion="7" minRefreshableVersion="3" recordCount="364" xr:uid="{09BBF9C1-C7EE-4B4D-8179-8C6DDA12C20C}">
  <cacheSource type="worksheet">
    <worksheetSource ref="A1:U365" sheet="Raw Data"/>
  </cacheSource>
  <cacheFields count="24">
    <cacheField name="ID" numFmtId="0">
      <sharedItems containsSemiMixedTypes="0" containsString="0" containsNumber="1" containsInteger="1" minValue="0" maxValue="363"/>
    </cacheField>
    <cacheField name="Video Duration" numFmtId="0">
      <sharedItems containsSemiMixedTypes="0" containsString="0" containsNumber="1" containsInteger="1" minValue="9" maxValue="2311"/>
    </cacheField>
    <cacheField name="Video Duration(Minutes)" numFmtId="0">
      <sharedItems/>
    </cacheField>
    <cacheField name="Video Publish Time" numFmtId="22">
      <sharedItems containsSemiMixedTypes="0" containsNonDate="0" containsDate="1" containsString="0" minDate="2016-06-02T00:00:00" maxDate="2024-10-19T00:00:00" count="357">
        <d v="2016-06-02T00:00:00"/>
        <d v="2016-06-10T00:00:00"/>
        <d v="2016-06-14T00:00:00"/>
        <d v="2016-06-29T00:00:00"/>
        <d v="2016-07-01T00:00:00"/>
        <d v="2016-07-08T00:00:00"/>
        <d v="2016-08-05T00:00:00"/>
        <d v="2016-08-08T00:00:00"/>
        <d v="2016-08-11T00:00:00"/>
        <d v="2016-08-12T00:00:00"/>
        <d v="2016-08-17T00:00:00"/>
        <d v="2016-09-05T00:00:00"/>
        <d v="2016-09-11T00:00:00"/>
        <d v="2016-09-18T00:00:00"/>
        <d v="2016-10-01T00:00:00"/>
        <d v="2016-10-12T00:00:00"/>
        <d v="2016-10-15T00:00:00"/>
        <d v="2016-10-20T00:00:00"/>
        <d v="2016-10-26T00:00:00"/>
        <d v="2016-10-29T00:00:00"/>
        <d v="2016-11-02T00:00:00"/>
        <d v="2016-11-03T00:00:00"/>
        <d v="2016-11-05T00:00:00"/>
        <d v="2016-11-06T00:00:00"/>
        <d v="2016-11-08T00:00:00"/>
        <d v="2016-11-09T00:00:00"/>
        <d v="2016-11-12T00:00:00"/>
        <d v="2016-11-15T00:00:00"/>
        <d v="2016-11-20T00:00:00"/>
        <d v="2016-11-23T00:00:00"/>
        <d v="2016-11-25T00:00:00"/>
        <d v="2016-11-27T00:00:00"/>
        <d v="2016-12-05T00:00:00"/>
        <d v="2016-12-10T00:00:00"/>
        <d v="2016-12-17T00:00:00"/>
        <d v="2016-12-18T00:00:00"/>
        <d v="2016-12-24T00:00:00"/>
        <d v="2016-12-25T00:00:00"/>
        <d v="2016-12-26T00:00:00"/>
        <d v="2016-12-31T00:00:00"/>
        <d v="2017-01-01T00:00:00"/>
        <d v="2017-01-02T00:00:00"/>
        <d v="2017-01-07T00:00:00"/>
        <d v="2017-01-15T00:00:00"/>
        <d v="2017-01-24T00:00:00"/>
        <d v="2017-01-28T00:00:00"/>
        <d v="2017-01-29T00:00:00"/>
        <d v="2017-01-31T00:00:00"/>
        <d v="2017-02-04T00:00:00"/>
        <d v="2017-02-07T00:00:00"/>
        <d v="2017-02-10T00:00:00"/>
        <d v="2017-02-18T00:00:00"/>
        <d v="2017-02-22T00:00:00"/>
        <d v="2017-02-23T00:00:00"/>
        <d v="2017-02-25T00:00:00"/>
        <d v="2017-02-27T00:00:00"/>
        <d v="2017-03-03T00:00:00"/>
        <d v="2017-03-04T00:00:00"/>
        <d v="2017-03-06T00:00:00"/>
        <d v="2017-03-11T00:00:00"/>
        <d v="2017-03-18T00:00:00"/>
        <d v="2017-03-22T00:00:00"/>
        <d v="2017-03-23T00:00:00"/>
        <d v="2017-03-24T00:00:00"/>
        <d v="2017-03-26T00:00:00"/>
        <d v="2017-03-28T00:00:00"/>
        <d v="2017-03-30T00:00:00"/>
        <d v="2017-04-05T00:00:00"/>
        <d v="2017-04-08T00:00:00"/>
        <d v="2017-04-10T00:00:00"/>
        <d v="2017-04-12T00:00:00"/>
        <d v="2017-04-16T00:00:00"/>
        <d v="2017-04-20T00:00:00"/>
        <d v="2017-04-22T00:00:00"/>
        <d v="2017-04-30T00:00:00"/>
        <d v="2017-05-01T00:00:00"/>
        <d v="2017-05-03T00:00:00"/>
        <d v="2017-05-09T00:00:00"/>
        <d v="2017-05-11T00:00:00"/>
        <d v="2017-05-13T00:00:00"/>
        <d v="2017-05-17T00:00:00"/>
        <d v="2017-05-18T00:00:00"/>
        <d v="2017-05-23T00:00:00"/>
        <d v="2017-05-25T00:00:00"/>
        <d v="2017-05-27T00:00:00"/>
        <d v="2017-05-30T00:00:00"/>
        <d v="2017-06-01T00:00:00"/>
        <d v="2017-06-03T00:00:00"/>
        <d v="2017-06-07T00:00:00"/>
        <d v="2017-06-09T00:00:00"/>
        <d v="2017-06-11T00:00:00"/>
        <d v="2017-06-13T00:00:00"/>
        <d v="2017-06-14T00:00:00"/>
        <d v="2017-06-17T00:00:00"/>
        <d v="2017-06-19T00:00:00"/>
        <d v="2017-06-21T00:00:00"/>
        <d v="2017-06-23T00:00:00"/>
        <d v="2017-06-25T00:00:00"/>
        <d v="2017-06-27T00:00:00"/>
        <d v="2017-06-29T00:00:00"/>
        <d v="2017-07-02T00:00:00"/>
        <d v="2017-07-04T00:00:00"/>
        <d v="2017-07-05T00:00:00"/>
        <d v="2017-07-06T00:00:00"/>
        <d v="2017-07-08T00:00:00"/>
        <d v="2017-07-10T00:00:00"/>
        <d v="2017-07-12T00:00:00"/>
        <d v="2017-07-14T00:00:00"/>
        <d v="2017-07-15T00:00:00"/>
        <d v="2017-07-17T00:00:00"/>
        <d v="2017-07-19T00:00:00"/>
        <d v="2017-07-21T00:00:00"/>
        <d v="2017-07-24T00:00:00"/>
        <d v="2017-07-25T00:00:00"/>
        <d v="2017-07-27T00:00:00"/>
        <d v="2017-07-31T00:00:00"/>
        <d v="2017-08-02T00:00:00"/>
        <d v="2017-08-04T00:00:00"/>
        <d v="2017-08-05T00:00:00"/>
        <d v="2017-08-07T00:00:00"/>
        <d v="2017-08-08T00:00:00"/>
        <d v="2017-08-11T00:00:00"/>
        <d v="2017-08-14T00:00:00"/>
        <d v="2017-08-16T00:00:00"/>
        <d v="2017-08-19T00:00:00"/>
        <d v="2017-08-20T00:00:00"/>
        <d v="2017-08-21T00:00:00"/>
        <d v="2017-08-23T00:00:00"/>
        <d v="2017-08-25T00:00:00"/>
        <d v="2017-08-28T00:00:00"/>
        <d v="2017-08-31T00:00:00"/>
        <d v="2017-09-02T00:00:00"/>
        <d v="2017-09-04T00:00:00"/>
        <d v="2017-09-06T00:00:00"/>
        <d v="2017-09-10T00:00:00"/>
        <d v="2017-09-12T00:00:00"/>
        <d v="2017-09-15T00:00:00"/>
        <d v="2017-09-18T00:00:00"/>
        <d v="2017-09-21T00:00:00"/>
        <d v="2017-09-24T00:00:00"/>
        <d v="2017-09-27T00:00:00"/>
        <d v="2017-09-30T00:00:00"/>
        <d v="2017-10-02T00:00:00"/>
        <d v="2017-10-06T00:00:00"/>
        <d v="2017-10-08T00:00:00"/>
        <d v="2017-10-11T00:00:00"/>
        <d v="2017-10-14T00:00:00"/>
        <d v="2017-10-18T00:00:00"/>
        <d v="2017-10-22T00:00:00"/>
        <d v="2017-10-25T00:00:00"/>
        <d v="2017-10-27T00:00:00"/>
        <d v="2017-10-30T00:00:00"/>
        <d v="2017-11-01T00:00:00"/>
        <d v="2017-11-04T00:00:00"/>
        <d v="2017-11-08T00:00:00"/>
        <d v="2017-11-11T00:00:00"/>
        <d v="2017-11-14T00:00:00"/>
        <d v="2017-11-17T00:00:00"/>
        <d v="2017-11-22T00:00:00"/>
        <d v="2017-11-26T00:00:00"/>
        <d v="2017-11-28T00:00:00"/>
        <d v="2017-12-01T00:00:00"/>
        <d v="2017-12-05T00:00:00"/>
        <d v="2017-12-09T00:00:00"/>
        <d v="2017-12-13T00:00:00"/>
        <d v="2017-12-19T00:00:00"/>
        <d v="2017-12-22T00:00:00"/>
        <d v="2017-12-26T00:00:00"/>
        <d v="2017-12-29T00:00:00"/>
        <d v="2017-12-31T00:00:00"/>
        <d v="2018-01-03T00:00:00"/>
        <d v="2018-01-07T00:00:00"/>
        <d v="2018-01-12T00:00:00"/>
        <d v="2018-01-18T00:00:00"/>
        <d v="2018-01-23T00:00:00"/>
        <d v="2018-01-26T00:00:00"/>
        <d v="2018-01-30T00:00:00"/>
        <d v="2018-02-05T00:00:00"/>
        <d v="2018-02-11T00:00:00"/>
        <d v="2018-02-15T00:00:00"/>
        <d v="2018-02-19T00:00:00"/>
        <d v="2018-02-25T00:00:00"/>
        <d v="2018-03-02T00:00:00"/>
        <d v="2018-03-07T00:00:00"/>
        <d v="2018-03-12T00:00:00"/>
        <d v="2018-03-16T00:00:00"/>
        <d v="2018-03-22T00:00:00"/>
        <d v="2018-03-28T00:00:00"/>
        <d v="2018-04-01T00:00:00"/>
        <d v="2018-04-07T00:00:00"/>
        <d v="2018-04-13T00:00:00"/>
        <d v="2018-04-19T00:00:00"/>
        <d v="2018-04-24T00:00:00"/>
        <d v="2018-04-29T00:00:00"/>
        <d v="2018-05-05T00:00:00"/>
        <d v="2018-05-11T00:00:00"/>
        <d v="2018-05-16T00:00:00"/>
        <d v="2018-05-21T00:00:00"/>
        <d v="2018-05-29T00:00:00"/>
        <d v="2018-06-04T00:00:00"/>
        <d v="2018-06-10T00:00:00"/>
        <d v="2018-06-18T00:00:00"/>
        <d v="2018-06-24T00:00:00"/>
        <d v="2018-06-30T00:00:00"/>
        <d v="2018-07-08T00:00:00"/>
        <d v="2018-07-13T00:00:00"/>
        <d v="2018-07-18T00:00:00"/>
        <d v="2018-07-26T00:00:00"/>
        <d v="2018-08-01T00:00:00"/>
        <d v="2018-08-07T00:00:00"/>
        <d v="2018-08-12T00:00:00"/>
        <d v="2018-08-17T00:00:00"/>
        <d v="2018-08-22T00:00:00"/>
        <d v="2018-08-28T00:00:00"/>
        <d v="2018-09-02T00:00:00"/>
        <d v="2018-09-09T00:00:00"/>
        <d v="2018-09-16T00:00:00"/>
        <d v="2018-09-23T00:00:00"/>
        <d v="2018-09-30T00:00:00"/>
        <d v="2018-10-08T00:00:00"/>
        <d v="2018-10-16T00:00:00"/>
        <d v="2018-10-22T00:00:00"/>
        <d v="2018-10-30T00:00:00"/>
        <d v="2018-11-07T00:00:00"/>
        <d v="2018-11-14T00:00:00"/>
        <d v="2018-11-24T00:00:00"/>
        <d v="2018-12-04T00:00:00"/>
        <d v="2018-12-14T00:00:00"/>
        <d v="2018-12-23T00:00:00"/>
        <d v="2018-12-31T00:00:00"/>
        <d v="2019-01-11T00:00:00"/>
        <d v="2019-01-21T00:00:00"/>
        <d v="2019-01-30T00:00:00"/>
        <d v="2019-02-05T00:00:00"/>
        <d v="2019-02-17T00:00:00"/>
        <d v="2019-03-10T00:00:00"/>
        <d v="2019-04-01T00:00:00"/>
        <d v="2019-04-22T00:00:00"/>
        <d v="2019-05-19T00:00:00"/>
        <d v="2019-06-04T00:00:00"/>
        <d v="2019-06-29T00:00:00"/>
        <d v="2019-07-19T00:00:00"/>
        <d v="2019-08-12T00:00:00"/>
        <d v="2019-09-09T00:00:00"/>
        <d v="2019-09-30T00:00:00"/>
        <d v="2019-10-24T00:00:00"/>
        <d v="2019-11-17T00:00:00"/>
        <d v="2019-12-14T00:00:00"/>
        <d v="2020-01-12T00:00:00"/>
        <d v="2020-01-25T00:00:00"/>
        <d v="2020-02-25T00:00:00"/>
        <d v="2020-03-23T00:00:00"/>
        <d v="2020-04-22T00:00:00"/>
        <d v="2020-05-22T00:00:00"/>
        <d v="2020-06-21T00:00:00"/>
        <d v="2020-07-12T00:00:00"/>
        <d v="2020-08-19T00:00:00"/>
        <d v="2020-09-16T00:00:00"/>
        <d v="2020-09-20T00:00:00"/>
        <d v="2020-10-27T00:00:00"/>
        <d v="2020-11-10T00:00:00"/>
        <d v="2020-12-03T00:00:00"/>
        <d v="2020-12-30T00:00:00"/>
        <d v="2021-01-08T00:00:00"/>
        <d v="2021-01-20T00:00:00"/>
        <d v="2021-01-31T00:00:00"/>
        <d v="2021-02-16T00:00:00"/>
        <d v="2021-03-02T00:00:00"/>
        <d v="2021-03-14T00:00:00"/>
        <d v="2021-03-23T00:00:00"/>
        <d v="2021-04-02T00:00:00"/>
        <d v="2021-04-09T00:00:00"/>
        <d v="2021-04-16T00:00:00"/>
        <d v="2021-05-03T00:00:00"/>
        <d v="2021-05-23T00:00:00"/>
        <d v="2021-06-13T00:00:00"/>
        <d v="2021-06-26T00:00:00"/>
        <d v="2021-07-05T00:00:00"/>
        <d v="2021-08-05T00:00:00"/>
        <d v="2021-09-01T00:00:00"/>
        <d v="2021-09-04T00:00:00"/>
        <d v="2021-09-21T00:00:00"/>
        <d v="2021-10-03T00:00:00"/>
        <d v="2021-10-26T00:00:00"/>
        <d v="2021-11-05T00:00:00"/>
        <d v="2021-11-12T00:00:00"/>
        <d v="2021-11-17T00:00:00"/>
        <d v="2021-11-25T00:00:00"/>
        <d v="2021-12-17T00:00:00"/>
        <d v="2022-01-28T00:00:00"/>
        <d v="2022-02-07T00:00:00"/>
        <d v="2022-02-22T00:00:00"/>
        <d v="2022-03-03T00:00:00"/>
        <d v="2022-03-11T00:00:00"/>
        <d v="2022-03-20T00:00:00"/>
        <d v="2022-03-26T00:00:00"/>
        <d v="2022-04-09T00:00:00"/>
        <d v="2022-04-19T00:00:00"/>
        <d v="2022-05-18T00:00:00"/>
        <d v="2022-06-05T00:00:00"/>
        <d v="2022-06-21T00:00:00"/>
        <d v="2022-07-13T00:00:00"/>
        <d v="2022-07-22T00:00:00"/>
        <d v="2022-07-29T00:00:00"/>
        <d v="2022-08-09T00:00:00"/>
        <d v="2022-08-17T00:00:00"/>
        <d v="2022-09-06T00:00:00"/>
        <d v="2022-10-03T00:00:00"/>
        <d v="2022-10-11T00:00:00"/>
        <d v="2022-10-25T00:00:00"/>
        <d v="2022-11-20T00:00:00"/>
        <d v="2022-12-20T00:00:00"/>
        <d v="2023-01-20T00:00:00"/>
        <d v="2023-02-20T00:00:00"/>
        <d v="2023-11-07T00:00:00"/>
        <d v="2023-11-13T00:00:00"/>
        <d v="2023-11-23T00:00:00"/>
        <d v="2023-11-26T00:00:00"/>
        <d v="2023-12-02T00:00:00"/>
        <d v="2023-12-09T00:00:00"/>
        <d v="2023-12-26T00:00:00"/>
        <d v="2024-01-08T00:00:00"/>
        <d v="2024-01-13T00:00:00"/>
        <d v="2024-01-18T00:00:00"/>
        <d v="2024-01-23T00:00:00"/>
        <d v="2024-01-28T00:00:00"/>
        <d v="2024-02-07T00:00:00"/>
        <d v="2024-02-20T00:00:00"/>
        <d v="2024-02-25T00:00:00"/>
        <d v="2024-03-01T00:00:00"/>
        <d v="2024-03-08T00:00:00"/>
        <d v="2024-03-12T00:00:00"/>
        <d v="2024-03-28T00:00:00"/>
        <d v="2024-04-12T00:00:00"/>
        <d v="2024-04-16T00:00:00"/>
        <d v="2024-04-21T00:00:00"/>
        <d v="2024-04-25T00:00:00"/>
        <d v="2024-04-30T00:00:00"/>
        <d v="2024-05-10T00:00:00"/>
        <d v="2024-05-14T00:00:00"/>
        <d v="2024-05-21T00:00:00"/>
        <d v="2024-05-28T00:00:00"/>
        <d v="2024-06-01T00:00:00"/>
        <d v="2024-06-06T00:00:00"/>
        <d v="2024-06-12T00:00:00"/>
        <d v="2024-06-26T00:00:00"/>
        <d v="2024-06-30T00:00:00"/>
        <d v="2024-07-04T00:00:00"/>
        <d v="2024-07-10T00:00:00"/>
        <d v="2024-07-23T00:00:00"/>
        <d v="2024-08-04T00:00:00"/>
        <d v="2024-08-15T00:00:00"/>
        <d v="2024-08-25T00:00:00"/>
        <d v="2024-09-01T00:00:00"/>
        <d v="2024-09-16T00:00:00"/>
        <d v="2024-09-25T00:00:00"/>
        <d v="2024-10-18T00:00:00"/>
      </sharedItems>
      <fieldGroup par="22" base="3">
        <rangePr groupBy="months" startDate="2016-06-02T00:00:00" endDate="2024-10-19T00:00:00"/>
        <groupItems count="14">
          <s v="&lt;02-06-2016"/>
          <s v="Jan"/>
          <s v="Feb"/>
          <s v="Mar"/>
          <s v="Apr"/>
          <s v="May"/>
          <s v="Jun"/>
          <s v="Jul"/>
          <s v="Aug"/>
          <s v="Sep"/>
          <s v="Oct"/>
          <s v="Nov"/>
          <s v="Dec"/>
          <s v="&gt;19-10-2024"/>
        </groupItems>
      </fieldGroup>
    </cacheField>
    <cacheField name="Days Since Publish" numFmtId="0">
      <sharedItems containsSemiMixedTypes="0" containsString="0" containsNumber="1" containsInteger="1" minValue="0" maxValue="260" count="36">
        <n v="0"/>
        <n v="8"/>
        <n v="4"/>
        <n v="15"/>
        <n v="2"/>
        <n v="7"/>
        <n v="28"/>
        <n v="3"/>
        <n v="1"/>
        <n v="5"/>
        <n v="19"/>
        <n v="6"/>
        <n v="13"/>
        <n v="11"/>
        <n v="9"/>
        <n v="10"/>
        <n v="12"/>
        <n v="21"/>
        <n v="22"/>
        <n v="27"/>
        <n v="16"/>
        <n v="25"/>
        <n v="20"/>
        <n v="24"/>
        <n v="29"/>
        <n v="31"/>
        <n v="30"/>
        <n v="38"/>
        <n v="37"/>
        <n v="14"/>
        <n v="23"/>
        <n v="17"/>
        <n v="42"/>
        <n v="18"/>
        <n v="26"/>
        <n v="260"/>
      </sharedItems>
    </cacheField>
    <cacheField name="Day" numFmtId="0">
      <sharedItems containsSemiMixedTypes="0" containsString="0" containsNumber="1" containsInteger="1" minValue="1" maxValue="31" count="31">
        <n v="2"/>
        <n v="10"/>
        <n v="14"/>
        <n v="29"/>
        <n v="1"/>
        <n v="8"/>
        <n v="5"/>
        <n v="11"/>
        <n v="12"/>
        <n v="17"/>
        <n v="18"/>
        <n v="15"/>
        <n v="20"/>
        <n v="26"/>
        <n v="3"/>
        <n v="6"/>
        <n v="9"/>
        <n v="23"/>
        <n v="25"/>
        <n v="27"/>
        <n v="24"/>
        <n v="31"/>
        <n v="7"/>
        <n v="28"/>
        <n v="4"/>
        <n v="22"/>
        <n v="30"/>
        <n v="16"/>
        <n v="13"/>
        <n v="19"/>
        <n v="21"/>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6" maxValue="2024"/>
    </cacheField>
    <cacheField name="Day of Week" numFmtId="0">
      <sharedItems/>
    </cacheField>
    <cacheField name="Comments" numFmtId="0">
      <sharedItems containsSemiMixedTypes="0" containsString="0" containsNumber="1" containsInteger="1" minValue="0" maxValue="2510" count="272">
        <n v="91"/>
        <n v="35"/>
        <n v="0"/>
        <n v="12"/>
        <n v="50"/>
        <n v="27"/>
        <n v="16"/>
        <n v="33"/>
        <n v="37"/>
        <n v="15"/>
        <n v="97"/>
        <n v="30"/>
        <n v="40"/>
        <n v="60"/>
        <n v="108"/>
        <n v="119"/>
        <n v="95"/>
        <n v="98"/>
        <n v="583"/>
        <n v="113"/>
        <n v="146"/>
        <n v="187"/>
        <n v="453"/>
        <n v="168"/>
        <n v="215"/>
        <n v="121"/>
        <n v="87"/>
        <n v="147"/>
        <n v="158"/>
        <n v="143"/>
        <n v="169"/>
        <n v="241"/>
        <n v="53"/>
        <n v="66"/>
        <n v="149"/>
        <n v="58"/>
        <n v="132"/>
        <n v="118"/>
        <n v="65"/>
        <n v="72"/>
        <n v="104"/>
        <n v="109"/>
        <n v="126"/>
        <n v="192"/>
        <n v="51"/>
        <n v="79"/>
        <n v="101"/>
        <n v="42"/>
        <n v="43"/>
        <n v="111"/>
        <n v="92"/>
        <n v="544"/>
        <n v="130"/>
        <n v="86"/>
        <n v="94"/>
        <n v="131"/>
        <n v="148"/>
        <n v="78"/>
        <n v="25"/>
        <n v="32"/>
        <n v="366"/>
        <n v="57"/>
        <n v="122"/>
        <n v="55"/>
        <n v="199"/>
        <n v="96"/>
        <n v="103"/>
        <n v="106"/>
        <n v="139"/>
        <n v="117"/>
        <n v="181"/>
        <n v="208"/>
        <n v="243"/>
        <n v="196"/>
        <n v="226"/>
        <n v="220"/>
        <n v="141"/>
        <n v="433"/>
        <n v="717"/>
        <n v="529"/>
        <n v="742"/>
        <n v="832"/>
        <n v="542"/>
        <n v="2510"/>
        <n v="756"/>
        <n v="1176"/>
        <n v="634"/>
        <n v="484"/>
        <n v="502"/>
        <n v="635"/>
        <n v="443"/>
        <n v="659"/>
        <n v="447"/>
        <n v="592"/>
        <n v="564"/>
        <n v="476"/>
        <n v="348"/>
        <n v="301"/>
        <n v="439"/>
        <n v="395"/>
        <n v="897"/>
        <n v="427"/>
        <n v="578"/>
        <n v="606"/>
        <n v="952"/>
        <n v="392"/>
        <n v="510"/>
        <n v="735"/>
        <n v="401"/>
        <n v="889"/>
        <n v="325"/>
        <n v="436"/>
        <n v="572"/>
        <n v="547"/>
        <n v="562"/>
        <n v="1121"/>
        <n v="485"/>
        <n v="1414"/>
        <n v="515"/>
        <n v="384"/>
        <n v="319"/>
        <n v="641"/>
        <n v="403"/>
        <n v="391"/>
        <n v="751"/>
        <n v="481"/>
        <n v="415"/>
        <n v="422"/>
        <n v="393"/>
        <n v="399"/>
        <n v="314"/>
        <n v="483"/>
        <n v="352"/>
        <n v="467"/>
        <n v="925"/>
        <n v="577"/>
        <n v="650"/>
        <n v="445"/>
        <n v="695"/>
        <n v="528"/>
        <n v="419"/>
        <n v="1078"/>
        <n v="304"/>
        <n v="1265"/>
        <n v="470"/>
        <n v="383"/>
        <n v="305"/>
        <n v="469"/>
        <n v="733"/>
        <n v="535"/>
        <n v="434"/>
        <n v="569"/>
        <n v="663"/>
        <n v="454"/>
        <n v="505"/>
        <n v="311"/>
        <n v="465"/>
        <n v="693"/>
        <n v="559"/>
        <n v="376"/>
        <n v="396"/>
        <n v="539"/>
        <n v="444"/>
        <n v="463"/>
        <n v="356"/>
        <n v="490"/>
        <n v="480"/>
        <n v="514"/>
        <n v="748"/>
        <n v="386"/>
        <n v="498"/>
        <n v="998"/>
        <n v="586"/>
        <n v="488"/>
        <n v="493"/>
        <n v="596"/>
        <n v="700"/>
        <n v="664"/>
        <n v="1064"/>
        <n v="671"/>
        <n v="489"/>
        <n v="429"/>
        <n v="806"/>
        <n v="725"/>
        <n v="1188"/>
        <n v="543"/>
        <n v="471"/>
        <n v="509"/>
        <n v="703"/>
        <n v="1113"/>
        <n v="431"/>
        <n v="455"/>
        <n v="462"/>
        <n v="582"/>
        <n v="361"/>
        <n v="417"/>
        <n v="460"/>
        <n v="350"/>
        <n v="1234"/>
        <n v="394"/>
        <n v="309"/>
        <n v="332"/>
        <n v="259"/>
        <n v="989"/>
        <n v="1182"/>
        <n v="765"/>
        <n v="474"/>
        <n v="573"/>
        <n v="294"/>
        <n v="342"/>
        <n v="290"/>
        <n v="251"/>
        <n v="266"/>
        <n v="198"/>
        <n v="437"/>
        <n v="216"/>
        <n v="378"/>
        <n v="285"/>
        <n v="205"/>
        <n v="184"/>
        <n v="239"/>
        <n v="179"/>
        <n v="206"/>
        <n v="74"/>
        <n v="161"/>
        <n v="133"/>
        <n v="183"/>
        <n v="204"/>
        <n v="512"/>
        <n v="166"/>
        <n v="275"/>
        <n v="136"/>
        <n v="246"/>
        <n v="253"/>
        <n v="100"/>
        <n v="115"/>
        <n v="89"/>
        <n v="151"/>
        <n v="129"/>
        <n v="570"/>
        <n v="128"/>
        <n v="110"/>
        <n v="145"/>
        <n v="176"/>
        <n v="171"/>
        <n v="195"/>
        <n v="182"/>
        <n v="201"/>
        <n v="120"/>
        <n v="188"/>
        <n v="1114"/>
        <n v="276"/>
        <n v="517"/>
        <n v="67"/>
        <n v="102"/>
        <n v="59"/>
        <n v="69"/>
        <n v="75"/>
        <n v="81"/>
        <n v="163"/>
        <n v="45"/>
        <n v="36"/>
        <n v="278"/>
        <n v="105"/>
        <n v="61"/>
        <n v="56"/>
        <n v="48"/>
        <n v="29"/>
        <n v="41"/>
        <n v="28"/>
        <n v="54"/>
        <n v="31"/>
      </sharedItems>
    </cacheField>
    <cacheField name="Shares" numFmtId="0">
      <sharedItems containsSemiMixedTypes="0" containsString="0" containsNumber="1" containsInteger="1" minValue="1" maxValue="4190"/>
    </cacheField>
    <cacheField name="Like Rate (%)" numFmtId="0">
      <sharedItems containsSemiMixedTypes="0" containsString="0" containsNumber="1" minValue="76.98" maxValue="99.72"/>
    </cacheField>
    <cacheField name="Likes" numFmtId="0">
      <sharedItems containsSemiMixedTypes="0" containsString="0" containsNumber="1" containsInteger="1" minValue="121" maxValue="27222"/>
    </cacheField>
    <cacheField name="New Subscribers" numFmtId="0">
      <sharedItems containsSemiMixedTypes="0" containsString="0" containsNumber="1" containsInteger="1" minValue="0" maxValue="3925"/>
    </cacheField>
    <cacheField name="Average View Duration" numFmtId="0">
      <sharedItems containsSemiMixedTypes="0" containsString="0" containsNumber="1" containsInteger="1" minValue="8" maxValue="776"/>
    </cacheField>
    <cacheField name="Views" numFmtId="0">
      <sharedItems containsSemiMixedTypes="0" containsString="0" containsNumber="1" containsInteger="1" minValue="2461" maxValue="670990" count="364">
        <n v="23531"/>
        <n v="11478"/>
        <n v="6153"/>
        <n v="4398"/>
        <n v="14659"/>
        <n v="8415"/>
        <n v="4330"/>
        <n v="10048"/>
        <n v="8188"/>
        <n v="4389"/>
        <n v="6209"/>
        <n v="27281"/>
        <n v="10179"/>
        <n v="15417"/>
        <n v="17771"/>
        <n v="23999"/>
        <n v="73469"/>
        <n v="29055"/>
        <n v="14095"/>
        <n v="18091"/>
        <n v="15881"/>
        <n v="284819"/>
        <n v="25727"/>
        <n v="20623"/>
        <n v="56759"/>
        <n v="170618"/>
        <n v="18699"/>
        <n v="38576"/>
        <n v="17023"/>
        <n v="8788"/>
        <n v="42747"/>
        <n v="20363"/>
        <n v="12972"/>
        <n v="15329"/>
        <n v="46676"/>
        <n v="19525"/>
        <n v="142042"/>
        <n v="3532"/>
        <n v="18062"/>
        <n v="11945"/>
        <n v="18737"/>
        <n v="8463"/>
        <n v="15944"/>
        <n v="23819"/>
        <n v="22678"/>
        <n v="5380"/>
        <n v="4712"/>
        <n v="10498"/>
        <n v="11075"/>
        <n v="15322"/>
        <n v="19195"/>
        <n v="66920"/>
        <n v="35393"/>
        <n v="2461"/>
        <n v="10773"/>
        <n v="27170"/>
        <n v="6179"/>
        <n v="92290"/>
        <n v="10424"/>
        <n v="14948"/>
        <n v="36845"/>
        <n v="260474"/>
        <n v="24526"/>
        <n v="6146"/>
        <n v="40188"/>
        <n v="15086"/>
        <n v="4512"/>
        <n v="22738"/>
        <n v="16417"/>
        <n v="17837"/>
        <n v="4446"/>
        <n v="7296"/>
        <n v="158987"/>
        <n v="16205"/>
        <n v="32667"/>
        <n v="17524"/>
        <n v="8977"/>
        <n v="11195"/>
        <n v="27076"/>
        <n v="4254"/>
        <n v="9123"/>
        <n v="7758"/>
        <n v="90871"/>
        <n v="22556"/>
        <n v="30682"/>
        <n v="11181"/>
        <n v="51597"/>
        <n v="56603"/>
        <n v="19347"/>
        <n v="63118"/>
        <n v="131922"/>
        <n v="102077"/>
        <n v="142308"/>
        <n v="10273"/>
        <n v="33799"/>
        <n v="103676"/>
        <n v="62817"/>
        <n v="82120"/>
        <n v="110462"/>
        <n v="49862"/>
        <n v="72006"/>
        <n v="259905"/>
        <n v="124153"/>
        <n v="443920"/>
        <n v="113205"/>
        <n v="169650"/>
        <n v="114298"/>
        <n v="112377"/>
        <n v="485866"/>
        <n v="235880"/>
        <n v="375812"/>
        <n v="198153"/>
        <n v="113416"/>
        <n v="160525"/>
        <n v="236116"/>
        <n v="104798"/>
        <n v="236465"/>
        <n v="159550"/>
        <n v="206782"/>
        <n v="166343"/>
        <n v="170912"/>
        <n v="151912"/>
        <n v="123705"/>
        <n v="99720"/>
        <n v="89296"/>
        <n v="199105"/>
        <n v="178800"/>
        <n v="213493"/>
        <n v="142405"/>
        <n v="210752"/>
        <n v="242331"/>
        <n v="326996"/>
        <n v="103996"/>
        <n v="90385"/>
        <n v="125006"/>
        <n v="88470"/>
        <n v="146987"/>
        <n v="190708"/>
        <n v="106571"/>
        <n v="110478"/>
        <n v="290626"/>
        <n v="64203"/>
        <n v="562751"/>
        <n v="197185"/>
        <n v="142652"/>
        <n v="365711"/>
        <n v="320895"/>
        <n v="250061"/>
        <n v="156761"/>
        <n v="458985"/>
        <n v="273998"/>
        <n v="358968"/>
        <n v="339580"/>
        <n v="193306"/>
        <n v="200147"/>
        <n v="245452"/>
        <n v="86272"/>
        <n v="298148"/>
        <n v="198219"/>
        <n v="153405"/>
        <n v="171251"/>
        <n v="216060"/>
        <n v="177261"/>
        <n v="351454"/>
        <n v="258393"/>
        <n v="454370"/>
        <n v="118352"/>
        <n v="242798"/>
        <n v="119680"/>
        <n v="390067"/>
        <n v="101854"/>
        <n v="146304"/>
        <n v="182633"/>
        <n v="167925"/>
        <n v="82365"/>
        <n v="348563"/>
        <n v="316260"/>
        <n v="327247"/>
        <n v="109603"/>
        <n v="150614"/>
        <n v="116841"/>
        <n v="131296"/>
        <n v="245066"/>
        <n v="201411"/>
        <n v="288795"/>
        <n v="128539"/>
        <n v="172541"/>
        <n v="311350"/>
        <n v="629864"/>
        <n v="292260"/>
        <n v="183572"/>
        <n v="67664"/>
        <n v="325975"/>
        <n v="73816"/>
        <n v="145206"/>
        <n v="447003"/>
        <n v="527343"/>
        <n v="432147"/>
        <n v="216499"/>
        <n v="297726"/>
        <n v="239462"/>
        <n v="257495"/>
        <n v="225705"/>
        <n v="100433"/>
        <n v="274941"/>
        <n v="217969"/>
        <n v="313713"/>
        <n v="210741"/>
        <n v="114060"/>
        <n v="242723"/>
        <n v="181294"/>
        <n v="349855"/>
        <n v="304728"/>
        <n v="164941"/>
        <n v="143168"/>
        <n v="138467"/>
        <n v="200648"/>
        <n v="215640"/>
        <n v="223560"/>
        <n v="188152"/>
        <n v="208641"/>
        <n v="238001"/>
        <n v="211192"/>
        <n v="216277"/>
        <n v="167533"/>
        <n v="152129"/>
        <n v="169091"/>
        <n v="261496"/>
        <n v="670990"/>
        <n v="330893"/>
        <n v="230848"/>
        <n v="391705"/>
        <n v="290716"/>
        <n v="250995"/>
        <n v="225651"/>
        <n v="372225"/>
        <n v="259918"/>
        <n v="220024"/>
        <n v="155912"/>
        <n v="269294"/>
        <n v="396276"/>
        <n v="223655"/>
        <n v="121386"/>
        <n v="151469"/>
        <n v="202049"/>
        <n v="327178"/>
        <n v="228563"/>
        <n v="192874"/>
        <n v="249471"/>
        <n v="207817"/>
        <n v="186472"/>
        <n v="343319"/>
        <n v="112983"/>
        <n v="137281"/>
        <n v="138645"/>
        <n v="209530"/>
        <n v="142820"/>
        <n v="241060"/>
        <n v="197294"/>
        <n v="181882"/>
        <n v="302999"/>
        <n v="151119"/>
        <n v="146493"/>
        <n v="102769"/>
        <n v="89916"/>
        <n v="170779"/>
        <n v="218899"/>
        <n v="102047"/>
        <n v="83862"/>
        <n v="119744"/>
        <n v="41517"/>
        <n v="46865"/>
        <n v="46871"/>
        <n v="73197"/>
        <n v="58306"/>
        <n v="60438"/>
        <n v="61491"/>
        <n v="70755"/>
        <n v="188324"/>
        <n v="97296"/>
        <n v="73403"/>
        <n v="56888"/>
        <n v="87480"/>
        <n v="82942"/>
        <n v="93487"/>
        <n v="44826"/>
        <n v="99292"/>
        <n v="51100"/>
        <n v="99797"/>
        <n v="99196"/>
        <n v="89284"/>
        <n v="77596"/>
        <n v="114621"/>
        <n v="101025"/>
        <n v="67556"/>
        <n v="59232"/>
        <n v="58394"/>
        <n v="131817"/>
        <n v="154168"/>
        <n v="115321"/>
        <n v="122823"/>
        <n v="87281"/>
        <n v="156377"/>
        <n v="73769"/>
        <n v="129307"/>
        <n v="123401"/>
        <n v="65503"/>
        <n v="104199"/>
        <n v="65130"/>
        <n v="115316"/>
        <n v="131246"/>
        <n v="106765"/>
        <n v="95051"/>
        <n v="122667"/>
        <n v="90999"/>
        <n v="111195"/>
        <n v="99637"/>
        <n v="73950"/>
        <n v="93704"/>
        <n v="91805"/>
        <n v="82503"/>
        <n v="51528"/>
        <n v="201242"/>
        <n v="52544"/>
        <n v="47981"/>
        <n v="42616"/>
        <n v="30823"/>
        <n v="26451"/>
        <n v="27132"/>
        <n v="29904"/>
        <n v="37266"/>
        <n v="38192"/>
        <n v="38732"/>
        <n v="41342"/>
        <n v="22677"/>
        <n v="29344"/>
        <n v="24453"/>
        <n v="35825"/>
        <n v="35317"/>
        <n v="30733"/>
        <n v="27687"/>
        <n v="21731"/>
        <n v="14826"/>
        <n v="21957"/>
        <n v="30595"/>
        <n v="46053"/>
        <n v="23150"/>
        <n v="42212"/>
        <n v="21528"/>
        <n v="18585"/>
        <n v="19487"/>
        <n v="18289"/>
        <n v="12351"/>
        <n v="8960"/>
        <n v="8560"/>
        <n v="15311"/>
        <n v="8151"/>
        <n v="11486"/>
        <n v="7142"/>
        <n v="10018"/>
        <n v="8298"/>
        <n v="8487"/>
        <n v="7060"/>
        <n v="3890"/>
      </sharedItems>
    </cacheField>
    <cacheField name="Watch Time (hours)" numFmtId="0">
      <sharedItems containsSemiMixedTypes="0" containsString="0" containsNumber="1" minValue="12.697900000000001" maxValue="53794.6587"/>
    </cacheField>
    <cacheField name="Subscribers" numFmtId="0">
      <sharedItems containsSemiMixedTypes="0" containsString="0" containsNumber="1" containsInteger="1" minValue="-3" maxValue="3728"/>
    </cacheField>
    <cacheField name="Content Category" numFmtId="0">
      <sharedItems count="20">
        <s v="Tech Reviews"/>
        <s v="Vlogs"/>
        <s v="Tutorials"/>
        <s v="Unboxing"/>
        <s v="Music Covers"/>
        <s v="Product Demos"/>
        <s v="Travel"/>
        <s v="Gaming"/>
        <s v="Comedy"/>
        <s v="Cooking"/>
        <s v="Fitness"/>
        <s v="Educational"/>
        <s v="DIY Projects"/>
        <s v="Challenges"/>
        <s v="Beauty and Makeup"/>
        <s v="Fashion"/>
        <s v="Interviews"/>
        <s v="News and Politics"/>
        <s v="Movie Reviews"/>
        <s v="Live Streams"/>
      </sharedItems>
    </cacheField>
    <cacheField name="Engagement Rate" numFmtId="165">
      <sharedItems containsSemiMixedTypes="0" containsString="0" containsNumber="1" minValue="2.1905484043262626E-5" maxValue="6.9534447888058584E-2" count="357">
        <n v="2.1905484043262626E-5"/>
        <n v="7.7213098575083458E-4"/>
        <n v="5.1830892137417898E-4"/>
        <n v="5.0977708727748471E-4"/>
        <n v="1.4056196674303867E-3"/>
        <n v="6.8254672773554437E-4"/>
        <n v="3.8606549287541729E-4"/>
        <n v="1.0899418058526974E-3"/>
        <n v="6.3775459872789932E-4"/>
        <n v="2.9648123486012708E-4"/>
        <n v="5.6736696743017127E-4"/>
        <n v="2.5531513534357707E-3"/>
        <n v="7.9132761246839662E-4"/>
        <n v="8.8731074605620768E-4"/>
        <n v="1.7938181188299777E-3"/>
        <n v="1.7340952801531175E-3"/>
        <n v="3.9331755185760741E-3"/>
        <n v="2.036975390585765E-3"/>
        <n v="1.3544286628502209E-3"/>
        <n v="1.554926764122537E-3"/>
        <n v="1.5890541005093143E-3"/>
        <n v="1.6566688857256165E-2"/>
        <n v="2.2374734918580814E-3"/>
        <n v="1.9004660450386564E-3"/>
        <n v="4.0014301913496282E-3"/>
        <n v="1.0485624104837301E-2"/>
        <n v="1.9815184689572522E-3"/>
        <n v="3.7582729195938412E-3"/>
        <n v="1.6743724414762574E-3"/>
        <n v="1.1603294371504255E-3"/>
        <n v="2.2716008282448589E-3"/>
        <n v="2.1478892338427911E-3"/>
        <n v="1.5186664692115861E-3"/>
        <n v="1.8343443307892754E-3"/>
        <n v="2.9498816389320558E-3"/>
        <n v="2.1244266900768819E-3"/>
        <n v="8.1287049356254994E-3"/>
        <n v="7.3800364936405731E-4"/>
        <n v="1.9537900081429958E-3"/>
        <n v="9.3850175063637349E-4"/>
        <n v="2.0305765150132444E-3"/>
        <n v="9.7476204554732427E-4"/>
        <n v="1.8492750404584903E-3"/>
        <n v="2.3867805885502318E-3"/>
        <n v="2.2161439066163456E-3"/>
        <n v="1.0152882575066222E-3"/>
        <n v="7.5293435903327243E-4"/>
        <n v="1.1837919809163347E-3"/>
        <n v="1.369359372519436E-3"/>
        <n v="1.6509098977103478E-3"/>
        <n v="2.1948143213746099E-3"/>
        <n v="6.3924766969482068E-3"/>
        <n v="2.5979434824434156E-3"/>
        <n v="5.9296246972025417E-4"/>
        <n v="1.1517976030537311E-3"/>
        <n v="1.5975859346060086E-3"/>
        <n v="6.9961039592893301E-4"/>
        <n v="7.0280983371519331E-3"/>
        <n v="8.9157666310455482E-4"/>
        <n v="1.58052226641262E-3"/>
        <n v="1.8748705427485734E-3"/>
        <n v="1.7942447105348123E-2"/>
        <n v="2.3483873351151075E-3"/>
        <n v="7.7426394427500809E-4"/>
        <n v="2.1862824872779158E-3"/>
        <n v="1.6082507272268762E-3"/>
        <n v="1.2392489025448478E-3"/>
        <n v="2.3163929572525034E-3"/>
        <n v="1.3650934554710887E-3"/>
        <n v="1.4952039254456768E-3"/>
        <n v="4.4152241450393028E-4"/>
        <n v="6.3135572315537857E-4"/>
        <n v="7.9729989633608271E-3"/>
        <n v="1.4184174185754282E-3"/>
        <n v="2.2246757407130397E-3"/>
        <n v="1.5485278885500162E-3"/>
        <n v="8.1692311475847963E-4"/>
        <n v="9.7049612849897703E-4"/>
        <n v="1.217919317303112E-3"/>
        <n v="8.5744932671777765E-4"/>
        <n v="8.1265719771013239E-4"/>
        <n v="6.4991246231568866E-3"/>
        <n v="1.7874192432574567E-3"/>
        <n v="2.0988311877867989E-3"/>
        <n v="1.0344848842241843E-3"/>
        <n v="3.3572767170492088E-3"/>
        <n v="3.5449770671764835E-3"/>
        <n v="2.002848054198988E-3"/>
        <n v="7.2925851941494577E-3"/>
        <n v="5.5990161259556375E-3"/>
        <n v="8.034854760561861E-3"/>
        <n v="2.365451003308496E-3"/>
        <n v="2.8304359615783357E-3"/>
        <n v="6.8617275722663946E-3"/>
        <n v="4.3619001819349638E-3"/>
        <n v="5.3963850661591477E-3"/>
        <n v="8.6192853961854204E-3"/>
        <n v="3.2314321641229676E-3"/>
        <n v="4.7330349651411655E-3"/>
        <n v="2.1664459730031012E-2"/>
        <n v="7.3843024106889209E-3"/>
        <n v="2.3961656060565956E-2"/>
        <n v="1.0946343146058793E-2"/>
        <n v="1.813867928957209E-2"/>
        <n v="1.3017445873031335E-2"/>
        <n v="1.1513710113488965E-2"/>
        <n v="3.9073667204335742E-2"/>
        <n v="1.939499186031033E-2"/>
        <n v="2.9454024260312912E-2"/>
        <n v="1.5013895051657804E-2"/>
        <n v="1.115963899847615E-2"/>
        <n v="1.286600581781501E-2"/>
        <n v="1.814294520662044E-2"/>
        <n v="1.0182743994404652E-2"/>
        <n v="2.0395349408147734E-2"/>
        <n v="1.3296863439698074E-2"/>
        <n v="1.6820510921632822E-2"/>
        <n v="1.6257409871250999E-2"/>
        <n v="1.2633513338680092E-2"/>
        <n v="1.5474614092879296E-2"/>
        <n v="1.3373649946568322E-2"/>
        <n v="9.8414706305368811E-3"/>
        <n v="9.0544089351168311E-3"/>
        <n v="1.5807355622650374E-2"/>
        <n v="1.3362985153947456E-2"/>
        <n v="2.0587315675323358E-2"/>
        <n v="1.2187725007127814E-2"/>
        <n v="1.9034521869724996E-2"/>
        <n v="1.8885214773032843E-2"/>
        <n v="3.0529035356496398E-2"/>
        <n v="1.1008198943259826E-2"/>
        <n v="1.046216156107139E-2"/>
        <n v="1.5250653447841069E-2"/>
        <n v="9.5321916445317116E-3"/>
        <n v="1.6976216893897493E-2"/>
        <n v="1.463636139287908E-2"/>
        <n v="1.0460028602547217E-2"/>
        <n v="1.1989359864379672E-2"/>
        <n v="2.2076120725196515E-2"/>
        <n v="9.9459855982213866E-3"/>
        <n v="5.0459399806374289E-2"/>
        <n v="1.8044829114508453E-2"/>
        <n v="1.1238558463870573E-2"/>
        <n v="3.6825528919856791E-2"/>
        <n v="2.2364070125959947E-2"/>
        <n v="1.9616819546824378E-2"/>
        <n v="1.4335614240970605E-2"/>
        <n v="3.1371553973544956E-2"/>
        <n v="1.7605439658528697E-2"/>
        <n v="2.2797060706367181E-2"/>
        <n v="2.6625721257258751E-2"/>
        <n v="1.491151304249747E-2"/>
        <n v="1.5387162793388179E-2"/>
        <n v="1.8428761648859697E-2"/>
        <n v="9.4276766768472062E-3"/>
        <n v="2.0470002956493809E-2"/>
        <n v="1.8516212948350815E-2"/>
        <n v="1.1268419883209002E-2"/>
        <n v="1.5299711493897063E-2"/>
        <n v="1.6176357447332403E-2"/>
        <n v="1.5094947475576399E-2"/>
        <n v="2.7472505791355663E-2"/>
        <n v="2.0879530993135137E-2"/>
        <n v="3.4771489861077642E-2"/>
        <n v="1.1611826205600948E-2"/>
        <n v="1.9418454404076236E-2"/>
        <n v="1.0114489321631098E-2"/>
        <n v="2.8662696647844519E-2"/>
        <n v="1.0856758888043503E-2"/>
        <n v="1.2819080730283193E-2"/>
        <n v="1.4026335254965435E-2"/>
        <n v="1.873377471781652E-2"/>
        <n v="1.0468560436643912E-2"/>
        <n v="3.4432349455734042E-2"/>
        <n v="2.1077896135883279E-2"/>
        <n v="2.3308970752168839E-2"/>
        <n v="1.2081077080919135E-2"/>
        <n v="1.2548194997713149E-2"/>
        <n v="1.1372934850893508E-2"/>
        <n v="1.4382539328502425E-2"/>
        <n v="2.4443704687029184E-2"/>
        <n v="1.8821226017307634E-2"/>
        <n v="2.0487066624687199E-2"/>
        <n v="1.0801301966414989E-2"/>
        <n v="1.6093172064889635E-2"/>
        <n v="2.4349854511965544E-2"/>
        <n v="4.9072976765661469E-2"/>
        <n v="2.2726673075069453E-2"/>
        <n v="1.5790291954456984E-2"/>
        <n v="7.9793978389333491E-3"/>
        <n v="2.0866733241990097E-2"/>
        <n v="1.2324234352674922E-2"/>
        <n v="1.28105488961865E-2"/>
        <n v="3.0981222563621194E-2"/>
        <n v="3.2209806673545172E-2"/>
        <n v="2.7764721109167442E-2"/>
        <n v="1.8241061298732424E-2"/>
        <n v="2.2916506383720902E-2"/>
        <n v="2.0069006753949178E-2"/>
        <n v="2.2257422199751267E-2"/>
        <n v="1.8759370220106601E-2"/>
        <n v="1.2072545246822441E-2"/>
        <n v="2.4093899489064718E-2"/>
        <n v="1.6519763769724347E-2"/>
        <n v="2.4789243967945306E-2"/>
        <n v="2.0787813776595672E-2"/>
        <n v="1.3397112490334231E-2"/>
        <n v="2.2677615029013463E-2"/>
        <n v="2.0525459878122324E-2"/>
        <n v="2.6096747543263701E-2"/>
        <n v="3.3033128663876171E-2"/>
        <n v="1.7347351677103696E-2"/>
        <n v="1.5263451198986111E-2"/>
        <n v="1.7321756174813612E-2"/>
        <n v="1.9286210975577475E-2"/>
        <n v="2.0576650882702489E-2"/>
        <n v="2.1956675047842794E-2"/>
        <n v="2.0604379343516745E-2"/>
        <n v="2.503880011527361E-2"/>
        <n v="2.7984415837157318E-2"/>
        <n v="2.2573100061328958E-2"/>
        <n v="2.0154325094916121E-2"/>
        <n v="1.6560289981683646E-2"/>
        <n v="1.5920402424431573E-2"/>
        <n v="2.1451163877613654E-2"/>
        <n v="2.7916161164383762E-2"/>
        <n v="6.9534447888058584E-2"/>
        <n v="2.976117028779391E-2"/>
        <n v="2.296343147125272E-2"/>
        <n v="3.3346673566929691E-2"/>
        <n v="3.3363737235123078E-2"/>
        <n v="2.6775028353950903E-2"/>
        <n v="2.7173891597971362E-2"/>
        <n v="4.1852912161333911E-2"/>
        <n v="2.7649541348862064E-2"/>
        <n v="2.4074702862347155E-2"/>
        <n v="1.7929649354203082E-2"/>
        <n v="2.5232899340973405E-2"/>
        <n v="3.9227240218076234E-2"/>
        <n v="2.2995425849115323E-2"/>
        <n v="2.1246399859292994E-2"/>
        <n v="2.018205355573038E-2"/>
        <n v="2.4718856336647572E-2"/>
        <n v="2.9407099172781094E-2"/>
        <n v="2.664918380102466E-2"/>
        <n v="2.6361234400261231E-2"/>
        <n v="2.5158245792627331E-2"/>
        <n v="4.5858608269731885E-2"/>
        <n v="2.5303286972271133E-2"/>
        <n v="3.9011811407134708E-2"/>
        <n v="1.8085355326467753E-2"/>
        <n v="2.1905484043262625E-2"/>
        <n v="2.0179920597206205E-2"/>
        <n v="2.6958462787029829E-2"/>
        <n v="2.4153622327741577E-2"/>
        <n v="3.5795309952680952E-2"/>
        <n v="2.9818760167946597E-2"/>
        <n v="3.2071164369473888E-2"/>
        <n v="3.475655915140842E-2"/>
        <n v="2.9739840702552173E-2"/>
        <n v="2.4648468705349844E-2"/>
        <n v="1.9990087288554757E-2"/>
        <n v="1.88724170218878E-2"/>
        <n v="3.0883106471509207E-2"/>
        <n v="2.8918651670745345E-2"/>
        <n v="1.8119482662854527E-2"/>
        <n v="1.6777851751149351E-2"/>
        <n v="2.4889493018581461E-2"/>
        <n v="8.0497854702310766E-3"/>
        <n v="1.2951324158781953E-2"/>
        <n v="7.1944691020374724E-3"/>
        <n v="1.4525447549622053E-2"/>
        <n v="1.442733145751007E-2"/>
        <n v="1.2996116287789598E-2"/>
        <n v="1.1014597818832347E-2"/>
        <n v="1.3367251070995801E-2"/>
        <n v="1.5391428710436524E-2"/>
        <n v="1.3068636877611501E-2"/>
        <n v="1.2595120085244967E-2"/>
        <n v="1.3985809043006139E-2"/>
        <n v="1.3813039402548079E-2"/>
        <n v="1.600145484835017E-2"/>
        <n v="8.171364106108971E-3"/>
        <n v="1.6236080286009261E-2"/>
        <n v="1.0031303939188328E-2"/>
        <n v="1.5109878185245612E-2"/>
        <n v="1.4576638554202218E-2"/>
        <n v="1.5278381908655325E-2"/>
        <n v="1.8076823492371056E-2"/>
        <n v="1.5899072839189836E-2"/>
        <n v="1.5350902498477228E-2"/>
        <n v="1.5338104747332186E-2"/>
        <n v="1.0003575478374072E-2"/>
        <n v="8.877373377610423E-3"/>
        <n v="1.5329572913235494E-2"/>
        <n v="1.6532561520869387E-2"/>
        <n v="1.2543929080664802E-2"/>
        <n v="1.306223800203898E-2"/>
        <n v="1.2189857965651987E-2"/>
        <n v="1.935019973130268E-2"/>
        <n v="1.2407419735117694E-2"/>
        <n v="1.9079313998732639E-2"/>
        <n v="1.4401735955219987E-2"/>
        <n v="1.0376843220104449E-2"/>
        <n v="1.3313927107891463E-2"/>
        <n v="1.1637421707891031E-2"/>
        <n v="1.3721322186008614E-2"/>
        <n v="1.6500567143006784E-2"/>
        <n v="1.3237140601021213E-2"/>
        <n v="1.0811966759035858E-2"/>
        <n v="1.2755091974557986E-2"/>
        <n v="1.0869556639188543E-2"/>
        <n v="1.2430882278883601E-2"/>
        <n v="1.250766878575385E-2"/>
        <n v="8.7536617832083552E-3"/>
        <n v="1.1453987274812104E-2"/>
        <n v="1.0180611035880478E-2"/>
        <n v="2.3432682346570907E-2"/>
        <n v="1.093354539491375E-2"/>
        <n v="2.2564568227232261E-2"/>
        <n v="9.4490062620889437E-3"/>
        <n v="6.7806751483477992E-3"/>
        <n v="4.4813458592886839E-3"/>
        <n v="3.9737017305353723E-3"/>
        <n v="4.3874956842250463E-3"/>
        <n v="4.5218720712479812E-3"/>
        <n v="5.7931153516554328E-3"/>
        <n v="7.4290945396965668E-3"/>
        <n v="5.4411771951667926E-3"/>
        <n v="7.1582088071265211E-3"/>
        <n v="3.2570276664130511E-3"/>
        <n v="4.2915125506372345E-3"/>
        <n v="3.5236474819347473E-3"/>
        <n v="5.744057305599441E-3"/>
        <n v="8.4017236267197159E-3"/>
        <n v="5.1617596285000542E-3"/>
        <n v="4.7436997577620333E-3"/>
        <n v="3.3786063022909446E-3"/>
        <n v="3.4255313898227634E-3"/>
        <n v="3.9694358134870255E-3"/>
        <n v="3.8414583020366104E-3"/>
        <n v="4.8290180987289764E-3"/>
        <n v="4.2317897119603749E-3"/>
        <n v="4.6135892877874453E-3"/>
        <n v="2.7152562012729624E-3"/>
        <n v="2.9712112241737916E-3"/>
        <n v="2.6832618234103587E-3"/>
        <n v="2.8368348371508563E-3"/>
        <n v="1.6829042755729517E-3"/>
        <n v="2.2012131969471305E-3"/>
        <n v="1.4930709669215034E-3"/>
        <n v="1.9132637961836979E-3"/>
        <n v="9.9609163078906004E-4"/>
        <n v="1.806615869975019E-3"/>
        <n v="1.3672264139952621E-3"/>
        <n v="1.680771317048778E-3"/>
        <n v="1.1411328104328632E-3"/>
      </sharedItems>
    </cacheField>
    <cacheField name="Video Duration Ranges" numFmtId="0">
      <sharedItems/>
    </cacheField>
    <cacheField name="Quarters" numFmtId="0" databaseField="0">
      <fieldGroup base="3">
        <rangePr groupBy="quarters" startDate="2016-06-02T00:00:00" endDate="2024-10-19T00:00:00"/>
        <groupItems count="6">
          <s v="&lt;02-06-2016"/>
          <s v="Qtr1"/>
          <s v="Qtr2"/>
          <s v="Qtr3"/>
          <s v="Qtr4"/>
          <s v="&gt;19-10-2024"/>
        </groupItems>
      </fieldGroup>
    </cacheField>
    <cacheField name="Years" numFmtId="0" databaseField="0">
      <fieldGroup base="3">
        <rangePr groupBy="years" startDate="2016-06-02T00:00:00" endDate="2024-10-19T00:00:00"/>
        <groupItems count="11">
          <s v="&lt;02-06-2016"/>
          <s v="2016"/>
          <s v="2017"/>
          <s v="2018"/>
          <s v="2019"/>
          <s v="2020"/>
          <s v="2021"/>
          <s v="2022"/>
          <s v="2023"/>
          <s v="2024"/>
          <s v="&gt;19-10-2024"/>
        </groupItems>
      </fieldGroup>
    </cacheField>
    <cacheField name="Total Subscriber" numFmtId="0" formula="Subscribers+'New Subscribers'" databaseField="0"/>
  </cacheFields>
  <extLst>
    <ext xmlns:x14="http://schemas.microsoft.com/office/spreadsheetml/2009/9/main" uri="{725AE2AE-9491-48be-B2B4-4EB974FC3084}">
      <x14:pivotCacheDefinition pivotCacheId="201009565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2.807749652777" createdVersion="7" refreshedVersion="7" minRefreshableVersion="3" recordCount="364" xr:uid="{C2157083-D46F-4910-9312-CDB39470DFE5}">
  <cacheSource type="worksheet">
    <worksheetSource name="Table1"/>
  </cacheSource>
  <cacheFields count="21">
    <cacheField name="ID" numFmtId="0">
      <sharedItems containsSemiMixedTypes="0" containsString="0" containsNumber="1" containsInteger="1" minValue="0" maxValue="363"/>
    </cacheField>
    <cacheField name="Video Duration" numFmtId="0">
      <sharedItems containsSemiMixedTypes="0" containsString="0" containsNumber="1" containsInteger="1" minValue="9" maxValue="2311"/>
    </cacheField>
    <cacheField name="Video Duration(Minutes)" numFmtId="0">
      <sharedItems/>
    </cacheField>
    <cacheField name="Video Publish Time" numFmtId="22">
      <sharedItems containsSemiMixedTypes="0" containsNonDate="0" containsDate="1" containsString="0" minDate="2016-06-02T00:00:00" maxDate="2024-10-19T00:00:00" count="357">
        <d v="2016-06-02T00:00:00"/>
        <d v="2016-06-10T00:00:00"/>
        <d v="2016-06-14T00:00:00"/>
        <d v="2016-06-29T00:00:00"/>
        <d v="2016-07-01T00:00:00"/>
        <d v="2016-07-08T00:00:00"/>
        <d v="2016-08-05T00:00:00"/>
        <d v="2016-08-08T00:00:00"/>
        <d v="2016-08-11T00:00:00"/>
        <d v="2016-08-12T00:00:00"/>
        <d v="2016-08-17T00:00:00"/>
        <d v="2016-09-05T00:00:00"/>
        <d v="2016-09-11T00:00:00"/>
        <d v="2016-09-18T00:00:00"/>
        <d v="2016-10-01T00:00:00"/>
        <d v="2016-10-12T00:00:00"/>
        <d v="2016-10-15T00:00:00"/>
        <d v="2016-10-20T00:00:00"/>
        <d v="2016-10-26T00:00:00"/>
        <d v="2016-10-29T00:00:00"/>
        <d v="2016-11-02T00:00:00"/>
        <d v="2016-11-03T00:00:00"/>
        <d v="2016-11-05T00:00:00"/>
        <d v="2016-11-06T00:00:00"/>
        <d v="2016-11-08T00:00:00"/>
        <d v="2016-11-09T00:00:00"/>
        <d v="2016-11-12T00:00:00"/>
        <d v="2016-11-15T00:00:00"/>
        <d v="2016-11-20T00:00:00"/>
        <d v="2016-11-23T00:00:00"/>
        <d v="2016-11-25T00:00:00"/>
        <d v="2016-11-27T00:00:00"/>
        <d v="2016-12-05T00:00:00"/>
        <d v="2016-12-10T00:00:00"/>
        <d v="2016-12-17T00:00:00"/>
        <d v="2016-12-18T00:00:00"/>
        <d v="2016-12-24T00:00:00"/>
        <d v="2016-12-25T00:00:00"/>
        <d v="2016-12-26T00:00:00"/>
        <d v="2016-12-31T00:00:00"/>
        <d v="2017-01-01T00:00:00"/>
        <d v="2017-01-02T00:00:00"/>
        <d v="2017-01-07T00:00:00"/>
        <d v="2017-01-15T00:00:00"/>
        <d v="2017-01-24T00:00:00"/>
        <d v="2017-01-28T00:00:00"/>
        <d v="2017-01-29T00:00:00"/>
        <d v="2017-01-31T00:00:00"/>
        <d v="2017-02-04T00:00:00"/>
        <d v="2017-02-07T00:00:00"/>
        <d v="2017-02-10T00:00:00"/>
        <d v="2017-02-18T00:00:00"/>
        <d v="2017-02-22T00:00:00"/>
        <d v="2017-02-23T00:00:00"/>
        <d v="2017-02-25T00:00:00"/>
        <d v="2017-02-27T00:00:00"/>
        <d v="2017-03-03T00:00:00"/>
        <d v="2017-03-04T00:00:00"/>
        <d v="2017-03-06T00:00:00"/>
        <d v="2017-03-11T00:00:00"/>
        <d v="2017-03-18T00:00:00"/>
        <d v="2017-03-22T00:00:00"/>
        <d v="2017-03-23T00:00:00"/>
        <d v="2017-03-24T00:00:00"/>
        <d v="2017-03-26T00:00:00"/>
        <d v="2017-03-28T00:00:00"/>
        <d v="2017-03-30T00:00:00"/>
        <d v="2017-04-05T00:00:00"/>
        <d v="2017-04-08T00:00:00"/>
        <d v="2017-04-10T00:00:00"/>
        <d v="2017-04-12T00:00:00"/>
        <d v="2017-04-16T00:00:00"/>
        <d v="2017-04-20T00:00:00"/>
        <d v="2017-04-22T00:00:00"/>
        <d v="2017-04-30T00:00:00"/>
        <d v="2017-05-01T00:00:00"/>
        <d v="2017-05-03T00:00:00"/>
        <d v="2017-05-09T00:00:00"/>
        <d v="2017-05-11T00:00:00"/>
        <d v="2017-05-13T00:00:00"/>
        <d v="2017-05-17T00:00:00"/>
        <d v="2017-05-18T00:00:00"/>
        <d v="2017-05-23T00:00:00"/>
        <d v="2017-05-25T00:00:00"/>
        <d v="2017-05-27T00:00:00"/>
        <d v="2017-05-30T00:00:00"/>
        <d v="2017-06-01T00:00:00"/>
        <d v="2017-06-03T00:00:00"/>
        <d v="2017-06-07T00:00:00"/>
        <d v="2017-06-09T00:00:00"/>
        <d v="2017-06-11T00:00:00"/>
        <d v="2017-06-13T00:00:00"/>
        <d v="2017-06-14T00:00:00"/>
        <d v="2017-06-17T00:00:00"/>
        <d v="2017-06-19T00:00:00"/>
        <d v="2017-06-21T00:00:00"/>
        <d v="2017-06-23T00:00:00"/>
        <d v="2017-06-25T00:00:00"/>
        <d v="2017-06-27T00:00:00"/>
        <d v="2017-06-29T00:00:00"/>
        <d v="2017-07-02T00:00:00"/>
        <d v="2017-07-04T00:00:00"/>
        <d v="2017-07-05T00:00:00"/>
        <d v="2017-07-06T00:00:00"/>
        <d v="2017-07-08T00:00:00"/>
        <d v="2017-07-10T00:00:00"/>
        <d v="2017-07-12T00:00:00"/>
        <d v="2017-07-14T00:00:00"/>
        <d v="2017-07-15T00:00:00"/>
        <d v="2017-07-17T00:00:00"/>
        <d v="2017-07-19T00:00:00"/>
        <d v="2017-07-21T00:00:00"/>
        <d v="2017-07-24T00:00:00"/>
        <d v="2017-07-25T00:00:00"/>
        <d v="2017-07-27T00:00:00"/>
        <d v="2017-07-31T00:00:00"/>
        <d v="2017-08-02T00:00:00"/>
        <d v="2017-08-04T00:00:00"/>
        <d v="2017-08-05T00:00:00"/>
        <d v="2017-08-07T00:00:00"/>
        <d v="2017-08-08T00:00:00"/>
        <d v="2017-08-11T00:00:00"/>
        <d v="2017-08-14T00:00:00"/>
        <d v="2017-08-16T00:00:00"/>
        <d v="2017-08-19T00:00:00"/>
        <d v="2017-08-20T00:00:00"/>
        <d v="2017-08-21T00:00:00"/>
        <d v="2017-08-23T00:00:00"/>
        <d v="2017-08-25T00:00:00"/>
        <d v="2017-08-28T00:00:00"/>
        <d v="2017-08-31T00:00:00"/>
        <d v="2017-09-02T00:00:00"/>
        <d v="2017-09-04T00:00:00"/>
        <d v="2017-09-06T00:00:00"/>
        <d v="2017-09-10T00:00:00"/>
        <d v="2017-09-12T00:00:00"/>
        <d v="2017-09-15T00:00:00"/>
        <d v="2017-09-18T00:00:00"/>
        <d v="2017-09-21T00:00:00"/>
        <d v="2017-09-24T00:00:00"/>
        <d v="2017-09-27T00:00:00"/>
        <d v="2017-09-30T00:00:00"/>
        <d v="2017-10-02T00:00:00"/>
        <d v="2017-10-06T00:00:00"/>
        <d v="2017-10-08T00:00:00"/>
        <d v="2017-10-11T00:00:00"/>
        <d v="2017-10-14T00:00:00"/>
        <d v="2017-10-18T00:00:00"/>
        <d v="2017-10-22T00:00:00"/>
        <d v="2017-10-25T00:00:00"/>
        <d v="2017-10-27T00:00:00"/>
        <d v="2017-10-30T00:00:00"/>
        <d v="2017-11-01T00:00:00"/>
        <d v="2017-11-04T00:00:00"/>
        <d v="2017-11-08T00:00:00"/>
        <d v="2017-11-11T00:00:00"/>
        <d v="2017-11-14T00:00:00"/>
        <d v="2017-11-17T00:00:00"/>
        <d v="2017-11-22T00:00:00"/>
        <d v="2017-11-26T00:00:00"/>
        <d v="2017-11-28T00:00:00"/>
        <d v="2017-12-01T00:00:00"/>
        <d v="2017-12-05T00:00:00"/>
        <d v="2017-12-09T00:00:00"/>
        <d v="2017-12-13T00:00:00"/>
        <d v="2017-12-19T00:00:00"/>
        <d v="2017-12-22T00:00:00"/>
        <d v="2017-12-26T00:00:00"/>
        <d v="2017-12-29T00:00:00"/>
        <d v="2017-12-31T00:00:00"/>
        <d v="2018-01-03T00:00:00"/>
        <d v="2018-01-07T00:00:00"/>
        <d v="2018-01-12T00:00:00"/>
        <d v="2018-01-18T00:00:00"/>
        <d v="2018-01-23T00:00:00"/>
        <d v="2018-01-26T00:00:00"/>
        <d v="2018-01-30T00:00:00"/>
        <d v="2018-02-05T00:00:00"/>
        <d v="2018-02-11T00:00:00"/>
        <d v="2018-02-15T00:00:00"/>
        <d v="2018-02-19T00:00:00"/>
        <d v="2018-02-25T00:00:00"/>
        <d v="2018-03-02T00:00:00"/>
        <d v="2018-03-07T00:00:00"/>
        <d v="2018-03-12T00:00:00"/>
        <d v="2018-03-16T00:00:00"/>
        <d v="2018-03-22T00:00:00"/>
        <d v="2018-03-28T00:00:00"/>
        <d v="2018-04-01T00:00:00"/>
        <d v="2018-04-07T00:00:00"/>
        <d v="2018-04-13T00:00:00"/>
        <d v="2018-04-19T00:00:00"/>
        <d v="2018-04-24T00:00:00"/>
        <d v="2018-04-29T00:00:00"/>
        <d v="2018-05-05T00:00:00"/>
        <d v="2018-05-11T00:00:00"/>
        <d v="2018-05-16T00:00:00"/>
        <d v="2018-05-21T00:00:00"/>
        <d v="2018-05-29T00:00:00"/>
        <d v="2018-06-04T00:00:00"/>
        <d v="2018-06-10T00:00:00"/>
        <d v="2018-06-18T00:00:00"/>
        <d v="2018-06-24T00:00:00"/>
        <d v="2018-06-30T00:00:00"/>
        <d v="2018-07-08T00:00:00"/>
        <d v="2018-07-13T00:00:00"/>
        <d v="2018-07-18T00:00:00"/>
        <d v="2018-07-26T00:00:00"/>
        <d v="2018-08-01T00:00:00"/>
        <d v="2018-08-07T00:00:00"/>
        <d v="2018-08-12T00:00:00"/>
        <d v="2018-08-17T00:00:00"/>
        <d v="2018-08-22T00:00:00"/>
        <d v="2018-08-28T00:00:00"/>
        <d v="2018-09-02T00:00:00"/>
        <d v="2018-09-09T00:00:00"/>
        <d v="2018-09-16T00:00:00"/>
        <d v="2018-09-23T00:00:00"/>
        <d v="2018-09-30T00:00:00"/>
        <d v="2018-10-08T00:00:00"/>
        <d v="2018-10-16T00:00:00"/>
        <d v="2018-10-22T00:00:00"/>
        <d v="2018-10-30T00:00:00"/>
        <d v="2018-11-07T00:00:00"/>
        <d v="2018-11-14T00:00:00"/>
        <d v="2018-11-24T00:00:00"/>
        <d v="2018-12-04T00:00:00"/>
        <d v="2018-12-14T00:00:00"/>
        <d v="2018-12-23T00:00:00"/>
        <d v="2018-12-31T00:00:00"/>
        <d v="2019-01-11T00:00:00"/>
        <d v="2019-01-21T00:00:00"/>
        <d v="2019-01-30T00:00:00"/>
        <d v="2019-02-05T00:00:00"/>
        <d v="2019-02-17T00:00:00"/>
        <d v="2019-03-10T00:00:00"/>
        <d v="2019-04-01T00:00:00"/>
        <d v="2019-04-22T00:00:00"/>
        <d v="2019-05-19T00:00:00"/>
        <d v="2019-06-04T00:00:00"/>
        <d v="2019-06-29T00:00:00"/>
        <d v="2019-07-19T00:00:00"/>
        <d v="2019-08-12T00:00:00"/>
        <d v="2019-09-09T00:00:00"/>
        <d v="2019-09-30T00:00:00"/>
        <d v="2019-10-24T00:00:00"/>
        <d v="2019-11-17T00:00:00"/>
        <d v="2019-12-14T00:00:00"/>
        <d v="2020-01-12T00:00:00"/>
        <d v="2020-01-25T00:00:00"/>
        <d v="2020-02-25T00:00:00"/>
        <d v="2020-03-23T00:00:00"/>
        <d v="2020-04-22T00:00:00"/>
        <d v="2020-05-22T00:00:00"/>
        <d v="2020-06-21T00:00:00"/>
        <d v="2020-07-12T00:00:00"/>
        <d v="2020-08-19T00:00:00"/>
        <d v="2020-09-16T00:00:00"/>
        <d v="2020-09-20T00:00:00"/>
        <d v="2020-10-27T00:00:00"/>
        <d v="2020-11-10T00:00:00"/>
        <d v="2020-12-03T00:00:00"/>
        <d v="2020-12-30T00:00:00"/>
        <d v="2021-01-08T00:00:00"/>
        <d v="2021-01-20T00:00:00"/>
        <d v="2021-01-31T00:00:00"/>
        <d v="2021-02-16T00:00:00"/>
        <d v="2021-03-02T00:00:00"/>
        <d v="2021-03-14T00:00:00"/>
        <d v="2021-03-23T00:00:00"/>
        <d v="2021-04-02T00:00:00"/>
        <d v="2021-04-09T00:00:00"/>
        <d v="2021-04-16T00:00:00"/>
        <d v="2021-05-03T00:00:00"/>
        <d v="2021-05-23T00:00:00"/>
        <d v="2021-06-13T00:00:00"/>
        <d v="2021-06-26T00:00:00"/>
        <d v="2021-07-05T00:00:00"/>
        <d v="2021-08-05T00:00:00"/>
        <d v="2021-09-01T00:00:00"/>
        <d v="2021-09-04T00:00:00"/>
        <d v="2021-09-21T00:00:00"/>
        <d v="2021-10-03T00:00:00"/>
        <d v="2021-10-26T00:00:00"/>
        <d v="2021-11-05T00:00:00"/>
        <d v="2021-11-12T00:00:00"/>
        <d v="2021-11-17T00:00:00"/>
        <d v="2021-11-25T00:00:00"/>
        <d v="2021-12-17T00:00:00"/>
        <d v="2022-01-28T00:00:00"/>
        <d v="2022-02-07T00:00:00"/>
        <d v="2022-02-22T00:00:00"/>
        <d v="2022-03-03T00:00:00"/>
        <d v="2022-03-11T00:00:00"/>
        <d v="2022-03-20T00:00:00"/>
        <d v="2022-03-26T00:00:00"/>
        <d v="2022-04-09T00:00:00"/>
        <d v="2022-04-19T00:00:00"/>
        <d v="2022-05-18T00:00:00"/>
        <d v="2022-06-05T00:00:00"/>
        <d v="2022-06-21T00:00:00"/>
        <d v="2022-07-13T00:00:00"/>
        <d v="2022-07-22T00:00:00"/>
        <d v="2022-07-29T00:00:00"/>
        <d v="2022-08-09T00:00:00"/>
        <d v="2022-08-17T00:00:00"/>
        <d v="2022-09-06T00:00:00"/>
        <d v="2022-10-03T00:00:00"/>
        <d v="2022-10-11T00:00:00"/>
        <d v="2022-10-25T00:00:00"/>
        <d v="2022-11-20T00:00:00"/>
        <d v="2022-12-20T00:00:00"/>
        <d v="2023-01-20T00:00:00"/>
        <d v="2023-02-20T00:00:00"/>
        <d v="2023-11-07T00:00:00"/>
        <d v="2023-11-13T00:00:00"/>
        <d v="2023-11-23T00:00:00"/>
        <d v="2023-11-26T00:00:00"/>
        <d v="2023-12-02T00:00:00"/>
        <d v="2023-12-09T00:00:00"/>
        <d v="2023-12-26T00:00:00"/>
        <d v="2024-01-08T00:00:00"/>
        <d v="2024-01-13T00:00:00"/>
        <d v="2024-01-18T00:00:00"/>
        <d v="2024-01-23T00:00:00"/>
        <d v="2024-01-28T00:00:00"/>
        <d v="2024-02-07T00:00:00"/>
        <d v="2024-02-20T00:00:00"/>
        <d v="2024-02-25T00:00:00"/>
        <d v="2024-03-01T00:00:00"/>
        <d v="2024-03-08T00:00:00"/>
        <d v="2024-03-12T00:00:00"/>
        <d v="2024-03-28T00:00:00"/>
        <d v="2024-04-12T00:00:00"/>
        <d v="2024-04-16T00:00:00"/>
        <d v="2024-04-21T00:00:00"/>
        <d v="2024-04-25T00:00:00"/>
        <d v="2024-04-30T00:00:00"/>
        <d v="2024-05-10T00:00:00"/>
        <d v="2024-05-14T00:00:00"/>
        <d v="2024-05-21T00:00:00"/>
        <d v="2024-05-28T00:00:00"/>
        <d v="2024-06-01T00:00:00"/>
        <d v="2024-06-06T00:00:00"/>
        <d v="2024-06-12T00:00:00"/>
        <d v="2024-06-26T00:00:00"/>
        <d v="2024-06-30T00:00:00"/>
        <d v="2024-07-04T00:00:00"/>
        <d v="2024-07-10T00:00:00"/>
        <d v="2024-07-23T00:00:00"/>
        <d v="2024-08-04T00:00:00"/>
        <d v="2024-08-15T00:00:00"/>
        <d v="2024-08-25T00:00:00"/>
        <d v="2024-09-01T00:00:00"/>
        <d v="2024-09-16T00:00:00"/>
        <d v="2024-09-25T00:00:00"/>
        <d v="2024-10-18T00:00:00"/>
      </sharedItems>
    </cacheField>
    <cacheField name="Days Since Publish" numFmtId="0">
      <sharedItems containsSemiMixedTypes="0" containsString="0" containsNumber="1" containsInteger="1" minValue="0" maxValue="260"/>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6" maxValue="2024"/>
    </cacheField>
    <cacheField name="Day of Week" numFmtId="0">
      <sharedItems/>
    </cacheField>
    <cacheField name="Comments" numFmtId="0">
      <sharedItems containsSemiMixedTypes="0" containsString="0" containsNumber="1" containsInteger="1" minValue="0" maxValue="2510"/>
    </cacheField>
    <cacheField name="Shares" numFmtId="0">
      <sharedItems containsSemiMixedTypes="0" containsString="0" containsNumber="1" containsInteger="1" minValue="1" maxValue="4190"/>
    </cacheField>
    <cacheField name="Like Rate (%)" numFmtId="0">
      <sharedItems containsSemiMixedTypes="0" containsString="0" containsNumber="1" minValue="76.98" maxValue="99.72"/>
    </cacheField>
    <cacheField name="Likes" numFmtId="0">
      <sharedItems containsSemiMixedTypes="0" containsString="0" containsNumber="1" containsInteger="1" minValue="121" maxValue="27222"/>
    </cacheField>
    <cacheField name="New Subscribers" numFmtId="0">
      <sharedItems containsSemiMixedTypes="0" containsString="0" containsNumber="1" containsInteger="1" minValue="0" maxValue="3925"/>
    </cacheField>
    <cacheField name="Average View Duration" numFmtId="0">
      <sharedItems containsSemiMixedTypes="0" containsString="0" containsNumber="1" containsInteger="1" minValue="8" maxValue="776"/>
    </cacheField>
    <cacheField name="Views" numFmtId="0">
      <sharedItems containsSemiMixedTypes="0" containsString="0" containsNumber="1" containsInteger="1" minValue="2461" maxValue="670990"/>
    </cacheField>
    <cacheField name="Watch Time (hours)" numFmtId="0">
      <sharedItems containsSemiMixedTypes="0" containsString="0" containsNumber="1" minValue="12.697900000000001" maxValue="53794.6587"/>
    </cacheField>
    <cacheField name="Subscribers" numFmtId="0">
      <sharedItems containsSemiMixedTypes="0" containsString="0" containsNumber="1" containsInteger="1" minValue="-3" maxValue="3728"/>
    </cacheField>
    <cacheField name="Content Category" numFmtId="0">
      <sharedItems count="20">
        <s v="Tech Reviews"/>
        <s v="Vlogs"/>
        <s v="Tutorials"/>
        <s v="Unboxing"/>
        <s v="Music Covers"/>
        <s v="Product Demos"/>
        <s v="Travel"/>
        <s v="Gaming"/>
        <s v="Comedy"/>
        <s v="Cooking"/>
        <s v="Fitness"/>
        <s v="Educational"/>
        <s v="DIY Projects"/>
        <s v="Challenges"/>
        <s v="Beauty and Makeup"/>
        <s v="Fashion"/>
        <s v="Interviews"/>
        <s v="News and Politics"/>
        <s v="Movie Reviews"/>
        <s v="Live Streams"/>
      </sharedItems>
    </cacheField>
    <cacheField name="Engagement Rate" numFmtId="165">
      <sharedItems containsSemiMixedTypes="0" containsString="0" containsNumber="1" minValue="2.1905484043262626E-5" maxValue="6.9534447888058584E-2"/>
    </cacheField>
    <cacheField name="Video Duration Ranges" numFmtId="0">
      <sharedItems count="4">
        <s v="0-5 Min"/>
        <s v="6-15 Min"/>
        <s v="16-30 Min"/>
        <s v="30+ Min"/>
      </sharedItems>
    </cacheField>
  </cacheFields>
  <extLst>
    <ext xmlns:x14="http://schemas.microsoft.com/office/spreadsheetml/2009/9/main" uri="{725AE2AE-9491-48be-B2B4-4EB974FC3084}">
      <x14:pivotCacheDefinition pivotCacheId="1162047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n v="0"/>
    <n v="201"/>
    <s v="03:21"/>
    <d v="2016-06-02T00:00:00"/>
    <n v="0"/>
    <n v="2"/>
    <n v="6"/>
    <n v="2016"/>
    <s v="Thursday"/>
    <n v="91"/>
    <n v="12"/>
    <n v="96.86"/>
    <n v="924"/>
    <n v="54"/>
    <n v="81"/>
    <n v="23531"/>
    <n v="533.16359999999997"/>
    <n v="51"/>
    <x v="0"/>
    <n v="2.1905484043262626E-5"/>
    <x v="0"/>
  </r>
  <r>
    <n v="1"/>
    <n v="391"/>
    <s v="06:31"/>
    <d v="2016-06-10T00:00:00"/>
    <n v="8"/>
    <n v="10"/>
    <n v="6"/>
    <n v="2016"/>
    <s v="Friday"/>
    <n v="35"/>
    <n v="5"/>
    <n v="94.71"/>
    <n v="322"/>
    <n v="34"/>
    <n v="156"/>
    <n v="11478"/>
    <n v="500.56279999999998"/>
    <n v="33"/>
    <x v="1"/>
    <n v="7.7213098575083458E-4"/>
    <x v="1"/>
  </r>
  <r>
    <n v="2"/>
    <n v="133"/>
    <s v="02:13"/>
    <d v="2016-06-14T00:00:00"/>
    <n v="4"/>
    <n v="14"/>
    <n v="6"/>
    <n v="2016"/>
    <s v="Tuesday"/>
    <n v="0"/>
    <n v="4"/>
    <n v="92.28"/>
    <n v="239"/>
    <n v="8"/>
    <n v="41"/>
    <n v="6153"/>
    <n v="70.728700000000003"/>
    <n v="8"/>
    <x v="2"/>
    <n v="5.1830892137417898E-4"/>
    <x v="0"/>
  </r>
  <r>
    <n v="3"/>
    <n v="14"/>
    <s v="00:14"/>
    <d v="2016-06-29T00:00:00"/>
    <n v="15"/>
    <n v="29"/>
    <n v="6"/>
    <n v="2016"/>
    <s v="Wednesday"/>
    <n v="12"/>
    <n v="7"/>
    <n v="94.02"/>
    <n v="220"/>
    <n v="2"/>
    <n v="14"/>
    <n v="4398"/>
    <n v="17.6251"/>
    <n v="2"/>
    <x v="3"/>
    <n v="5.0977708727748471E-4"/>
    <x v="0"/>
  </r>
  <r>
    <n v="4"/>
    <n v="45"/>
    <s v="00:45"/>
    <d v="2016-07-01T00:00:00"/>
    <n v="2"/>
    <n v="1"/>
    <n v="7"/>
    <n v="2016"/>
    <s v="Friday"/>
    <n v="50"/>
    <n v="7"/>
    <n v="76.98"/>
    <n v="602"/>
    <n v="31"/>
    <n v="25"/>
    <n v="14659"/>
    <n v="104.33410000000001"/>
    <n v="28"/>
    <x v="4"/>
    <n v="1.4056196674303867E-3"/>
    <x v="0"/>
  </r>
  <r>
    <n v="5"/>
    <n v="496"/>
    <s v="08:16"/>
    <d v="2016-07-08T00:00:00"/>
    <n v="7"/>
    <n v="8"/>
    <n v="7"/>
    <n v="2016"/>
    <s v="Friday"/>
    <n v="27"/>
    <n v="3"/>
    <n v="94.46"/>
    <n v="290"/>
    <n v="20"/>
    <n v="182"/>
    <n v="8415"/>
    <n v="425.47730000000001"/>
    <n v="19"/>
    <x v="5"/>
    <n v="6.8254672773554437E-4"/>
    <x v="1"/>
  </r>
  <r>
    <n v="6"/>
    <n v="9"/>
    <s v="00:09"/>
    <d v="2016-08-05T00:00:00"/>
    <n v="28"/>
    <n v="5"/>
    <n v="8"/>
    <n v="2016"/>
    <s v="Friday"/>
    <n v="16"/>
    <n v="14"/>
    <n v="94.97"/>
    <n v="151"/>
    <n v="4"/>
    <n v="10"/>
    <n v="4330"/>
    <n v="12.697900000000001"/>
    <n v="4"/>
    <x v="6"/>
    <n v="3.8606549287541729E-4"/>
    <x v="0"/>
  </r>
  <r>
    <n v="7"/>
    <n v="34"/>
    <s v="00:34"/>
    <d v="2016-08-08T00:00:00"/>
    <n v="3"/>
    <n v="8"/>
    <n v="8"/>
    <n v="2016"/>
    <s v="Monday"/>
    <n v="33"/>
    <n v="37"/>
    <n v="97.57"/>
    <n v="441"/>
    <n v="24"/>
    <n v="35"/>
    <n v="10048"/>
    <n v="98.919200000000004"/>
    <n v="24"/>
    <x v="7"/>
    <n v="1.0899418058526974E-3"/>
    <x v="0"/>
  </r>
  <r>
    <n v="8"/>
    <n v="11"/>
    <s v="00:11"/>
    <d v="2016-08-11T00:00:00"/>
    <n v="3"/>
    <n v="11"/>
    <n v="8"/>
    <n v="2016"/>
    <s v="Thursday"/>
    <n v="37"/>
    <n v="21"/>
    <n v="93.77"/>
    <n v="241"/>
    <n v="14"/>
    <n v="8"/>
    <n v="8188"/>
    <n v="18.895299999999999"/>
    <n v="14"/>
    <x v="8"/>
    <n v="6.3775459872789932E-4"/>
    <x v="0"/>
  </r>
  <r>
    <n v="9"/>
    <n v="14"/>
    <s v="00:14"/>
    <d v="2016-08-12T00:00:00"/>
    <n v="1"/>
    <n v="12"/>
    <n v="8"/>
    <n v="2016"/>
    <s v="Friday"/>
    <n v="15"/>
    <n v="3"/>
    <n v="90.98"/>
    <n v="121"/>
    <n v="5"/>
    <n v="13"/>
    <n v="4389"/>
    <n v="16.646999999999998"/>
    <n v="5"/>
    <x v="9"/>
    <n v="2.9648123486012708E-4"/>
    <x v="0"/>
  </r>
  <r>
    <n v="10"/>
    <n v="29"/>
    <s v="00:29"/>
    <d v="2016-08-17T00:00:00"/>
    <n v="5"/>
    <n v="17"/>
    <n v="8"/>
    <n v="2016"/>
    <s v="Wednesday"/>
    <n v="0"/>
    <n v="11"/>
    <n v="93.75"/>
    <n v="255"/>
    <n v="13"/>
    <n v="23"/>
    <n v="6209"/>
    <n v="41.209400000000002"/>
    <n v="11"/>
    <x v="10"/>
    <n v="5.6736696743017127E-4"/>
    <x v="0"/>
  </r>
  <r>
    <n v="11"/>
    <n v="1238"/>
    <s v="20:38"/>
    <d v="2016-09-05T00:00:00"/>
    <n v="19"/>
    <n v="5"/>
    <n v="9"/>
    <n v="2016"/>
    <s v="Monday"/>
    <n v="97"/>
    <n v="33"/>
    <n v="96.04"/>
    <n v="1067"/>
    <n v="94"/>
    <n v="427"/>
    <n v="27281"/>
    <n v="3241.5448999999999"/>
    <n v="92"/>
    <x v="0"/>
    <n v="2.5531513534357707E-3"/>
    <x v="2"/>
  </r>
  <r>
    <n v="12"/>
    <n v="161"/>
    <s v="02:41"/>
    <d v="2016-09-11T00:00:00"/>
    <n v="6"/>
    <n v="11"/>
    <n v="9"/>
    <n v="2016"/>
    <s v="Sunday"/>
    <n v="30"/>
    <n v="10"/>
    <n v="95.66"/>
    <n v="331"/>
    <n v="19"/>
    <n v="61"/>
    <n v="10179"/>
    <n v="173.21799999999999"/>
    <n v="17"/>
    <x v="0"/>
    <n v="7.9132761246839662E-4"/>
    <x v="0"/>
  </r>
  <r>
    <n v="13"/>
    <n v="22"/>
    <s v="00:22"/>
    <d v="2016-09-18T00:00:00"/>
    <n v="7"/>
    <n v="18"/>
    <n v="9"/>
    <n v="2016"/>
    <s v="Sunday"/>
    <n v="40"/>
    <n v="72"/>
    <n v="89.41"/>
    <n v="304"/>
    <n v="31"/>
    <n v="14"/>
    <n v="15417"/>
    <n v="62.596699999999998"/>
    <n v="30"/>
    <x v="0"/>
    <n v="8.8731074605620768E-4"/>
    <x v="0"/>
  </r>
  <r>
    <n v="14"/>
    <n v="19"/>
    <s v="00:19"/>
    <d v="2016-10-01T00:00:00"/>
    <n v="13"/>
    <n v="1"/>
    <n v="10"/>
    <n v="2016"/>
    <s v="Saturday"/>
    <n v="37"/>
    <n v="35"/>
    <n v="97.34"/>
    <n v="769"/>
    <n v="13"/>
    <n v="18"/>
    <n v="17771"/>
    <n v="93.451400000000007"/>
    <n v="9"/>
    <x v="0"/>
    <n v="1.7938181188299777E-3"/>
    <x v="0"/>
  </r>
  <r>
    <n v="15"/>
    <n v="832"/>
    <s v="13:52"/>
    <d v="2016-10-12T00:00:00"/>
    <n v="11"/>
    <n v="12"/>
    <n v="10"/>
    <n v="2016"/>
    <s v="Wednesday"/>
    <n v="60"/>
    <n v="17"/>
    <n v="95.71"/>
    <n v="736"/>
    <n v="47"/>
    <n v="361"/>
    <n v="23999"/>
    <n v="2411.1410000000001"/>
    <n v="47"/>
    <x v="0"/>
    <n v="1.7340952801531175E-3"/>
    <x v="1"/>
  </r>
  <r>
    <n v="16"/>
    <n v="809"/>
    <s v="13:29"/>
    <d v="2016-10-15T00:00:00"/>
    <n v="3"/>
    <n v="15"/>
    <n v="10"/>
    <n v="2016"/>
    <s v="Saturday"/>
    <n v="108"/>
    <n v="62"/>
    <n v="95.66"/>
    <n v="1674"/>
    <n v="494"/>
    <n v="299"/>
    <n v="73469"/>
    <n v="6117.5468000000001"/>
    <n v="486"/>
    <x v="0"/>
    <n v="3.9331755185760741E-3"/>
    <x v="1"/>
  </r>
  <r>
    <n v="17"/>
    <n v="1146"/>
    <s v="19:06"/>
    <d v="2016-10-20T00:00:00"/>
    <n v="5"/>
    <n v="20"/>
    <n v="10"/>
    <n v="2016"/>
    <s v="Thursday"/>
    <n v="119"/>
    <n v="58"/>
    <n v="92.4"/>
    <n v="778"/>
    <n v="220"/>
    <n v="388"/>
    <n v="29055"/>
    <n v="3133.6338000000001"/>
    <n v="219"/>
    <x v="0"/>
    <n v="2.036975390585765E-3"/>
    <x v="2"/>
  </r>
  <r>
    <n v="18"/>
    <n v="123"/>
    <s v="02:03"/>
    <d v="2016-10-26T00:00:00"/>
    <n v="6"/>
    <n v="26"/>
    <n v="10"/>
    <n v="2016"/>
    <s v="Wednesday"/>
    <n v="95"/>
    <n v="13"/>
    <n v="97.05"/>
    <n v="527"/>
    <n v="124"/>
    <n v="38"/>
    <n v="14095"/>
    <n v="150.1883"/>
    <n v="123"/>
    <x v="0"/>
    <n v="1.3544286628502209E-3"/>
    <x v="0"/>
  </r>
  <r>
    <n v="19"/>
    <n v="767"/>
    <s v="12:47"/>
    <d v="2016-10-29T00:00:00"/>
    <n v="3"/>
    <n v="29"/>
    <n v="10"/>
    <n v="2016"/>
    <s v="Saturday"/>
    <n v="98"/>
    <n v="19"/>
    <n v="97.3"/>
    <n v="612"/>
    <n v="102"/>
    <n v="371"/>
    <n v="18091"/>
    <n v="1865.9502"/>
    <n v="98"/>
    <x v="0"/>
    <n v="1.554926764122537E-3"/>
    <x v="1"/>
  </r>
  <r>
    <n v="20"/>
    <n v="841"/>
    <s v="14:01"/>
    <d v="2016-11-02T00:00:00"/>
    <n v="4"/>
    <n v="2"/>
    <n v="11"/>
    <n v="2016"/>
    <s v="Wednesday"/>
    <n v="108"/>
    <n v="13"/>
    <n v="97.65"/>
    <n v="624"/>
    <n v="63"/>
    <n v="406"/>
    <n v="15881"/>
    <n v="1795.3154999999999"/>
    <n v="63"/>
    <x v="0"/>
    <n v="1.5890541005093143E-3"/>
    <x v="1"/>
  </r>
  <r>
    <n v="21"/>
    <n v="550"/>
    <s v="09:10"/>
    <d v="2016-11-03T00:00:00"/>
    <n v="1"/>
    <n v="3"/>
    <n v="11"/>
    <n v="2016"/>
    <s v="Thursday"/>
    <n v="583"/>
    <n v="899"/>
    <n v="97.26"/>
    <n v="6285"/>
    <n v="737"/>
    <n v="181"/>
    <n v="284819"/>
    <n v="14360.0617"/>
    <n v="721"/>
    <x v="0"/>
    <n v="1.6566688857256165E-2"/>
    <x v="1"/>
  </r>
  <r>
    <n v="22"/>
    <n v="502"/>
    <s v="08:22"/>
    <d v="2016-11-05T00:00:00"/>
    <n v="2"/>
    <n v="5"/>
    <n v="11"/>
    <n v="2016"/>
    <s v="Saturday"/>
    <n v="113"/>
    <n v="47"/>
    <n v="96.32"/>
    <n v="889"/>
    <n v="115"/>
    <n v="103"/>
    <n v="25727"/>
    <n v="742.18269999999995"/>
    <n v="112"/>
    <x v="1"/>
    <n v="2.2374734918580814E-3"/>
    <x v="1"/>
  </r>
  <r>
    <n v="23"/>
    <n v="1100"/>
    <s v="18:20"/>
    <d v="2016-11-06T00:00:00"/>
    <n v="1"/>
    <n v="6"/>
    <n v="11"/>
    <n v="2016"/>
    <s v="Sunday"/>
    <n v="146"/>
    <n v="31"/>
    <n v="96.23"/>
    <n v="714"/>
    <n v="116"/>
    <n v="406"/>
    <n v="20623"/>
    <n v="2326.6792999999998"/>
    <n v="115"/>
    <x v="1"/>
    <n v="1.9004660450386564E-3"/>
    <x v="2"/>
  </r>
  <r>
    <n v="24"/>
    <n v="1365"/>
    <s v="22:45"/>
    <d v="2016-11-08T00:00:00"/>
    <n v="2"/>
    <n v="8"/>
    <n v="11"/>
    <n v="2016"/>
    <s v="Tuesday"/>
    <n v="187"/>
    <n v="53"/>
    <n v="94.9"/>
    <n v="1636"/>
    <n v="255"/>
    <n v="419"/>
    <n v="56759"/>
    <n v="6619.2407000000003"/>
    <n v="253"/>
    <x v="1"/>
    <n v="4.0014301913496282E-3"/>
    <x v="2"/>
  </r>
  <r>
    <n v="25"/>
    <n v="183"/>
    <s v="03:03"/>
    <d v="2016-11-09T00:00:00"/>
    <n v="1"/>
    <n v="9"/>
    <n v="11"/>
    <n v="2016"/>
    <s v="Wednesday"/>
    <n v="453"/>
    <n v="432"/>
    <n v="96.48"/>
    <n v="4031"/>
    <n v="750"/>
    <n v="77"/>
    <n v="170618"/>
    <n v="3661.5789"/>
    <n v="718"/>
    <x v="1"/>
    <n v="1.0485624104837301E-2"/>
    <x v="0"/>
  </r>
  <r>
    <n v="26"/>
    <n v="729"/>
    <s v="12:09"/>
    <d v="2016-11-12T00:00:00"/>
    <n v="3"/>
    <n v="12"/>
    <n v="11"/>
    <n v="2016"/>
    <s v="Saturday"/>
    <n v="168"/>
    <n v="16"/>
    <n v="95.15"/>
    <n v="745"/>
    <n v="76"/>
    <n v="301"/>
    <n v="18699"/>
    <n v="1566.0586000000001"/>
    <n v="75"/>
    <x v="1"/>
    <n v="1.9815184689572522E-3"/>
    <x v="1"/>
  </r>
  <r>
    <n v="27"/>
    <n v="1029"/>
    <s v="17:09"/>
    <d v="2016-11-15T00:00:00"/>
    <n v="3"/>
    <n v="15"/>
    <n v="11"/>
    <n v="2016"/>
    <s v="Tuesday"/>
    <n v="215"/>
    <n v="64"/>
    <n v="96.74"/>
    <n v="1483"/>
    <n v="152"/>
    <n v="414"/>
    <n v="38576"/>
    <n v="4440.1287000000002"/>
    <n v="150"/>
    <x v="1"/>
    <n v="3.7582729195938412E-3"/>
    <x v="2"/>
  </r>
  <r>
    <n v="28"/>
    <n v="1435"/>
    <s v="23:55"/>
    <d v="2016-11-20T00:00:00"/>
    <n v="5"/>
    <n v="20"/>
    <n v="11"/>
    <n v="2016"/>
    <s v="Sunday"/>
    <n v="121"/>
    <n v="11"/>
    <n v="96.88"/>
    <n v="653"/>
    <n v="42"/>
    <n v="460"/>
    <n v="17023"/>
    <n v="2177.1457999999998"/>
    <n v="41"/>
    <x v="1"/>
    <n v="1.6743724414762574E-3"/>
    <x v="2"/>
  </r>
  <r>
    <n v="29"/>
    <n v="479"/>
    <s v="07:59"/>
    <d v="2016-11-23T00:00:00"/>
    <n v="3"/>
    <n v="23"/>
    <n v="11"/>
    <n v="2016"/>
    <s v="Wednesday"/>
    <n v="87"/>
    <n v="3"/>
    <n v="96.19"/>
    <n v="454"/>
    <n v="19"/>
    <n v="215"/>
    <n v="8788"/>
    <n v="526.30089999999996"/>
    <n v="17"/>
    <x v="2"/>
    <n v="1.1603294371504255E-3"/>
    <x v="1"/>
  </r>
  <r>
    <n v="30"/>
    <n v="172"/>
    <s v="02:52"/>
    <d v="2016-11-25T00:00:00"/>
    <n v="2"/>
    <n v="25"/>
    <n v="11"/>
    <n v="2016"/>
    <s v="Friday"/>
    <n v="147"/>
    <n v="50"/>
    <n v="91.85"/>
    <n v="868"/>
    <n v="145"/>
    <n v="42"/>
    <n v="42747"/>
    <n v="502.73180000000002"/>
    <n v="142"/>
    <x v="2"/>
    <n v="2.2716008282448589E-3"/>
    <x v="0"/>
  </r>
  <r>
    <n v="31"/>
    <n v="860"/>
    <s v="14:20"/>
    <d v="2016-11-27T00:00:00"/>
    <n v="2"/>
    <n v="27"/>
    <n v="11"/>
    <n v="2016"/>
    <s v="Sunday"/>
    <n v="158"/>
    <n v="28"/>
    <n v="95.35"/>
    <n v="821"/>
    <n v="66"/>
    <n v="339"/>
    <n v="20363"/>
    <n v="1918.0689"/>
    <n v="62"/>
    <x v="2"/>
    <n v="2.1478892338427911E-3"/>
    <x v="1"/>
  </r>
  <r>
    <n v="32"/>
    <n v="894"/>
    <s v="14:54"/>
    <d v="2016-12-05T00:00:00"/>
    <n v="8"/>
    <n v="5"/>
    <n v="12"/>
    <n v="2016"/>
    <s v="Monday"/>
    <n v="91"/>
    <n v="9"/>
    <n v="95.77"/>
    <n v="612"/>
    <n v="43"/>
    <n v="349"/>
    <n v="12972"/>
    <n v="1259.1522"/>
    <n v="41"/>
    <x v="2"/>
    <n v="1.5186664692115861E-3"/>
    <x v="1"/>
  </r>
  <r>
    <n v="33"/>
    <n v="1005"/>
    <s v="16:45"/>
    <d v="2016-12-10T00:00:00"/>
    <n v="5"/>
    <n v="10"/>
    <n v="12"/>
    <n v="2016"/>
    <s v="Saturday"/>
    <n v="143"/>
    <n v="11"/>
    <n v="96.84"/>
    <n v="706"/>
    <n v="47"/>
    <n v="425"/>
    <n v="15329"/>
    <n v="1810.2308"/>
    <n v="46"/>
    <x v="2"/>
    <n v="1.8343443307892754E-3"/>
    <x v="2"/>
  </r>
  <r>
    <n v="34"/>
    <n v="1096"/>
    <s v="18:16"/>
    <d v="2016-12-17T00:00:00"/>
    <n v="7"/>
    <n v="17"/>
    <n v="12"/>
    <n v="2016"/>
    <s v="Saturday"/>
    <n v="121"/>
    <n v="18"/>
    <n v="96.88"/>
    <n v="1244"/>
    <n v="32"/>
    <n v="331"/>
    <n v="46676"/>
    <n v="4295.6513999999997"/>
    <n v="29"/>
    <x v="2"/>
    <n v="2.9498816389320558E-3"/>
    <x v="2"/>
  </r>
  <r>
    <n v="35"/>
    <n v="1034"/>
    <s v="17:14"/>
    <d v="2016-12-18T00:00:00"/>
    <n v="1"/>
    <n v="18"/>
    <n v="12"/>
    <n v="2016"/>
    <s v="Sunday"/>
    <n v="169"/>
    <n v="29"/>
    <n v="97.2"/>
    <n v="798"/>
    <n v="54"/>
    <n v="416"/>
    <n v="19525"/>
    <n v="2258.2078999999999"/>
    <n v="53"/>
    <x v="2"/>
    <n v="2.1244266900768819E-3"/>
    <x v="2"/>
  </r>
  <r>
    <n v="36"/>
    <n v="348"/>
    <s v="05:48"/>
    <d v="2016-12-24T00:00:00"/>
    <n v="6"/>
    <n v="24"/>
    <n v="12"/>
    <n v="2016"/>
    <s v="Saturday"/>
    <n v="241"/>
    <n v="311"/>
    <n v="95.35"/>
    <n v="3259"/>
    <n v="335"/>
    <n v="120"/>
    <n v="142042"/>
    <n v="4754.0673999999999"/>
    <n v="324"/>
    <x v="2"/>
    <n v="8.1287049356254994E-3"/>
    <x v="1"/>
  </r>
  <r>
    <n v="37"/>
    <n v="15"/>
    <s v="00:15"/>
    <d v="2016-12-25T00:00:00"/>
    <n v="1"/>
    <n v="25"/>
    <n v="12"/>
    <n v="2016"/>
    <s v="Sunday"/>
    <n v="53"/>
    <n v="1"/>
    <n v="96.69"/>
    <n v="292"/>
    <n v="2"/>
    <n v="18"/>
    <n v="3532"/>
    <n v="18.280100000000001"/>
    <n v="2"/>
    <x v="2"/>
    <n v="7.3800364936405731E-4"/>
    <x v="0"/>
  </r>
  <r>
    <n v="38"/>
    <n v="1195"/>
    <s v="19:55"/>
    <d v="2016-12-26T00:00:00"/>
    <n v="1"/>
    <n v="26"/>
    <n v="12"/>
    <n v="2016"/>
    <s v="Monday"/>
    <n v="146"/>
    <n v="27"/>
    <n v="95.5"/>
    <n v="743"/>
    <n v="42"/>
    <n v="472"/>
    <n v="18062"/>
    <n v="2370.0999000000002"/>
    <n v="38"/>
    <x v="3"/>
    <n v="1.9537900081429958E-3"/>
    <x v="2"/>
  </r>
  <r>
    <n v="39"/>
    <n v="292"/>
    <s v="04:52"/>
    <d v="2016-12-31T00:00:00"/>
    <n v="5"/>
    <n v="31"/>
    <n v="12"/>
    <n v="2016"/>
    <s v="Saturday"/>
    <n v="66"/>
    <n v="24"/>
    <n v="98.04"/>
    <n v="350"/>
    <n v="19"/>
    <n v="44"/>
    <n v="11945"/>
    <n v="148.82980000000001"/>
    <n v="18"/>
    <x v="3"/>
    <n v="9.3850175063637349E-4"/>
    <x v="0"/>
  </r>
  <r>
    <n v="40"/>
    <n v="1359"/>
    <s v="22:39"/>
    <d v="2017-01-01T00:00:00"/>
    <n v="1"/>
    <n v="1"/>
    <n v="1"/>
    <n v="2017"/>
    <s v="Sunday"/>
    <n v="149"/>
    <n v="25"/>
    <n v="96.89"/>
    <n v="778"/>
    <n v="49"/>
    <n v="544"/>
    <n v="18737"/>
    <n v="2836.5210000000002"/>
    <n v="48"/>
    <x v="3"/>
    <n v="2.0305765150132444E-3"/>
    <x v="2"/>
  </r>
  <r>
    <n v="41"/>
    <n v="225"/>
    <s v="03:45"/>
    <d v="2017-01-02T00:00:00"/>
    <n v="1"/>
    <n v="2"/>
    <n v="1"/>
    <n v="2017"/>
    <s v="Monday"/>
    <n v="58"/>
    <n v="7"/>
    <n v="96.55"/>
    <n v="392"/>
    <n v="29"/>
    <n v="73"/>
    <n v="8463"/>
    <n v="173.13290000000001"/>
    <n v="29"/>
    <x v="3"/>
    <n v="9.7476204554732427E-4"/>
    <x v="0"/>
  </r>
  <r>
    <n v="42"/>
    <n v="1130"/>
    <s v="18:50"/>
    <d v="2017-01-07T00:00:00"/>
    <n v="5"/>
    <n v="7"/>
    <n v="1"/>
    <n v="2017"/>
    <s v="Saturday"/>
    <n v="132"/>
    <n v="12"/>
    <n v="95.51"/>
    <n v="723"/>
    <n v="26"/>
    <n v="425"/>
    <n v="15944"/>
    <n v="1885.3688"/>
    <n v="26"/>
    <x v="3"/>
    <n v="1.8492750404584903E-3"/>
    <x v="2"/>
  </r>
  <r>
    <n v="43"/>
    <n v="1485"/>
    <s v="24:45"/>
    <d v="2017-01-15T00:00:00"/>
    <n v="8"/>
    <n v="15"/>
    <n v="1"/>
    <n v="2017"/>
    <s v="Sunday"/>
    <n v="143"/>
    <n v="33"/>
    <n v="96.03"/>
    <n v="943"/>
    <n v="27"/>
    <n v="566"/>
    <n v="23819"/>
    <n v="3747.2705000000001"/>
    <n v="26"/>
    <x v="3"/>
    <n v="2.3867805885502318E-3"/>
    <x v="2"/>
  </r>
  <r>
    <n v="44"/>
    <n v="1475"/>
    <s v="24:35"/>
    <d v="2017-01-24T00:00:00"/>
    <n v="9"/>
    <n v="24"/>
    <n v="1"/>
    <n v="2017"/>
    <s v="Tuesday"/>
    <n v="118"/>
    <n v="24"/>
    <n v="97.39"/>
    <n v="897"/>
    <n v="17"/>
    <n v="569"/>
    <n v="22678"/>
    <n v="3584.7615000000001"/>
    <n v="14"/>
    <x v="3"/>
    <n v="2.2161439066163456E-3"/>
    <x v="2"/>
  </r>
  <r>
    <n v="45"/>
    <n v="335"/>
    <s v="05:35"/>
    <d v="2017-01-28T00:00:00"/>
    <n v="4"/>
    <n v="28"/>
    <n v="1"/>
    <n v="2017"/>
    <s v="Saturday"/>
    <n v="113"/>
    <n v="14"/>
    <n v="94.07"/>
    <n v="349"/>
    <n v="30"/>
    <n v="136"/>
    <n v="5380"/>
    <n v="204.55369999999999"/>
    <n v="29"/>
    <x v="3"/>
    <n v="1.0152882575066222E-3"/>
    <x v="1"/>
  </r>
  <r>
    <n v="46"/>
    <n v="495"/>
    <s v="08:15"/>
    <d v="2017-01-29T00:00:00"/>
    <n v="1"/>
    <n v="29"/>
    <n v="1"/>
    <n v="2017"/>
    <s v="Sunday"/>
    <n v="65"/>
    <n v="14"/>
    <n v="96.48"/>
    <n v="274"/>
    <n v="12"/>
    <n v="195"/>
    <n v="4712"/>
    <n v="255.5001"/>
    <n v="11"/>
    <x v="3"/>
    <n v="7.5293435903327243E-4"/>
    <x v="1"/>
  </r>
  <r>
    <n v="47"/>
    <n v="626"/>
    <s v="10:26"/>
    <d v="2017-01-31T00:00:00"/>
    <n v="2"/>
    <n v="31"/>
    <n v="1"/>
    <n v="2017"/>
    <s v="Tuesday"/>
    <n v="72"/>
    <n v="16"/>
    <n v="95.5"/>
    <n v="467"/>
    <n v="14"/>
    <n v="226"/>
    <n v="10498"/>
    <n v="659.66160000000002"/>
    <n v="12"/>
    <x v="4"/>
    <n v="1.1837919809163347E-3"/>
    <x v="1"/>
  </r>
  <r>
    <n v="48"/>
    <n v="1215"/>
    <s v="20:15"/>
    <d v="2017-02-04T00:00:00"/>
    <n v="4"/>
    <n v="4"/>
    <n v="2"/>
    <n v="2017"/>
    <s v="Saturday"/>
    <n v="104"/>
    <n v="8"/>
    <n v="94.81"/>
    <n v="530"/>
    <n v="26"/>
    <n v="364"/>
    <n v="11075"/>
    <n v="1120.7678000000001"/>
    <n v="23"/>
    <x v="4"/>
    <n v="1.369359372519436E-3"/>
    <x v="2"/>
  </r>
  <r>
    <n v="49"/>
    <n v="204"/>
    <s v="03:24"/>
    <d v="2017-02-07T00:00:00"/>
    <n v="3"/>
    <n v="7"/>
    <n v="2"/>
    <n v="2017"/>
    <s v="Tuesday"/>
    <n v="109"/>
    <n v="11"/>
    <n v="98.79"/>
    <n v="654"/>
    <n v="16"/>
    <n v="86"/>
    <n v="15322"/>
    <n v="367.10230000000001"/>
    <n v="15"/>
    <x v="4"/>
    <n v="1.6509098977103478E-3"/>
    <x v="0"/>
  </r>
  <r>
    <n v="50"/>
    <n v="915"/>
    <s v="15:15"/>
    <d v="2017-02-10T00:00:00"/>
    <n v="3"/>
    <n v="10"/>
    <n v="2"/>
    <n v="2017"/>
    <s v="Friday"/>
    <n v="126"/>
    <n v="36"/>
    <n v="96.44"/>
    <n v="867"/>
    <n v="31"/>
    <n v="380"/>
    <n v="19195"/>
    <n v="2027.9541999999999"/>
    <n v="28"/>
    <x v="4"/>
    <n v="2.1948143213746099E-3"/>
    <x v="2"/>
  </r>
  <r>
    <n v="51"/>
    <n v="568"/>
    <s v="09:28"/>
    <d v="2017-02-18T00:00:00"/>
    <n v="8"/>
    <n v="18"/>
    <n v="2"/>
    <n v="2017"/>
    <s v="Saturday"/>
    <n v="192"/>
    <n v="145"/>
    <n v="95.03"/>
    <n v="2660"/>
    <n v="87"/>
    <n v="205"/>
    <n v="66920"/>
    <n v="3816.9283"/>
    <n v="82"/>
    <x v="4"/>
    <n v="6.3924766969482068E-3"/>
    <x v="1"/>
  </r>
  <r>
    <n v="52"/>
    <n v="1009"/>
    <s v="16:49"/>
    <d v="2017-02-22T00:00:00"/>
    <n v="4"/>
    <n v="22"/>
    <n v="2"/>
    <n v="2017"/>
    <s v="Wednesday"/>
    <n v="108"/>
    <n v="10"/>
    <n v="93.7"/>
    <n v="1100"/>
    <n v="32"/>
    <n v="287"/>
    <n v="35393"/>
    <n v="2830.2121000000002"/>
    <n v="30"/>
    <x v="4"/>
    <n v="2.5979434824434156E-3"/>
    <x v="2"/>
  </r>
  <r>
    <n v="53"/>
    <n v="1037"/>
    <s v="17:17"/>
    <d v="2017-02-23T00:00:00"/>
    <n v="1"/>
    <n v="23"/>
    <n v="2"/>
    <n v="2017"/>
    <s v="Thursday"/>
    <n v="51"/>
    <n v="8"/>
    <n v="98.65"/>
    <n v="219"/>
    <n v="2"/>
    <n v="289"/>
    <n v="2461"/>
    <n v="197.96"/>
    <n v="2"/>
    <x v="4"/>
    <n v="5.9296246972025417E-4"/>
    <x v="2"/>
  </r>
  <r>
    <n v="54"/>
    <n v="1216"/>
    <s v="20:16"/>
    <d v="2017-02-23T00:00:00"/>
    <n v="0"/>
    <n v="23"/>
    <n v="2"/>
    <n v="2017"/>
    <s v="Thursday"/>
    <n v="79"/>
    <n v="7"/>
    <n v="92.09"/>
    <n v="454"/>
    <n v="15"/>
    <n v="322"/>
    <n v="10773"/>
    <n v="965.03930000000003"/>
    <n v="13"/>
    <x v="4"/>
    <n v="1.1517976030537311E-3"/>
    <x v="2"/>
  </r>
  <r>
    <n v="55"/>
    <n v="1566"/>
    <s v="26:06"/>
    <d v="2017-02-25T00:00:00"/>
    <n v="2"/>
    <n v="25"/>
    <n v="2"/>
    <n v="2017"/>
    <s v="Saturday"/>
    <n v="101"/>
    <n v="15"/>
    <n v="86.59"/>
    <n v="633"/>
    <n v="75"/>
    <n v="351"/>
    <n v="27170"/>
    <n v="2652.7795000000001"/>
    <n v="68"/>
    <x v="4"/>
    <n v="1.5975859346060086E-3"/>
    <x v="2"/>
  </r>
  <r>
    <n v="56"/>
    <n v="528"/>
    <s v="08:48"/>
    <d v="2017-02-27T00:00:00"/>
    <n v="2"/>
    <n v="27"/>
    <n v="2"/>
    <n v="2017"/>
    <s v="Monday"/>
    <n v="42"/>
    <n v="2"/>
    <n v="94.98"/>
    <n v="284"/>
    <n v="8"/>
    <n v="240"/>
    <n v="6179"/>
    <n v="412.69799999999998"/>
    <n v="7"/>
    <x v="4"/>
    <n v="6.9961039592893301E-4"/>
    <x v="1"/>
  </r>
  <r>
    <n v="57"/>
    <n v="334"/>
    <s v="05:34"/>
    <d v="2017-03-03T00:00:00"/>
    <n v="4"/>
    <n v="3"/>
    <n v="3"/>
    <n v="2017"/>
    <s v="Friday"/>
    <n v="192"/>
    <n v="209"/>
    <n v="96.79"/>
    <n v="2894"/>
    <n v="1399"/>
    <n v="108"/>
    <n v="92290"/>
    <n v="2781.2152000000001"/>
    <n v="1040"/>
    <x v="4"/>
    <n v="7.0280983371519331E-3"/>
    <x v="1"/>
  </r>
  <r>
    <n v="58"/>
    <n v="946"/>
    <s v="15:46"/>
    <d v="2017-03-04T00:00:00"/>
    <n v="1"/>
    <n v="4"/>
    <n v="3"/>
    <n v="2017"/>
    <s v="Saturday"/>
    <n v="43"/>
    <n v="3"/>
    <n v="94.18"/>
    <n v="372"/>
    <n v="10"/>
    <n v="291"/>
    <n v="10424"/>
    <n v="843.87270000000001"/>
    <n v="9"/>
    <x v="4"/>
    <n v="8.9157666310455482E-4"/>
    <x v="2"/>
  </r>
  <r>
    <n v="59"/>
    <n v="746"/>
    <s v="12:26"/>
    <d v="2017-03-04T00:00:00"/>
    <n v="0"/>
    <n v="4"/>
    <n v="3"/>
    <n v="2017"/>
    <s v="Saturday"/>
    <n v="111"/>
    <n v="9"/>
    <n v="96.43"/>
    <n v="621"/>
    <n v="23"/>
    <n v="321"/>
    <n v="14948"/>
    <n v="1332.9440999999999"/>
    <n v="23"/>
    <x v="4"/>
    <n v="1.58052226641262E-3"/>
    <x v="1"/>
  </r>
  <r>
    <n v="60"/>
    <n v="294"/>
    <s v="04:54"/>
    <d v="2017-03-06T00:00:00"/>
    <n v="2"/>
    <n v="6"/>
    <n v="3"/>
    <n v="2017"/>
    <s v="Monday"/>
    <n v="92"/>
    <n v="33"/>
    <n v="92.52"/>
    <n v="754"/>
    <n v="95"/>
    <n v="57"/>
    <n v="36845"/>
    <n v="592.17449999999997"/>
    <n v="90"/>
    <x v="4"/>
    <n v="1.8748705427485734E-3"/>
    <x v="0"/>
  </r>
  <r>
    <n v="61"/>
    <n v="536"/>
    <s v="08:56"/>
    <d v="2017-03-11T00:00:00"/>
    <n v="5"/>
    <n v="11"/>
    <n v="3"/>
    <n v="2017"/>
    <s v="Saturday"/>
    <n v="544"/>
    <n v="786"/>
    <n v="93.31"/>
    <n v="7082"/>
    <n v="1069"/>
    <n v="180"/>
    <n v="260474"/>
    <n v="13046.1893"/>
    <n v="1015"/>
    <x v="4"/>
    <n v="1.7942447105348123E-2"/>
    <x v="1"/>
  </r>
  <r>
    <n v="62"/>
    <n v="1413"/>
    <s v="23:33"/>
    <d v="2017-03-18T00:00:00"/>
    <n v="7"/>
    <n v="18"/>
    <n v="3"/>
    <n v="2017"/>
    <s v="Saturday"/>
    <n v="130"/>
    <n v="28"/>
    <n v="97.02"/>
    <n v="943"/>
    <n v="29"/>
    <n v="531"/>
    <n v="24526"/>
    <n v="3618.3751999999999"/>
    <n v="24"/>
    <x v="4"/>
    <n v="2.3483873351151075E-3"/>
    <x v="2"/>
  </r>
  <r>
    <n v="63"/>
    <n v="88"/>
    <s v="01:28"/>
    <d v="2017-03-22T00:00:00"/>
    <n v="4"/>
    <n v="22"/>
    <n v="3"/>
    <n v="2017"/>
    <s v="Wednesday"/>
    <n v="86"/>
    <n v="4"/>
    <n v="94.14"/>
    <n v="273"/>
    <n v="12"/>
    <n v="58"/>
    <n v="6146"/>
    <n v="99.134500000000003"/>
    <n v="11"/>
    <x v="4"/>
    <n v="7.7426394427500809E-4"/>
    <x v="0"/>
  </r>
  <r>
    <n v="64"/>
    <n v="645"/>
    <s v="10:45"/>
    <d v="2017-03-23T00:00:00"/>
    <n v="1"/>
    <n v="23"/>
    <n v="3"/>
    <n v="2017"/>
    <s v="Thursday"/>
    <n v="94"/>
    <n v="18"/>
    <n v="94.91"/>
    <n v="913"/>
    <n v="31"/>
    <n v="251"/>
    <n v="40188"/>
    <n v="2802.58"/>
    <n v="23"/>
    <x v="4"/>
    <n v="2.1862824872779158E-3"/>
    <x v="1"/>
  </r>
  <r>
    <n v="65"/>
    <n v="810"/>
    <s v="13:30"/>
    <d v="2017-03-24T00:00:00"/>
    <n v="1"/>
    <n v="24"/>
    <n v="3"/>
    <n v="2017"/>
    <s v="Friday"/>
    <n v="86"/>
    <n v="12"/>
    <n v="96.9"/>
    <n v="656"/>
    <n v="20"/>
    <n v="385"/>
    <n v="15086"/>
    <n v="1617.4014999999999"/>
    <n v="19"/>
    <x v="4"/>
    <n v="1.6082507272268762E-3"/>
    <x v="1"/>
  </r>
  <r>
    <n v="66"/>
    <n v="79"/>
    <s v="01:19"/>
    <d v="2017-03-24T00:00:00"/>
    <n v="0"/>
    <n v="24"/>
    <n v="3"/>
    <n v="2017"/>
    <s v="Friday"/>
    <n v="131"/>
    <n v="25"/>
    <n v="87.63"/>
    <n v="425"/>
    <n v="8"/>
    <n v="62"/>
    <n v="4512"/>
    <n v="78.705399999999997"/>
    <n v="3"/>
    <x v="4"/>
    <n v="1.2392489025448478E-3"/>
    <x v="0"/>
  </r>
  <r>
    <n v="67"/>
    <n v="1228"/>
    <s v="20:28"/>
    <d v="2017-03-26T00:00:00"/>
    <n v="2"/>
    <n v="26"/>
    <n v="3"/>
    <n v="2017"/>
    <s v="Sunday"/>
    <n v="148"/>
    <n v="47"/>
    <n v="96.64"/>
    <n v="891"/>
    <n v="42"/>
    <n v="475"/>
    <n v="22738"/>
    <n v="3003.8512999999998"/>
    <n v="40"/>
    <x v="4"/>
    <n v="2.3163929572525034E-3"/>
    <x v="2"/>
  </r>
  <r>
    <n v="68"/>
    <n v="871"/>
    <s v="14:31"/>
    <d v="2017-03-28T00:00:00"/>
    <n v="2"/>
    <n v="28"/>
    <n v="3"/>
    <n v="2017"/>
    <s v="Tuesday"/>
    <n v="78"/>
    <n v="4"/>
    <n v="98.76"/>
    <n v="558"/>
    <n v="11"/>
    <n v="323"/>
    <n v="16417"/>
    <n v="1476.3408999999999"/>
    <n v="8"/>
    <x v="4"/>
    <n v="1.3650934554710887E-3"/>
    <x v="1"/>
  </r>
  <r>
    <n v="69"/>
    <n v="634"/>
    <s v="10:34"/>
    <d v="2017-03-30T00:00:00"/>
    <n v="2"/>
    <n v="30"/>
    <n v="3"/>
    <n v="2017"/>
    <s v="Thursday"/>
    <n v="60"/>
    <n v="13"/>
    <n v="97.21"/>
    <n v="628"/>
    <n v="5"/>
    <n v="278"/>
    <n v="17837"/>
    <n v="1379.0649000000001"/>
    <n v="5"/>
    <x v="4"/>
    <n v="1.4952039254456768E-3"/>
    <x v="1"/>
  </r>
  <r>
    <n v="70"/>
    <n v="759"/>
    <s v="12:39"/>
    <d v="2017-04-05T00:00:00"/>
    <n v="6"/>
    <n v="5"/>
    <n v="4"/>
    <n v="2017"/>
    <s v="Wednesday"/>
    <n v="25"/>
    <n v="1"/>
    <n v="96.28"/>
    <n v="181"/>
    <n v="0"/>
    <n v="185"/>
    <n v="4446"/>
    <n v="229.244"/>
    <n v="0"/>
    <x v="4"/>
    <n v="4.4152241450393028E-4"/>
    <x v="1"/>
  </r>
  <r>
    <n v="71"/>
    <n v="526"/>
    <s v="08:46"/>
    <d v="2017-04-08T00:00:00"/>
    <n v="3"/>
    <n v="8"/>
    <n v="4"/>
    <n v="2017"/>
    <s v="Saturday"/>
    <n v="32"/>
    <n v="5"/>
    <n v="96.28"/>
    <n v="259"/>
    <n v="2"/>
    <n v="243"/>
    <n v="7296"/>
    <n v="493.29469999999998"/>
    <n v="2"/>
    <x v="4"/>
    <n v="6.3135572315537857E-4"/>
    <x v="1"/>
  </r>
  <r>
    <n v="72"/>
    <n v="372"/>
    <s v="06:12"/>
    <d v="2017-04-10T00:00:00"/>
    <n v="2"/>
    <n v="10"/>
    <n v="4"/>
    <n v="2017"/>
    <s v="Monday"/>
    <n v="366"/>
    <n v="376"/>
    <n v="96.77"/>
    <n v="2996"/>
    <n v="231"/>
    <n v="68"/>
    <n v="158987"/>
    <n v="3031.1993000000002"/>
    <n v="226"/>
    <x v="4"/>
    <n v="7.9729989633608271E-3"/>
    <x v="1"/>
  </r>
  <r>
    <n v="73"/>
    <n v="996"/>
    <s v="16:36"/>
    <d v="2017-04-12T00:00:00"/>
    <n v="2"/>
    <n v="12"/>
    <n v="4"/>
    <n v="2017"/>
    <s v="Wednesday"/>
    <n v="57"/>
    <n v="11"/>
    <n v="97.23"/>
    <n v="597"/>
    <n v="3"/>
    <n v="416"/>
    <n v="16205"/>
    <n v="1873.1421"/>
    <n v="3"/>
    <x v="4"/>
    <n v="1.4184174185754282E-3"/>
    <x v="2"/>
  </r>
  <r>
    <n v="74"/>
    <n v="1345"/>
    <s v="22:25"/>
    <d v="2017-04-16T00:00:00"/>
    <n v="4"/>
    <n v="16"/>
    <n v="4"/>
    <n v="2017"/>
    <s v="Sunday"/>
    <n v="104"/>
    <n v="29"/>
    <n v="96.81"/>
    <n v="910"/>
    <n v="5"/>
    <n v="434"/>
    <n v="32667"/>
    <n v="3941.6237999999998"/>
    <n v="5"/>
    <x v="4"/>
    <n v="2.2246757407130397E-3"/>
    <x v="2"/>
  </r>
  <r>
    <n v="75"/>
    <n v="271"/>
    <s v="04:31"/>
    <d v="2017-04-20T00:00:00"/>
    <n v="4"/>
    <n v="20"/>
    <n v="4"/>
    <n v="2017"/>
    <s v="Thursday"/>
    <n v="60"/>
    <n v="29"/>
    <n v="89.84"/>
    <n v="637"/>
    <n v="68"/>
    <n v="108"/>
    <n v="17524"/>
    <n v="530.01869999999997"/>
    <n v="65"/>
    <x v="4"/>
    <n v="1.5485278885500162E-3"/>
    <x v="0"/>
  </r>
  <r>
    <n v="76"/>
    <n v="425"/>
    <s v="07:05"/>
    <d v="2017-04-22T00:00:00"/>
    <n v="2"/>
    <n v="22"/>
    <n v="4"/>
    <n v="2017"/>
    <s v="Saturday"/>
    <n v="57"/>
    <n v="5"/>
    <n v="95.25"/>
    <n v="321"/>
    <n v="3"/>
    <n v="199"/>
    <n v="8977"/>
    <n v="496.32769999999999"/>
    <n v="3"/>
    <x v="4"/>
    <n v="8.1692311475847963E-4"/>
    <x v="1"/>
  </r>
  <r>
    <n v="77"/>
    <n v="12"/>
    <s v="00:12"/>
    <d v="2017-04-30T00:00:00"/>
    <n v="8"/>
    <n v="30"/>
    <n v="4"/>
    <n v="2017"/>
    <s v="Sunday"/>
    <n v="32"/>
    <n v="23"/>
    <n v="96.62"/>
    <n v="400"/>
    <n v="2"/>
    <n v="12"/>
    <n v="11195"/>
    <n v="39.585500000000003"/>
    <n v="1"/>
    <x v="4"/>
    <n v="9.7049612849897703E-4"/>
    <x v="0"/>
  </r>
  <r>
    <n v="78"/>
    <n v="636"/>
    <s v="10:36"/>
    <d v="2017-04-30T00:00:00"/>
    <n v="0"/>
    <n v="30"/>
    <n v="4"/>
    <n v="2017"/>
    <s v="Sunday"/>
    <n v="79"/>
    <n v="12"/>
    <n v="96.61"/>
    <n v="769"/>
    <n v="5"/>
    <n v="250"/>
    <n v="27076"/>
    <n v="1881.7506000000001"/>
    <n v="5"/>
    <x v="4"/>
    <n v="1.8343443307892754E-3"/>
    <x v="1"/>
  </r>
  <r>
    <n v="79"/>
    <n v="128"/>
    <s v="02:08"/>
    <d v="2017-05-01T00:00:00"/>
    <n v="1"/>
    <n v="1"/>
    <n v="5"/>
    <n v="2017"/>
    <s v="Monday"/>
    <n v="122"/>
    <n v="9"/>
    <n v="99.1"/>
    <n v="440"/>
    <n v="2"/>
    <n v="62"/>
    <n v="4254"/>
    <n v="73.319900000000004"/>
    <n v="2"/>
    <x v="5"/>
    <n v="1.217919317303112E-3"/>
    <x v="0"/>
  </r>
  <r>
    <n v="80"/>
    <n v="605"/>
    <s v="10:05"/>
    <d v="2017-05-03T00:00:00"/>
    <n v="2"/>
    <n v="3"/>
    <n v="5"/>
    <n v="2017"/>
    <s v="Wednesday"/>
    <n v="55"/>
    <n v="8"/>
    <n v="96.03"/>
    <n v="339"/>
    <n v="0"/>
    <n v="283"/>
    <n v="9123"/>
    <n v="718.06569999999999"/>
    <n v="0"/>
    <x v="5"/>
    <n v="8.5744932671777765E-4"/>
    <x v="1"/>
  </r>
  <r>
    <n v="81"/>
    <n v="559"/>
    <s v="09:19"/>
    <d v="2017-05-09T00:00:00"/>
    <n v="6"/>
    <n v="9"/>
    <n v="5"/>
    <n v="2017"/>
    <s v="Tuesday"/>
    <n v="51"/>
    <n v="5"/>
    <n v="93.12"/>
    <n v="325"/>
    <n v="2"/>
    <n v="182"/>
    <n v="7758"/>
    <n v="392.98520000000002"/>
    <n v="2"/>
    <x v="5"/>
    <n v="8.1265719771013239E-4"/>
    <x v="1"/>
  </r>
  <r>
    <n v="82"/>
    <n v="561"/>
    <s v="09:21"/>
    <d v="2017-05-11T00:00:00"/>
    <n v="2"/>
    <n v="11"/>
    <n v="5"/>
    <n v="2017"/>
    <s v="Thursday"/>
    <n v="199"/>
    <n v="66"/>
    <n v="96.33"/>
    <n v="2782"/>
    <n v="88"/>
    <n v="215"/>
    <n v="90871"/>
    <n v="5435.3414000000002"/>
    <n v="86"/>
    <x v="5"/>
    <n v="6.4991246231568866E-3"/>
    <x v="1"/>
  </r>
  <r>
    <n v="83"/>
    <n v="423"/>
    <s v="07:03"/>
    <d v="2017-05-13T00:00:00"/>
    <n v="2"/>
    <n v="13"/>
    <n v="5"/>
    <n v="2017"/>
    <s v="Saturday"/>
    <n v="104"/>
    <n v="9"/>
    <n v="95.77"/>
    <n v="725"/>
    <n v="7"/>
    <n v="214"/>
    <n v="22556"/>
    <n v="1345.1846"/>
    <n v="7"/>
    <x v="5"/>
    <n v="1.7874192432574567E-3"/>
    <x v="1"/>
  </r>
  <r>
    <n v="84"/>
    <n v="606"/>
    <s v="10:06"/>
    <d v="2017-05-17T00:00:00"/>
    <n v="4"/>
    <n v="17"/>
    <n v="5"/>
    <n v="2017"/>
    <s v="Wednesday"/>
    <n v="98"/>
    <n v="23"/>
    <n v="95.89"/>
    <n v="863"/>
    <n v="2"/>
    <n v="249"/>
    <n v="30682"/>
    <n v="2130.6833000000001"/>
    <n v="2"/>
    <x v="5"/>
    <n v="2.0988311877867989E-3"/>
    <x v="1"/>
  </r>
  <r>
    <n v="85"/>
    <n v="97"/>
    <s v="01:37"/>
    <d v="2017-05-18T00:00:00"/>
    <n v="1"/>
    <n v="18"/>
    <n v="5"/>
    <n v="2017"/>
    <s v="Thursday"/>
    <n v="78"/>
    <n v="7"/>
    <n v="90.7"/>
    <n v="400"/>
    <n v="8"/>
    <n v="54"/>
    <n v="11181"/>
    <n v="168.27780000000001"/>
    <n v="8"/>
    <x v="5"/>
    <n v="1.0344848842241843E-3"/>
    <x v="0"/>
  </r>
  <r>
    <n v="86"/>
    <n v="847"/>
    <s v="14:07"/>
    <d v="2017-05-23T00:00:00"/>
    <n v="5"/>
    <n v="23"/>
    <n v="5"/>
    <n v="2017"/>
    <s v="Tuesday"/>
    <n v="96"/>
    <n v="25"/>
    <n v="97.39"/>
    <n v="1453"/>
    <n v="12"/>
    <n v="348"/>
    <n v="51597"/>
    <n v="4993.2268999999997"/>
    <n v="10"/>
    <x v="5"/>
    <n v="3.3572767170492088E-3"/>
    <x v="1"/>
  </r>
  <r>
    <n v="87"/>
    <n v="436"/>
    <s v="07:16"/>
    <d v="2017-05-25T00:00:00"/>
    <n v="2"/>
    <n v="25"/>
    <n v="5"/>
    <n v="2017"/>
    <s v="Thursday"/>
    <n v="79"/>
    <n v="32"/>
    <n v="96.46"/>
    <n v="1551"/>
    <n v="16"/>
    <n v="188"/>
    <n v="56603"/>
    <n v="2966.7040000000002"/>
    <n v="15"/>
    <x v="5"/>
    <n v="3.5449770671764835E-3"/>
    <x v="1"/>
  </r>
  <r>
    <n v="88"/>
    <n v="353"/>
    <s v="05:53"/>
    <d v="2017-05-27T00:00:00"/>
    <n v="2"/>
    <n v="27"/>
    <n v="5"/>
    <n v="2017"/>
    <s v="Saturday"/>
    <n v="103"/>
    <n v="27"/>
    <n v="97.35"/>
    <n v="809"/>
    <n v="21"/>
    <n v="149"/>
    <n v="19347"/>
    <n v="802.82529999999997"/>
    <n v="21"/>
    <x v="5"/>
    <n v="2.002848054198988E-3"/>
    <x v="1"/>
  </r>
  <r>
    <n v="89"/>
    <n v="696"/>
    <s v="11:36"/>
    <d v="2017-05-30T00:00:00"/>
    <n v="3"/>
    <n v="30"/>
    <n v="5"/>
    <n v="2017"/>
    <s v="Tuesday"/>
    <n v="106"/>
    <n v="29"/>
    <n v="97.37"/>
    <n v="1741"/>
    <n v="18"/>
    <n v="295"/>
    <n v="63118"/>
    <n v="5172.8462"/>
    <n v="17"/>
    <x v="5"/>
    <n v="4.0014301913496282E-3"/>
    <x v="1"/>
  </r>
  <r>
    <n v="90"/>
    <n v="731"/>
    <s v="12:11"/>
    <d v="2017-06-01T00:00:00"/>
    <n v="2"/>
    <n v="1"/>
    <n v="6"/>
    <n v="2017"/>
    <s v="Thursday"/>
    <n v="139"/>
    <n v="90"/>
    <n v="97.17"/>
    <n v="3190"/>
    <n v="132"/>
    <n v="230"/>
    <n v="131922"/>
    <n v="8439.9383999999991"/>
    <n v="123"/>
    <x v="5"/>
    <n v="7.2925851941494577E-3"/>
    <x v="1"/>
  </r>
  <r>
    <n v="91"/>
    <n v="534"/>
    <s v="08:54"/>
    <d v="2017-06-03T00:00:00"/>
    <n v="2"/>
    <n v="3"/>
    <n v="6"/>
    <n v="2017"/>
    <s v="Saturday"/>
    <n v="117"/>
    <n v="75"/>
    <n v="97.83"/>
    <n v="2433"/>
    <n v="83"/>
    <n v="230"/>
    <n v="102077"/>
    <n v="6539.4296000000004"/>
    <n v="81"/>
    <x v="5"/>
    <n v="5.5990161259556375E-3"/>
    <x v="1"/>
  </r>
  <r>
    <n v="92"/>
    <n v="760"/>
    <s v="12:40"/>
    <d v="2017-06-07T00:00:00"/>
    <n v="4"/>
    <n v="7"/>
    <n v="6"/>
    <n v="2017"/>
    <s v="Wednesday"/>
    <n v="181"/>
    <n v="140"/>
    <n v="97.65"/>
    <n v="3446"/>
    <n v="103"/>
    <n v="304"/>
    <n v="142308"/>
    <n v="12020.802100000001"/>
    <n v="99"/>
    <x v="5"/>
    <n v="8.034854760561861E-3"/>
    <x v="1"/>
  </r>
  <r>
    <n v="93"/>
    <n v="40"/>
    <s v="00:40"/>
    <d v="2017-06-09T00:00:00"/>
    <n v="2"/>
    <n v="9"/>
    <n v="6"/>
    <n v="2017"/>
    <s v="Friday"/>
    <n v="208"/>
    <n v="51"/>
    <n v="97.7"/>
    <n v="850"/>
    <n v="6"/>
    <n v="35"/>
    <n v="10273"/>
    <n v="102.6232"/>
    <n v="6"/>
    <x v="5"/>
    <n v="2.365451003308496E-3"/>
    <x v="0"/>
  </r>
  <r>
    <n v="94"/>
    <n v="390"/>
    <s v="06:30"/>
    <d v="2017-06-09T00:00:00"/>
    <n v="0"/>
    <n v="9"/>
    <n v="6"/>
    <n v="2017"/>
    <s v="Friday"/>
    <n v="101"/>
    <n v="25"/>
    <n v="96.08"/>
    <n v="1201"/>
    <n v="9"/>
    <n v="158"/>
    <n v="33799"/>
    <n v="1491.4158"/>
    <n v="8"/>
    <x v="5"/>
    <n v="2.8304359615783357E-3"/>
    <x v="1"/>
  </r>
  <r>
    <n v="95"/>
    <n v="641"/>
    <s v="10:41"/>
    <d v="2017-06-11T00:00:00"/>
    <n v="2"/>
    <n v="11"/>
    <n v="6"/>
    <n v="2017"/>
    <s v="Sunday"/>
    <n v="243"/>
    <n v="91"/>
    <n v="96.65"/>
    <n v="2883"/>
    <n v="55"/>
    <n v="250"/>
    <n v="103676"/>
    <n v="7223.1661000000004"/>
    <n v="54"/>
    <x v="5"/>
    <n v="6.8617275722663946E-3"/>
    <x v="1"/>
  </r>
  <r>
    <n v="96"/>
    <n v="728"/>
    <s v="12:08"/>
    <d v="2017-06-13T00:00:00"/>
    <n v="2"/>
    <n v="13"/>
    <n v="6"/>
    <n v="2017"/>
    <s v="Tuesday"/>
    <n v="199"/>
    <n v="42"/>
    <n v="95"/>
    <n v="1804"/>
    <n v="52"/>
    <n v="254"/>
    <n v="62817"/>
    <n v="4437.5138999999999"/>
    <n v="52"/>
    <x v="5"/>
    <n v="4.3619001819349638E-3"/>
    <x v="1"/>
  </r>
  <r>
    <n v="97"/>
    <n v="788"/>
    <s v="13:08"/>
    <d v="2017-06-14T00:00:00"/>
    <n v="1"/>
    <n v="14"/>
    <n v="6"/>
    <n v="2017"/>
    <s v="Wednesday"/>
    <n v="196"/>
    <n v="27"/>
    <n v="97.63"/>
    <n v="2307"/>
    <n v="37"/>
    <n v="267"/>
    <n v="82120"/>
    <n v="6101.5047999999997"/>
    <n v="35"/>
    <x v="6"/>
    <n v="5.3963850661591477E-3"/>
    <x v="1"/>
  </r>
  <r>
    <n v="98"/>
    <n v="574"/>
    <s v="09:34"/>
    <d v="2017-06-17T00:00:00"/>
    <n v="3"/>
    <n v="17"/>
    <n v="6"/>
    <n v="2017"/>
    <s v="Saturday"/>
    <n v="226"/>
    <n v="94"/>
    <n v="97.92"/>
    <n v="3721"/>
    <n v="50"/>
    <n v="240"/>
    <n v="110462"/>
    <n v="7377.6117000000004"/>
    <n v="48"/>
    <x v="6"/>
    <n v="8.6192853961854204E-3"/>
    <x v="1"/>
  </r>
  <r>
    <n v="99"/>
    <n v="321"/>
    <s v="05:21"/>
    <d v="2017-06-19T00:00:00"/>
    <n v="2"/>
    <n v="19"/>
    <n v="6"/>
    <n v="2017"/>
    <s v="Monday"/>
    <n v="220"/>
    <n v="88"/>
    <n v="97.26"/>
    <n v="1207"/>
    <n v="23"/>
    <n v="61"/>
    <n v="49862"/>
    <n v="855.99099999999999"/>
    <n v="23"/>
    <x v="6"/>
    <n v="3.2314321641229676E-3"/>
    <x v="1"/>
  </r>
  <r>
    <n v="100"/>
    <n v="413"/>
    <s v="06:53"/>
    <d v="2017-06-21T00:00:00"/>
    <n v="2"/>
    <n v="21"/>
    <n v="6"/>
    <n v="2017"/>
    <s v="Wednesday"/>
    <n v="141"/>
    <n v="43"/>
    <n v="96.35"/>
    <n v="2035"/>
    <n v="15"/>
    <n v="210"/>
    <n v="72006"/>
    <n v="4219.4748"/>
    <n v="13"/>
    <x v="6"/>
    <n v="4.7330349651411655E-3"/>
    <x v="1"/>
  </r>
  <r>
    <n v="101"/>
    <n v="467"/>
    <s v="07:47"/>
    <d v="2017-06-23T00:00:00"/>
    <n v="2"/>
    <n v="23"/>
    <n v="6"/>
    <n v="2017"/>
    <s v="Friday"/>
    <n v="433"/>
    <n v="738"/>
    <n v="97.88"/>
    <n v="8986"/>
    <n v="1436"/>
    <n v="208"/>
    <n v="259905"/>
    <n v="15050.623100000001"/>
    <n v="1410"/>
    <x v="6"/>
    <n v="2.1664459730031012E-2"/>
    <x v="1"/>
  </r>
  <r>
    <n v="102"/>
    <n v="708"/>
    <s v="11:48"/>
    <d v="2017-06-25T00:00:00"/>
    <n v="2"/>
    <n v="25"/>
    <n v="6"/>
    <n v="2017"/>
    <s v="Sunday"/>
    <n v="241"/>
    <n v="65"/>
    <n v="96.99"/>
    <n v="3156"/>
    <n v="64"/>
    <n v="265"/>
    <n v="124153"/>
    <n v="9150.9470000000001"/>
    <n v="61"/>
    <x v="6"/>
    <n v="7.3843024106889209E-3"/>
    <x v="1"/>
  </r>
  <r>
    <n v="103"/>
    <n v="491"/>
    <s v="08:11"/>
    <d v="2017-06-27T00:00:00"/>
    <n v="2"/>
    <n v="27"/>
    <n v="6"/>
    <n v="2017"/>
    <s v="Tuesday"/>
    <n v="717"/>
    <n v="586"/>
    <n v="95.12"/>
    <n v="9931"/>
    <n v="829"/>
    <n v="143"/>
    <n v="443920"/>
    <n v="17687.152699999999"/>
    <n v="766"/>
    <x v="6"/>
    <n v="2.3961656060565956E-2"/>
    <x v="1"/>
  </r>
  <r>
    <n v="104"/>
    <n v="679"/>
    <s v="11:19"/>
    <d v="2017-06-29T00:00:00"/>
    <n v="2"/>
    <n v="29"/>
    <n v="6"/>
    <n v="2017"/>
    <s v="Thursday"/>
    <n v="529"/>
    <n v="236"/>
    <n v="97.52"/>
    <n v="4367"/>
    <n v="108"/>
    <n v="271"/>
    <n v="113205"/>
    <n v="8534.1931000000004"/>
    <n v="107"/>
    <x v="6"/>
    <n v="1.0946343146058793E-2"/>
    <x v="1"/>
  </r>
  <r>
    <n v="105"/>
    <n v="642"/>
    <s v="10:42"/>
    <d v="2017-07-02T00:00:00"/>
    <n v="3"/>
    <n v="2"/>
    <n v="7"/>
    <n v="2017"/>
    <s v="Sunday"/>
    <n v="742"/>
    <n v="428"/>
    <n v="96.46"/>
    <n v="7334"/>
    <n v="493"/>
    <n v="239"/>
    <n v="169650"/>
    <n v="11296.762699999999"/>
    <n v="478"/>
    <x v="6"/>
    <n v="1.813867928957209E-2"/>
    <x v="1"/>
  </r>
  <r>
    <n v="106"/>
    <n v="840"/>
    <s v="14:00"/>
    <d v="2017-07-04T00:00:00"/>
    <n v="2"/>
    <n v="4"/>
    <n v="7"/>
    <n v="2017"/>
    <s v="Tuesday"/>
    <n v="832"/>
    <n v="263"/>
    <n v="96.6"/>
    <n v="5008"/>
    <n v="110"/>
    <n v="309"/>
    <n v="114298"/>
    <n v="9825.5252"/>
    <n v="108"/>
    <x v="6"/>
    <n v="1.3017445873031335E-2"/>
    <x v="1"/>
  </r>
  <r>
    <n v="107"/>
    <n v="685"/>
    <s v="11:25"/>
    <d v="2017-07-05T00:00:00"/>
    <n v="1"/>
    <n v="5"/>
    <n v="7"/>
    <n v="2017"/>
    <s v="Wednesday"/>
    <n v="542"/>
    <n v="139"/>
    <n v="97.18"/>
    <n v="4717"/>
    <n v="129"/>
    <n v="260"/>
    <n v="112377"/>
    <n v="8144.4494999999997"/>
    <n v="126"/>
    <x v="6"/>
    <n v="1.1513710113488965E-2"/>
    <x v="1"/>
  </r>
  <r>
    <n v="108"/>
    <n v="677"/>
    <s v="11:17"/>
    <d v="2017-07-05T00:00:00"/>
    <n v="0"/>
    <n v="5"/>
    <n v="7"/>
    <n v="2017"/>
    <s v="Wednesday"/>
    <n v="2510"/>
    <n v="1707"/>
    <n v="98.1"/>
    <n v="14102"/>
    <n v="1503"/>
    <n v="114"/>
    <n v="485866"/>
    <n v="15503.526599999999"/>
    <n v="1456"/>
    <x v="6"/>
    <n v="3.9073667204335742E-2"/>
    <x v="1"/>
  </r>
  <r>
    <n v="109"/>
    <n v="766"/>
    <s v="12:46"/>
    <d v="2017-07-06T00:00:00"/>
    <n v="1"/>
    <n v="6"/>
    <n v="7"/>
    <n v="2017"/>
    <s v="Thursday"/>
    <n v="756"/>
    <n v="275"/>
    <n v="98.1"/>
    <n v="8062"/>
    <n v="290"/>
    <n v="332"/>
    <n v="235880"/>
    <n v="21798.799500000001"/>
    <n v="284"/>
    <x v="6"/>
    <n v="1.939499186031033E-2"/>
    <x v="1"/>
  </r>
  <r>
    <n v="110"/>
    <n v="950"/>
    <s v="15:50"/>
    <d v="2017-07-08T00:00:00"/>
    <n v="2"/>
    <n v="8"/>
    <n v="7"/>
    <n v="2017"/>
    <s v="Saturday"/>
    <n v="1176"/>
    <n v="655"/>
    <n v="95.65"/>
    <n v="11978"/>
    <n v="1724"/>
    <n v="307"/>
    <n v="375812"/>
    <n v="32065.434000000001"/>
    <n v="1642"/>
    <x v="6"/>
    <n v="2.9454024260312912E-2"/>
    <x v="2"/>
  </r>
  <r>
    <n v="111"/>
    <n v="837"/>
    <s v="13:57"/>
    <d v="2017-07-10T00:00:00"/>
    <n v="2"/>
    <n v="10"/>
    <n v="7"/>
    <n v="2017"/>
    <s v="Monday"/>
    <n v="634"/>
    <n v="180"/>
    <n v="97.92"/>
    <n v="6225"/>
    <n v="129"/>
    <n v="319"/>
    <n v="198153"/>
    <n v="17595.549599999998"/>
    <n v="120"/>
    <x v="6"/>
    <n v="1.5013895051657804E-2"/>
    <x v="1"/>
  </r>
  <r>
    <n v="112"/>
    <n v="527"/>
    <s v="08:47"/>
    <d v="2017-07-12T00:00:00"/>
    <n v="2"/>
    <n v="12"/>
    <n v="7"/>
    <n v="2017"/>
    <s v="Wednesday"/>
    <n v="484"/>
    <n v="114"/>
    <n v="97.27"/>
    <n v="4634"/>
    <n v="56"/>
    <n v="239"/>
    <n v="113416"/>
    <n v="7535.7506999999996"/>
    <n v="53"/>
    <x v="7"/>
    <n v="1.115963899847615E-2"/>
    <x v="1"/>
  </r>
  <r>
    <n v="113"/>
    <n v="496"/>
    <s v="08:16"/>
    <d v="2017-07-14T00:00:00"/>
    <n v="2"/>
    <n v="14"/>
    <n v="7"/>
    <n v="2017"/>
    <s v="Friday"/>
    <n v="502"/>
    <n v="148"/>
    <n v="97.32"/>
    <n v="5382"/>
    <n v="98"/>
    <n v="236"/>
    <n v="160525"/>
    <n v="10524.4035"/>
    <n v="96"/>
    <x v="7"/>
    <n v="1.286600581781501E-2"/>
    <x v="1"/>
  </r>
  <r>
    <n v="114"/>
    <n v="457"/>
    <s v="07:37"/>
    <d v="2017-07-15T00:00:00"/>
    <n v="1"/>
    <n v="15"/>
    <n v="7"/>
    <n v="2017"/>
    <s v="Saturday"/>
    <n v="635"/>
    <n v="414"/>
    <n v="95.14"/>
    <n v="7457"/>
    <n v="388"/>
    <n v="204"/>
    <n v="236116"/>
    <n v="13384.6405"/>
    <n v="371"/>
    <x v="7"/>
    <n v="1.814294520662044E-2"/>
    <x v="1"/>
  </r>
  <r>
    <n v="115"/>
    <n v="444"/>
    <s v="07:24"/>
    <d v="2017-07-17T00:00:00"/>
    <n v="2"/>
    <n v="17"/>
    <n v="7"/>
    <n v="2017"/>
    <s v="Monday"/>
    <n v="443"/>
    <n v="96"/>
    <n v="96.45"/>
    <n v="4235"/>
    <n v="37"/>
    <n v="216"/>
    <n v="104798"/>
    <n v="6312.2493000000004"/>
    <n v="28"/>
    <x v="7"/>
    <n v="1.0182743994404652E-2"/>
    <x v="1"/>
  </r>
  <r>
    <n v="116"/>
    <n v="594"/>
    <s v="09:54"/>
    <d v="2017-07-19T00:00:00"/>
    <n v="2"/>
    <n v="19"/>
    <n v="7"/>
    <n v="2017"/>
    <s v="Wednesday"/>
    <n v="659"/>
    <n v="384"/>
    <n v="97.59"/>
    <n v="8519"/>
    <n v="251"/>
    <n v="251"/>
    <n v="236465"/>
    <n v="16533.8105"/>
    <n v="238"/>
    <x v="7"/>
    <n v="2.0395349408147734E-2"/>
    <x v="1"/>
  </r>
  <r>
    <n v="117"/>
    <n v="698"/>
    <s v="11:38"/>
    <d v="2017-07-21T00:00:00"/>
    <n v="2"/>
    <n v="21"/>
    <n v="7"/>
    <n v="2017"/>
    <s v="Friday"/>
    <n v="447"/>
    <n v="171"/>
    <n v="97.82"/>
    <n v="5616"/>
    <n v="101"/>
    <n v="305"/>
    <n v="159550"/>
    <n v="13557.713900000001"/>
    <n v="95"/>
    <x v="7"/>
    <n v="1.3296863439698074E-2"/>
    <x v="1"/>
  </r>
  <r>
    <n v="118"/>
    <n v="643"/>
    <s v="10:43"/>
    <d v="2017-07-24T00:00:00"/>
    <n v="3"/>
    <n v="24"/>
    <n v="7"/>
    <n v="2017"/>
    <s v="Monday"/>
    <n v="544"/>
    <n v="229"/>
    <n v="97.6"/>
    <n v="7113"/>
    <n v="262"/>
    <n v="295"/>
    <n v="206782"/>
    <n v="16989.5219"/>
    <n v="258"/>
    <x v="7"/>
    <n v="1.6820510921632822E-2"/>
    <x v="1"/>
  </r>
  <r>
    <n v="119"/>
    <n v="563"/>
    <s v="09:23"/>
    <d v="2017-07-25T00:00:00"/>
    <n v="1"/>
    <n v="25"/>
    <n v="7"/>
    <n v="2017"/>
    <s v="Tuesday"/>
    <n v="592"/>
    <n v="184"/>
    <n v="98.24"/>
    <n v="6846"/>
    <n v="233"/>
    <n v="272"/>
    <n v="166343"/>
    <n v="12597.0694"/>
    <n v="202"/>
    <x v="7"/>
    <n v="1.6257409871250999E-2"/>
    <x v="1"/>
  </r>
  <r>
    <n v="120"/>
    <n v="594"/>
    <s v="09:54"/>
    <d v="2017-07-27T00:00:00"/>
    <n v="2"/>
    <n v="27"/>
    <n v="7"/>
    <n v="2017"/>
    <s v="Thursday"/>
    <n v="453"/>
    <n v="230"/>
    <n v="97.13"/>
    <n v="5240"/>
    <n v="280"/>
    <n v="289"/>
    <n v="170912"/>
    <n v="13759.007"/>
    <n v="267"/>
    <x v="7"/>
    <n v="1.2633513338680092E-2"/>
    <x v="1"/>
  </r>
  <r>
    <n v="121"/>
    <n v="665"/>
    <s v="11:05"/>
    <d v="2017-07-31T00:00:00"/>
    <n v="4"/>
    <n v="31"/>
    <n v="7"/>
    <n v="2017"/>
    <s v="Monday"/>
    <n v="564"/>
    <n v="146"/>
    <n v="98.08"/>
    <n v="6545"/>
    <n v="247"/>
    <n v="308"/>
    <n v="151912"/>
    <n v="13036.7588"/>
    <n v="236"/>
    <x v="7"/>
    <n v="1.5474614092879296E-2"/>
    <x v="1"/>
  </r>
  <r>
    <n v="122"/>
    <n v="541"/>
    <s v="09:01"/>
    <d v="2017-08-02T00:00:00"/>
    <n v="2"/>
    <n v="2"/>
    <n v="8"/>
    <n v="2017"/>
    <s v="Wednesday"/>
    <n v="476"/>
    <n v="151"/>
    <n v="96.56"/>
    <n v="5643"/>
    <n v="223"/>
    <n v="227"/>
    <n v="123705"/>
    <n v="7834.4839000000002"/>
    <n v="216"/>
    <x v="7"/>
    <n v="1.3373649946568322E-2"/>
    <x v="1"/>
  </r>
  <r>
    <n v="123"/>
    <n v="687"/>
    <s v="11:27"/>
    <d v="2017-08-04T00:00:00"/>
    <n v="2"/>
    <n v="4"/>
    <n v="8"/>
    <n v="2017"/>
    <s v="Friday"/>
    <n v="348"/>
    <n v="116"/>
    <n v="97.79"/>
    <n v="4150"/>
    <n v="146"/>
    <n v="312"/>
    <n v="99720"/>
    <n v="8666.3196000000007"/>
    <n v="143"/>
    <x v="7"/>
    <n v="9.8414706305368811E-3"/>
    <x v="1"/>
  </r>
  <r>
    <n v="124"/>
    <n v="710"/>
    <s v="11:50"/>
    <d v="2017-08-05T00:00:00"/>
    <n v="1"/>
    <n v="5"/>
    <n v="8"/>
    <n v="2017"/>
    <s v="Saturday"/>
    <n v="301"/>
    <n v="79"/>
    <n v="97.58"/>
    <n v="3865"/>
    <n v="132"/>
    <n v="288"/>
    <n v="89296"/>
    <n v="7163.0262000000002"/>
    <n v="123"/>
    <x v="7"/>
    <n v="9.0544089351168311E-3"/>
    <x v="1"/>
  </r>
  <r>
    <n v="125"/>
    <n v="698"/>
    <s v="11:38"/>
    <d v="2017-08-07T00:00:00"/>
    <n v="2"/>
    <n v="7"/>
    <n v="8"/>
    <n v="2017"/>
    <s v="Monday"/>
    <n v="439"/>
    <n v="206"/>
    <n v="96.44"/>
    <n v="6766"/>
    <n v="277"/>
    <n v="312"/>
    <n v="199105"/>
    <n v="17288.344400000002"/>
    <n v="256"/>
    <x v="7"/>
    <n v="1.5807355622650374E-2"/>
    <x v="1"/>
  </r>
  <r>
    <n v="126"/>
    <n v="636"/>
    <s v="10:36"/>
    <d v="2017-08-08T00:00:00"/>
    <n v="1"/>
    <n v="8"/>
    <n v="8"/>
    <n v="2017"/>
    <s v="Tuesday"/>
    <n v="395"/>
    <n v="154"/>
    <n v="96.83"/>
    <n v="5716"/>
    <n v="200"/>
    <n v="299"/>
    <n v="178800"/>
    <n v="14886.210300000001"/>
    <n v="191"/>
    <x v="7"/>
    <n v="1.3362985153947456E-2"/>
    <x v="1"/>
  </r>
  <r>
    <n v="127"/>
    <n v="1146"/>
    <s v="19:06"/>
    <d v="2017-08-11T00:00:00"/>
    <n v="3"/>
    <n v="11"/>
    <n v="8"/>
    <n v="2017"/>
    <s v="Friday"/>
    <n v="897"/>
    <n v="175"/>
    <n v="97.6"/>
    <n v="8580"/>
    <n v="353"/>
    <n v="385"/>
    <n v="213493"/>
    <n v="22853.988700000002"/>
    <n v="332"/>
    <x v="7"/>
    <n v="2.0587315675323358E-2"/>
    <x v="2"/>
  </r>
  <r>
    <n v="128"/>
    <n v="708"/>
    <s v="11:48"/>
    <d v="2017-08-14T00:00:00"/>
    <n v="3"/>
    <n v="14"/>
    <n v="8"/>
    <n v="2017"/>
    <s v="Monday"/>
    <n v="427"/>
    <n v="117"/>
    <n v="96.83"/>
    <n v="5170"/>
    <n v="195"/>
    <n v="290"/>
    <n v="142405"/>
    <n v="11504.4848"/>
    <n v="185"/>
    <x v="7"/>
    <n v="1.2187725007127814E-2"/>
    <x v="1"/>
  </r>
  <r>
    <n v="129"/>
    <n v="781"/>
    <s v="13:01"/>
    <d v="2017-08-16T00:00:00"/>
    <n v="2"/>
    <n v="16"/>
    <n v="8"/>
    <n v="2017"/>
    <s v="Wednesday"/>
    <n v="578"/>
    <n v="239"/>
    <n v="97.78"/>
    <n v="8107"/>
    <n v="392"/>
    <n v="300"/>
    <n v="210752"/>
    <n v="17568.4218"/>
    <n v="376"/>
    <x v="7"/>
    <n v="1.9034521869724996E-2"/>
    <x v="1"/>
  </r>
  <r>
    <n v="130"/>
    <n v="842"/>
    <s v="14:02"/>
    <d v="2017-08-19T00:00:00"/>
    <n v="3"/>
    <n v="19"/>
    <n v="8"/>
    <n v="2017"/>
    <s v="Saturday"/>
    <n v="606"/>
    <n v="392"/>
    <n v="97.08"/>
    <n v="7856"/>
    <n v="309"/>
    <n v="325"/>
    <n v="242331"/>
    <n v="21921.5046"/>
    <n v="293"/>
    <x v="7"/>
    <n v="1.8885214773032843E-2"/>
    <x v="1"/>
  </r>
  <r>
    <n v="131"/>
    <n v="306"/>
    <s v="05:06"/>
    <d v="2017-08-20T00:00:00"/>
    <n v="1"/>
    <n v="20"/>
    <n v="8"/>
    <n v="2017"/>
    <s v="Sunday"/>
    <n v="952"/>
    <n v="1369"/>
    <n v="97.98"/>
    <n v="11992"/>
    <n v="1460"/>
    <n v="124"/>
    <n v="326996"/>
    <n v="11349.3737"/>
    <n v="1438"/>
    <x v="7"/>
    <n v="3.0529035356496398E-2"/>
    <x v="1"/>
  </r>
  <r>
    <n v="132"/>
    <n v="464"/>
    <s v="07:44"/>
    <d v="2017-08-21T00:00:00"/>
    <n v="1"/>
    <n v="21"/>
    <n v="8"/>
    <n v="2017"/>
    <s v="Monday"/>
    <n v="392"/>
    <n v="94"/>
    <n v="96.33"/>
    <n v="4675"/>
    <n v="129"/>
    <n v="229"/>
    <n v="103996"/>
    <n v="6632.7327999999998"/>
    <n v="119"/>
    <x v="8"/>
    <n v="1.1008198943259826E-2"/>
    <x v="1"/>
  </r>
  <r>
    <n v="133"/>
    <n v="638"/>
    <s v="10:38"/>
    <d v="2017-08-23T00:00:00"/>
    <n v="2"/>
    <n v="23"/>
    <n v="8"/>
    <n v="2017"/>
    <s v="Wednesday"/>
    <n v="510"/>
    <n v="114"/>
    <n v="95.99"/>
    <n v="4281"/>
    <n v="94"/>
    <n v="283"/>
    <n v="90385"/>
    <n v="7112.777"/>
    <n v="86"/>
    <x v="8"/>
    <n v="1.046216156107139E-2"/>
    <x v="1"/>
  </r>
  <r>
    <n v="134"/>
    <n v="809"/>
    <s v="13:29"/>
    <d v="2017-08-25T00:00:00"/>
    <n v="2"/>
    <n v="25"/>
    <n v="8"/>
    <n v="2017"/>
    <s v="Friday"/>
    <n v="735"/>
    <n v="182"/>
    <n v="97.18"/>
    <n v="6233"/>
    <n v="251"/>
    <n v="343"/>
    <n v="125006"/>
    <n v="11925.7176"/>
    <n v="233"/>
    <x v="8"/>
    <n v="1.5250653447841069E-2"/>
    <x v="1"/>
  </r>
  <r>
    <n v="135"/>
    <n v="527"/>
    <s v="08:47"/>
    <d v="2017-08-28T00:00:00"/>
    <n v="3"/>
    <n v="28"/>
    <n v="8"/>
    <n v="2017"/>
    <s v="Monday"/>
    <n v="401"/>
    <n v="123"/>
    <n v="96.06"/>
    <n v="3945"/>
    <n v="137"/>
    <n v="234"/>
    <n v="88470"/>
    <n v="5753.8732"/>
    <n v="127"/>
    <x v="8"/>
    <n v="9.5321916445317116E-3"/>
    <x v="1"/>
  </r>
  <r>
    <n v="136"/>
    <n v="659"/>
    <s v="10:59"/>
    <d v="2017-08-31T00:00:00"/>
    <n v="3"/>
    <n v="31"/>
    <n v="8"/>
    <n v="2017"/>
    <s v="Thursday"/>
    <n v="889"/>
    <n v="423"/>
    <n v="97.82"/>
    <n v="6647"/>
    <n v="121"/>
    <n v="270"/>
    <n v="146987"/>
    <n v="11063.0134"/>
    <n v="113"/>
    <x v="8"/>
    <n v="1.6976216893897493E-2"/>
    <x v="1"/>
  </r>
  <r>
    <n v="137"/>
    <n v="660"/>
    <s v="11:00"/>
    <d v="2017-09-02T00:00:00"/>
    <n v="2"/>
    <n v="2"/>
    <n v="9"/>
    <n v="2017"/>
    <s v="Saturday"/>
    <n v="325"/>
    <n v="160"/>
    <n v="97.6"/>
    <n v="6377"/>
    <n v="142"/>
    <n v="300"/>
    <n v="190708"/>
    <n v="15929.1587"/>
    <n v="136"/>
    <x v="8"/>
    <n v="1.463636139287908E-2"/>
    <x v="1"/>
  </r>
  <r>
    <n v="138"/>
    <n v="570"/>
    <s v="09:30"/>
    <d v="2017-09-04T00:00:00"/>
    <n v="2"/>
    <n v="4"/>
    <n v="9"/>
    <n v="2017"/>
    <s v="Monday"/>
    <n v="436"/>
    <n v="135"/>
    <n v="97.44"/>
    <n v="4333"/>
    <n v="46"/>
    <n v="264"/>
    <n v="106571"/>
    <n v="7816.3055000000004"/>
    <n v="42"/>
    <x v="8"/>
    <n v="1.0460028602547217E-2"/>
    <x v="1"/>
  </r>
  <r>
    <n v="139"/>
    <n v="489"/>
    <s v="08:09"/>
    <d v="2017-09-06T00:00:00"/>
    <n v="2"/>
    <n v="6"/>
    <n v="9"/>
    <n v="2017"/>
    <s v="Wednesday"/>
    <n v="572"/>
    <n v="177"/>
    <n v="97.26"/>
    <n v="4872"/>
    <n v="78"/>
    <n v="221"/>
    <n v="110478"/>
    <n v="6803.6151"/>
    <n v="74"/>
    <x v="8"/>
    <n v="1.1989359864379672E-2"/>
    <x v="1"/>
  </r>
  <r>
    <n v="140"/>
    <n v="628"/>
    <s v="10:28"/>
    <d v="2017-09-10T00:00:00"/>
    <n v="4"/>
    <n v="10"/>
    <n v="9"/>
    <n v="2017"/>
    <s v="Sunday"/>
    <n v="547"/>
    <n v="539"/>
    <n v="97.66"/>
    <n v="9264"/>
    <n v="535"/>
    <n v="283"/>
    <n v="290626"/>
    <n v="22848.503199999999"/>
    <n v="507"/>
    <x v="8"/>
    <n v="2.2076120725196515E-2"/>
    <x v="1"/>
  </r>
  <r>
    <n v="141"/>
    <n v="468"/>
    <s v="07:48"/>
    <d v="2017-09-12T00:00:00"/>
    <n v="2"/>
    <n v="12"/>
    <n v="9"/>
    <n v="2017"/>
    <s v="Tuesday"/>
    <n v="562"/>
    <n v="193"/>
    <n v="95.39"/>
    <n v="3908"/>
    <n v="30"/>
    <n v="208"/>
    <n v="64203"/>
    <n v="3722.7327"/>
    <n v="27"/>
    <x v="8"/>
    <n v="9.9459855982213866E-3"/>
    <x v="1"/>
  </r>
  <r>
    <n v="142"/>
    <n v="520"/>
    <s v="08:40"/>
    <d v="2017-09-15T00:00:00"/>
    <n v="3"/>
    <n v="15"/>
    <n v="9"/>
    <n v="2017"/>
    <s v="Friday"/>
    <n v="1121"/>
    <n v="1628"/>
    <n v="98.04"/>
    <n v="20908"/>
    <n v="1877"/>
    <n v="206"/>
    <n v="562751"/>
    <n v="32216.5972"/>
    <n v="1770"/>
    <x v="8"/>
    <n v="5.0459399806374289E-2"/>
    <x v="1"/>
  </r>
  <r>
    <n v="143"/>
    <n v="462"/>
    <s v="07:42"/>
    <d v="2017-09-18T00:00:00"/>
    <n v="3"/>
    <n v="18"/>
    <n v="9"/>
    <n v="2017"/>
    <s v="Monday"/>
    <n v="635"/>
    <n v="455"/>
    <n v="93.97"/>
    <n v="7370"/>
    <n v="265"/>
    <n v="195"/>
    <n v="197185"/>
    <n v="10724.3274"/>
    <n v="237"/>
    <x v="8"/>
    <n v="1.8044829114508453E-2"/>
    <x v="1"/>
  </r>
  <r>
    <n v="144"/>
    <n v="541"/>
    <s v="09:01"/>
    <d v="2017-09-21T00:00:00"/>
    <n v="3"/>
    <n v="21"/>
    <n v="9"/>
    <n v="2017"/>
    <s v="Thursday"/>
    <n v="485"/>
    <n v="153"/>
    <n v="84.99"/>
    <n v="4631"/>
    <n v="178"/>
    <n v="218"/>
    <n v="142652"/>
    <n v="8653.6075999999994"/>
    <n v="157"/>
    <x v="8"/>
    <n v="1.1238558463870573E-2"/>
    <x v="1"/>
  </r>
  <r>
    <n v="145"/>
    <n v="840"/>
    <s v="14:00"/>
    <d v="2017-09-24T00:00:00"/>
    <n v="3"/>
    <n v="24"/>
    <n v="9"/>
    <n v="2017"/>
    <s v="Sunday"/>
    <n v="1414"/>
    <n v="608"/>
    <n v="95.13"/>
    <n v="15243"/>
    <n v="880"/>
    <n v="280"/>
    <n v="365711"/>
    <n v="28471.6783"/>
    <n v="830"/>
    <x v="8"/>
    <n v="3.6825528919856791E-2"/>
    <x v="1"/>
  </r>
  <r>
    <n v="146"/>
    <n v="570"/>
    <s v="09:30"/>
    <d v="2017-09-27T00:00:00"/>
    <n v="3"/>
    <n v="27"/>
    <n v="9"/>
    <n v="2017"/>
    <s v="Wednesday"/>
    <n v="515"/>
    <n v="425"/>
    <n v="95.7"/>
    <n v="9545"/>
    <n v="736"/>
    <n v="259"/>
    <n v="320895"/>
    <n v="23096.645100000002"/>
    <n v="702"/>
    <x v="9"/>
    <n v="2.2364070125959947E-2"/>
    <x v="1"/>
  </r>
  <r>
    <n v="147"/>
    <n v="514"/>
    <s v="08:34"/>
    <d v="2017-09-30T00:00:00"/>
    <n v="3"/>
    <n v="30"/>
    <n v="9"/>
    <n v="2017"/>
    <s v="Saturday"/>
    <n v="384"/>
    <n v="313"/>
    <n v="97.24"/>
    <n v="8500"/>
    <n v="318"/>
    <n v="245"/>
    <n v="250061"/>
    <n v="17066.268199999999"/>
    <n v="313"/>
    <x v="9"/>
    <n v="1.9616819546824378E-2"/>
    <x v="1"/>
  </r>
  <r>
    <n v="148"/>
    <n v="456"/>
    <s v="07:36"/>
    <d v="2017-10-02T00:00:00"/>
    <n v="2"/>
    <n v="2"/>
    <n v="10"/>
    <n v="2017"/>
    <s v="Monday"/>
    <n v="319"/>
    <n v="184"/>
    <n v="97.1"/>
    <n v="6218"/>
    <n v="210"/>
    <n v="218"/>
    <n v="156761"/>
    <n v="9504.9892999999993"/>
    <n v="202"/>
    <x v="9"/>
    <n v="1.4335614240970605E-2"/>
    <x v="1"/>
  </r>
  <r>
    <n v="149"/>
    <n v="862"/>
    <s v="14:22"/>
    <d v="2017-10-06T00:00:00"/>
    <n v="4"/>
    <n v="6"/>
    <n v="10"/>
    <n v="2017"/>
    <s v="Friday"/>
    <n v="641"/>
    <n v="745"/>
    <n v="96.8"/>
    <n v="13322"/>
    <n v="2154"/>
    <n v="312"/>
    <n v="458985"/>
    <n v="39841.483099999998"/>
    <n v="2097"/>
    <x v="9"/>
    <n v="3.1371553973544956E-2"/>
    <x v="1"/>
  </r>
  <r>
    <n v="150"/>
    <n v="723"/>
    <s v="12:03"/>
    <d v="2017-10-08T00:00:00"/>
    <n v="2"/>
    <n v="8"/>
    <n v="10"/>
    <n v="2017"/>
    <s v="Sunday"/>
    <n v="403"/>
    <n v="165"/>
    <n v="95.81"/>
    <n v="7686"/>
    <n v="259"/>
    <n v="338"/>
    <n v="273998"/>
    <n v="25794.617699999999"/>
    <n v="239"/>
    <x v="9"/>
    <n v="1.7605439658528697E-2"/>
    <x v="1"/>
  </r>
  <r>
    <n v="151"/>
    <n v="951"/>
    <s v="15:51"/>
    <d v="2017-10-11T00:00:00"/>
    <n v="3"/>
    <n v="11"/>
    <n v="10"/>
    <n v="2017"/>
    <s v="Wednesday"/>
    <n v="391"/>
    <n v="340"/>
    <n v="96.25"/>
    <n v="9957"/>
    <n v="587"/>
    <n v="389"/>
    <n v="358968"/>
    <n v="38868.957300000002"/>
    <n v="571"/>
    <x v="9"/>
    <n v="2.2797060706367181E-2"/>
    <x v="2"/>
  </r>
  <r>
    <n v="152"/>
    <n v="522"/>
    <s v="08:42"/>
    <d v="2017-10-14T00:00:00"/>
    <n v="3"/>
    <n v="14"/>
    <n v="10"/>
    <n v="2017"/>
    <s v="Saturday"/>
    <n v="751"/>
    <n v="1187"/>
    <n v="97.44"/>
    <n v="10545"/>
    <n v="557"/>
    <n v="266"/>
    <n v="339580"/>
    <n v="25154.438099999999"/>
    <n v="537"/>
    <x v="9"/>
    <n v="2.6625721257258751E-2"/>
    <x v="1"/>
  </r>
  <r>
    <n v="153"/>
    <n v="544"/>
    <s v="09:04"/>
    <d v="2017-10-18T00:00:00"/>
    <n v="4"/>
    <n v="18"/>
    <n v="10"/>
    <n v="2017"/>
    <s v="Wednesday"/>
    <n v="481"/>
    <n v="280"/>
    <n v="97.31"/>
    <n v="6230"/>
    <n v="186"/>
    <n v="255"/>
    <n v="193306"/>
    <n v="13703.577799999999"/>
    <n v="168"/>
    <x v="9"/>
    <n v="1.491151304249747E-2"/>
    <x v="1"/>
  </r>
  <r>
    <n v="154"/>
    <n v="622"/>
    <s v="10:22"/>
    <d v="2017-10-22T00:00:00"/>
    <n v="4"/>
    <n v="22"/>
    <n v="10"/>
    <n v="2017"/>
    <s v="Sunday"/>
    <n v="415"/>
    <n v="373"/>
    <n v="97.44"/>
    <n v="6426"/>
    <n v="213"/>
    <n v="314"/>
    <n v="200147"/>
    <n v="17504.456600000001"/>
    <n v="209"/>
    <x v="9"/>
    <n v="1.5387162793388179E-2"/>
    <x v="1"/>
  </r>
  <r>
    <n v="155"/>
    <n v="623"/>
    <s v="10:23"/>
    <d v="2017-10-25T00:00:00"/>
    <n v="3"/>
    <n v="25"/>
    <n v="10"/>
    <n v="2017"/>
    <s v="Wednesday"/>
    <n v="422"/>
    <n v="388"/>
    <n v="97.9"/>
    <n v="7830"/>
    <n v="272"/>
    <n v="285"/>
    <n v="245452"/>
    <n v="19449.128400000001"/>
    <n v="253"/>
    <x v="9"/>
    <n v="1.8428761648859697E-2"/>
    <x v="1"/>
  </r>
  <r>
    <n v="156"/>
    <n v="404"/>
    <s v="06:44"/>
    <d v="2017-10-27T00:00:00"/>
    <n v="2"/>
    <n v="27"/>
    <n v="10"/>
    <n v="2017"/>
    <s v="Friday"/>
    <n v="393"/>
    <n v="404"/>
    <n v="97.92"/>
    <n v="3623"/>
    <n v="87"/>
    <n v="112"/>
    <n v="86272"/>
    <n v="2695.4582"/>
    <n v="84"/>
    <x v="9"/>
    <n v="9.4276766768472062E-3"/>
    <x v="1"/>
  </r>
  <r>
    <n v="157"/>
    <n v="861"/>
    <s v="14:21"/>
    <d v="2017-10-30T00:00:00"/>
    <n v="3"/>
    <n v="30"/>
    <n v="10"/>
    <n v="2017"/>
    <s v="Monday"/>
    <n v="453"/>
    <n v="299"/>
    <n v="97.97"/>
    <n v="8845"/>
    <n v="295"/>
    <n v="362"/>
    <n v="298148"/>
    <n v="30053.057700000001"/>
    <n v="275"/>
    <x v="9"/>
    <n v="2.0470002956493809E-2"/>
    <x v="1"/>
  </r>
  <r>
    <n v="158"/>
    <n v="408"/>
    <s v="06:48"/>
    <d v="2017-11-01T00:00:00"/>
    <n v="2"/>
    <n v="1"/>
    <n v="11"/>
    <n v="2017"/>
    <s v="Wednesday"/>
    <n v="399"/>
    <n v="276"/>
    <n v="98.11"/>
    <n v="8006"/>
    <n v="200"/>
    <n v="205"/>
    <n v="198219"/>
    <n v="11338.087799999999"/>
    <n v="190"/>
    <x v="9"/>
    <n v="1.8516212948350815E-2"/>
    <x v="1"/>
  </r>
  <r>
    <n v="159"/>
    <n v="552"/>
    <s v="09:12"/>
    <d v="2017-11-04T00:00:00"/>
    <n v="3"/>
    <n v="4"/>
    <n v="11"/>
    <n v="2017"/>
    <s v="Saturday"/>
    <n v="314"/>
    <n v="126"/>
    <n v="97.5"/>
    <n v="4843"/>
    <n v="112"/>
    <n v="275"/>
    <n v="153405"/>
    <n v="11736.7515"/>
    <n v="107"/>
    <x v="9"/>
    <n v="1.1268419883209002E-2"/>
    <x v="1"/>
  </r>
  <r>
    <n v="160"/>
    <n v="679"/>
    <s v="11:19"/>
    <d v="2017-11-08T00:00:00"/>
    <n v="4"/>
    <n v="8"/>
    <n v="11"/>
    <n v="2017"/>
    <s v="Wednesday"/>
    <n v="483"/>
    <n v="175"/>
    <n v="96.33"/>
    <n v="6515"/>
    <n v="348"/>
    <n v="309"/>
    <n v="171251"/>
    <n v="14740.1196"/>
    <n v="317"/>
    <x v="9"/>
    <n v="1.5299711493897063E-2"/>
    <x v="1"/>
  </r>
  <r>
    <n v="161"/>
    <n v="398"/>
    <s v="06:38"/>
    <d v="2017-11-11T00:00:00"/>
    <n v="3"/>
    <n v="11"/>
    <n v="11"/>
    <n v="2017"/>
    <s v="Saturday"/>
    <n v="352"/>
    <n v="186"/>
    <n v="97.63"/>
    <n v="7046"/>
    <n v="333"/>
    <n v="209"/>
    <n v="216060"/>
    <n v="12579.4367"/>
    <n v="298"/>
    <x v="10"/>
    <n v="1.6176357447332403E-2"/>
    <x v="1"/>
  </r>
  <r>
    <n v="162"/>
    <n v="535"/>
    <s v="08:55"/>
    <d v="2017-11-14T00:00:00"/>
    <n v="3"/>
    <n v="14"/>
    <n v="11"/>
    <n v="2017"/>
    <s v="Tuesday"/>
    <n v="542"/>
    <n v="282"/>
    <n v="97.04"/>
    <n v="6253"/>
    <n v="318"/>
    <n v="220"/>
    <n v="177261"/>
    <n v="10844.524799999999"/>
    <n v="280"/>
    <x v="10"/>
    <n v="1.5094947475576399E-2"/>
    <x v="1"/>
  </r>
  <r>
    <n v="163"/>
    <n v="511"/>
    <s v="08:31"/>
    <d v="2017-11-17T00:00:00"/>
    <n v="3"/>
    <n v="17"/>
    <n v="11"/>
    <n v="2017"/>
    <s v="Friday"/>
    <n v="467"/>
    <n v="602"/>
    <n v="97.94"/>
    <n v="11811"/>
    <n v="818"/>
    <n v="238"/>
    <n v="351454"/>
    <n v="23277.549500000001"/>
    <n v="766"/>
    <x v="10"/>
    <n v="2.7472505791355663E-2"/>
    <x v="1"/>
  </r>
  <r>
    <n v="164"/>
    <n v="788"/>
    <s v="13:08"/>
    <d v="2017-11-22T00:00:00"/>
    <n v="5"/>
    <n v="22"/>
    <n v="11"/>
    <n v="2017"/>
    <s v="Wednesday"/>
    <n v="925"/>
    <n v="260"/>
    <n v="92.16"/>
    <n v="8604"/>
    <n v="605"/>
    <n v="298"/>
    <n v="258393"/>
    <n v="21440.947400000001"/>
    <n v="525"/>
    <x v="10"/>
    <n v="2.0879530993135137E-2"/>
    <x v="1"/>
  </r>
  <r>
    <n v="165"/>
    <n v="530"/>
    <s v="08:50"/>
    <d v="2017-11-26T00:00:00"/>
    <n v="4"/>
    <n v="26"/>
    <n v="11"/>
    <n v="2017"/>
    <s v="Sunday"/>
    <n v="577"/>
    <n v="1404"/>
    <n v="98.16"/>
    <n v="14321"/>
    <n v="1393"/>
    <n v="237"/>
    <n v="454370"/>
    <n v="29980.015800000001"/>
    <n v="1325"/>
    <x v="10"/>
    <n v="3.4771489861077642E-2"/>
    <x v="1"/>
  </r>
  <r>
    <n v="166"/>
    <n v="789"/>
    <s v="13:09"/>
    <d v="2017-11-28T00:00:00"/>
    <n v="2"/>
    <n v="28"/>
    <n v="11"/>
    <n v="2017"/>
    <s v="Tuesday"/>
    <n v="650"/>
    <n v="143"/>
    <n v="96.27"/>
    <n v="4651"/>
    <n v="279"/>
    <n v="325"/>
    <n v="118352"/>
    <n v="10686.0278"/>
    <n v="257"/>
    <x v="10"/>
    <n v="1.1611826205600948E-2"/>
    <x v="1"/>
  </r>
  <r>
    <n v="167"/>
    <n v="520"/>
    <s v="08:40"/>
    <d v="2017-12-01T00:00:00"/>
    <n v="3"/>
    <n v="1"/>
    <n v="12"/>
    <n v="2017"/>
    <s v="Friday"/>
    <n v="483"/>
    <n v="382"/>
    <n v="97.5"/>
    <n v="8239"/>
    <n v="422"/>
    <n v="247"/>
    <n v="242798"/>
    <n v="16674.6823"/>
    <n v="393"/>
    <x v="10"/>
    <n v="1.9418454404076236E-2"/>
    <x v="1"/>
  </r>
  <r>
    <n v="168"/>
    <n v="587"/>
    <s v="09:47"/>
    <d v="2017-12-05T00:00:00"/>
    <n v="4"/>
    <n v="5"/>
    <n v="12"/>
    <n v="2017"/>
    <s v="Tuesday"/>
    <n v="445"/>
    <n v="171"/>
    <n v="91.51"/>
    <n v="4126"/>
    <n v="269"/>
    <n v="280"/>
    <n v="119680"/>
    <n v="9331.3366000000005"/>
    <n v="227"/>
    <x v="10"/>
    <n v="1.0114489321631098E-2"/>
    <x v="1"/>
  </r>
  <r>
    <n v="169"/>
    <n v="794"/>
    <s v="13:14"/>
    <d v="2017-12-09T00:00:00"/>
    <n v="4"/>
    <n v="9"/>
    <n v="12"/>
    <n v="2017"/>
    <s v="Saturday"/>
    <n v="695"/>
    <n v="928"/>
    <n v="97.39"/>
    <n v="11815"/>
    <n v="788"/>
    <n v="362"/>
    <n v="390067"/>
    <n v="39275.582600000002"/>
    <n v="739"/>
    <x v="10"/>
    <n v="2.8662696647844519E-2"/>
    <x v="1"/>
  </r>
  <r>
    <n v="170"/>
    <n v="471"/>
    <s v="07:51"/>
    <d v="2017-12-13T00:00:00"/>
    <n v="4"/>
    <n v="13"/>
    <n v="12"/>
    <n v="2017"/>
    <s v="Wednesday"/>
    <n v="384"/>
    <n v="133"/>
    <n v="96.27"/>
    <n v="4573"/>
    <n v="247"/>
    <n v="230"/>
    <n v="101854"/>
    <n v="6516.5852000000004"/>
    <n v="222"/>
    <x v="10"/>
    <n v="1.0856758888043503E-2"/>
    <x v="1"/>
  </r>
  <r>
    <n v="171"/>
    <n v="647"/>
    <s v="10:47"/>
    <d v="2017-12-19T00:00:00"/>
    <n v="6"/>
    <n v="19"/>
    <n v="12"/>
    <n v="2017"/>
    <s v="Tuesday"/>
    <n v="528"/>
    <n v="176"/>
    <n v="97.29"/>
    <n v="5306"/>
    <n v="277"/>
    <n v="294"/>
    <n v="146304"/>
    <n v="11964.8235"/>
    <n v="250"/>
    <x v="10"/>
    <n v="1.2819080730283193E-2"/>
    <x v="1"/>
  </r>
  <r>
    <n v="172"/>
    <n v="664"/>
    <s v="11:04"/>
    <d v="2017-12-22T00:00:00"/>
    <n v="3"/>
    <n v="22"/>
    <n v="12"/>
    <n v="2017"/>
    <s v="Friday"/>
    <n v="419"/>
    <n v="187"/>
    <n v="96.59"/>
    <n v="5970"/>
    <n v="262"/>
    <n v="290"/>
    <n v="182633"/>
    <n v="14749.106100000001"/>
    <n v="226"/>
    <x v="10"/>
    <n v="1.4026335254965435E-2"/>
    <x v="1"/>
  </r>
  <r>
    <n v="173"/>
    <n v="339"/>
    <s v="05:39"/>
    <d v="2017-12-26T00:00:00"/>
    <n v="4"/>
    <n v="26"/>
    <n v="12"/>
    <n v="2017"/>
    <s v="Tuesday"/>
    <n v="1078"/>
    <n v="751"/>
    <n v="96.33"/>
    <n v="6954"/>
    <n v="716"/>
    <n v="65"/>
    <n v="167925"/>
    <n v="3075.3476000000001"/>
    <n v="688"/>
    <x v="10"/>
    <n v="1.873377471781652E-2"/>
    <x v="1"/>
  </r>
  <r>
    <n v="174"/>
    <n v="460"/>
    <s v="07:40"/>
    <d v="2017-12-29T00:00:00"/>
    <n v="3"/>
    <n v="29"/>
    <n v="12"/>
    <n v="2017"/>
    <s v="Friday"/>
    <n v="304"/>
    <n v="128"/>
    <n v="97.39"/>
    <n v="4476"/>
    <n v="165"/>
    <n v="223"/>
    <n v="82365"/>
    <n v="5119.3536999999997"/>
    <n v="143"/>
    <x v="10"/>
    <n v="1.0468560436643912E-2"/>
    <x v="1"/>
  </r>
  <r>
    <n v="175"/>
    <n v="954"/>
    <s v="15:54"/>
    <d v="2017-12-31T00:00:00"/>
    <n v="2"/>
    <n v="31"/>
    <n v="12"/>
    <n v="2017"/>
    <s v="Sunday"/>
    <n v="1265"/>
    <n v="1789"/>
    <n v="96.58"/>
    <n v="13089"/>
    <n v="2250"/>
    <n v="210"/>
    <n v="348563"/>
    <n v="20357.9859"/>
    <n v="2201"/>
    <x v="10"/>
    <n v="3.4432349455734042E-2"/>
    <x v="2"/>
  </r>
  <r>
    <n v="176"/>
    <n v="718"/>
    <s v="11:58"/>
    <d v="2018-01-03T00:00:00"/>
    <n v="3"/>
    <n v="3"/>
    <n v="1"/>
    <n v="2018"/>
    <s v="Wednesday"/>
    <n v="433"/>
    <n v="387"/>
    <n v="98.3"/>
    <n v="9062"/>
    <n v="780"/>
    <n v="346"/>
    <n v="316260"/>
    <n v="30477.117699999999"/>
    <n v="744"/>
    <x v="11"/>
    <n v="2.1077896135883279E-2"/>
    <x v="1"/>
  </r>
  <r>
    <n v="177"/>
    <n v="844"/>
    <s v="14:04"/>
    <d v="2018-01-07T00:00:00"/>
    <n v="4"/>
    <n v="7"/>
    <n v="1"/>
    <n v="2018"/>
    <s v="Sunday"/>
    <n v="577"/>
    <n v="432"/>
    <n v="97.82"/>
    <n v="9919"/>
    <n v="665"/>
    <n v="339"/>
    <n v="327247"/>
    <n v="30840.284"/>
    <n v="625"/>
    <x v="12"/>
    <n v="2.3308970752168839E-2"/>
    <x v="1"/>
  </r>
  <r>
    <n v="178"/>
    <n v="453"/>
    <s v="07:33"/>
    <d v="2018-01-12T00:00:00"/>
    <n v="5"/>
    <n v="12"/>
    <n v="1"/>
    <n v="2018"/>
    <s v="Friday"/>
    <n v="470"/>
    <n v="135"/>
    <n v="96.99"/>
    <n v="5059"/>
    <n v="195"/>
    <n v="193"/>
    <n v="109603"/>
    <n v="5903.3717999999999"/>
    <n v="162"/>
    <x v="13"/>
    <n v="1.2081077080919135E-2"/>
    <x v="1"/>
  </r>
  <r>
    <n v="179"/>
    <n v="465"/>
    <s v="07:45"/>
    <d v="2018-01-18T00:00:00"/>
    <n v="6"/>
    <n v="18"/>
    <n v="1"/>
    <n v="2018"/>
    <s v="Thursday"/>
    <n v="383"/>
    <n v="150"/>
    <n v="98.09"/>
    <n v="5350"/>
    <n v="211"/>
    <n v="229"/>
    <n v="150614"/>
    <n v="9616.6376999999993"/>
    <n v="173"/>
    <x v="14"/>
    <n v="1.2548194997713149E-2"/>
    <x v="1"/>
  </r>
  <r>
    <n v="180"/>
    <n v="482"/>
    <s v="08:02"/>
    <d v="2018-01-23T00:00:00"/>
    <n v="5"/>
    <n v="23"/>
    <n v="1"/>
    <n v="2018"/>
    <s v="Tuesday"/>
    <n v="305"/>
    <n v="94"/>
    <n v="97.94"/>
    <n v="4933"/>
    <n v="226"/>
    <n v="222"/>
    <n v="116841"/>
    <n v="7236.9926999999998"/>
    <n v="192"/>
    <x v="15"/>
    <n v="1.1372934850893508E-2"/>
    <x v="1"/>
  </r>
  <r>
    <n v="181"/>
    <n v="740"/>
    <s v="12:20"/>
    <d v="2018-01-26T00:00:00"/>
    <n v="3"/>
    <n v="26"/>
    <n v="1"/>
    <n v="2018"/>
    <s v="Friday"/>
    <n v="469"/>
    <n v="312"/>
    <n v="97.71"/>
    <n v="5962"/>
    <n v="375"/>
    <n v="320"/>
    <n v="131296"/>
    <n v="11677.2799"/>
    <n v="342"/>
    <x v="16"/>
    <n v="1.4382539328502425E-2"/>
    <x v="1"/>
  </r>
  <r>
    <n v="182"/>
    <n v="570"/>
    <s v="09:30"/>
    <d v="2018-01-30T00:00:00"/>
    <n v="4"/>
    <n v="30"/>
    <n v="1"/>
    <n v="2018"/>
    <s v="Tuesday"/>
    <n v="733"/>
    <n v="670"/>
    <n v="98.64"/>
    <n v="10057"/>
    <n v="563"/>
    <n v="260"/>
    <n v="245066"/>
    <n v="17724.089"/>
    <n v="532"/>
    <x v="17"/>
    <n v="2.4443704687029184E-2"/>
    <x v="1"/>
  </r>
  <r>
    <n v="183"/>
    <n v="507"/>
    <s v="08:27"/>
    <d v="2018-02-05T00:00:00"/>
    <n v="6"/>
    <n v="5"/>
    <n v="2"/>
    <n v="2018"/>
    <s v="Monday"/>
    <n v="535"/>
    <n v="407"/>
    <n v="97.16"/>
    <n v="7882"/>
    <n v="447"/>
    <n v="218"/>
    <n v="201411"/>
    <n v="12250.1813"/>
    <n v="409"/>
    <x v="18"/>
    <n v="1.8821226017307634E-2"/>
    <x v="1"/>
  </r>
  <r>
    <n v="184"/>
    <n v="499"/>
    <s v="08:19"/>
    <d v="2018-02-11T00:00:00"/>
    <n v="6"/>
    <n v="11"/>
    <n v="2"/>
    <n v="2018"/>
    <s v="Sunday"/>
    <n v="395"/>
    <n v="246"/>
    <n v="98.12"/>
    <n v="8964"/>
    <n v="430"/>
    <n v="259"/>
    <n v="288795"/>
    <n v="20854.092199999999"/>
    <n v="391"/>
    <x v="19"/>
    <n v="2.0487066624687199E-2"/>
    <x v="1"/>
  </r>
  <r>
    <n v="185"/>
    <n v="798"/>
    <s v="13:18"/>
    <d v="2018-02-15T00:00:00"/>
    <n v="4"/>
    <n v="15"/>
    <n v="2"/>
    <n v="2018"/>
    <s v="Thursday"/>
    <n v="434"/>
    <n v="159"/>
    <n v="93.91"/>
    <n v="4471"/>
    <n v="232"/>
    <n v="343"/>
    <n v="128539"/>
    <n v="12251.3513"/>
    <n v="210"/>
    <x v="11"/>
    <n v="1.0801301966414989E-2"/>
    <x v="1"/>
  </r>
  <r>
    <n v="186"/>
    <n v="580"/>
    <s v="09:40"/>
    <d v="2018-02-19T00:00:00"/>
    <n v="4"/>
    <n v="19"/>
    <n v="2"/>
    <n v="2018"/>
    <s v="Monday"/>
    <n v="569"/>
    <n v="259"/>
    <n v="98.27"/>
    <n v="6717"/>
    <n v="303"/>
    <n v="252"/>
    <n v="172541"/>
    <n v="12121.343999999999"/>
    <n v="269"/>
    <x v="11"/>
    <n v="1.6093172064889635E-2"/>
    <x v="1"/>
  </r>
  <r>
    <n v="187"/>
    <n v="595"/>
    <s v="09:55"/>
    <d v="2018-02-25T00:00:00"/>
    <n v="6"/>
    <n v="25"/>
    <n v="2"/>
    <n v="2018"/>
    <s v="Sunday"/>
    <n v="439"/>
    <n v="436"/>
    <n v="98.55"/>
    <n v="10541"/>
    <n v="499"/>
    <n v="283"/>
    <n v="311350"/>
    <n v="24516.695899999999"/>
    <n v="442"/>
    <x v="11"/>
    <n v="2.4349854511965544E-2"/>
    <x v="1"/>
  </r>
  <r>
    <n v="188"/>
    <n v="731"/>
    <s v="12:11"/>
    <d v="2018-03-02T00:00:00"/>
    <n v="5"/>
    <n v="2"/>
    <n v="3"/>
    <n v="2018"/>
    <s v="Friday"/>
    <n v="663"/>
    <n v="1483"/>
    <n v="97.74"/>
    <n v="20861"/>
    <n v="3925"/>
    <n v="244"/>
    <n v="629864"/>
    <n v="42799.344499999999"/>
    <n v="3728"/>
    <x v="11"/>
    <n v="4.9072976765661469E-2"/>
    <x v="1"/>
  </r>
  <r>
    <n v="189"/>
    <n v="640"/>
    <s v="10:40"/>
    <d v="2018-03-07T00:00:00"/>
    <n v="5"/>
    <n v="7"/>
    <n v="3"/>
    <n v="2018"/>
    <s v="Wednesday"/>
    <n v="454"/>
    <n v="329"/>
    <n v="97.47"/>
    <n v="9872"/>
    <n v="885"/>
    <n v="266"/>
    <n v="292260"/>
    <n v="21624.0615"/>
    <n v="836"/>
    <x v="11"/>
    <n v="2.2726673075069453E-2"/>
    <x v="1"/>
  </r>
  <r>
    <n v="190"/>
    <n v="683"/>
    <s v="11:23"/>
    <d v="2018-03-12T00:00:00"/>
    <n v="5"/>
    <n v="12"/>
    <n v="3"/>
    <n v="2018"/>
    <s v="Monday"/>
    <n v="505"/>
    <n v="218"/>
    <n v="97.7"/>
    <n v="6680"/>
    <n v="314"/>
    <n v="255"/>
    <n v="183572"/>
    <n v="13012.621800000001"/>
    <n v="273"/>
    <x v="11"/>
    <n v="1.5790291954456984E-2"/>
    <x v="1"/>
  </r>
  <r>
    <n v="191"/>
    <n v="709"/>
    <s v="11:49"/>
    <d v="2018-03-16T00:00:00"/>
    <n v="4"/>
    <n v="16"/>
    <n v="3"/>
    <n v="2018"/>
    <s v="Friday"/>
    <n v="311"/>
    <n v="109"/>
    <n v="97.62"/>
    <n v="3321"/>
    <n v="140"/>
    <n v="313"/>
    <n v="67664"/>
    <n v="5887.1085999999996"/>
    <n v="109"/>
    <x v="11"/>
    <n v="7.9793978389333491E-3"/>
    <x v="1"/>
  </r>
  <r>
    <n v="192"/>
    <n v="725"/>
    <s v="12:05"/>
    <d v="2018-03-22T00:00:00"/>
    <n v="6"/>
    <n v="22"/>
    <n v="3"/>
    <n v="2018"/>
    <s v="Thursday"/>
    <n v="465"/>
    <n v="342"/>
    <n v="97.78"/>
    <n v="8976"/>
    <n v="923"/>
    <n v="320"/>
    <n v="325975"/>
    <n v="29019.8658"/>
    <n v="862"/>
    <x v="11"/>
    <n v="2.0866733241990097E-2"/>
    <x v="1"/>
  </r>
  <r>
    <n v="193"/>
    <n v="927"/>
    <s v="15:27"/>
    <d v="2018-03-28T00:00:00"/>
    <n v="6"/>
    <n v="28"/>
    <n v="3"/>
    <n v="2018"/>
    <s v="Wednesday"/>
    <n v="693"/>
    <n v="136"/>
    <n v="96.25"/>
    <n v="4949"/>
    <n v="216"/>
    <n v="246"/>
    <n v="73816"/>
    <n v="5049.9328999999998"/>
    <n v="186"/>
    <x v="11"/>
    <n v="1.2324234352674922E-2"/>
    <x v="2"/>
  </r>
  <r>
    <n v="194"/>
    <n v="705"/>
    <s v="11:45"/>
    <d v="2018-04-01T00:00:00"/>
    <n v="4"/>
    <n v="1"/>
    <n v="4"/>
    <n v="2018"/>
    <s v="Sunday"/>
    <n v="447"/>
    <n v="212"/>
    <n v="97.36"/>
    <n v="5347"/>
    <n v="513"/>
    <n v="312"/>
    <n v="145206"/>
    <n v="12612.0838"/>
    <n v="473"/>
    <x v="12"/>
    <n v="1.28105488961865E-2"/>
    <x v="1"/>
  </r>
  <r>
    <n v="195"/>
    <n v="597"/>
    <s v="09:57"/>
    <d v="2018-04-07T00:00:00"/>
    <n v="6"/>
    <n v="7"/>
    <n v="4"/>
    <n v="2018"/>
    <s v="Saturday"/>
    <n v="559"/>
    <n v="694"/>
    <n v="97.2"/>
    <n v="13272"/>
    <n v="1440"/>
    <n v="294"/>
    <n v="447003"/>
    <n v="36523.752200000003"/>
    <n v="1375"/>
    <x v="12"/>
    <n v="3.0981222563621194E-2"/>
    <x v="1"/>
  </r>
  <r>
    <n v="196"/>
    <n v="877"/>
    <s v="14:37"/>
    <d v="2018-04-13T00:00:00"/>
    <n v="6"/>
    <n v="13"/>
    <n v="4"/>
    <n v="2018"/>
    <s v="Friday"/>
    <n v="445"/>
    <n v="775"/>
    <n v="97.91"/>
    <n v="13881"/>
    <n v="1763"/>
    <n v="367"/>
    <n v="527343"/>
    <n v="53794.6587"/>
    <n v="1691"/>
    <x v="12"/>
    <n v="3.2209806673545172E-2"/>
    <x v="1"/>
  </r>
  <r>
    <n v="197"/>
    <n v="917"/>
    <s v="15:17"/>
    <d v="2018-04-19T00:00:00"/>
    <n v="6"/>
    <n v="19"/>
    <n v="4"/>
    <n v="2018"/>
    <s v="Thursday"/>
    <n v="376"/>
    <n v="293"/>
    <n v="98.06"/>
    <n v="12348"/>
    <n v="743"/>
    <n v="384"/>
    <n v="432147"/>
    <n v="46138.182000000001"/>
    <n v="695"/>
    <x v="12"/>
    <n v="2.7764721109167442E-2"/>
    <x v="2"/>
  </r>
  <r>
    <n v="198"/>
    <n v="569"/>
    <s v="09:29"/>
    <d v="2018-04-24T00:00:00"/>
    <n v="5"/>
    <n v="24"/>
    <n v="4"/>
    <n v="2018"/>
    <s v="Tuesday"/>
    <n v="396"/>
    <n v="202"/>
    <n v="98.48"/>
    <n v="7954"/>
    <n v="416"/>
    <n v="265"/>
    <n v="216499"/>
    <n v="15971.409100000001"/>
    <n v="366"/>
    <x v="12"/>
    <n v="1.8241061298732424E-2"/>
    <x v="1"/>
  </r>
  <r>
    <n v="199"/>
    <n v="598"/>
    <s v="09:58"/>
    <d v="2018-04-29T00:00:00"/>
    <n v="5"/>
    <n v="29"/>
    <n v="4"/>
    <n v="2018"/>
    <s v="Sunday"/>
    <n v="539"/>
    <n v="300"/>
    <n v="98.23"/>
    <n v="9905"/>
    <n v="504"/>
    <n v="276"/>
    <n v="297726"/>
    <n v="22870.190500000001"/>
    <n v="461"/>
    <x v="12"/>
    <n v="2.2916506383720902E-2"/>
    <x v="1"/>
  </r>
  <r>
    <n v="200"/>
    <n v="619"/>
    <s v="10:19"/>
    <d v="2018-05-05T00:00:00"/>
    <n v="6"/>
    <n v="5"/>
    <n v="5"/>
    <n v="2018"/>
    <s v="Saturday"/>
    <n v="444"/>
    <n v="300"/>
    <n v="97.73"/>
    <n v="8665"/>
    <n v="587"/>
    <n v="317"/>
    <n v="239462"/>
    <n v="21137.6237"/>
    <n v="544"/>
    <x v="12"/>
    <n v="2.0069006753949178E-2"/>
    <x v="1"/>
  </r>
  <r>
    <n v="201"/>
    <n v="517"/>
    <s v="08:37"/>
    <d v="2018-05-11T00:00:00"/>
    <n v="6"/>
    <n v="11"/>
    <n v="5"/>
    <n v="2018"/>
    <s v="Friday"/>
    <n v="483"/>
    <n v="306"/>
    <n v="98.1"/>
    <n v="9646"/>
    <n v="627"/>
    <n v="238"/>
    <n v="257495"/>
    <n v="17034.958299999998"/>
    <n v="566"/>
    <x v="12"/>
    <n v="2.2257422199751267E-2"/>
    <x v="1"/>
  </r>
  <r>
    <n v="202"/>
    <n v="532"/>
    <s v="08:52"/>
    <d v="2018-05-16T00:00:00"/>
    <n v="5"/>
    <n v="16"/>
    <n v="5"/>
    <n v="2018"/>
    <s v="Wednesday"/>
    <n v="463"/>
    <n v="373"/>
    <n v="97.94"/>
    <n v="7959"/>
    <n v="545"/>
    <n v="273"/>
    <n v="225705"/>
    <n v="17163.962800000001"/>
    <n v="493"/>
    <x v="12"/>
    <n v="1.8759370220106601E-2"/>
    <x v="1"/>
  </r>
  <r>
    <n v="203"/>
    <n v="712"/>
    <s v="11:52"/>
    <d v="2018-05-21T00:00:00"/>
    <n v="5"/>
    <n v="21"/>
    <n v="5"/>
    <n v="2018"/>
    <s v="Monday"/>
    <n v="356"/>
    <n v="130"/>
    <n v="96.62"/>
    <n v="5174"/>
    <n v="796"/>
    <n v="345"/>
    <n v="100433"/>
    <n v="9640.3261999999995"/>
    <n v="762"/>
    <x v="12"/>
    <n v="1.2072545246822441E-2"/>
    <x v="1"/>
  </r>
  <r>
    <n v="204"/>
    <n v="462"/>
    <s v="07:42"/>
    <d v="2018-05-29T00:00:00"/>
    <n v="8"/>
    <n v="29"/>
    <n v="5"/>
    <n v="2018"/>
    <s v="Tuesday"/>
    <n v="490"/>
    <n v="631"/>
    <n v="97.83"/>
    <n v="10175"/>
    <n v="878"/>
    <n v="218"/>
    <n v="274941"/>
    <n v="16682.422299999998"/>
    <n v="831"/>
    <x v="13"/>
    <n v="2.4093899489064718E-2"/>
    <x v="1"/>
  </r>
  <r>
    <n v="205"/>
    <n v="547"/>
    <s v="09:07"/>
    <d v="2018-06-04T00:00:00"/>
    <n v="6"/>
    <n v="4"/>
    <n v="6"/>
    <n v="2018"/>
    <s v="Monday"/>
    <n v="480"/>
    <n v="263"/>
    <n v="97.79"/>
    <n v="7002"/>
    <n v="381"/>
    <n v="293"/>
    <n v="217969"/>
    <n v="17775.372200000002"/>
    <n v="344"/>
    <x v="13"/>
    <n v="1.6519763769724347E-2"/>
    <x v="1"/>
  </r>
  <r>
    <n v="206"/>
    <n v="565"/>
    <s v="09:25"/>
    <d v="2018-06-10T00:00:00"/>
    <n v="6"/>
    <n v="10"/>
    <n v="6"/>
    <n v="2018"/>
    <s v="Sunday"/>
    <n v="514"/>
    <n v="533"/>
    <n v="98.36"/>
    <n v="10575"/>
    <n v="802"/>
    <n v="289"/>
    <n v="313713"/>
    <n v="25225.1342"/>
    <n v="755"/>
    <x v="13"/>
    <n v="2.4789243967945306E-2"/>
    <x v="1"/>
  </r>
  <r>
    <n v="207"/>
    <n v="384"/>
    <s v="06:24"/>
    <d v="2018-06-18T00:00:00"/>
    <n v="8"/>
    <n v="18"/>
    <n v="6"/>
    <n v="2018"/>
    <s v="Monday"/>
    <n v="748"/>
    <n v="419"/>
    <n v="97.79"/>
    <n v="8579"/>
    <n v="560"/>
    <n v="200"/>
    <n v="210741"/>
    <n v="11726.0393"/>
    <n v="529"/>
    <x v="13"/>
    <n v="2.0787813776595672E-2"/>
    <x v="1"/>
  </r>
  <r>
    <n v="208"/>
    <n v="449"/>
    <s v="07:29"/>
    <d v="2018-06-24T00:00:00"/>
    <n v="6"/>
    <n v="24"/>
    <n v="6"/>
    <n v="2018"/>
    <s v="Sunday"/>
    <n v="386"/>
    <n v="209"/>
    <n v="97.5"/>
    <n v="5686"/>
    <n v="279"/>
    <n v="212"/>
    <n v="114060"/>
    <n v="6734.1621999999998"/>
    <n v="249"/>
    <x v="13"/>
    <n v="1.3397112490334231E-2"/>
    <x v="1"/>
  </r>
  <r>
    <n v="209"/>
    <n v="532"/>
    <s v="08:52"/>
    <d v="2018-06-30T00:00:00"/>
    <n v="6"/>
    <n v="30"/>
    <n v="6"/>
    <n v="2018"/>
    <s v="Saturday"/>
    <n v="733"/>
    <n v="389"/>
    <n v="98.16"/>
    <n v="9510"/>
    <n v="683"/>
    <n v="262"/>
    <n v="242723"/>
    <n v="17698.424200000001"/>
    <n v="641"/>
    <x v="13"/>
    <n v="2.2677615029013463E-2"/>
    <x v="1"/>
  </r>
  <r>
    <n v="210"/>
    <n v="490"/>
    <s v="08:10"/>
    <d v="2018-07-08T00:00:00"/>
    <n v="8"/>
    <n v="8"/>
    <n v="7"/>
    <n v="2018"/>
    <s v="Sunday"/>
    <n v="498"/>
    <n v="443"/>
    <n v="98.56"/>
    <n v="8682"/>
    <n v="441"/>
    <n v="245"/>
    <n v="181294"/>
    <n v="12371.5326"/>
    <n v="402"/>
    <x v="13"/>
    <n v="2.0525459878122324E-2"/>
    <x v="1"/>
  </r>
  <r>
    <n v="211"/>
    <n v="530"/>
    <s v="08:50"/>
    <d v="2018-07-13T00:00:00"/>
    <n v="5"/>
    <n v="13"/>
    <n v="7"/>
    <n v="2018"/>
    <s v="Friday"/>
    <n v="547"/>
    <n v="322"/>
    <n v="97.38"/>
    <n v="11366"/>
    <n v="807"/>
    <n v="233"/>
    <n v="349855"/>
    <n v="22658.8272"/>
    <n v="754"/>
    <x v="13"/>
    <n v="2.6096747543263701E-2"/>
    <x v="1"/>
  </r>
  <r>
    <n v="212"/>
    <n v="595"/>
    <s v="09:55"/>
    <d v="2018-07-18T00:00:00"/>
    <n v="5"/>
    <n v="18"/>
    <n v="7"/>
    <n v="2018"/>
    <s v="Wednesday"/>
    <n v="998"/>
    <n v="481"/>
    <n v="98.27"/>
    <n v="14008"/>
    <n v="778"/>
    <n v="266"/>
    <n v="304728"/>
    <n v="22534.987099999998"/>
    <n v="734"/>
    <x v="13"/>
    <n v="3.3033128663876171E-2"/>
    <x v="1"/>
  </r>
  <r>
    <n v="213"/>
    <n v="477"/>
    <s v="07:57"/>
    <d v="2018-07-26T00:00:00"/>
    <n v="8"/>
    <n v="26"/>
    <n v="7"/>
    <n v="2018"/>
    <s v="Thursday"/>
    <n v="586"/>
    <n v="295"/>
    <n v="97.55"/>
    <n v="7252"/>
    <n v="394"/>
    <n v="199"/>
    <n v="164941"/>
    <n v="9152.5871000000006"/>
    <n v="357"/>
    <x v="13"/>
    <n v="1.7347351677103696E-2"/>
    <x v="1"/>
  </r>
  <r>
    <n v="214"/>
    <n v="413"/>
    <s v="06:53"/>
    <d v="2018-08-01T00:00:00"/>
    <n v="6"/>
    <n v="1"/>
    <n v="8"/>
    <n v="2018"/>
    <s v="Wednesday"/>
    <n v="488"/>
    <n v="206"/>
    <n v="98.31"/>
    <n v="6462"/>
    <n v="199"/>
    <n v="217"/>
    <n v="143168"/>
    <n v="8635.7703999999994"/>
    <n v="173"/>
    <x v="13"/>
    <n v="1.5263451198986111E-2"/>
    <x v="1"/>
  </r>
  <r>
    <n v="215"/>
    <n v="476"/>
    <s v="07:56"/>
    <d v="2018-08-07T00:00:00"/>
    <n v="6"/>
    <n v="7"/>
    <n v="8"/>
    <n v="2018"/>
    <s v="Tuesday"/>
    <n v="493"/>
    <n v="239"/>
    <n v="97.61"/>
    <n v="7389"/>
    <n v="384"/>
    <n v="236"/>
    <n v="138467"/>
    <n v="9078.7877000000008"/>
    <n v="352"/>
    <x v="13"/>
    <n v="1.7321756174813612E-2"/>
    <x v="1"/>
  </r>
  <r>
    <n v="216"/>
    <n v="557"/>
    <s v="09:17"/>
    <d v="2018-08-12T00:00:00"/>
    <n v="5"/>
    <n v="12"/>
    <n v="8"/>
    <n v="2018"/>
    <s v="Sunday"/>
    <n v="485"/>
    <n v="305"/>
    <n v="97.67"/>
    <n v="8252"/>
    <n v="460"/>
    <n v="237"/>
    <n v="200648"/>
    <n v="13243.021500000001"/>
    <n v="433"/>
    <x v="13"/>
    <n v="1.9286210975577475E-2"/>
    <x v="1"/>
  </r>
  <r>
    <n v="217"/>
    <n v="591"/>
    <s v="09:51"/>
    <d v="2018-08-17T00:00:00"/>
    <n v="5"/>
    <n v="17"/>
    <n v="8"/>
    <n v="2018"/>
    <s v="Friday"/>
    <n v="514"/>
    <n v="331"/>
    <n v="97.39"/>
    <n v="8802"/>
    <n v="502"/>
    <n v="254"/>
    <n v="215640"/>
    <n v="15253.002899999999"/>
    <n v="468"/>
    <x v="13"/>
    <n v="2.0576650882702489E-2"/>
    <x v="1"/>
  </r>
  <r>
    <n v="218"/>
    <n v="409"/>
    <s v="06:49"/>
    <d v="2018-08-22T00:00:00"/>
    <n v="5"/>
    <n v="22"/>
    <n v="8"/>
    <n v="2018"/>
    <s v="Wednesday"/>
    <n v="596"/>
    <n v="247"/>
    <n v="97.52"/>
    <n v="9451"/>
    <n v="549"/>
    <n v="215"/>
    <n v="223560"/>
    <n v="13371.6636"/>
    <n v="519"/>
    <x v="13"/>
    <n v="2.1956675047842794E-2"/>
    <x v="1"/>
  </r>
  <r>
    <n v="219"/>
    <n v="447"/>
    <s v="07:27"/>
    <d v="2018-08-28T00:00:00"/>
    <n v="6"/>
    <n v="28"/>
    <n v="8"/>
    <n v="2018"/>
    <s v="Tuesday"/>
    <n v="700"/>
    <n v="254"/>
    <n v="97.44"/>
    <n v="8706"/>
    <n v="325"/>
    <n v="201"/>
    <n v="188152"/>
    <n v="10516.8734"/>
    <n v="288"/>
    <x v="13"/>
    <n v="2.0604379343516745E-2"/>
    <x v="1"/>
  </r>
  <r>
    <n v="220"/>
    <n v="357"/>
    <s v="05:57"/>
    <d v="2018-09-02T00:00:00"/>
    <n v="5"/>
    <n v="2"/>
    <n v="9"/>
    <n v="2018"/>
    <s v="Sunday"/>
    <n v="664"/>
    <n v="384"/>
    <n v="95.27"/>
    <n v="10691"/>
    <n v="1043"/>
    <n v="183"/>
    <n v="208641"/>
    <n v="10641.2449"/>
    <n v="926"/>
    <x v="13"/>
    <n v="2.503880011527361E-2"/>
    <x v="1"/>
  </r>
  <r>
    <n v="221"/>
    <n v="590"/>
    <s v="09:50"/>
    <d v="2018-09-09T00:00:00"/>
    <n v="7"/>
    <n v="9"/>
    <n v="9"/>
    <n v="2018"/>
    <s v="Sunday"/>
    <n v="1064"/>
    <n v="559"/>
    <n v="95.69"/>
    <n v="11497"/>
    <n v="919"/>
    <n v="269"/>
    <n v="238001"/>
    <n v="17821.865600000001"/>
    <n v="820"/>
    <x v="13"/>
    <n v="2.7984415837157318E-2"/>
    <x v="1"/>
  </r>
  <r>
    <n v="222"/>
    <n v="589"/>
    <s v="09:49"/>
    <d v="2018-09-16T00:00:00"/>
    <n v="7"/>
    <n v="16"/>
    <n v="9"/>
    <n v="2018"/>
    <s v="Sunday"/>
    <n v="671"/>
    <n v="602"/>
    <n v="96.62"/>
    <n v="9310"/>
    <n v="448"/>
    <n v="281"/>
    <n v="211192"/>
    <n v="16529.8184"/>
    <n v="392"/>
    <x v="14"/>
    <n v="2.2573100061328958E-2"/>
    <x v="1"/>
  </r>
  <r>
    <n v="223"/>
    <n v="490"/>
    <s v="08:10"/>
    <d v="2018-09-23T00:00:00"/>
    <n v="7"/>
    <n v="23"/>
    <n v="9"/>
    <n v="2018"/>
    <s v="Sunday"/>
    <n v="489"/>
    <n v="283"/>
    <n v="95.69"/>
    <n v="8677"/>
    <n v="405"/>
    <n v="238"/>
    <n v="216277"/>
    <n v="14312.4478"/>
    <n v="341"/>
    <x v="14"/>
    <n v="2.0154325094916121E-2"/>
    <x v="1"/>
  </r>
  <r>
    <n v="224"/>
    <n v="396"/>
    <s v="06:36"/>
    <d v="2018-09-30T00:00:00"/>
    <n v="7"/>
    <n v="30"/>
    <n v="9"/>
    <n v="2018"/>
    <s v="Sunday"/>
    <n v="445"/>
    <n v="200"/>
    <n v="96.54"/>
    <n v="7119"/>
    <n v="331"/>
    <n v="212"/>
    <n v="167533"/>
    <n v="9903.5969999999998"/>
    <n v="293"/>
    <x v="14"/>
    <n v="1.6560289981683646E-2"/>
    <x v="1"/>
  </r>
  <r>
    <n v="225"/>
    <n v="447"/>
    <s v="07:27"/>
    <d v="2018-10-08T00:00:00"/>
    <n v="8"/>
    <n v="8"/>
    <n v="10"/>
    <n v="2018"/>
    <s v="Monday"/>
    <n v="429"/>
    <n v="212"/>
    <n v="97.78"/>
    <n v="6823"/>
    <n v="348"/>
    <n v="234"/>
    <n v="152129"/>
    <n v="9895.3857000000007"/>
    <n v="298"/>
    <x v="14"/>
    <n v="1.5920402424431573E-2"/>
    <x v="1"/>
  </r>
  <r>
    <n v="226"/>
    <n v="657"/>
    <s v="10:57"/>
    <d v="2018-10-16T00:00:00"/>
    <n v="8"/>
    <n v="16"/>
    <n v="10"/>
    <n v="2018"/>
    <s v="Tuesday"/>
    <n v="806"/>
    <n v="285"/>
    <n v="98.29"/>
    <n v="8966"/>
    <n v="311"/>
    <n v="281"/>
    <n v="169091"/>
    <n v="13205.3184"/>
    <n v="259"/>
    <x v="14"/>
    <n v="2.1451163877613654E-2"/>
    <x v="1"/>
  </r>
  <r>
    <n v="227"/>
    <n v="582"/>
    <s v="09:42"/>
    <d v="2018-10-22T00:00:00"/>
    <n v="6"/>
    <n v="22"/>
    <n v="10"/>
    <n v="2018"/>
    <s v="Monday"/>
    <n v="725"/>
    <n v="953"/>
    <n v="98.62"/>
    <n v="11410"/>
    <n v="792"/>
    <n v="282"/>
    <n v="261496"/>
    <n v="20544.623"/>
    <n v="734"/>
    <x v="14"/>
    <n v="2.7916161164383762E-2"/>
    <x v="1"/>
  </r>
  <r>
    <n v="228"/>
    <n v="639"/>
    <s v="10:39"/>
    <d v="2018-10-30T00:00:00"/>
    <n v="8"/>
    <n v="30"/>
    <n v="10"/>
    <n v="2018"/>
    <s v="Tuesday"/>
    <n v="1188"/>
    <n v="4190"/>
    <n v="98.35"/>
    <n v="27222"/>
    <n v="3681"/>
    <n v="269"/>
    <n v="670990"/>
    <n v="50228.543899999997"/>
    <n v="3538"/>
    <x v="14"/>
    <n v="6.9534447888058584E-2"/>
    <x v="1"/>
  </r>
  <r>
    <n v="229"/>
    <n v="437"/>
    <s v="07:17"/>
    <d v="2018-11-07T00:00:00"/>
    <n v="8"/>
    <n v="7"/>
    <n v="11"/>
    <n v="2018"/>
    <s v="Wednesday"/>
    <n v="543"/>
    <n v="488"/>
    <n v="98.44"/>
    <n v="12922"/>
    <n v="618"/>
    <n v="235"/>
    <n v="330893"/>
    <n v="21646.300800000001"/>
    <n v="561"/>
    <x v="14"/>
    <n v="2.976117028779391E-2"/>
    <x v="1"/>
  </r>
  <r>
    <n v="230"/>
    <n v="546"/>
    <s v="09:06"/>
    <d v="2018-11-14T00:00:00"/>
    <n v="7"/>
    <n v="14"/>
    <n v="11"/>
    <n v="2018"/>
    <s v="Wednesday"/>
    <n v="471"/>
    <n v="602"/>
    <n v="98.5"/>
    <n v="9693"/>
    <n v="514"/>
    <n v="283"/>
    <n v="230848"/>
    <n v="18147.304100000001"/>
    <n v="475"/>
    <x v="14"/>
    <n v="2.296343147125272E-2"/>
    <x v="1"/>
  </r>
  <r>
    <n v="231"/>
    <n v="680"/>
    <s v="11:20"/>
    <d v="2018-11-24T00:00:00"/>
    <n v="10"/>
    <n v="24"/>
    <n v="11"/>
    <n v="2018"/>
    <s v="Saturday"/>
    <n v="469"/>
    <n v="891"/>
    <n v="98.36"/>
    <n v="14274"/>
    <n v="1146"/>
    <n v="323"/>
    <n v="391705"/>
    <n v="35176.212500000001"/>
    <n v="1067"/>
    <x v="14"/>
    <n v="3.3346673566929691E-2"/>
    <x v="1"/>
  </r>
  <r>
    <n v="232"/>
    <n v="435"/>
    <s v="07:15"/>
    <d v="2018-12-04T00:00:00"/>
    <n v="10"/>
    <n v="4"/>
    <n v="12"/>
    <n v="2018"/>
    <s v="Tuesday"/>
    <n v="509"/>
    <n v="784"/>
    <n v="98"/>
    <n v="14349"/>
    <n v="1813"/>
    <n v="236"/>
    <n v="290716"/>
    <n v="19088.001799999998"/>
    <n v="1766"/>
    <x v="14"/>
    <n v="3.3363737235123078E-2"/>
    <x v="1"/>
  </r>
  <r>
    <n v="233"/>
    <n v="485"/>
    <s v="08:05"/>
    <d v="2018-12-14T00:00:00"/>
    <n v="10"/>
    <n v="14"/>
    <n v="12"/>
    <n v="2018"/>
    <s v="Friday"/>
    <n v="505"/>
    <n v="646"/>
    <n v="98.4"/>
    <n v="11402"/>
    <n v="513"/>
    <n v="260"/>
    <n v="250995"/>
    <n v="18166.1751"/>
    <n v="460"/>
    <x v="14"/>
    <n v="2.6775028353950903E-2"/>
    <x v="1"/>
  </r>
  <r>
    <n v="234"/>
    <n v="437"/>
    <s v="07:17"/>
    <d v="2018-12-23T00:00:00"/>
    <n v="9"/>
    <n v="23"/>
    <n v="12"/>
    <n v="2018"/>
    <s v="Sunday"/>
    <n v="703"/>
    <n v="674"/>
    <n v="96.95"/>
    <n v="11363"/>
    <n v="655"/>
    <n v="223"/>
    <n v="225651"/>
    <n v="14020.3652"/>
    <n v="581"/>
    <x v="14"/>
    <n v="2.7173891597971362E-2"/>
    <x v="1"/>
  </r>
  <r>
    <n v="235"/>
    <n v="1318"/>
    <s v="21:58"/>
    <d v="2018-12-31T00:00:00"/>
    <n v="8"/>
    <n v="31"/>
    <n v="12"/>
    <n v="2018"/>
    <s v="Monday"/>
    <n v="1113"/>
    <n v="1094"/>
    <n v="97.48"/>
    <n v="17415"/>
    <n v="965"/>
    <n v="429"/>
    <n v="372225"/>
    <n v="44452.610500000003"/>
    <n v="874"/>
    <x v="14"/>
    <n v="4.1852912161333911E-2"/>
    <x v="2"/>
  </r>
  <r>
    <n v="236"/>
    <n v="498"/>
    <s v="08:18"/>
    <d v="2019-01-11T00:00:00"/>
    <n v="11"/>
    <n v="11"/>
    <n v="1"/>
    <n v="2019"/>
    <s v="Friday"/>
    <n v="431"/>
    <n v="554"/>
    <n v="97.29"/>
    <n v="11978"/>
    <n v="763"/>
    <n v="269"/>
    <n v="259918"/>
    <n v="19451.204600000001"/>
    <n v="686"/>
    <x v="14"/>
    <n v="2.7649541348862064E-2"/>
    <x v="1"/>
  </r>
  <r>
    <n v="237"/>
    <n v="638"/>
    <s v="10:38"/>
    <d v="2019-01-21T00:00:00"/>
    <n v="10"/>
    <n v="21"/>
    <n v="1"/>
    <n v="2019"/>
    <s v="Monday"/>
    <n v="455"/>
    <n v="403"/>
    <n v="97.99"/>
    <n v="10429"/>
    <n v="540"/>
    <n v="269"/>
    <n v="220024"/>
    <n v="16467.834599999998"/>
    <n v="478"/>
    <x v="14"/>
    <n v="2.4074702862347155E-2"/>
    <x v="1"/>
  </r>
  <r>
    <n v="238"/>
    <n v="809"/>
    <s v="13:29"/>
    <d v="2019-01-30T00:00:00"/>
    <n v="9"/>
    <n v="30"/>
    <n v="1"/>
    <n v="2019"/>
    <s v="Wednesday"/>
    <n v="539"/>
    <n v="512"/>
    <n v="97.16"/>
    <n v="7355"/>
    <n v="522"/>
    <n v="230"/>
    <n v="155912"/>
    <n v="9983.27"/>
    <n v="477"/>
    <x v="14"/>
    <n v="1.7929649354203082E-2"/>
    <x v="1"/>
  </r>
  <r>
    <n v="239"/>
    <n v="467"/>
    <s v="07:47"/>
    <d v="2019-02-05T00:00:00"/>
    <n v="6"/>
    <n v="5"/>
    <n v="2"/>
    <n v="2019"/>
    <s v="Tuesday"/>
    <n v="462"/>
    <n v="436"/>
    <n v="97.49"/>
    <n v="10932"/>
    <n v="791"/>
    <n v="237"/>
    <n v="269294"/>
    <n v="17755.971799999999"/>
    <n v="726"/>
    <x v="14"/>
    <n v="2.5232899340973405E-2"/>
    <x v="1"/>
  </r>
  <r>
    <n v="240"/>
    <n v="545"/>
    <s v="09:05"/>
    <d v="2019-02-17T00:00:00"/>
    <n v="12"/>
    <n v="17"/>
    <n v="2"/>
    <n v="2019"/>
    <s v="Sunday"/>
    <n v="582"/>
    <n v="1379"/>
    <n v="98.65"/>
    <n v="16430"/>
    <n v="1107"/>
    <n v="265"/>
    <n v="396276"/>
    <n v="29229.612099999998"/>
    <n v="1030"/>
    <x v="14"/>
    <n v="3.9227240218076234E-2"/>
    <x v="1"/>
  </r>
  <r>
    <n v="241"/>
    <n v="463"/>
    <s v="07:43"/>
    <d v="2019-03-10T00:00:00"/>
    <n v="21"/>
    <n v="10"/>
    <n v="3"/>
    <n v="2019"/>
    <s v="Sunday"/>
    <n v="490"/>
    <n v="373"/>
    <n v="98.09"/>
    <n v="9918"/>
    <n v="427"/>
    <n v="250"/>
    <n v="223655"/>
    <n v="15583.9773"/>
    <n v="346"/>
    <x v="15"/>
    <n v="2.2995425849115323E-2"/>
    <x v="1"/>
  </r>
  <r>
    <n v="242"/>
    <n v="512"/>
    <s v="08:32"/>
    <d v="2019-04-01T00:00:00"/>
    <n v="22"/>
    <n v="1"/>
    <n v="4"/>
    <n v="2019"/>
    <s v="Monday"/>
    <n v="528"/>
    <n v="538"/>
    <n v="98.72"/>
    <n v="8895"/>
    <n v="285"/>
    <n v="276"/>
    <n v="121386"/>
    <n v="9330.6144000000004"/>
    <n v="231"/>
    <x v="15"/>
    <n v="2.1246399859292994E-2"/>
    <x v="1"/>
  </r>
  <r>
    <n v="243"/>
    <n v="534"/>
    <s v="08:54"/>
    <d v="2019-04-22T00:00:00"/>
    <n v="21"/>
    <n v="22"/>
    <n v="4"/>
    <n v="2019"/>
    <s v="Monday"/>
    <n v="352"/>
    <n v="222"/>
    <n v="98.38"/>
    <n v="8888"/>
    <n v="308"/>
    <n v="261"/>
    <n v="151469"/>
    <n v="11022.5998"/>
    <n v="255"/>
    <x v="15"/>
    <n v="2.018205355573038E-2"/>
    <x v="1"/>
  </r>
  <r>
    <n v="244"/>
    <n v="588"/>
    <s v="09:48"/>
    <d v="2019-05-19T00:00:00"/>
    <n v="27"/>
    <n v="19"/>
    <n v="5"/>
    <n v="2019"/>
    <s v="Sunday"/>
    <n v="361"/>
    <n v="372"/>
    <n v="97.79"/>
    <n v="10856"/>
    <n v="382"/>
    <n v="266"/>
    <n v="202049"/>
    <n v="14971.502200000001"/>
    <n v="295"/>
    <x v="15"/>
    <n v="2.4718856336647572E-2"/>
    <x v="1"/>
  </r>
  <r>
    <n v="245"/>
    <n v="534"/>
    <s v="08:54"/>
    <d v="2019-06-04T00:00:00"/>
    <n v="16"/>
    <n v="4"/>
    <n v="6"/>
    <n v="2019"/>
    <s v="Tuesday"/>
    <n v="484"/>
    <n v="432"/>
    <n v="97.74"/>
    <n v="12871"/>
    <n v="959"/>
    <n v="265"/>
    <n v="327178"/>
    <n v="24111.417099999999"/>
    <n v="871"/>
    <x v="15"/>
    <n v="2.9407099172781094E-2"/>
    <x v="1"/>
  </r>
  <r>
    <n v="246"/>
    <n v="615"/>
    <s v="10:15"/>
    <d v="2019-06-29T00:00:00"/>
    <n v="25"/>
    <n v="29"/>
    <n v="6"/>
    <n v="2019"/>
    <s v="Saturday"/>
    <n v="417"/>
    <n v="334"/>
    <n v="98.08"/>
    <n v="11743"/>
    <n v="568"/>
    <n v="303"/>
    <n v="228563"/>
    <n v="19251.718099999998"/>
    <n v="494"/>
    <x v="15"/>
    <n v="2.664918380102466E-2"/>
    <x v="1"/>
  </r>
  <r>
    <n v="247"/>
    <n v="545"/>
    <s v="09:05"/>
    <d v="2019-07-19T00:00:00"/>
    <n v="20"/>
    <n v="19"/>
    <n v="7"/>
    <n v="2019"/>
    <s v="Friday"/>
    <n v="460"/>
    <n v="348"/>
    <n v="97.86"/>
    <n v="11551"/>
    <n v="803"/>
    <n v="268"/>
    <n v="192874"/>
    <n v="14408.8817"/>
    <n v="701"/>
    <x v="15"/>
    <n v="2.6361234400261231E-2"/>
    <x v="1"/>
  </r>
  <r>
    <n v="248"/>
    <n v="613"/>
    <s v="10:13"/>
    <d v="2019-08-12T00:00:00"/>
    <n v="24"/>
    <n v="12"/>
    <n v="8"/>
    <n v="2019"/>
    <s v="Monday"/>
    <n v="350"/>
    <n v="314"/>
    <n v="98.22"/>
    <n v="11131"/>
    <n v="596"/>
    <n v="302"/>
    <n v="249471"/>
    <n v="20964.2582"/>
    <n v="527"/>
    <x v="15"/>
    <n v="2.5158245792627331E-2"/>
    <x v="1"/>
  </r>
  <r>
    <n v="249"/>
    <n v="797"/>
    <s v="13:17"/>
    <d v="2019-09-09T00:00:00"/>
    <n v="28"/>
    <n v="9"/>
    <n v="9"/>
    <n v="2019"/>
    <s v="Monday"/>
    <n v="1234"/>
    <n v="656"/>
    <n v="99.14"/>
    <n v="19610"/>
    <n v="1197"/>
    <n v="349"/>
    <n v="207817"/>
    <n v="20200.887699999999"/>
    <n v="1120"/>
    <x v="15"/>
    <n v="4.5858608269731885E-2"/>
    <x v="1"/>
  </r>
  <r>
    <n v="250"/>
    <n v="545"/>
    <s v="09:05"/>
    <d v="2019-09-30T00:00:00"/>
    <n v="21"/>
    <n v="30"/>
    <n v="9"/>
    <n v="2019"/>
    <s v="Monday"/>
    <n v="394"/>
    <n v="564"/>
    <n v="98.64"/>
    <n v="10905"/>
    <n v="567"/>
    <n v="253"/>
    <n v="186472"/>
    <n v="13114.9264"/>
    <n v="494"/>
    <x v="15"/>
    <n v="2.5303286972271133E-2"/>
    <x v="1"/>
  </r>
  <r>
    <n v="251"/>
    <n v="648"/>
    <s v="10:48"/>
    <d v="2019-10-24T00:00:00"/>
    <n v="24"/>
    <n v="24"/>
    <n v="10"/>
    <n v="2019"/>
    <s v="Thursday"/>
    <n v="502"/>
    <n v="799"/>
    <n v="98.56"/>
    <n v="16989"/>
    <n v="1523"/>
    <n v="309"/>
    <n v="343319"/>
    <n v="29472.824799999999"/>
    <n v="1437"/>
    <x v="15"/>
    <n v="3.9011811407134708E-2"/>
    <x v="1"/>
  </r>
  <r>
    <n v="252"/>
    <n v="602"/>
    <s v="10:02"/>
    <d v="2019-11-17T00:00:00"/>
    <n v="24"/>
    <n v="17"/>
    <n v="11"/>
    <n v="2019"/>
    <s v="Sunday"/>
    <n v="309"/>
    <n v="360"/>
    <n v="98.79"/>
    <n v="7810"/>
    <n v="180"/>
    <n v="314"/>
    <n v="112983"/>
    <n v="9874.8711000000003"/>
    <n v="108"/>
    <x v="15"/>
    <n v="1.8085355326467753E-2"/>
    <x v="1"/>
  </r>
  <r>
    <n v="253"/>
    <n v="598"/>
    <s v="09:58"/>
    <d v="2019-12-14T00:00:00"/>
    <n v="27"/>
    <n v="14"/>
    <n v="12"/>
    <n v="2019"/>
    <s v="Saturday"/>
    <n v="301"/>
    <n v="572"/>
    <n v="99.01"/>
    <n v="9397"/>
    <n v="376"/>
    <n v="297"/>
    <n v="137281"/>
    <n v="11339.8539"/>
    <n v="325"/>
    <x v="15"/>
    <n v="2.1905484043262625E-2"/>
    <x v="1"/>
  </r>
  <r>
    <n v="254"/>
    <n v="501"/>
    <s v="08:21"/>
    <d v="2020-01-12T00:00:00"/>
    <n v="29"/>
    <n v="12"/>
    <n v="1"/>
    <n v="2020"/>
    <s v="Sunday"/>
    <n v="332"/>
    <n v="238"/>
    <n v="98.94"/>
    <n v="8891"/>
    <n v="183"/>
    <n v="261"/>
    <n v="138645"/>
    <n v="10057.4768"/>
    <n v="132"/>
    <x v="15"/>
    <n v="2.0179920597206205E-2"/>
    <x v="1"/>
  </r>
  <r>
    <n v="255"/>
    <n v="480"/>
    <s v="08:00"/>
    <d v="2020-01-25T00:00:00"/>
    <n v="13"/>
    <n v="25"/>
    <n v="1"/>
    <n v="2020"/>
    <s v="Saturday"/>
    <n v="259"/>
    <n v="449"/>
    <n v="98.8"/>
    <n v="11931"/>
    <n v="504"/>
    <n v="235"/>
    <n v="209530"/>
    <n v="13702.5813"/>
    <n v="431"/>
    <x v="15"/>
    <n v="2.6958462787029829E-2"/>
    <x v="1"/>
  </r>
  <r>
    <n v="256"/>
    <n v="497"/>
    <s v="08:17"/>
    <d v="2020-02-25T00:00:00"/>
    <n v="31"/>
    <n v="25"/>
    <n v="2"/>
    <n v="2020"/>
    <s v="Tuesday"/>
    <n v="989"/>
    <n v="313"/>
    <n v="98.54"/>
    <n v="10022"/>
    <n v="321"/>
    <n v="249"/>
    <n v="142820"/>
    <n v="9903.9793000000009"/>
    <n v="255"/>
    <x v="15"/>
    <n v="2.4153622327741577E-2"/>
    <x v="1"/>
  </r>
  <r>
    <n v="257"/>
    <n v="1008"/>
    <s v="16:48"/>
    <d v="2020-03-23T00:00:00"/>
    <n v="27"/>
    <n v="23"/>
    <n v="3"/>
    <n v="2020"/>
    <s v="Monday"/>
    <n v="1182"/>
    <n v="706"/>
    <n v="98.97"/>
    <n v="14894"/>
    <n v="1189"/>
    <n v="378"/>
    <n v="241060"/>
    <n v="25370.545099999999"/>
    <n v="1125"/>
    <x v="16"/>
    <n v="3.5795309952680952E-2"/>
    <x v="2"/>
  </r>
  <r>
    <n v="258"/>
    <n v="1072"/>
    <s v="17:52"/>
    <d v="2020-04-22T00:00:00"/>
    <n v="30"/>
    <n v="22"/>
    <n v="4"/>
    <n v="2020"/>
    <s v="Wednesday"/>
    <n v="483"/>
    <n v="817"/>
    <n v="98.78"/>
    <n v="12680"/>
    <n v="455"/>
    <n v="443"/>
    <n v="197294"/>
    <n v="24321.5906"/>
    <n v="394"/>
    <x v="16"/>
    <n v="2.9818760167946597E-2"/>
    <x v="2"/>
  </r>
  <r>
    <n v="259"/>
    <n v="1057"/>
    <s v="17:37"/>
    <d v="2020-05-22T00:00:00"/>
    <n v="30"/>
    <n v="22"/>
    <n v="5"/>
    <n v="2020"/>
    <s v="Friday"/>
    <n v="765"/>
    <n v="500"/>
    <n v="98.89"/>
    <n v="13771"/>
    <n v="338"/>
    <n v="468"/>
    <n v="181882"/>
    <n v="23667.008399999999"/>
    <n v="252"/>
    <x v="16"/>
    <n v="3.2071164369473888E-2"/>
    <x v="2"/>
  </r>
  <r>
    <n v="260"/>
    <n v="1100"/>
    <s v="18:20"/>
    <d v="2020-06-21T00:00:00"/>
    <n v="30"/>
    <n v="21"/>
    <n v="6"/>
    <n v="2020"/>
    <s v="Sunday"/>
    <n v="474"/>
    <n v="735"/>
    <n v="98.89"/>
    <n v="15086"/>
    <n v="988"/>
    <n v="452"/>
    <n v="302999"/>
    <n v="38104.215400000001"/>
    <n v="866"/>
    <x v="16"/>
    <n v="3.475655915140842E-2"/>
    <x v="2"/>
  </r>
  <r>
    <n v="261"/>
    <n v="1038"/>
    <s v="17:18"/>
    <d v="2020-07-12T00:00:00"/>
    <n v="21"/>
    <n v="12"/>
    <n v="7"/>
    <n v="2020"/>
    <s v="Sunday"/>
    <n v="544"/>
    <n v="828"/>
    <n v="99.11"/>
    <n v="12571"/>
    <n v="470"/>
    <n v="432"/>
    <n v="151119"/>
    <n v="18162.204099999999"/>
    <n v="392"/>
    <x v="16"/>
    <n v="2.9739840702552173E-2"/>
    <x v="2"/>
  </r>
  <r>
    <n v="262"/>
    <n v="605"/>
    <s v="10:05"/>
    <d v="2020-08-19T00:00:00"/>
    <n v="38"/>
    <n v="19"/>
    <n v="8"/>
    <n v="2020"/>
    <s v="Wednesday"/>
    <n v="573"/>
    <n v="241"/>
    <n v="98.69"/>
    <n v="10742"/>
    <n v="401"/>
    <n v="299"/>
    <n v="146493"/>
    <n v="12204.544400000001"/>
    <n v="315"/>
    <x v="16"/>
    <n v="2.4648468705349844E-2"/>
    <x v="1"/>
  </r>
  <r>
    <n v="263"/>
    <n v="530"/>
    <s v="08:50"/>
    <d v="2020-09-16T00:00:00"/>
    <n v="28"/>
    <n v="16"/>
    <n v="9"/>
    <n v="2020"/>
    <s v="Wednesday"/>
    <n v="384"/>
    <n v="185"/>
    <n v="99.14"/>
    <n v="8803"/>
    <n v="133"/>
    <n v="286"/>
    <n v="102769"/>
    <n v="8187.4587000000001"/>
    <n v="81"/>
    <x v="16"/>
    <n v="1.9990087288554757E-2"/>
    <x v="1"/>
  </r>
  <r>
    <n v="264"/>
    <n v="663"/>
    <s v="11:03"/>
    <d v="2020-09-20T00:00:00"/>
    <n v="4"/>
    <n v="20"/>
    <n v="9"/>
    <n v="2020"/>
    <s v="Sunday"/>
    <n v="294"/>
    <n v="254"/>
    <n v="98.94"/>
    <n v="8300"/>
    <n v="175"/>
    <n v="348"/>
    <n v="89916"/>
    <n v="8694.7829999999994"/>
    <n v="136"/>
    <x v="16"/>
    <n v="1.88724170218878E-2"/>
    <x v="1"/>
  </r>
  <r>
    <n v="265"/>
    <n v="519"/>
    <s v="08:39"/>
    <d v="2020-10-27T00:00:00"/>
    <n v="37"/>
    <n v="27"/>
    <n v="10"/>
    <n v="2020"/>
    <s v="Tuesday"/>
    <n v="342"/>
    <n v="1520"/>
    <n v="99.16"/>
    <n v="12617"/>
    <n v="471"/>
    <n v="294"/>
    <n v="170779"/>
    <n v="13965.012500000001"/>
    <n v="428"/>
    <x v="16"/>
    <n v="3.0883106471509207E-2"/>
    <x v="1"/>
  </r>
  <r>
    <n v="266"/>
    <n v="691"/>
    <s v="11:31"/>
    <d v="2020-11-10T00:00:00"/>
    <n v="14"/>
    <n v="10"/>
    <n v="11"/>
    <n v="2020"/>
    <s v="Tuesday"/>
    <n v="290"/>
    <n v="276"/>
    <n v="98.69"/>
    <n v="12992"/>
    <n v="1154"/>
    <n v="333"/>
    <n v="218899"/>
    <n v="20251.1633"/>
    <n v="1073"/>
    <x v="16"/>
    <n v="2.8918651670745345E-2"/>
    <x v="1"/>
  </r>
  <r>
    <n v="267"/>
    <n v="626"/>
    <s v="10:26"/>
    <d v="2020-12-03T00:00:00"/>
    <n v="23"/>
    <n v="3"/>
    <n v="12"/>
    <n v="2020"/>
    <s v="Thursday"/>
    <n v="251"/>
    <n v="293"/>
    <n v="99"/>
    <n v="7951"/>
    <n v="262"/>
    <n v="338"/>
    <n v="102047"/>
    <n v="9583.1926000000003"/>
    <n v="220"/>
    <x v="16"/>
    <n v="1.8119482662854527E-2"/>
    <x v="1"/>
  </r>
  <r>
    <n v="268"/>
    <n v="767"/>
    <s v="12:47"/>
    <d v="2020-12-30T00:00:00"/>
    <n v="27"/>
    <n v="30"/>
    <n v="12"/>
    <n v="2020"/>
    <s v="Wednesday"/>
    <n v="266"/>
    <n v="341"/>
    <n v="99.38"/>
    <n v="7259"/>
    <n v="159"/>
    <n v="389"/>
    <n v="83862"/>
    <n v="9070.1005000000005"/>
    <n v="126"/>
    <x v="16"/>
    <n v="1.6777851751149351E-2"/>
    <x v="1"/>
  </r>
  <r>
    <n v="269"/>
    <n v="791"/>
    <s v="13:11"/>
    <d v="2021-01-08T00:00:00"/>
    <n v="9"/>
    <n v="8"/>
    <n v="1"/>
    <n v="2021"/>
    <s v="Friday"/>
    <n v="434"/>
    <n v="1390"/>
    <n v="99.06"/>
    <n v="9845"/>
    <n v="310"/>
    <n v="366"/>
    <n v="119744"/>
    <n v="12197.1517"/>
    <n v="269"/>
    <x v="16"/>
    <n v="2.4889493018581461E-2"/>
    <x v="1"/>
  </r>
  <r>
    <n v="270"/>
    <n v="1723"/>
    <s v="28:43"/>
    <d v="2021-01-20T00:00:00"/>
    <n v="12"/>
    <n v="20"/>
    <n v="1"/>
    <n v="2021"/>
    <s v="Wednesday"/>
    <n v="198"/>
    <n v="56"/>
    <n v="97.83"/>
    <n v="3520"/>
    <n v="115"/>
    <n v="395"/>
    <n v="41517"/>
    <n v="4558.4979000000003"/>
    <n v="92"/>
    <x v="16"/>
    <n v="8.0497854702310766E-3"/>
    <x v="2"/>
  </r>
  <r>
    <n v="271"/>
    <n v="547"/>
    <s v="09:07"/>
    <d v="2021-01-31T00:00:00"/>
    <n v="11"/>
    <n v="31"/>
    <n v="1"/>
    <n v="2021"/>
    <s v="Sunday"/>
    <n v="437"/>
    <n v="57"/>
    <n v="98.22"/>
    <n v="5578"/>
    <n v="96"/>
    <n v="286"/>
    <n v="46865"/>
    <n v="3725.9108000000001"/>
    <n v="72"/>
    <x v="16"/>
    <n v="1.2951324158781953E-2"/>
    <x v="1"/>
  </r>
  <r>
    <n v="272"/>
    <n v="476"/>
    <s v="07:56"/>
    <d v="2021-02-16T00:00:00"/>
    <n v="16"/>
    <n v="16"/>
    <n v="2"/>
    <n v="2021"/>
    <s v="Tuesday"/>
    <n v="216"/>
    <n v="124"/>
    <n v="98.44"/>
    <n v="3033"/>
    <n v="164"/>
    <n v="126"/>
    <n v="46871"/>
    <n v="1646.7245"/>
    <n v="132"/>
    <x v="16"/>
    <n v="7.1944691020374724E-3"/>
    <x v="1"/>
  </r>
  <r>
    <n v="273"/>
    <n v="1199"/>
    <s v="19:59"/>
    <d v="2021-03-02T00:00:00"/>
    <n v="14"/>
    <n v="2"/>
    <n v="3"/>
    <n v="2021"/>
    <s v="Tuesday"/>
    <n v="378"/>
    <n v="148"/>
    <n v="98.82"/>
    <n v="6284"/>
    <n v="125"/>
    <n v="565"/>
    <n v="73197"/>
    <n v="11496.6335"/>
    <n v="92"/>
    <x v="16"/>
    <n v="1.4525447549622053E-2"/>
    <x v="2"/>
  </r>
  <r>
    <n v="274"/>
    <n v="539"/>
    <s v="08:59"/>
    <d v="2021-03-14T00:00:00"/>
    <n v="12"/>
    <n v="14"/>
    <n v="3"/>
    <n v="2021"/>
    <s v="Sunday"/>
    <n v="305"/>
    <n v="153"/>
    <n v="99.07"/>
    <n v="6306"/>
    <n v="1071"/>
    <n v="323"/>
    <n v="58306"/>
    <n v="5242.9164000000001"/>
    <n v="358"/>
    <x v="16"/>
    <n v="1.442733145751007E-2"/>
    <x v="1"/>
  </r>
  <r>
    <n v="275"/>
    <n v="435"/>
    <s v="07:15"/>
    <d v="2021-03-23T00:00:00"/>
    <n v="9"/>
    <n v="23"/>
    <n v="3"/>
    <n v="2021"/>
    <s v="Tuesday"/>
    <n v="285"/>
    <n v="119"/>
    <n v="99.13"/>
    <n v="5689"/>
    <n v="79"/>
    <n v="259"/>
    <n v="60438"/>
    <n v="4350.2705999999998"/>
    <n v="62"/>
    <x v="16"/>
    <n v="1.2996116287789598E-2"/>
    <x v="1"/>
  </r>
  <r>
    <n v="276"/>
    <n v="568"/>
    <s v="09:28"/>
    <d v="2021-04-02T00:00:00"/>
    <n v="10"/>
    <n v="2"/>
    <n v="4"/>
    <n v="2021"/>
    <s v="Friday"/>
    <n v="199"/>
    <n v="67"/>
    <n v="98.89"/>
    <n v="4898"/>
    <n v="143"/>
    <n v="349"/>
    <n v="61491"/>
    <n v="5971.1079"/>
    <n v="125"/>
    <x v="17"/>
    <n v="1.1014597818832347E-2"/>
    <x v="1"/>
  </r>
  <r>
    <n v="277"/>
    <n v="417"/>
    <s v="06:57"/>
    <d v="2021-04-09T00:00:00"/>
    <n v="7"/>
    <n v="9"/>
    <n v="4"/>
    <n v="2021"/>
    <s v="Friday"/>
    <n v="205"/>
    <n v="106"/>
    <n v="99.18"/>
    <n v="5956"/>
    <n v="246"/>
    <n v="240"/>
    <n v="70755"/>
    <n v="4736.3991999999998"/>
    <n v="225"/>
    <x v="17"/>
    <n v="1.3367251070995801E-2"/>
    <x v="1"/>
  </r>
  <r>
    <n v="278"/>
    <n v="470"/>
    <s v="07:50"/>
    <d v="2021-04-16T00:00:00"/>
    <n v="7"/>
    <n v="16"/>
    <n v="4"/>
    <n v="2021"/>
    <s v="Friday"/>
    <n v="294"/>
    <n v="394"/>
    <n v="99.02"/>
    <n v="11806"/>
    <n v="1877"/>
    <n v="259"/>
    <n v="188324"/>
    <n v="13579.6605"/>
    <n v="1824"/>
    <x v="17"/>
    <n v="2.664918380102466E-2"/>
    <x v="1"/>
  </r>
  <r>
    <n v="279"/>
    <n v="407"/>
    <s v="06:47"/>
    <d v="2021-05-03T00:00:00"/>
    <n v="17"/>
    <n v="3"/>
    <n v="5"/>
    <n v="2021"/>
    <s v="Monday"/>
    <n v="184"/>
    <n v="141"/>
    <n v="99.14"/>
    <n v="6891"/>
    <n v="306"/>
    <n v="247"/>
    <n v="97296"/>
    <n v="6688.0371999999998"/>
    <n v="278"/>
    <x v="17"/>
    <n v="1.5391428710436524E-2"/>
    <x v="1"/>
  </r>
  <r>
    <n v="280"/>
    <n v="597"/>
    <s v="09:57"/>
    <d v="2021-05-23T00:00:00"/>
    <n v="20"/>
    <n v="23"/>
    <n v="5"/>
    <n v="2021"/>
    <s v="Sunday"/>
    <n v="239"/>
    <n v="118"/>
    <n v="99.6"/>
    <n v="5770"/>
    <n v="150"/>
    <n v="311"/>
    <n v="73403"/>
    <n v="6353.4408999999996"/>
    <n v="114"/>
    <x v="17"/>
    <n v="1.3068636877611501E-2"/>
    <x v="1"/>
  </r>
  <r>
    <n v="281"/>
    <n v="842"/>
    <s v="14:02"/>
    <d v="2021-06-13T00:00:00"/>
    <n v="21"/>
    <n v="13"/>
    <n v="6"/>
    <n v="2021"/>
    <s v="Sunday"/>
    <n v="179"/>
    <n v="116"/>
    <n v="99.54"/>
    <n v="5610"/>
    <n v="115"/>
    <n v="450"/>
    <n v="56888"/>
    <n v="7120.9803000000002"/>
    <n v="95"/>
    <x v="17"/>
    <n v="1.2595120085244967E-2"/>
    <x v="1"/>
  </r>
  <r>
    <n v="282"/>
    <n v="481"/>
    <s v="08:01"/>
    <d v="2021-06-26T00:00:00"/>
    <n v="13"/>
    <n v="26"/>
    <n v="6"/>
    <n v="2021"/>
    <s v="Saturday"/>
    <n v="181"/>
    <n v="148"/>
    <n v="99.19"/>
    <n v="6228"/>
    <n v="274"/>
    <n v="254"/>
    <n v="87480"/>
    <n v="6172.2624999999998"/>
    <n v="233"/>
    <x v="17"/>
    <n v="1.3985809043006139E-2"/>
    <x v="1"/>
  </r>
  <r>
    <n v="283"/>
    <n v="484"/>
    <s v="08:04"/>
    <d v="2021-07-05T00:00:00"/>
    <n v="9"/>
    <n v="5"/>
    <n v="7"/>
    <n v="2021"/>
    <s v="Monday"/>
    <n v="220"/>
    <n v="128"/>
    <n v="99.32"/>
    <n v="6128"/>
    <n v="204"/>
    <n v="261"/>
    <n v="82942"/>
    <n v="6024.2695999999996"/>
    <n v="168"/>
    <x v="17"/>
    <n v="1.3813039402548079E-2"/>
    <x v="1"/>
  </r>
  <r>
    <n v="284"/>
    <n v="782"/>
    <s v="13:02"/>
    <d v="2021-08-05T00:00:00"/>
    <n v="31"/>
    <n v="5"/>
    <n v="8"/>
    <n v="2021"/>
    <s v="Thursday"/>
    <n v="206"/>
    <n v="285"/>
    <n v="98.84"/>
    <n v="7011"/>
    <n v="352"/>
    <n v="400"/>
    <n v="93487"/>
    <n v="10398.638999999999"/>
    <n v="305"/>
    <x v="17"/>
    <n v="1.600145484835017E-2"/>
    <x v="1"/>
  </r>
  <r>
    <n v="285"/>
    <n v="448"/>
    <s v="07:28"/>
    <d v="2021-09-01T00:00:00"/>
    <n v="27"/>
    <n v="1"/>
    <n v="9"/>
    <n v="2021"/>
    <s v="Wednesday"/>
    <n v="74"/>
    <n v="64"/>
    <n v="99.17"/>
    <n v="3693"/>
    <n v="70"/>
    <n v="275"/>
    <n v="44826"/>
    <n v="3435.0653000000002"/>
    <n v="45"/>
    <x v="17"/>
    <n v="8.171364106108971E-3"/>
    <x v="1"/>
  </r>
  <r>
    <n v="286"/>
    <n v="611"/>
    <s v="10:11"/>
    <d v="2021-09-04T00:00:00"/>
    <n v="3"/>
    <n v="4"/>
    <n v="9"/>
    <n v="2021"/>
    <s v="Saturday"/>
    <n v="161"/>
    <n v="247"/>
    <n v="99.23"/>
    <n v="7204"/>
    <n v="431"/>
    <n v="338"/>
    <n v="99292"/>
    <n v="9331.2469999999994"/>
    <n v="395"/>
    <x v="17"/>
    <n v="1.6236080286009261E-2"/>
    <x v="1"/>
  </r>
  <r>
    <n v="287"/>
    <n v="525"/>
    <s v="08:45"/>
    <d v="2021-09-21T00:00:00"/>
    <n v="17"/>
    <n v="21"/>
    <n v="9"/>
    <n v="2021"/>
    <s v="Tuesday"/>
    <n v="133"/>
    <n v="115"/>
    <n v="99.35"/>
    <n v="4455"/>
    <n v="148"/>
    <n v="313"/>
    <n v="51100"/>
    <n v="4453.7483000000002"/>
    <n v="120"/>
    <x v="17"/>
    <n v="1.0031303939188328E-2"/>
    <x v="1"/>
  </r>
  <r>
    <n v="288"/>
    <n v="767"/>
    <s v="12:47"/>
    <d v="2021-10-03T00:00:00"/>
    <n v="12"/>
    <n v="3"/>
    <n v="10"/>
    <n v="2021"/>
    <s v="Sunday"/>
    <n v="183"/>
    <n v="186"/>
    <n v="99.01"/>
    <n v="6715"/>
    <n v="632"/>
    <n v="414"/>
    <n v="99797"/>
    <n v="11487.999900000001"/>
    <n v="591"/>
    <x v="17"/>
    <n v="1.5109878185245612E-2"/>
    <x v="1"/>
  </r>
  <r>
    <n v="289"/>
    <n v="699"/>
    <s v="11:39"/>
    <d v="2021-10-26T00:00:00"/>
    <n v="23"/>
    <n v="26"/>
    <n v="10"/>
    <n v="2021"/>
    <s v="Tuesday"/>
    <n v="204"/>
    <n v="232"/>
    <n v="99.26"/>
    <n v="6398"/>
    <n v="379"/>
    <n v="387"/>
    <n v="99196"/>
    <n v="10671.871499999999"/>
    <n v="350"/>
    <x v="17"/>
    <n v="1.4576638554202218E-2"/>
    <x v="1"/>
  </r>
  <r>
    <n v="290"/>
    <n v="517"/>
    <s v="08:37"/>
    <d v="2021-11-05T00:00:00"/>
    <n v="10"/>
    <n v="5"/>
    <n v="11"/>
    <n v="2021"/>
    <s v="Friday"/>
    <n v="215"/>
    <n v="180"/>
    <n v="99.32"/>
    <n v="6768"/>
    <n v="1028"/>
    <n v="315"/>
    <n v="89284"/>
    <n v="7808.5003999999999"/>
    <n v="995"/>
    <x v="17"/>
    <n v="1.5278381908655325E-2"/>
    <x v="1"/>
  </r>
  <r>
    <n v="291"/>
    <n v="951"/>
    <s v="15:51"/>
    <d v="2021-11-12T00:00:00"/>
    <n v="7"/>
    <n v="12"/>
    <n v="11"/>
    <n v="2021"/>
    <s v="Friday"/>
    <n v="512"/>
    <n v="280"/>
    <n v="99.42"/>
    <n v="7683"/>
    <n v="554"/>
    <n v="446"/>
    <n v="77596"/>
    <n v="9621.2508999999991"/>
    <n v="532"/>
    <x v="17"/>
    <n v="1.8076823492371056E-2"/>
    <x v="2"/>
  </r>
  <r>
    <n v="292"/>
    <n v="629"/>
    <s v="10:29"/>
    <d v="2021-11-17T00:00:00"/>
    <n v="5"/>
    <n v="17"/>
    <n v="11"/>
    <n v="2021"/>
    <s v="Wednesday"/>
    <n v="168"/>
    <n v="252"/>
    <n v="99.1"/>
    <n v="7034"/>
    <n v="899"/>
    <n v="364"/>
    <n v="114621"/>
    <n v="11610.941500000001"/>
    <n v="862"/>
    <x v="17"/>
    <n v="1.5899072839189836E-2"/>
    <x v="1"/>
  </r>
  <r>
    <n v="293"/>
    <n v="848"/>
    <s v="14:08"/>
    <d v="2021-11-25T00:00:00"/>
    <n v="8"/>
    <n v="25"/>
    <n v="11"/>
    <n v="2021"/>
    <s v="Thursday"/>
    <n v="166"/>
    <n v="132"/>
    <n v="99.22"/>
    <n v="6899"/>
    <n v="629"/>
    <n v="432"/>
    <n v="101025"/>
    <n v="12136.250700000001"/>
    <n v="602"/>
    <x v="17"/>
    <n v="1.5350902498477228E-2"/>
    <x v="1"/>
  </r>
  <r>
    <n v="294"/>
    <n v="748"/>
    <s v="12:28"/>
    <d v="2021-12-17T00:00:00"/>
    <n v="22"/>
    <n v="17"/>
    <n v="12"/>
    <n v="2021"/>
    <s v="Friday"/>
    <n v="275"/>
    <n v="279"/>
    <n v="99.31"/>
    <n v="6637"/>
    <n v="613"/>
    <n v="391"/>
    <n v="67556"/>
    <n v="7350.7817999999997"/>
    <n v="581"/>
    <x v="18"/>
    <n v="1.5338104747332186E-2"/>
    <x v="1"/>
  </r>
  <r>
    <n v="295"/>
    <n v="572"/>
    <s v="09:32"/>
    <d v="2022-01-28T00:00:00"/>
    <n v="42"/>
    <n v="28"/>
    <n v="1"/>
    <n v="2022"/>
    <s v="Friday"/>
    <n v="136"/>
    <n v="103"/>
    <n v="99.2"/>
    <n v="4451"/>
    <n v="178"/>
    <n v="310"/>
    <n v="59232"/>
    <n v="5107.5537000000004"/>
    <n v="131"/>
    <x v="18"/>
    <n v="1.0003575478374072E-2"/>
    <x v="1"/>
  </r>
  <r>
    <n v="296"/>
    <n v="655"/>
    <s v="10:55"/>
    <d v="2022-02-07T00:00:00"/>
    <n v="10"/>
    <n v="7"/>
    <n v="2"/>
    <n v="2022"/>
    <s v="Monday"/>
    <n v="121"/>
    <n v="64"/>
    <n v="99.18"/>
    <n v="3977"/>
    <n v="110"/>
    <n v="358"/>
    <n v="58394"/>
    <n v="5821.4427999999998"/>
    <n v="86"/>
    <x v="18"/>
    <n v="8.877373377610423E-3"/>
    <x v="1"/>
  </r>
  <r>
    <n v="297"/>
    <n v="939"/>
    <s v="15:39"/>
    <d v="2022-02-22T00:00:00"/>
    <n v="15"/>
    <n v="22"/>
    <n v="2"/>
    <n v="2022"/>
    <s v="Tuesday"/>
    <n v="246"/>
    <n v="153"/>
    <n v="99.07"/>
    <n v="6788"/>
    <n v="288"/>
    <n v="434"/>
    <n v="131817"/>
    <n v="15919.5872"/>
    <n v="232"/>
    <x v="18"/>
    <n v="1.5329572913235494E-2"/>
    <x v="2"/>
  </r>
  <r>
    <n v="298"/>
    <n v="752"/>
    <s v="12:32"/>
    <d v="2022-03-03T00:00:00"/>
    <n v="9"/>
    <n v="3"/>
    <n v="3"/>
    <n v="2022"/>
    <s v="Thursday"/>
    <n v="253"/>
    <n v="174"/>
    <n v="99.01"/>
    <n v="7324"/>
    <n v="411"/>
    <n v="353"/>
    <n v="154168"/>
    <n v="15143.1644"/>
    <n v="377"/>
    <x v="18"/>
    <n v="1.6532561520869387E-2"/>
    <x v="1"/>
  </r>
  <r>
    <n v="299"/>
    <n v="721"/>
    <s v="12:01"/>
    <d v="2022-03-11T00:00:00"/>
    <n v="8"/>
    <n v="11"/>
    <n v="3"/>
    <n v="2022"/>
    <s v="Friday"/>
    <n v="100"/>
    <n v="109"/>
    <n v="99.14"/>
    <n v="5672"/>
    <n v="200"/>
    <n v="384"/>
    <n v="115321"/>
    <n v="12323.499599999999"/>
    <n v="175"/>
    <x v="18"/>
    <n v="1.2543929080664802E-2"/>
    <x v="1"/>
  </r>
  <r>
    <n v="300"/>
    <n v="728"/>
    <s v="12:08"/>
    <d v="2022-03-20T00:00:00"/>
    <n v="9"/>
    <n v="20"/>
    <n v="3"/>
    <n v="2022"/>
    <s v="Sunday"/>
    <n v="115"/>
    <n v="102"/>
    <n v="99.14"/>
    <n v="5907"/>
    <n v="241"/>
    <n v="378"/>
    <n v="122823"/>
    <n v="12919.524600000001"/>
    <n v="206"/>
    <x v="18"/>
    <n v="1.306223800203898E-2"/>
    <x v="1"/>
  </r>
  <r>
    <n v="301"/>
    <n v="738"/>
    <s v="12:18"/>
    <d v="2022-03-26T00:00:00"/>
    <n v="6"/>
    <n v="26"/>
    <n v="3"/>
    <n v="2022"/>
    <s v="Saturday"/>
    <n v="89"/>
    <n v="218"/>
    <n v="99.1"/>
    <n v="5408"/>
    <n v="116"/>
    <n v="333"/>
    <n v="87281"/>
    <n v="8087.5509000000002"/>
    <n v="96"/>
    <x v="18"/>
    <n v="1.2189857965651987E-2"/>
    <x v="1"/>
  </r>
  <r>
    <n v="302"/>
    <n v="602"/>
    <s v="10:02"/>
    <d v="2022-04-09T00:00:00"/>
    <n v="14"/>
    <n v="9"/>
    <n v="4"/>
    <n v="2022"/>
    <s v="Saturday"/>
    <n v="151"/>
    <n v="194"/>
    <n v="98.99"/>
    <n v="8727"/>
    <n v="827"/>
    <n v="304"/>
    <n v="156377"/>
    <n v="13241.9"/>
    <n v="766"/>
    <x v="18"/>
    <n v="1.935019973130268E-2"/>
    <x v="1"/>
  </r>
  <r>
    <n v="303"/>
    <n v="523"/>
    <s v="08:43"/>
    <d v="2022-04-19T00:00:00"/>
    <n v="10"/>
    <n v="19"/>
    <n v="4"/>
    <n v="2022"/>
    <s v="Tuesday"/>
    <n v="129"/>
    <n v="127"/>
    <n v="99.52"/>
    <n v="5561"/>
    <n v="171"/>
    <n v="298"/>
    <n v="73769"/>
    <n v="6123.2038000000002"/>
    <n v="133"/>
    <x v="18"/>
    <n v="1.2407419735117694E-2"/>
    <x v="1"/>
  </r>
  <r>
    <n v="304"/>
    <n v="919"/>
    <s v="15:19"/>
    <d v="2022-05-18T00:00:00"/>
    <n v="29"/>
    <n v="18"/>
    <n v="5"/>
    <n v="2022"/>
    <s v="Wednesday"/>
    <n v="570"/>
    <n v="399"/>
    <n v="99.39"/>
    <n v="7976"/>
    <n v="462"/>
    <n v="397"/>
    <n v="129307"/>
    <n v="14276.8986"/>
    <n v="422"/>
    <x v="18"/>
    <n v="1.9079313998732639E-2"/>
    <x v="2"/>
  </r>
  <r>
    <n v="305"/>
    <n v="513"/>
    <s v="08:33"/>
    <d v="2022-06-05T00:00:00"/>
    <n v="18"/>
    <n v="5"/>
    <n v="6"/>
    <n v="2022"/>
    <s v="Sunday"/>
    <n v="128"/>
    <n v="157"/>
    <n v="98.99"/>
    <n v="6467"/>
    <n v="591"/>
    <n v="271"/>
    <n v="123401"/>
    <n v="9300.2945999999993"/>
    <n v="560"/>
    <x v="18"/>
    <n v="1.4401735955219987E-2"/>
    <x v="1"/>
  </r>
  <r>
    <n v="306"/>
    <n v="529"/>
    <s v="08:49"/>
    <d v="2022-06-21T00:00:00"/>
    <n v="16"/>
    <n v="21"/>
    <n v="6"/>
    <n v="2022"/>
    <s v="Tuesday"/>
    <n v="110"/>
    <n v="106"/>
    <n v="99.17"/>
    <n v="4649"/>
    <n v="104"/>
    <n v="304"/>
    <n v="65503"/>
    <n v="5531.0571"/>
    <n v="77"/>
    <x v="18"/>
    <n v="1.0376843220104449E-2"/>
    <x v="1"/>
  </r>
  <r>
    <n v="307"/>
    <n v="508"/>
    <s v="08:28"/>
    <d v="2022-07-13T00:00:00"/>
    <n v="22"/>
    <n v="13"/>
    <n v="7"/>
    <n v="2022"/>
    <s v="Wednesday"/>
    <n v="145"/>
    <n v="172"/>
    <n v="98.93"/>
    <n v="5925"/>
    <n v="460"/>
    <n v="280"/>
    <n v="104199"/>
    <n v="8118.375"/>
    <n v="421"/>
    <x v="18"/>
    <n v="1.3313927107891463E-2"/>
    <x v="1"/>
  </r>
  <r>
    <n v="308"/>
    <n v="481"/>
    <s v="08:01"/>
    <d v="2022-07-22T00:00:00"/>
    <n v="9"/>
    <n v="22"/>
    <n v="7"/>
    <n v="2022"/>
    <s v="Friday"/>
    <n v="192"/>
    <n v="146"/>
    <n v="99.48"/>
    <n v="5118"/>
    <n v="143"/>
    <n v="294"/>
    <n v="65130"/>
    <n v="5319.1833999999999"/>
    <n v="119"/>
    <x v="18"/>
    <n v="1.1637421707891031E-2"/>
    <x v="1"/>
  </r>
  <r>
    <n v="309"/>
    <n v="573"/>
    <s v="09:33"/>
    <d v="2022-07-29T00:00:00"/>
    <n v="7"/>
    <n v="29"/>
    <n v="7"/>
    <n v="2022"/>
    <s v="Friday"/>
    <n v="176"/>
    <n v="187"/>
    <n v="99.25"/>
    <n v="6070"/>
    <n v="730"/>
    <n v="309"/>
    <n v="115316"/>
    <n v="9924.9755000000005"/>
    <n v="702"/>
    <x v="5"/>
    <n v="1.3721322186008614E-2"/>
    <x v="1"/>
  </r>
  <r>
    <n v="310"/>
    <n v="635"/>
    <s v="10:35"/>
    <d v="2022-08-09T00:00:00"/>
    <n v="11"/>
    <n v="9"/>
    <n v="8"/>
    <n v="2022"/>
    <s v="Tuesday"/>
    <n v="171"/>
    <n v="256"/>
    <n v="99.23"/>
    <n v="7309"/>
    <n v="983"/>
    <n v="328"/>
    <n v="131246"/>
    <n v="11975.941199999999"/>
    <n v="942"/>
    <x v="5"/>
    <n v="1.6500567143006784E-2"/>
    <x v="1"/>
  </r>
  <r>
    <n v="311"/>
    <n v="657"/>
    <s v="10:57"/>
    <d v="2022-08-17T00:00:00"/>
    <n v="8"/>
    <n v="17"/>
    <n v="8"/>
    <n v="2022"/>
    <s v="Wednesday"/>
    <n v="195"/>
    <n v="174"/>
    <n v="99.18"/>
    <n v="5837"/>
    <n v="314"/>
    <n v="341"/>
    <n v="106765"/>
    <n v="10130.262000000001"/>
    <n v="272"/>
    <x v="5"/>
    <n v="1.3237140601021213E-2"/>
    <x v="1"/>
  </r>
  <r>
    <n v="312"/>
    <n v="692"/>
    <s v="11:32"/>
    <d v="2022-09-06T00:00:00"/>
    <n v="20"/>
    <n v="6"/>
    <n v="9"/>
    <n v="2022"/>
    <s v="Tuesday"/>
    <n v="133"/>
    <n v="106"/>
    <n v="99.26"/>
    <n v="4830"/>
    <n v="243"/>
    <n v="347"/>
    <n v="95051"/>
    <n v="9169.1373999999996"/>
    <n v="211"/>
    <x v="5"/>
    <n v="1.0811966759035858E-2"/>
    <x v="1"/>
  </r>
  <r>
    <n v="313"/>
    <n v="890"/>
    <s v="14:50"/>
    <d v="2022-10-03T00:00:00"/>
    <n v="27"/>
    <n v="3"/>
    <n v="10"/>
    <n v="2022"/>
    <s v="Monday"/>
    <n v="182"/>
    <n v="152"/>
    <n v="99.24"/>
    <n v="5646"/>
    <n v="358"/>
    <n v="384"/>
    <n v="122667"/>
    <n v="13097.5216"/>
    <n v="312"/>
    <x v="5"/>
    <n v="1.2755091974557986E-2"/>
    <x v="1"/>
  </r>
  <r>
    <n v="314"/>
    <n v="636"/>
    <s v="10:36"/>
    <d v="2022-10-11T00:00:00"/>
    <n v="8"/>
    <n v="11"/>
    <n v="10"/>
    <n v="2022"/>
    <s v="Tuesday"/>
    <n v="131"/>
    <n v="145"/>
    <n v="99.18"/>
    <n v="4820"/>
    <n v="174"/>
    <n v="338"/>
    <n v="90999"/>
    <n v="8564.3498999999993"/>
    <n v="150"/>
    <x v="5"/>
    <n v="1.0869556639188543E-2"/>
    <x v="1"/>
  </r>
  <r>
    <n v="315"/>
    <n v="914"/>
    <s v="15:14"/>
    <d v="2022-10-25T00:00:00"/>
    <n v="14"/>
    <n v="25"/>
    <n v="10"/>
    <n v="2022"/>
    <s v="Tuesday"/>
    <n v="201"/>
    <n v="235"/>
    <n v="99.03"/>
    <n v="5392"/>
    <n v="308"/>
    <n v="413"/>
    <n v="111195"/>
    <n v="12771.498100000001"/>
    <n v="266"/>
    <x v="5"/>
    <n v="1.2430882278883601E-2"/>
    <x v="2"/>
  </r>
  <r>
    <n v="316"/>
    <n v="803"/>
    <s v="13:23"/>
    <d v="2022-11-20T00:00:00"/>
    <n v="26"/>
    <n v="20"/>
    <n v="11"/>
    <n v="2022"/>
    <s v="Sunday"/>
    <n v="158"/>
    <n v="237"/>
    <n v="99.49"/>
    <n v="5469"/>
    <n v="289"/>
    <n v="385"/>
    <n v="99637"/>
    <n v="10658.046899999999"/>
    <n v="259"/>
    <x v="5"/>
    <n v="1.250766878575385E-2"/>
    <x v="1"/>
  </r>
  <r>
    <n v="317"/>
    <n v="559"/>
    <s v="09:19"/>
    <d v="2022-12-20T00:00:00"/>
    <n v="30"/>
    <n v="20"/>
    <n v="12"/>
    <n v="2022"/>
    <s v="Tuesday"/>
    <n v="120"/>
    <n v="126"/>
    <n v="99.43"/>
    <n v="3858"/>
    <n v="184"/>
    <n v="302"/>
    <n v="73950"/>
    <n v="6213.415"/>
    <n v="164"/>
    <x v="5"/>
    <n v="8.7536617832083552E-3"/>
    <x v="1"/>
  </r>
  <r>
    <n v="318"/>
    <n v="709"/>
    <s v="11:49"/>
    <d v="2023-01-20T00:00:00"/>
    <n v="31"/>
    <n v="20"/>
    <n v="1"/>
    <n v="2023"/>
    <s v="Friday"/>
    <n v="118"/>
    <n v="157"/>
    <n v="99.24"/>
    <n v="5095"/>
    <n v="344"/>
    <n v="341"/>
    <n v="93704"/>
    <n v="8893.3637999999992"/>
    <n v="309"/>
    <x v="5"/>
    <n v="1.1453987274812104E-2"/>
    <x v="1"/>
  </r>
  <r>
    <n v="319"/>
    <n v="625"/>
    <s v="10:25"/>
    <d v="2023-02-20T00:00:00"/>
    <n v="31"/>
    <n v="20"/>
    <n v="2"/>
    <n v="2023"/>
    <s v="Monday"/>
    <n v="188"/>
    <n v="161"/>
    <n v="99.19"/>
    <n v="4424"/>
    <n v="292"/>
    <n v="289"/>
    <n v="91805"/>
    <n v="7376.6836999999996"/>
    <n v="237"/>
    <x v="5"/>
    <n v="1.0180611035880478E-2"/>
    <x v="1"/>
  </r>
  <r>
    <n v="320"/>
    <n v="801"/>
    <s v="13:21"/>
    <d v="2023-11-07T00:00:00"/>
    <n v="260"/>
    <n v="7"/>
    <n v="11"/>
    <n v="2023"/>
    <s v="Tuesday"/>
    <n v="1114"/>
    <n v="200"/>
    <n v="99.61"/>
    <n v="9672"/>
    <n v="408"/>
    <n v="354"/>
    <n v="82503"/>
    <n v="8122.0047999999997"/>
    <n v="357"/>
    <x v="5"/>
    <n v="2.3432682346570907E-2"/>
    <x v="1"/>
  </r>
  <r>
    <n v="321"/>
    <n v="732"/>
    <s v="12:12"/>
    <d v="2023-11-13T00:00:00"/>
    <n v="6"/>
    <n v="13"/>
    <n v="11"/>
    <n v="2023"/>
    <s v="Monday"/>
    <n v="276"/>
    <n v="58"/>
    <n v="99.56"/>
    <n v="4792"/>
    <n v="177"/>
    <n v="341"/>
    <n v="51528"/>
    <n v="4890.1682000000001"/>
    <n v="158"/>
    <x v="5"/>
    <n v="1.093354539491375E-2"/>
    <x v="1"/>
  </r>
  <r>
    <n v="322"/>
    <n v="2109"/>
    <s v="35:09"/>
    <d v="2023-11-23T00:00:00"/>
    <n v="10"/>
    <n v="23"/>
    <n v="11"/>
    <n v="2023"/>
    <s v="Thursday"/>
    <n v="517"/>
    <n v="613"/>
    <n v="98.02"/>
    <n v="9449"/>
    <n v="644"/>
    <n v="537"/>
    <n v="201242"/>
    <n v="30020.0232"/>
    <n v="566"/>
    <x v="5"/>
    <n v="2.2564568227232261E-2"/>
    <x v="3"/>
  </r>
  <r>
    <n v="323"/>
    <n v="813"/>
    <s v="13:33"/>
    <d v="2023-11-26T00:00:00"/>
    <n v="3"/>
    <n v="26"/>
    <n v="11"/>
    <n v="2023"/>
    <s v="Sunday"/>
    <n v="141"/>
    <n v="98"/>
    <n v="99.6"/>
    <n v="4191"/>
    <n v="144"/>
    <n v="323"/>
    <n v="52544"/>
    <n v="4717.7048000000004"/>
    <n v="120"/>
    <x v="5"/>
    <n v="9.4490062620889437E-3"/>
    <x v="1"/>
  </r>
  <r>
    <n v="324"/>
    <n v="666"/>
    <s v="11:06"/>
    <d v="2023-12-02T00:00:00"/>
    <n v="6"/>
    <n v="2"/>
    <n v="12"/>
    <n v="2023"/>
    <s v="Saturday"/>
    <n v="67"/>
    <n v="77"/>
    <n v="99.48"/>
    <n v="3035"/>
    <n v="288"/>
    <n v="354"/>
    <n v="47981"/>
    <n v="4726.0315000000001"/>
    <n v="276"/>
    <x v="17"/>
    <n v="6.7806751483477992E-3"/>
    <x v="1"/>
  </r>
  <r>
    <n v="325"/>
    <n v="549"/>
    <s v="09:09"/>
    <d v="2023-12-09T00:00:00"/>
    <n v="7"/>
    <n v="9"/>
    <n v="12"/>
    <n v="2023"/>
    <s v="Saturday"/>
    <n v="102"/>
    <n v="127"/>
    <n v="99.72"/>
    <n v="3190"/>
    <n v="713"/>
    <n v="328"/>
    <n v="42616"/>
    <n v="3887.8506000000002"/>
    <n v="689"/>
    <x v="17"/>
    <n v="7.2925851941494577E-3"/>
    <x v="1"/>
  </r>
  <r>
    <n v="326"/>
    <n v="541"/>
    <s v="09:01"/>
    <d v="2023-12-26T00:00:00"/>
    <n v="17"/>
    <n v="26"/>
    <n v="12"/>
    <n v="2023"/>
    <s v="Tuesday"/>
    <n v="59"/>
    <n v="41"/>
    <n v="99.5"/>
    <n v="2001"/>
    <n v="125"/>
    <n v="291"/>
    <n v="30823"/>
    <n v="2491.8768"/>
    <n v="115"/>
    <x v="17"/>
    <n v="4.4813458592886839E-3"/>
    <x v="1"/>
  </r>
  <r>
    <n v="327"/>
    <n v="514"/>
    <s v="08:34"/>
    <d v="2023-12-26T00:00:00"/>
    <n v="0"/>
    <n v="26"/>
    <n v="12"/>
    <n v="2023"/>
    <s v="Tuesday"/>
    <n v="33"/>
    <n v="61"/>
    <n v="99.72"/>
    <n v="1769"/>
    <n v="94"/>
    <n v="312"/>
    <n v="26451"/>
    <n v="2295.9776999999999"/>
    <n v="89"/>
    <x v="17"/>
    <n v="3.9737017305353723E-3"/>
    <x v="1"/>
  </r>
  <r>
    <n v="328"/>
    <n v="616"/>
    <s v="10:16"/>
    <d v="2024-01-08T00:00:00"/>
    <n v="13"/>
    <n v="8"/>
    <n v="1"/>
    <n v="2024"/>
    <s v="Monday"/>
    <n v="69"/>
    <n v="37"/>
    <n v="99.59"/>
    <n v="1951"/>
    <n v="131"/>
    <n v="368"/>
    <n v="27132"/>
    <n v="2780.7195999999999"/>
    <n v="123"/>
    <x v="17"/>
    <n v="4.3874956842250463E-3"/>
    <x v="1"/>
  </r>
  <r>
    <n v="329"/>
    <n v="858"/>
    <s v="14:18"/>
    <d v="2024-01-13T00:00:00"/>
    <n v="5"/>
    <n v="13"/>
    <n v="1"/>
    <n v="2024"/>
    <s v="Saturday"/>
    <n v="75"/>
    <n v="38"/>
    <n v="98.77"/>
    <n v="2007"/>
    <n v="121"/>
    <n v="390"/>
    <n v="29904"/>
    <n v="3240.9571999999998"/>
    <n v="110"/>
    <x v="17"/>
    <n v="4.5218720712479812E-3"/>
    <x v="1"/>
  </r>
  <r>
    <n v="330"/>
    <n v="667"/>
    <s v="11:07"/>
    <d v="2024-01-18T00:00:00"/>
    <n v="5"/>
    <n v="18"/>
    <n v="1"/>
    <n v="2024"/>
    <s v="Thursday"/>
    <n v="87"/>
    <n v="95"/>
    <n v="99.65"/>
    <n v="2534"/>
    <n v="431"/>
    <n v="385"/>
    <n v="37266"/>
    <n v="3993.6927000000001"/>
    <n v="415"/>
    <x v="17"/>
    <n v="5.7931153516554328E-3"/>
    <x v="1"/>
  </r>
  <r>
    <n v="331"/>
    <n v="631"/>
    <s v="10:31"/>
    <d v="2024-01-23T00:00:00"/>
    <n v="5"/>
    <n v="23"/>
    <n v="1"/>
    <n v="2024"/>
    <s v="Tuesday"/>
    <n v="128"/>
    <n v="181"/>
    <n v="99.62"/>
    <n v="3174"/>
    <n v="235"/>
    <n v="326"/>
    <n v="38192"/>
    <n v="3458.2505999999998"/>
    <n v="220"/>
    <x v="17"/>
    <n v="7.4290945396965668E-3"/>
    <x v="1"/>
  </r>
  <r>
    <n v="332"/>
    <n v="1229"/>
    <s v="20:29"/>
    <d v="2024-01-28T00:00:00"/>
    <n v="5"/>
    <n v="28"/>
    <n v="1"/>
    <n v="2024"/>
    <s v="Sunday"/>
    <n v="81"/>
    <n v="43"/>
    <n v="99.59"/>
    <n v="2427"/>
    <n v="86"/>
    <n v="557"/>
    <n v="38732"/>
    <n v="6003.0883000000003"/>
    <n v="67"/>
    <x v="17"/>
    <n v="5.4411771951667926E-3"/>
    <x v="2"/>
  </r>
  <r>
    <n v="333"/>
    <n v="740"/>
    <s v="12:20"/>
    <d v="2024-02-07T00:00:00"/>
    <n v="10"/>
    <n v="7"/>
    <n v="2"/>
    <n v="2024"/>
    <s v="Wednesday"/>
    <n v="163"/>
    <n v="76"/>
    <n v="99.05"/>
    <n v="3117"/>
    <n v="45"/>
    <n v="333"/>
    <n v="41342"/>
    <n v="3826.3926999999999"/>
    <n v="30"/>
    <x v="17"/>
    <n v="7.1582088071265211E-3"/>
    <x v="1"/>
  </r>
  <r>
    <n v="334"/>
    <n v="1158"/>
    <s v="19:18"/>
    <d v="2024-02-20T00:00:00"/>
    <n v="13"/>
    <n v="20"/>
    <n v="2"/>
    <n v="2024"/>
    <s v="Tuesday"/>
    <n v="45"/>
    <n v="28"/>
    <n v="99.25"/>
    <n v="1454"/>
    <n v="43"/>
    <n v="511"/>
    <n v="22677"/>
    <n v="3220.8609000000001"/>
    <n v="36"/>
    <x v="17"/>
    <n v="3.2570276664130511E-3"/>
    <x v="2"/>
  </r>
  <r>
    <n v="335"/>
    <n v="719"/>
    <s v="11:59"/>
    <d v="2024-02-25T00:00:00"/>
    <n v="5"/>
    <n v="25"/>
    <n v="2"/>
    <n v="2024"/>
    <s v="Sunday"/>
    <n v="36"/>
    <n v="43"/>
    <n v="99.59"/>
    <n v="1933"/>
    <n v="108"/>
    <n v="375"/>
    <n v="29344"/>
    <n v="3057.9611"/>
    <n v="97"/>
    <x v="17"/>
    <n v="4.2915125506372345E-3"/>
    <x v="1"/>
  </r>
  <r>
    <n v="336"/>
    <n v="614"/>
    <s v="10:14"/>
    <d v="2024-03-01T00:00:00"/>
    <n v="5"/>
    <n v="1"/>
    <n v="3"/>
    <n v="2024"/>
    <s v="Friday"/>
    <n v="57"/>
    <n v="38"/>
    <n v="99.17"/>
    <n v="1557"/>
    <n v="68"/>
    <n v="310"/>
    <n v="24453"/>
    <n v="2105.8407000000002"/>
    <n v="63"/>
    <x v="17"/>
    <n v="3.5236474819347473E-3"/>
    <x v="1"/>
  </r>
  <r>
    <n v="337"/>
    <n v="780"/>
    <s v="13:00"/>
    <d v="2024-03-08T00:00:00"/>
    <n v="7"/>
    <n v="8"/>
    <n v="3"/>
    <n v="2024"/>
    <s v="Friday"/>
    <n v="113"/>
    <n v="64"/>
    <n v="99.49"/>
    <n v="2516"/>
    <n v="86"/>
    <n v="421"/>
    <n v="35825"/>
    <n v="4198.1460999999999"/>
    <n v="73"/>
    <x v="17"/>
    <n v="5.744057305599441E-3"/>
    <x v="1"/>
  </r>
  <r>
    <n v="338"/>
    <n v="859"/>
    <s v="14:19"/>
    <d v="2024-03-12T00:00:00"/>
    <n v="4"/>
    <n v="12"/>
    <n v="3"/>
    <n v="2024"/>
    <s v="Tuesday"/>
    <n v="278"/>
    <n v="158"/>
    <n v="99.29"/>
    <n v="3503"/>
    <n v="59"/>
    <n v="376"/>
    <n v="35317"/>
    <n v="3691.8424"/>
    <n v="50"/>
    <x v="8"/>
    <n v="8.4017236267197159E-3"/>
    <x v="1"/>
  </r>
  <r>
    <n v="339"/>
    <n v="775"/>
    <s v="12:55"/>
    <d v="2024-03-28T00:00:00"/>
    <n v="16"/>
    <n v="28"/>
    <n v="3"/>
    <n v="2024"/>
    <s v="Thursday"/>
    <n v="105"/>
    <n v="48"/>
    <n v="99.26"/>
    <n v="2267"/>
    <n v="42"/>
    <n v="383"/>
    <n v="30733"/>
    <n v="3274.623"/>
    <n v="38"/>
    <x v="8"/>
    <n v="5.1617596285000542E-3"/>
    <x v="1"/>
  </r>
  <r>
    <n v="340"/>
    <n v="1096"/>
    <s v="18:16"/>
    <d v="2024-04-12T00:00:00"/>
    <n v="15"/>
    <n v="12"/>
    <n v="4"/>
    <n v="2024"/>
    <s v="Friday"/>
    <n v="106"/>
    <n v="56"/>
    <n v="99.52"/>
    <n v="2062"/>
    <n v="33"/>
    <n v="474"/>
    <n v="27687"/>
    <n v="3646.4484000000002"/>
    <n v="25"/>
    <x v="8"/>
    <n v="4.7436997577620333E-3"/>
    <x v="2"/>
  </r>
  <r>
    <n v="341"/>
    <n v="1155"/>
    <s v="19:15"/>
    <d v="2024-04-16T00:00:00"/>
    <n v="4"/>
    <n v="16"/>
    <n v="4"/>
    <n v="2024"/>
    <s v="Tuesday"/>
    <n v="60"/>
    <n v="29"/>
    <n v="99.6"/>
    <n v="1495"/>
    <n v="36"/>
    <n v="487"/>
    <n v="21731"/>
    <n v="2943.4657999999999"/>
    <n v="33"/>
    <x v="8"/>
    <n v="3.3786063022909446E-3"/>
    <x v="2"/>
  </r>
  <r>
    <n v="342"/>
    <n v="547"/>
    <s v="09:07"/>
    <d v="2024-04-21T00:00:00"/>
    <n v="5"/>
    <n v="21"/>
    <n v="4"/>
    <n v="2024"/>
    <s v="Sunday"/>
    <n v="61"/>
    <n v="43"/>
    <n v="99.4"/>
    <n v="1502"/>
    <n v="15"/>
    <n v="316"/>
    <n v="14826"/>
    <n v="1302.8631"/>
    <n v="12"/>
    <x v="8"/>
    <n v="3.4255313898227634E-3"/>
    <x v="1"/>
  </r>
  <r>
    <n v="343"/>
    <n v="786"/>
    <s v="13:06"/>
    <d v="2024-04-25T00:00:00"/>
    <n v="4"/>
    <n v="25"/>
    <n v="4"/>
    <n v="2024"/>
    <s v="Thursday"/>
    <n v="78"/>
    <n v="47"/>
    <n v="99.31"/>
    <n v="1736"/>
    <n v="31"/>
    <n v="407"/>
    <n v="21957"/>
    <n v="2487.8281999999999"/>
    <n v="25"/>
    <x v="8"/>
    <n v="3.9694358134870255E-3"/>
    <x v="1"/>
  </r>
  <r>
    <n v="344"/>
    <n v="1612"/>
    <s v="26:52"/>
    <d v="2024-04-30T00:00:00"/>
    <n v="5"/>
    <n v="30"/>
    <n v="4"/>
    <n v="2024"/>
    <s v="Tuesday"/>
    <n v="103"/>
    <n v="38"/>
    <n v="99.28"/>
    <n v="1660"/>
    <n v="37"/>
    <n v="551"/>
    <n v="30595"/>
    <n v="4687.5865999999996"/>
    <n v="28"/>
    <x v="8"/>
    <n v="3.8414583020366104E-3"/>
    <x v="2"/>
  </r>
  <r>
    <n v="345"/>
    <n v="1514"/>
    <s v="25:14"/>
    <d v="2024-05-10T00:00:00"/>
    <n v="10"/>
    <n v="10"/>
    <n v="5"/>
    <n v="2024"/>
    <s v="Friday"/>
    <n v="87"/>
    <n v="57"/>
    <n v="99.2"/>
    <n v="2120"/>
    <n v="81"/>
    <n v="470"/>
    <n v="46053"/>
    <n v="6021.7979999999998"/>
    <n v="78"/>
    <x v="8"/>
    <n v="4.8290180987289764E-3"/>
    <x v="2"/>
  </r>
  <r>
    <n v="346"/>
    <n v="765"/>
    <s v="12:45"/>
    <d v="2024-05-14T00:00:00"/>
    <n v="4"/>
    <n v="14"/>
    <n v="5"/>
    <n v="2024"/>
    <s v="Tuesday"/>
    <n v="72"/>
    <n v="59"/>
    <n v="99.52"/>
    <n v="1853"/>
    <n v="65"/>
    <n v="404"/>
    <n v="23150"/>
    <n v="2602.5169000000001"/>
    <n v="59"/>
    <x v="8"/>
    <n v="4.2317897119603749E-3"/>
    <x v="1"/>
  </r>
  <r>
    <n v="347"/>
    <n v="866"/>
    <s v="14:26"/>
    <d v="2024-05-21T00:00:00"/>
    <n v="7"/>
    <n v="21"/>
    <n v="5"/>
    <n v="2024"/>
    <s v="Tuesday"/>
    <n v="74"/>
    <n v="94"/>
    <n v="98.96"/>
    <n v="1995"/>
    <n v="228"/>
    <n v="371"/>
    <n v="42212"/>
    <n v="4350.7356"/>
    <n v="215"/>
    <x v="8"/>
    <n v="4.6135892877874453E-3"/>
    <x v="1"/>
  </r>
  <r>
    <n v="348"/>
    <n v="550"/>
    <s v="09:10"/>
    <d v="2024-05-28T00:00:00"/>
    <n v="7"/>
    <n v="28"/>
    <n v="5"/>
    <n v="2024"/>
    <s v="Tuesday"/>
    <n v="56"/>
    <n v="35"/>
    <n v="99.41"/>
    <n v="1182"/>
    <n v="36"/>
    <n v="270"/>
    <n v="21528"/>
    <n v="1619.4458"/>
    <n v="32"/>
    <x v="8"/>
    <n v="2.7152562012729624E-3"/>
    <x v="1"/>
  </r>
  <r>
    <n v="349"/>
    <n v="591"/>
    <s v="09:51"/>
    <d v="2024-06-01T00:00:00"/>
    <n v="4"/>
    <n v="1"/>
    <n v="6"/>
    <n v="2024"/>
    <s v="Saturday"/>
    <n v="37"/>
    <n v="28"/>
    <n v="99.33"/>
    <n v="1328"/>
    <n v="26"/>
    <n v="330"/>
    <n v="18585"/>
    <n v="1707.3215"/>
    <n v="20"/>
    <x v="8"/>
    <n v="2.9712112241737916E-3"/>
    <x v="1"/>
  </r>
  <r>
    <n v="350"/>
    <n v="2121"/>
    <s v="35:21"/>
    <d v="2024-06-06T00:00:00"/>
    <n v="5"/>
    <n v="6"/>
    <n v="6"/>
    <n v="2024"/>
    <s v="Thursday"/>
    <n v="48"/>
    <n v="30"/>
    <n v="99.16"/>
    <n v="1180"/>
    <n v="19"/>
    <n v="597"/>
    <n v="19487"/>
    <n v="3235.4155000000001"/>
    <n v="15"/>
    <x v="8"/>
    <n v="2.6832618234103587E-3"/>
    <x v="3"/>
  </r>
  <r>
    <n v="351"/>
    <n v="568"/>
    <s v="09:28"/>
    <d v="2024-06-12T00:00:00"/>
    <n v="6"/>
    <n v="12"/>
    <n v="6"/>
    <n v="2024"/>
    <s v="Wednesday"/>
    <n v="43"/>
    <n v="41"/>
    <n v="99.2"/>
    <n v="1246"/>
    <n v="30"/>
    <n v="334"/>
    <n v="18289"/>
    <n v="1700.9858999999999"/>
    <n v="25"/>
    <x v="2"/>
    <n v="2.8368348371508563E-3"/>
    <x v="1"/>
  </r>
  <r>
    <n v="352"/>
    <n v="654"/>
    <s v="10:54"/>
    <d v="2024-06-26T00:00:00"/>
    <n v="14"/>
    <n v="26"/>
    <n v="6"/>
    <n v="2024"/>
    <s v="Wednesday"/>
    <n v="66"/>
    <n v="43"/>
    <n v="99.54"/>
    <n v="1088"/>
    <n v="23"/>
    <n v="331"/>
    <n v="12351"/>
    <n v="1138.7375999999999"/>
    <n v="21"/>
    <x v="2"/>
    <n v="2.5531513534357707E-3"/>
    <x v="1"/>
  </r>
  <r>
    <n v="353"/>
    <n v="613"/>
    <s v="10:13"/>
    <d v="2024-06-30T00:00:00"/>
    <n v="4"/>
    <n v="30"/>
    <n v="6"/>
    <n v="2024"/>
    <s v="Sunday"/>
    <n v="29"/>
    <n v="17"/>
    <n v="99.46"/>
    <n v="739"/>
    <n v="19"/>
    <n v="288"/>
    <n v="8960"/>
    <n v="717.68820000000005"/>
    <n v="13"/>
    <x v="2"/>
    <n v="1.6743724414762574E-3"/>
    <x v="1"/>
  </r>
  <r>
    <n v="354"/>
    <n v="815"/>
    <s v="13:35"/>
    <d v="2024-07-04T00:00:00"/>
    <n v="4"/>
    <n v="4"/>
    <n v="7"/>
    <n v="2024"/>
    <s v="Thursday"/>
    <n v="32"/>
    <n v="31"/>
    <n v="99.05"/>
    <n v="726"/>
    <n v="8"/>
    <n v="372"/>
    <n v="8560"/>
    <n v="886.69830000000002"/>
    <n v="2"/>
    <x v="2"/>
    <n v="1.6829042755729517E-3"/>
    <x v="1"/>
  </r>
  <r>
    <n v="355"/>
    <n v="655"/>
    <s v="10:55"/>
    <d v="2024-07-10T00:00:00"/>
    <n v="6"/>
    <n v="10"/>
    <n v="7"/>
    <n v="2024"/>
    <s v="Wednesday"/>
    <n v="41"/>
    <n v="44"/>
    <n v="99.47"/>
    <n v="947"/>
    <n v="28"/>
    <n v="335"/>
    <n v="15311"/>
    <n v="1425.0231000000001"/>
    <n v="26"/>
    <x v="2"/>
    <n v="2.2012131969471305E-3"/>
    <x v="1"/>
  </r>
  <r>
    <n v="356"/>
    <n v="831"/>
    <s v="13:51"/>
    <d v="2024-07-23T00:00:00"/>
    <n v="13"/>
    <n v="23"/>
    <n v="7"/>
    <n v="2024"/>
    <s v="Tuesday"/>
    <n v="37"/>
    <n v="15"/>
    <n v="99.54"/>
    <n v="648"/>
    <n v="11"/>
    <n v="365"/>
    <n v="8151"/>
    <n v="827.12890000000004"/>
    <n v="4"/>
    <x v="2"/>
    <n v="1.4930709669215034E-3"/>
    <x v="1"/>
  </r>
  <r>
    <n v="357"/>
    <n v="635"/>
    <s v="10:35"/>
    <d v="2024-08-04T00:00:00"/>
    <n v="12"/>
    <n v="4"/>
    <n v="8"/>
    <n v="2024"/>
    <s v="Sunday"/>
    <n v="40"/>
    <n v="74"/>
    <n v="99.24"/>
    <n v="783"/>
    <n v="36"/>
    <n v="321"/>
    <n v="11486"/>
    <n v="1025.5272"/>
    <n v="30"/>
    <x v="2"/>
    <n v="1.9132637961836979E-3"/>
    <x v="1"/>
  </r>
  <r>
    <n v="358"/>
    <n v="2311"/>
    <s v="38:31"/>
    <d v="2024-08-15T00:00:00"/>
    <n v="11"/>
    <n v="15"/>
    <n v="8"/>
    <n v="2024"/>
    <s v="Thursday"/>
    <n v="28"/>
    <n v="28"/>
    <n v="98.8"/>
    <n v="411"/>
    <n v="11"/>
    <n v="776"/>
    <n v="7142"/>
    <n v="1540.6736000000001"/>
    <n v="7"/>
    <x v="2"/>
    <n v="9.9609163078906004E-4"/>
    <x v="3"/>
  </r>
  <r>
    <n v="359"/>
    <n v="779"/>
    <s v="12:59"/>
    <d v="2024-08-25T00:00:00"/>
    <n v="10"/>
    <n v="25"/>
    <n v="8"/>
    <n v="2024"/>
    <s v="Sunday"/>
    <n v="54"/>
    <n v="44"/>
    <n v="99.21"/>
    <n v="749"/>
    <n v="22"/>
    <n v="396"/>
    <n v="10018"/>
    <n v="1104.5703000000001"/>
    <n v="16"/>
    <x v="2"/>
    <n v="1.806615869975019E-3"/>
    <x v="1"/>
  </r>
  <r>
    <n v="360"/>
    <n v="818"/>
    <s v="13:38"/>
    <d v="2024-09-01T00:00:00"/>
    <n v="7"/>
    <n v="1"/>
    <n v="9"/>
    <n v="2024"/>
    <s v="Sunday"/>
    <n v="28"/>
    <n v="26"/>
    <n v="98.99"/>
    <n v="587"/>
    <n v="13"/>
    <n v="344"/>
    <n v="8298"/>
    <n v="793.6508"/>
    <n v="7"/>
    <x v="2"/>
    <n v="1.3672264139952621E-3"/>
    <x v="1"/>
  </r>
  <r>
    <n v="361"/>
    <n v="2233"/>
    <s v="37:13"/>
    <d v="2024-09-16T00:00:00"/>
    <n v="15"/>
    <n v="16"/>
    <n v="9"/>
    <n v="2024"/>
    <s v="Monday"/>
    <n v="51"/>
    <n v="30"/>
    <n v="98.19"/>
    <n v="707"/>
    <n v="17"/>
    <n v="703"/>
    <n v="8487"/>
    <n v="1657.8232"/>
    <n v="14"/>
    <x v="2"/>
    <n v="1.680771317048778E-3"/>
    <x v="3"/>
  </r>
  <r>
    <n v="362"/>
    <n v="391"/>
    <s v="06:31"/>
    <d v="2024-09-25T00:00:00"/>
    <n v="9"/>
    <n v="25"/>
    <n v="9"/>
    <n v="2024"/>
    <s v="Wednesday"/>
    <n v="31"/>
    <n v="21"/>
    <n v="99.18"/>
    <n v="483"/>
    <n v="17"/>
    <n v="244"/>
    <n v="7060"/>
    <n v="479.55829999999997"/>
    <n v="11"/>
    <x v="2"/>
    <n v="1.1411328104328632E-3"/>
    <x v="1"/>
  </r>
  <r>
    <n v="363"/>
    <n v="1875"/>
    <s v="31:15"/>
    <d v="2024-10-18T00:00:00"/>
    <n v="23"/>
    <n v="18"/>
    <n v="10"/>
    <n v="2024"/>
    <s v="Friday"/>
    <n v="30"/>
    <n v="12"/>
    <n v="99.42"/>
    <n v="341"/>
    <n v="3"/>
    <n v="755"/>
    <n v="3890"/>
    <n v="816.15539999999999"/>
    <n v="-3"/>
    <x v="2"/>
    <n v="8.1692311475847963E-4"/>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n v="0"/>
    <n v="201"/>
    <s v="03:21"/>
    <x v="0"/>
    <x v="0"/>
    <x v="0"/>
    <n v="6"/>
    <n v="2016"/>
    <s v="Thursday"/>
    <x v="0"/>
    <n v="12"/>
    <n v="96.86"/>
    <n v="924"/>
    <n v="54"/>
    <n v="81"/>
    <x v="0"/>
    <n v="533.16359999999997"/>
    <n v="51"/>
    <x v="0"/>
    <x v="0"/>
    <s v="0-5 Min"/>
  </r>
  <r>
    <n v="1"/>
    <n v="391"/>
    <s v="06:31"/>
    <x v="1"/>
    <x v="1"/>
    <x v="1"/>
    <n v="6"/>
    <n v="2016"/>
    <s v="Friday"/>
    <x v="1"/>
    <n v="5"/>
    <n v="94.71"/>
    <n v="322"/>
    <n v="34"/>
    <n v="156"/>
    <x v="1"/>
    <n v="500.56279999999998"/>
    <n v="33"/>
    <x v="1"/>
    <x v="1"/>
    <s v="6-15 Min"/>
  </r>
  <r>
    <n v="2"/>
    <n v="133"/>
    <s v="02:13"/>
    <x v="2"/>
    <x v="2"/>
    <x v="2"/>
    <n v="6"/>
    <n v="2016"/>
    <s v="Tuesday"/>
    <x v="2"/>
    <n v="4"/>
    <n v="92.28"/>
    <n v="239"/>
    <n v="8"/>
    <n v="41"/>
    <x v="2"/>
    <n v="70.728700000000003"/>
    <n v="8"/>
    <x v="2"/>
    <x v="2"/>
    <s v="0-5 Min"/>
  </r>
  <r>
    <n v="3"/>
    <n v="14"/>
    <s v="00:14"/>
    <x v="3"/>
    <x v="3"/>
    <x v="3"/>
    <n v="6"/>
    <n v="2016"/>
    <s v="Wednesday"/>
    <x v="3"/>
    <n v="7"/>
    <n v="94.02"/>
    <n v="220"/>
    <n v="2"/>
    <n v="14"/>
    <x v="3"/>
    <n v="17.6251"/>
    <n v="2"/>
    <x v="3"/>
    <x v="3"/>
    <s v="0-5 Min"/>
  </r>
  <r>
    <n v="4"/>
    <n v="45"/>
    <s v="00:45"/>
    <x v="4"/>
    <x v="4"/>
    <x v="4"/>
    <n v="7"/>
    <n v="2016"/>
    <s v="Friday"/>
    <x v="4"/>
    <n v="7"/>
    <n v="76.98"/>
    <n v="602"/>
    <n v="31"/>
    <n v="25"/>
    <x v="4"/>
    <n v="104.33410000000001"/>
    <n v="28"/>
    <x v="4"/>
    <x v="4"/>
    <s v="0-5 Min"/>
  </r>
  <r>
    <n v="5"/>
    <n v="496"/>
    <s v="08:16"/>
    <x v="5"/>
    <x v="5"/>
    <x v="5"/>
    <n v="7"/>
    <n v="2016"/>
    <s v="Friday"/>
    <x v="5"/>
    <n v="3"/>
    <n v="94.46"/>
    <n v="290"/>
    <n v="20"/>
    <n v="182"/>
    <x v="5"/>
    <n v="425.47730000000001"/>
    <n v="19"/>
    <x v="5"/>
    <x v="5"/>
    <s v="6-15 Min"/>
  </r>
  <r>
    <n v="6"/>
    <n v="9"/>
    <s v="00:09"/>
    <x v="6"/>
    <x v="6"/>
    <x v="6"/>
    <n v="8"/>
    <n v="2016"/>
    <s v="Friday"/>
    <x v="6"/>
    <n v="14"/>
    <n v="94.97"/>
    <n v="151"/>
    <n v="4"/>
    <n v="10"/>
    <x v="6"/>
    <n v="12.697900000000001"/>
    <n v="4"/>
    <x v="6"/>
    <x v="6"/>
    <s v="0-5 Min"/>
  </r>
  <r>
    <n v="7"/>
    <n v="34"/>
    <s v="00:34"/>
    <x v="7"/>
    <x v="7"/>
    <x v="5"/>
    <n v="8"/>
    <n v="2016"/>
    <s v="Monday"/>
    <x v="7"/>
    <n v="37"/>
    <n v="97.57"/>
    <n v="441"/>
    <n v="24"/>
    <n v="35"/>
    <x v="7"/>
    <n v="98.919200000000004"/>
    <n v="24"/>
    <x v="7"/>
    <x v="7"/>
    <s v="0-5 Min"/>
  </r>
  <r>
    <n v="8"/>
    <n v="11"/>
    <s v="00:11"/>
    <x v="8"/>
    <x v="7"/>
    <x v="7"/>
    <n v="8"/>
    <n v="2016"/>
    <s v="Thursday"/>
    <x v="8"/>
    <n v="21"/>
    <n v="93.77"/>
    <n v="241"/>
    <n v="14"/>
    <n v="8"/>
    <x v="8"/>
    <n v="18.895299999999999"/>
    <n v="14"/>
    <x v="8"/>
    <x v="8"/>
    <s v="0-5 Min"/>
  </r>
  <r>
    <n v="9"/>
    <n v="14"/>
    <s v="00:14"/>
    <x v="9"/>
    <x v="8"/>
    <x v="8"/>
    <n v="8"/>
    <n v="2016"/>
    <s v="Friday"/>
    <x v="9"/>
    <n v="3"/>
    <n v="90.98"/>
    <n v="121"/>
    <n v="5"/>
    <n v="13"/>
    <x v="9"/>
    <n v="16.646999999999998"/>
    <n v="5"/>
    <x v="9"/>
    <x v="9"/>
    <s v="0-5 Min"/>
  </r>
  <r>
    <n v="10"/>
    <n v="29"/>
    <s v="00:29"/>
    <x v="10"/>
    <x v="9"/>
    <x v="9"/>
    <n v="8"/>
    <n v="2016"/>
    <s v="Wednesday"/>
    <x v="2"/>
    <n v="11"/>
    <n v="93.75"/>
    <n v="255"/>
    <n v="13"/>
    <n v="23"/>
    <x v="10"/>
    <n v="41.209400000000002"/>
    <n v="11"/>
    <x v="10"/>
    <x v="10"/>
    <s v="0-5 Min"/>
  </r>
  <r>
    <n v="11"/>
    <n v="1238"/>
    <s v="20:38"/>
    <x v="11"/>
    <x v="10"/>
    <x v="6"/>
    <n v="9"/>
    <n v="2016"/>
    <s v="Monday"/>
    <x v="10"/>
    <n v="33"/>
    <n v="96.04"/>
    <n v="1067"/>
    <n v="94"/>
    <n v="427"/>
    <x v="11"/>
    <n v="3241.5448999999999"/>
    <n v="92"/>
    <x v="0"/>
    <x v="11"/>
    <s v="16-30 Min"/>
  </r>
  <r>
    <n v="12"/>
    <n v="161"/>
    <s v="02:41"/>
    <x v="12"/>
    <x v="11"/>
    <x v="7"/>
    <n v="9"/>
    <n v="2016"/>
    <s v="Sunday"/>
    <x v="11"/>
    <n v="10"/>
    <n v="95.66"/>
    <n v="331"/>
    <n v="19"/>
    <n v="61"/>
    <x v="12"/>
    <n v="173.21799999999999"/>
    <n v="17"/>
    <x v="0"/>
    <x v="12"/>
    <s v="0-5 Min"/>
  </r>
  <r>
    <n v="13"/>
    <n v="22"/>
    <s v="00:22"/>
    <x v="13"/>
    <x v="5"/>
    <x v="10"/>
    <n v="9"/>
    <n v="2016"/>
    <s v="Sunday"/>
    <x v="12"/>
    <n v="72"/>
    <n v="89.41"/>
    <n v="304"/>
    <n v="31"/>
    <n v="14"/>
    <x v="13"/>
    <n v="62.596699999999998"/>
    <n v="30"/>
    <x v="0"/>
    <x v="13"/>
    <s v="0-5 Min"/>
  </r>
  <r>
    <n v="14"/>
    <n v="19"/>
    <s v="00:19"/>
    <x v="14"/>
    <x v="12"/>
    <x v="4"/>
    <n v="10"/>
    <n v="2016"/>
    <s v="Saturday"/>
    <x v="8"/>
    <n v="35"/>
    <n v="97.34"/>
    <n v="769"/>
    <n v="13"/>
    <n v="18"/>
    <x v="14"/>
    <n v="93.451400000000007"/>
    <n v="9"/>
    <x v="0"/>
    <x v="14"/>
    <s v="0-5 Min"/>
  </r>
  <r>
    <n v="15"/>
    <n v="832"/>
    <s v="13:52"/>
    <x v="15"/>
    <x v="13"/>
    <x v="8"/>
    <n v="10"/>
    <n v="2016"/>
    <s v="Wednesday"/>
    <x v="13"/>
    <n v="17"/>
    <n v="95.71"/>
    <n v="736"/>
    <n v="47"/>
    <n v="361"/>
    <x v="15"/>
    <n v="2411.1410000000001"/>
    <n v="47"/>
    <x v="0"/>
    <x v="15"/>
    <s v="6-15 Min"/>
  </r>
  <r>
    <n v="16"/>
    <n v="809"/>
    <s v="13:29"/>
    <x v="16"/>
    <x v="7"/>
    <x v="11"/>
    <n v="10"/>
    <n v="2016"/>
    <s v="Saturday"/>
    <x v="14"/>
    <n v="62"/>
    <n v="95.66"/>
    <n v="1674"/>
    <n v="494"/>
    <n v="299"/>
    <x v="16"/>
    <n v="6117.5468000000001"/>
    <n v="486"/>
    <x v="0"/>
    <x v="16"/>
    <s v="6-15 Min"/>
  </r>
  <r>
    <n v="17"/>
    <n v="1146"/>
    <s v="19:06"/>
    <x v="17"/>
    <x v="9"/>
    <x v="12"/>
    <n v="10"/>
    <n v="2016"/>
    <s v="Thursday"/>
    <x v="15"/>
    <n v="58"/>
    <n v="92.4"/>
    <n v="778"/>
    <n v="220"/>
    <n v="388"/>
    <x v="17"/>
    <n v="3133.6338000000001"/>
    <n v="219"/>
    <x v="0"/>
    <x v="17"/>
    <s v="16-30 Min"/>
  </r>
  <r>
    <n v="18"/>
    <n v="123"/>
    <s v="02:03"/>
    <x v="18"/>
    <x v="11"/>
    <x v="13"/>
    <n v="10"/>
    <n v="2016"/>
    <s v="Wednesday"/>
    <x v="16"/>
    <n v="13"/>
    <n v="97.05"/>
    <n v="527"/>
    <n v="124"/>
    <n v="38"/>
    <x v="18"/>
    <n v="150.1883"/>
    <n v="123"/>
    <x v="0"/>
    <x v="18"/>
    <s v="0-5 Min"/>
  </r>
  <r>
    <n v="19"/>
    <n v="767"/>
    <s v="12:47"/>
    <x v="19"/>
    <x v="7"/>
    <x v="3"/>
    <n v="10"/>
    <n v="2016"/>
    <s v="Saturday"/>
    <x v="17"/>
    <n v="19"/>
    <n v="97.3"/>
    <n v="612"/>
    <n v="102"/>
    <n v="371"/>
    <x v="19"/>
    <n v="1865.9502"/>
    <n v="98"/>
    <x v="0"/>
    <x v="19"/>
    <s v="6-15 Min"/>
  </r>
  <r>
    <n v="20"/>
    <n v="841"/>
    <s v="14:01"/>
    <x v="20"/>
    <x v="2"/>
    <x v="0"/>
    <n v="11"/>
    <n v="2016"/>
    <s v="Wednesday"/>
    <x v="14"/>
    <n v="13"/>
    <n v="97.65"/>
    <n v="624"/>
    <n v="63"/>
    <n v="406"/>
    <x v="20"/>
    <n v="1795.3154999999999"/>
    <n v="63"/>
    <x v="0"/>
    <x v="20"/>
    <s v="6-15 Min"/>
  </r>
  <r>
    <n v="21"/>
    <n v="550"/>
    <s v="09:10"/>
    <x v="21"/>
    <x v="8"/>
    <x v="14"/>
    <n v="11"/>
    <n v="2016"/>
    <s v="Thursday"/>
    <x v="18"/>
    <n v="899"/>
    <n v="97.26"/>
    <n v="6285"/>
    <n v="737"/>
    <n v="181"/>
    <x v="21"/>
    <n v="14360.0617"/>
    <n v="721"/>
    <x v="0"/>
    <x v="21"/>
    <s v="6-15 Min"/>
  </r>
  <r>
    <n v="22"/>
    <n v="502"/>
    <s v="08:22"/>
    <x v="22"/>
    <x v="4"/>
    <x v="6"/>
    <n v="11"/>
    <n v="2016"/>
    <s v="Saturday"/>
    <x v="19"/>
    <n v="47"/>
    <n v="96.32"/>
    <n v="889"/>
    <n v="115"/>
    <n v="103"/>
    <x v="22"/>
    <n v="742.18269999999995"/>
    <n v="112"/>
    <x v="1"/>
    <x v="22"/>
    <s v="6-15 Min"/>
  </r>
  <r>
    <n v="23"/>
    <n v="1100"/>
    <s v="18:20"/>
    <x v="23"/>
    <x v="8"/>
    <x v="15"/>
    <n v="11"/>
    <n v="2016"/>
    <s v="Sunday"/>
    <x v="20"/>
    <n v="31"/>
    <n v="96.23"/>
    <n v="714"/>
    <n v="116"/>
    <n v="406"/>
    <x v="23"/>
    <n v="2326.6792999999998"/>
    <n v="115"/>
    <x v="1"/>
    <x v="23"/>
    <s v="16-30 Min"/>
  </r>
  <r>
    <n v="24"/>
    <n v="1365"/>
    <s v="22:45"/>
    <x v="24"/>
    <x v="4"/>
    <x v="5"/>
    <n v="11"/>
    <n v="2016"/>
    <s v="Tuesday"/>
    <x v="21"/>
    <n v="53"/>
    <n v="94.9"/>
    <n v="1636"/>
    <n v="255"/>
    <n v="419"/>
    <x v="24"/>
    <n v="6619.2407000000003"/>
    <n v="253"/>
    <x v="1"/>
    <x v="24"/>
    <s v="16-30 Min"/>
  </r>
  <r>
    <n v="25"/>
    <n v="183"/>
    <s v="03:03"/>
    <x v="25"/>
    <x v="8"/>
    <x v="16"/>
    <n v="11"/>
    <n v="2016"/>
    <s v="Wednesday"/>
    <x v="22"/>
    <n v="432"/>
    <n v="96.48"/>
    <n v="4031"/>
    <n v="750"/>
    <n v="77"/>
    <x v="25"/>
    <n v="3661.5789"/>
    <n v="718"/>
    <x v="1"/>
    <x v="25"/>
    <s v="0-5 Min"/>
  </r>
  <r>
    <n v="26"/>
    <n v="729"/>
    <s v="12:09"/>
    <x v="26"/>
    <x v="7"/>
    <x v="8"/>
    <n v="11"/>
    <n v="2016"/>
    <s v="Saturday"/>
    <x v="23"/>
    <n v="16"/>
    <n v="95.15"/>
    <n v="745"/>
    <n v="76"/>
    <n v="301"/>
    <x v="26"/>
    <n v="1566.0586000000001"/>
    <n v="75"/>
    <x v="1"/>
    <x v="26"/>
    <s v="6-15 Min"/>
  </r>
  <r>
    <n v="27"/>
    <n v="1029"/>
    <s v="17:09"/>
    <x v="27"/>
    <x v="7"/>
    <x v="11"/>
    <n v="11"/>
    <n v="2016"/>
    <s v="Tuesday"/>
    <x v="24"/>
    <n v="64"/>
    <n v="96.74"/>
    <n v="1483"/>
    <n v="152"/>
    <n v="414"/>
    <x v="27"/>
    <n v="4440.1287000000002"/>
    <n v="150"/>
    <x v="1"/>
    <x v="27"/>
    <s v="16-30 Min"/>
  </r>
  <r>
    <n v="28"/>
    <n v="1435"/>
    <s v="23:55"/>
    <x v="28"/>
    <x v="9"/>
    <x v="12"/>
    <n v="11"/>
    <n v="2016"/>
    <s v="Sunday"/>
    <x v="25"/>
    <n v="11"/>
    <n v="96.88"/>
    <n v="653"/>
    <n v="42"/>
    <n v="460"/>
    <x v="28"/>
    <n v="2177.1457999999998"/>
    <n v="41"/>
    <x v="1"/>
    <x v="28"/>
    <s v="16-30 Min"/>
  </r>
  <r>
    <n v="29"/>
    <n v="479"/>
    <s v="07:59"/>
    <x v="29"/>
    <x v="7"/>
    <x v="17"/>
    <n v="11"/>
    <n v="2016"/>
    <s v="Wednesday"/>
    <x v="26"/>
    <n v="3"/>
    <n v="96.19"/>
    <n v="454"/>
    <n v="19"/>
    <n v="215"/>
    <x v="29"/>
    <n v="526.30089999999996"/>
    <n v="17"/>
    <x v="2"/>
    <x v="29"/>
    <s v="6-15 Min"/>
  </r>
  <r>
    <n v="30"/>
    <n v="172"/>
    <s v="02:52"/>
    <x v="30"/>
    <x v="4"/>
    <x v="18"/>
    <n v="11"/>
    <n v="2016"/>
    <s v="Friday"/>
    <x v="27"/>
    <n v="50"/>
    <n v="91.85"/>
    <n v="868"/>
    <n v="145"/>
    <n v="42"/>
    <x v="30"/>
    <n v="502.73180000000002"/>
    <n v="142"/>
    <x v="2"/>
    <x v="30"/>
    <s v="0-5 Min"/>
  </r>
  <r>
    <n v="31"/>
    <n v="860"/>
    <s v="14:20"/>
    <x v="31"/>
    <x v="4"/>
    <x v="19"/>
    <n v="11"/>
    <n v="2016"/>
    <s v="Sunday"/>
    <x v="28"/>
    <n v="28"/>
    <n v="95.35"/>
    <n v="821"/>
    <n v="66"/>
    <n v="339"/>
    <x v="31"/>
    <n v="1918.0689"/>
    <n v="62"/>
    <x v="2"/>
    <x v="31"/>
    <s v="6-15 Min"/>
  </r>
  <r>
    <n v="32"/>
    <n v="894"/>
    <s v="14:54"/>
    <x v="32"/>
    <x v="1"/>
    <x v="6"/>
    <n v="12"/>
    <n v="2016"/>
    <s v="Monday"/>
    <x v="0"/>
    <n v="9"/>
    <n v="95.77"/>
    <n v="612"/>
    <n v="43"/>
    <n v="349"/>
    <x v="32"/>
    <n v="1259.1522"/>
    <n v="41"/>
    <x v="2"/>
    <x v="32"/>
    <s v="6-15 Min"/>
  </r>
  <r>
    <n v="33"/>
    <n v="1005"/>
    <s v="16:45"/>
    <x v="33"/>
    <x v="9"/>
    <x v="1"/>
    <n v="12"/>
    <n v="2016"/>
    <s v="Saturday"/>
    <x v="29"/>
    <n v="11"/>
    <n v="96.84"/>
    <n v="706"/>
    <n v="47"/>
    <n v="425"/>
    <x v="33"/>
    <n v="1810.2308"/>
    <n v="46"/>
    <x v="2"/>
    <x v="33"/>
    <s v="16-30 Min"/>
  </r>
  <r>
    <n v="34"/>
    <n v="1096"/>
    <s v="18:16"/>
    <x v="34"/>
    <x v="5"/>
    <x v="9"/>
    <n v="12"/>
    <n v="2016"/>
    <s v="Saturday"/>
    <x v="25"/>
    <n v="18"/>
    <n v="96.88"/>
    <n v="1244"/>
    <n v="32"/>
    <n v="331"/>
    <x v="34"/>
    <n v="4295.6513999999997"/>
    <n v="29"/>
    <x v="2"/>
    <x v="34"/>
    <s v="16-30 Min"/>
  </r>
  <r>
    <n v="35"/>
    <n v="1034"/>
    <s v="17:14"/>
    <x v="35"/>
    <x v="8"/>
    <x v="10"/>
    <n v="12"/>
    <n v="2016"/>
    <s v="Sunday"/>
    <x v="30"/>
    <n v="29"/>
    <n v="97.2"/>
    <n v="798"/>
    <n v="54"/>
    <n v="416"/>
    <x v="35"/>
    <n v="2258.2078999999999"/>
    <n v="53"/>
    <x v="2"/>
    <x v="35"/>
    <s v="16-30 Min"/>
  </r>
  <r>
    <n v="36"/>
    <n v="348"/>
    <s v="05:48"/>
    <x v="36"/>
    <x v="11"/>
    <x v="20"/>
    <n v="12"/>
    <n v="2016"/>
    <s v="Saturday"/>
    <x v="31"/>
    <n v="311"/>
    <n v="95.35"/>
    <n v="3259"/>
    <n v="335"/>
    <n v="120"/>
    <x v="36"/>
    <n v="4754.0673999999999"/>
    <n v="324"/>
    <x v="2"/>
    <x v="36"/>
    <s v="6-15 Min"/>
  </r>
  <r>
    <n v="37"/>
    <n v="15"/>
    <s v="00:15"/>
    <x v="37"/>
    <x v="8"/>
    <x v="18"/>
    <n v="12"/>
    <n v="2016"/>
    <s v="Sunday"/>
    <x v="32"/>
    <n v="1"/>
    <n v="96.69"/>
    <n v="292"/>
    <n v="2"/>
    <n v="18"/>
    <x v="37"/>
    <n v="18.280100000000001"/>
    <n v="2"/>
    <x v="2"/>
    <x v="37"/>
    <s v="0-5 Min"/>
  </r>
  <r>
    <n v="38"/>
    <n v="1195"/>
    <s v="19:55"/>
    <x v="38"/>
    <x v="8"/>
    <x v="13"/>
    <n v="12"/>
    <n v="2016"/>
    <s v="Monday"/>
    <x v="20"/>
    <n v="27"/>
    <n v="95.5"/>
    <n v="743"/>
    <n v="42"/>
    <n v="472"/>
    <x v="38"/>
    <n v="2370.0999000000002"/>
    <n v="38"/>
    <x v="3"/>
    <x v="38"/>
    <s v="16-30 Min"/>
  </r>
  <r>
    <n v="39"/>
    <n v="292"/>
    <s v="04:52"/>
    <x v="39"/>
    <x v="9"/>
    <x v="21"/>
    <n v="12"/>
    <n v="2016"/>
    <s v="Saturday"/>
    <x v="33"/>
    <n v="24"/>
    <n v="98.04"/>
    <n v="350"/>
    <n v="19"/>
    <n v="44"/>
    <x v="39"/>
    <n v="148.82980000000001"/>
    <n v="18"/>
    <x v="3"/>
    <x v="39"/>
    <s v="0-5 Min"/>
  </r>
  <r>
    <n v="40"/>
    <n v="1359"/>
    <s v="22:39"/>
    <x v="40"/>
    <x v="8"/>
    <x v="4"/>
    <n v="1"/>
    <n v="2017"/>
    <s v="Sunday"/>
    <x v="34"/>
    <n v="25"/>
    <n v="96.89"/>
    <n v="778"/>
    <n v="49"/>
    <n v="544"/>
    <x v="40"/>
    <n v="2836.5210000000002"/>
    <n v="48"/>
    <x v="3"/>
    <x v="40"/>
    <s v="16-30 Min"/>
  </r>
  <r>
    <n v="41"/>
    <n v="225"/>
    <s v="03:45"/>
    <x v="41"/>
    <x v="8"/>
    <x v="0"/>
    <n v="1"/>
    <n v="2017"/>
    <s v="Monday"/>
    <x v="35"/>
    <n v="7"/>
    <n v="96.55"/>
    <n v="392"/>
    <n v="29"/>
    <n v="73"/>
    <x v="41"/>
    <n v="173.13290000000001"/>
    <n v="29"/>
    <x v="3"/>
    <x v="41"/>
    <s v="0-5 Min"/>
  </r>
  <r>
    <n v="42"/>
    <n v="1130"/>
    <s v="18:50"/>
    <x v="42"/>
    <x v="9"/>
    <x v="22"/>
    <n v="1"/>
    <n v="2017"/>
    <s v="Saturday"/>
    <x v="36"/>
    <n v="12"/>
    <n v="95.51"/>
    <n v="723"/>
    <n v="26"/>
    <n v="425"/>
    <x v="42"/>
    <n v="1885.3688"/>
    <n v="26"/>
    <x v="3"/>
    <x v="42"/>
    <s v="16-30 Min"/>
  </r>
  <r>
    <n v="43"/>
    <n v="1485"/>
    <s v="24:45"/>
    <x v="43"/>
    <x v="1"/>
    <x v="11"/>
    <n v="1"/>
    <n v="2017"/>
    <s v="Sunday"/>
    <x v="29"/>
    <n v="33"/>
    <n v="96.03"/>
    <n v="943"/>
    <n v="27"/>
    <n v="566"/>
    <x v="43"/>
    <n v="3747.2705000000001"/>
    <n v="26"/>
    <x v="3"/>
    <x v="43"/>
    <s v="16-30 Min"/>
  </r>
  <r>
    <n v="44"/>
    <n v="1475"/>
    <s v="24:35"/>
    <x v="44"/>
    <x v="14"/>
    <x v="20"/>
    <n v="1"/>
    <n v="2017"/>
    <s v="Tuesday"/>
    <x v="37"/>
    <n v="24"/>
    <n v="97.39"/>
    <n v="897"/>
    <n v="17"/>
    <n v="569"/>
    <x v="44"/>
    <n v="3584.7615000000001"/>
    <n v="14"/>
    <x v="3"/>
    <x v="44"/>
    <s v="16-30 Min"/>
  </r>
  <r>
    <n v="45"/>
    <n v="335"/>
    <s v="05:35"/>
    <x v="45"/>
    <x v="2"/>
    <x v="23"/>
    <n v="1"/>
    <n v="2017"/>
    <s v="Saturday"/>
    <x v="19"/>
    <n v="14"/>
    <n v="94.07"/>
    <n v="349"/>
    <n v="30"/>
    <n v="136"/>
    <x v="45"/>
    <n v="204.55369999999999"/>
    <n v="29"/>
    <x v="3"/>
    <x v="45"/>
    <s v="6-15 Min"/>
  </r>
  <r>
    <n v="46"/>
    <n v="495"/>
    <s v="08:15"/>
    <x v="46"/>
    <x v="8"/>
    <x v="3"/>
    <n v="1"/>
    <n v="2017"/>
    <s v="Sunday"/>
    <x v="38"/>
    <n v="14"/>
    <n v="96.48"/>
    <n v="274"/>
    <n v="12"/>
    <n v="195"/>
    <x v="46"/>
    <n v="255.5001"/>
    <n v="11"/>
    <x v="3"/>
    <x v="46"/>
    <s v="6-15 Min"/>
  </r>
  <r>
    <n v="47"/>
    <n v="626"/>
    <s v="10:26"/>
    <x v="47"/>
    <x v="4"/>
    <x v="21"/>
    <n v="1"/>
    <n v="2017"/>
    <s v="Tuesday"/>
    <x v="39"/>
    <n v="16"/>
    <n v="95.5"/>
    <n v="467"/>
    <n v="14"/>
    <n v="226"/>
    <x v="47"/>
    <n v="659.66160000000002"/>
    <n v="12"/>
    <x v="4"/>
    <x v="47"/>
    <s v="6-15 Min"/>
  </r>
  <r>
    <n v="48"/>
    <n v="1215"/>
    <s v="20:15"/>
    <x v="48"/>
    <x v="2"/>
    <x v="24"/>
    <n v="2"/>
    <n v="2017"/>
    <s v="Saturday"/>
    <x v="40"/>
    <n v="8"/>
    <n v="94.81"/>
    <n v="530"/>
    <n v="26"/>
    <n v="364"/>
    <x v="48"/>
    <n v="1120.7678000000001"/>
    <n v="23"/>
    <x v="4"/>
    <x v="48"/>
    <s v="16-30 Min"/>
  </r>
  <r>
    <n v="49"/>
    <n v="204"/>
    <s v="03:24"/>
    <x v="49"/>
    <x v="7"/>
    <x v="22"/>
    <n v="2"/>
    <n v="2017"/>
    <s v="Tuesday"/>
    <x v="41"/>
    <n v="11"/>
    <n v="98.79"/>
    <n v="654"/>
    <n v="16"/>
    <n v="86"/>
    <x v="49"/>
    <n v="367.10230000000001"/>
    <n v="15"/>
    <x v="4"/>
    <x v="49"/>
    <s v="0-5 Min"/>
  </r>
  <r>
    <n v="50"/>
    <n v="915"/>
    <s v="15:15"/>
    <x v="50"/>
    <x v="7"/>
    <x v="1"/>
    <n v="2"/>
    <n v="2017"/>
    <s v="Friday"/>
    <x v="42"/>
    <n v="36"/>
    <n v="96.44"/>
    <n v="867"/>
    <n v="31"/>
    <n v="380"/>
    <x v="50"/>
    <n v="2027.9541999999999"/>
    <n v="28"/>
    <x v="4"/>
    <x v="50"/>
    <s v="16-30 Min"/>
  </r>
  <r>
    <n v="51"/>
    <n v="568"/>
    <s v="09:28"/>
    <x v="51"/>
    <x v="1"/>
    <x v="10"/>
    <n v="2"/>
    <n v="2017"/>
    <s v="Saturday"/>
    <x v="43"/>
    <n v="145"/>
    <n v="95.03"/>
    <n v="2660"/>
    <n v="87"/>
    <n v="205"/>
    <x v="51"/>
    <n v="3816.9283"/>
    <n v="82"/>
    <x v="4"/>
    <x v="51"/>
    <s v="6-15 Min"/>
  </r>
  <r>
    <n v="52"/>
    <n v="1009"/>
    <s v="16:49"/>
    <x v="52"/>
    <x v="2"/>
    <x v="25"/>
    <n v="2"/>
    <n v="2017"/>
    <s v="Wednesday"/>
    <x v="14"/>
    <n v="10"/>
    <n v="93.7"/>
    <n v="1100"/>
    <n v="32"/>
    <n v="287"/>
    <x v="52"/>
    <n v="2830.2121000000002"/>
    <n v="30"/>
    <x v="4"/>
    <x v="52"/>
    <s v="16-30 Min"/>
  </r>
  <r>
    <n v="53"/>
    <n v="1037"/>
    <s v="17:17"/>
    <x v="53"/>
    <x v="8"/>
    <x v="17"/>
    <n v="2"/>
    <n v="2017"/>
    <s v="Thursday"/>
    <x v="44"/>
    <n v="8"/>
    <n v="98.65"/>
    <n v="219"/>
    <n v="2"/>
    <n v="289"/>
    <x v="53"/>
    <n v="197.96"/>
    <n v="2"/>
    <x v="4"/>
    <x v="53"/>
    <s v="16-30 Min"/>
  </r>
  <r>
    <n v="54"/>
    <n v="1216"/>
    <s v="20:16"/>
    <x v="53"/>
    <x v="0"/>
    <x v="17"/>
    <n v="2"/>
    <n v="2017"/>
    <s v="Thursday"/>
    <x v="45"/>
    <n v="7"/>
    <n v="92.09"/>
    <n v="454"/>
    <n v="15"/>
    <n v="322"/>
    <x v="54"/>
    <n v="965.03930000000003"/>
    <n v="13"/>
    <x v="4"/>
    <x v="54"/>
    <s v="16-30 Min"/>
  </r>
  <r>
    <n v="55"/>
    <n v="1566"/>
    <s v="26:06"/>
    <x v="54"/>
    <x v="4"/>
    <x v="18"/>
    <n v="2"/>
    <n v="2017"/>
    <s v="Saturday"/>
    <x v="46"/>
    <n v="15"/>
    <n v="86.59"/>
    <n v="633"/>
    <n v="75"/>
    <n v="351"/>
    <x v="55"/>
    <n v="2652.7795000000001"/>
    <n v="68"/>
    <x v="4"/>
    <x v="55"/>
    <s v="16-30 Min"/>
  </r>
  <r>
    <n v="56"/>
    <n v="528"/>
    <s v="08:48"/>
    <x v="55"/>
    <x v="4"/>
    <x v="19"/>
    <n v="2"/>
    <n v="2017"/>
    <s v="Monday"/>
    <x v="47"/>
    <n v="2"/>
    <n v="94.98"/>
    <n v="284"/>
    <n v="8"/>
    <n v="240"/>
    <x v="56"/>
    <n v="412.69799999999998"/>
    <n v="7"/>
    <x v="4"/>
    <x v="56"/>
    <s v="6-15 Min"/>
  </r>
  <r>
    <n v="57"/>
    <n v="334"/>
    <s v="05:34"/>
    <x v="56"/>
    <x v="2"/>
    <x v="14"/>
    <n v="3"/>
    <n v="2017"/>
    <s v="Friday"/>
    <x v="43"/>
    <n v="209"/>
    <n v="96.79"/>
    <n v="2894"/>
    <n v="1399"/>
    <n v="108"/>
    <x v="57"/>
    <n v="2781.2152000000001"/>
    <n v="1040"/>
    <x v="4"/>
    <x v="57"/>
    <s v="6-15 Min"/>
  </r>
  <r>
    <n v="58"/>
    <n v="946"/>
    <s v="15:46"/>
    <x v="57"/>
    <x v="8"/>
    <x v="24"/>
    <n v="3"/>
    <n v="2017"/>
    <s v="Saturday"/>
    <x v="48"/>
    <n v="3"/>
    <n v="94.18"/>
    <n v="372"/>
    <n v="10"/>
    <n v="291"/>
    <x v="58"/>
    <n v="843.87270000000001"/>
    <n v="9"/>
    <x v="4"/>
    <x v="58"/>
    <s v="16-30 Min"/>
  </r>
  <r>
    <n v="59"/>
    <n v="746"/>
    <s v="12:26"/>
    <x v="57"/>
    <x v="0"/>
    <x v="24"/>
    <n v="3"/>
    <n v="2017"/>
    <s v="Saturday"/>
    <x v="49"/>
    <n v="9"/>
    <n v="96.43"/>
    <n v="621"/>
    <n v="23"/>
    <n v="321"/>
    <x v="59"/>
    <n v="1332.9440999999999"/>
    <n v="23"/>
    <x v="4"/>
    <x v="59"/>
    <s v="6-15 Min"/>
  </r>
  <r>
    <n v="60"/>
    <n v="294"/>
    <s v="04:54"/>
    <x v="58"/>
    <x v="4"/>
    <x v="15"/>
    <n v="3"/>
    <n v="2017"/>
    <s v="Monday"/>
    <x v="50"/>
    <n v="33"/>
    <n v="92.52"/>
    <n v="754"/>
    <n v="95"/>
    <n v="57"/>
    <x v="60"/>
    <n v="592.17449999999997"/>
    <n v="90"/>
    <x v="4"/>
    <x v="60"/>
    <s v="0-5 Min"/>
  </r>
  <r>
    <n v="61"/>
    <n v="536"/>
    <s v="08:56"/>
    <x v="59"/>
    <x v="9"/>
    <x v="7"/>
    <n v="3"/>
    <n v="2017"/>
    <s v="Saturday"/>
    <x v="51"/>
    <n v="786"/>
    <n v="93.31"/>
    <n v="7082"/>
    <n v="1069"/>
    <n v="180"/>
    <x v="61"/>
    <n v="13046.1893"/>
    <n v="1015"/>
    <x v="4"/>
    <x v="61"/>
    <s v="6-15 Min"/>
  </r>
  <r>
    <n v="62"/>
    <n v="1413"/>
    <s v="23:33"/>
    <x v="60"/>
    <x v="5"/>
    <x v="10"/>
    <n v="3"/>
    <n v="2017"/>
    <s v="Saturday"/>
    <x v="52"/>
    <n v="28"/>
    <n v="97.02"/>
    <n v="943"/>
    <n v="29"/>
    <n v="531"/>
    <x v="62"/>
    <n v="3618.3751999999999"/>
    <n v="24"/>
    <x v="4"/>
    <x v="62"/>
    <s v="16-30 Min"/>
  </r>
  <r>
    <n v="63"/>
    <n v="88"/>
    <s v="01:28"/>
    <x v="61"/>
    <x v="2"/>
    <x v="25"/>
    <n v="3"/>
    <n v="2017"/>
    <s v="Wednesday"/>
    <x v="53"/>
    <n v="4"/>
    <n v="94.14"/>
    <n v="273"/>
    <n v="12"/>
    <n v="58"/>
    <x v="63"/>
    <n v="99.134500000000003"/>
    <n v="11"/>
    <x v="4"/>
    <x v="63"/>
    <s v="0-5 Min"/>
  </r>
  <r>
    <n v="64"/>
    <n v="645"/>
    <s v="10:45"/>
    <x v="62"/>
    <x v="8"/>
    <x v="17"/>
    <n v="3"/>
    <n v="2017"/>
    <s v="Thursday"/>
    <x v="54"/>
    <n v="18"/>
    <n v="94.91"/>
    <n v="913"/>
    <n v="31"/>
    <n v="251"/>
    <x v="64"/>
    <n v="2802.58"/>
    <n v="23"/>
    <x v="4"/>
    <x v="64"/>
    <s v="6-15 Min"/>
  </r>
  <r>
    <n v="65"/>
    <n v="810"/>
    <s v="13:30"/>
    <x v="63"/>
    <x v="8"/>
    <x v="20"/>
    <n v="3"/>
    <n v="2017"/>
    <s v="Friday"/>
    <x v="53"/>
    <n v="12"/>
    <n v="96.9"/>
    <n v="656"/>
    <n v="20"/>
    <n v="385"/>
    <x v="65"/>
    <n v="1617.4014999999999"/>
    <n v="19"/>
    <x v="4"/>
    <x v="65"/>
    <s v="6-15 Min"/>
  </r>
  <r>
    <n v="66"/>
    <n v="79"/>
    <s v="01:19"/>
    <x v="63"/>
    <x v="0"/>
    <x v="20"/>
    <n v="3"/>
    <n v="2017"/>
    <s v="Friday"/>
    <x v="55"/>
    <n v="25"/>
    <n v="87.63"/>
    <n v="425"/>
    <n v="8"/>
    <n v="62"/>
    <x v="66"/>
    <n v="78.705399999999997"/>
    <n v="3"/>
    <x v="4"/>
    <x v="66"/>
    <s v="0-5 Min"/>
  </r>
  <r>
    <n v="67"/>
    <n v="1228"/>
    <s v="20:28"/>
    <x v="64"/>
    <x v="4"/>
    <x v="13"/>
    <n v="3"/>
    <n v="2017"/>
    <s v="Sunday"/>
    <x v="56"/>
    <n v="47"/>
    <n v="96.64"/>
    <n v="891"/>
    <n v="42"/>
    <n v="475"/>
    <x v="67"/>
    <n v="3003.8512999999998"/>
    <n v="40"/>
    <x v="4"/>
    <x v="67"/>
    <s v="16-30 Min"/>
  </r>
  <r>
    <n v="68"/>
    <n v="871"/>
    <s v="14:31"/>
    <x v="65"/>
    <x v="4"/>
    <x v="23"/>
    <n v="3"/>
    <n v="2017"/>
    <s v="Tuesday"/>
    <x v="57"/>
    <n v="4"/>
    <n v="98.76"/>
    <n v="558"/>
    <n v="11"/>
    <n v="323"/>
    <x v="68"/>
    <n v="1476.3408999999999"/>
    <n v="8"/>
    <x v="4"/>
    <x v="68"/>
    <s v="6-15 Min"/>
  </r>
  <r>
    <n v="69"/>
    <n v="634"/>
    <s v="10:34"/>
    <x v="66"/>
    <x v="4"/>
    <x v="26"/>
    <n v="3"/>
    <n v="2017"/>
    <s v="Thursday"/>
    <x v="13"/>
    <n v="13"/>
    <n v="97.21"/>
    <n v="628"/>
    <n v="5"/>
    <n v="278"/>
    <x v="69"/>
    <n v="1379.0649000000001"/>
    <n v="5"/>
    <x v="4"/>
    <x v="69"/>
    <s v="6-15 Min"/>
  </r>
  <r>
    <n v="70"/>
    <n v="759"/>
    <s v="12:39"/>
    <x v="67"/>
    <x v="11"/>
    <x v="6"/>
    <n v="4"/>
    <n v="2017"/>
    <s v="Wednesday"/>
    <x v="58"/>
    <n v="1"/>
    <n v="96.28"/>
    <n v="181"/>
    <n v="0"/>
    <n v="185"/>
    <x v="70"/>
    <n v="229.244"/>
    <n v="0"/>
    <x v="4"/>
    <x v="70"/>
    <s v="6-15 Min"/>
  </r>
  <r>
    <n v="71"/>
    <n v="526"/>
    <s v="08:46"/>
    <x v="68"/>
    <x v="7"/>
    <x v="5"/>
    <n v="4"/>
    <n v="2017"/>
    <s v="Saturday"/>
    <x v="59"/>
    <n v="5"/>
    <n v="96.28"/>
    <n v="259"/>
    <n v="2"/>
    <n v="243"/>
    <x v="71"/>
    <n v="493.29469999999998"/>
    <n v="2"/>
    <x v="4"/>
    <x v="71"/>
    <s v="6-15 Min"/>
  </r>
  <r>
    <n v="72"/>
    <n v="372"/>
    <s v="06:12"/>
    <x v="69"/>
    <x v="4"/>
    <x v="1"/>
    <n v="4"/>
    <n v="2017"/>
    <s v="Monday"/>
    <x v="60"/>
    <n v="376"/>
    <n v="96.77"/>
    <n v="2996"/>
    <n v="231"/>
    <n v="68"/>
    <x v="72"/>
    <n v="3031.1993000000002"/>
    <n v="226"/>
    <x v="4"/>
    <x v="72"/>
    <s v="6-15 Min"/>
  </r>
  <r>
    <n v="73"/>
    <n v="996"/>
    <s v="16:36"/>
    <x v="70"/>
    <x v="4"/>
    <x v="8"/>
    <n v="4"/>
    <n v="2017"/>
    <s v="Wednesday"/>
    <x v="61"/>
    <n v="11"/>
    <n v="97.23"/>
    <n v="597"/>
    <n v="3"/>
    <n v="416"/>
    <x v="73"/>
    <n v="1873.1421"/>
    <n v="3"/>
    <x v="4"/>
    <x v="73"/>
    <s v="16-30 Min"/>
  </r>
  <r>
    <n v="74"/>
    <n v="1345"/>
    <s v="22:25"/>
    <x v="71"/>
    <x v="2"/>
    <x v="27"/>
    <n v="4"/>
    <n v="2017"/>
    <s v="Sunday"/>
    <x v="40"/>
    <n v="29"/>
    <n v="96.81"/>
    <n v="910"/>
    <n v="5"/>
    <n v="434"/>
    <x v="74"/>
    <n v="3941.6237999999998"/>
    <n v="5"/>
    <x v="4"/>
    <x v="74"/>
    <s v="16-30 Min"/>
  </r>
  <r>
    <n v="75"/>
    <n v="271"/>
    <s v="04:31"/>
    <x v="72"/>
    <x v="2"/>
    <x v="12"/>
    <n v="4"/>
    <n v="2017"/>
    <s v="Thursday"/>
    <x v="13"/>
    <n v="29"/>
    <n v="89.84"/>
    <n v="637"/>
    <n v="68"/>
    <n v="108"/>
    <x v="75"/>
    <n v="530.01869999999997"/>
    <n v="65"/>
    <x v="4"/>
    <x v="75"/>
    <s v="0-5 Min"/>
  </r>
  <r>
    <n v="76"/>
    <n v="425"/>
    <s v="07:05"/>
    <x v="73"/>
    <x v="4"/>
    <x v="25"/>
    <n v="4"/>
    <n v="2017"/>
    <s v="Saturday"/>
    <x v="61"/>
    <n v="5"/>
    <n v="95.25"/>
    <n v="321"/>
    <n v="3"/>
    <n v="199"/>
    <x v="76"/>
    <n v="496.32769999999999"/>
    <n v="3"/>
    <x v="4"/>
    <x v="76"/>
    <s v="6-15 Min"/>
  </r>
  <r>
    <n v="77"/>
    <n v="12"/>
    <s v="00:12"/>
    <x v="74"/>
    <x v="1"/>
    <x v="26"/>
    <n v="4"/>
    <n v="2017"/>
    <s v="Sunday"/>
    <x v="59"/>
    <n v="23"/>
    <n v="96.62"/>
    <n v="400"/>
    <n v="2"/>
    <n v="12"/>
    <x v="77"/>
    <n v="39.585500000000003"/>
    <n v="1"/>
    <x v="4"/>
    <x v="77"/>
    <s v="0-5 Min"/>
  </r>
  <r>
    <n v="78"/>
    <n v="636"/>
    <s v="10:36"/>
    <x v="74"/>
    <x v="0"/>
    <x v="26"/>
    <n v="4"/>
    <n v="2017"/>
    <s v="Sunday"/>
    <x v="45"/>
    <n v="12"/>
    <n v="96.61"/>
    <n v="769"/>
    <n v="5"/>
    <n v="250"/>
    <x v="78"/>
    <n v="1881.7506000000001"/>
    <n v="5"/>
    <x v="4"/>
    <x v="33"/>
    <s v="6-15 Min"/>
  </r>
  <r>
    <n v="79"/>
    <n v="128"/>
    <s v="02:08"/>
    <x v="75"/>
    <x v="8"/>
    <x v="4"/>
    <n v="5"/>
    <n v="2017"/>
    <s v="Monday"/>
    <x v="62"/>
    <n v="9"/>
    <n v="99.1"/>
    <n v="440"/>
    <n v="2"/>
    <n v="62"/>
    <x v="79"/>
    <n v="73.319900000000004"/>
    <n v="2"/>
    <x v="5"/>
    <x v="78"/>
    <s v="0-5 Min"/>
  </r>
  <r>
    <n v="80"/>
    <n v="605"/>
    <s v="10:05"/>
    <x v="76"/>
    <x v="4"/>
    <x v="14"/>
    <n v="5"/>
    <n v="2017"/>
    <s v="Wednesday"/>
    <x v="63"/>
    <n v="8"/>
    <n v="96.03"/>
    <n v="339"/>
    <n v="0"/>
    <n v="283"/>
    <x v="80"/>
    <n v="718.06569999999999"/>
    <n v="0"/>
    <x v="5"/>
    <x v="79"/>
    <s v="6-15 Min"/>
  </r>
  <r>
    <n v="81"/>
    <n v="559"/>
    <s v="09:19"/>
    <x v="77"/>
    <x v="11"/>
    <x v="16"/>
    <n v="5"/>
    <n v="2017"/>
    <s v="Tuesday"/>
    <x v="44"/>
    <n v="5"/>
    <n v="93.12"/>
    <n v="325"/>
    <n v="2"/>
    <n v="182"/>
    <x v="81"/>
    <n v="392.98520000000002"/>
    <n v="2"/>
    <x v="5"/>
    <x v="80"/>
    <s v="6-15 Min"/>
  </r>
  <r>
    <n v="82"/>
    <n v="561"/>
    <s v="09:21"/>
    <x v="78"/>
    <x v="4"/>
    <x v="7"/>
    <n v="5"/>
    <n v="2017"/>
    <s v="Thursday"/>
    <x v="64"/>
    <n v="66"/>
    <n v="96.33"/>
    <n v="2782"/>
    <n v="88"/>
    <n v="215"/>
    <x v="82"/>
    <n v="5435.3414000000002"/>
    <n v="86"/>
    <x v="5"/>
    <x v="81"/>
    <s v="6-15 Min"/>
  </r>
  <r>
    <n v="83"/>
    <n v="423"/>
    <s v="07:03"/>
    <x v="79"/>
    <x v="4"/>
    <x v="28"/>
    <n v="5"/>
    <n v="2017"/>
    <s v="Saturday"/>
    <x v="40"/>
    <n v="9"/>
    <n v="95.77"/>
    <n v="725"/>
    <n v="7"/>
    <n v="214"/>
    <x v="83"/>
    <n v="1345.1846"/>
    <n v="7"/>
    <x v="5"/>
    <x v="82"/>
    <s v="6-15 Min"/>
  </r>
  <r>
    <n v="84"/>
    <n v="606"/>
    <s v="10:06"/>
    <x v="80"/>
    <x v="2"/>
    <x v="9"/>
    <n v="5"/>
    <n v="2017"/>
    <s v="Wednesday"/>
    <x v="17"/>
    <n v="23"/>
    <n v="95.89"/>
    <n v="863"/>
    <n v="2"/>
    <n v="249"/>
    <x v="84"/>
    <n v="2130.6833000000001"/>
    <n v="2"/>
    <x v="5"/>
    <x v="83"/>
    <s v="6-15 Min"/>
  </r>
  <r>
    <n v="85"/>
    <n v="97"/>
    <s v="01:37"/>
    <x v="81"/>
    <x v="8"/>
    <x v="10"/>
    <n v="5"/>
    <n v="2017"/>
    <s v="Thursday"/>
    <x v="57"/>
    <n v="7"/>
    <n v="90.7"/>
    <n v="400"/>
    <n v="8"/>
    <n v="54"/>
    <x v="85"/>
    <n v="168.27780000000001"/>
    <n v="8"/>
    <x v="5"/>
    <x v="84"/>
    <s v="0-5 Min"/>
  </r>
  <r>
    <n v="86"/>
    <n v="847"/>
    <s v="14:07"/>
    <x v="82"/>
    <x v="9"/>
    <x v="17"/>
    <n v="5"/>
    <n v="2017"/>
    <s v="Tuesday"/>
    <x v="65"/>
    <n v="25"/>
    <n v="97.39"/>
    <n v="1453"/>
    <n v="12"/>
    <n v="348"/>
    <x v="86"/>
    <n v="4993.2268999999997"/>
    <n v="10"/>
    <x v="5"/>
    <x v="85"/>
    <s v="6-15 Min"/>
  </r>
  <r>
    <n v="87"/>
    <n v="436"/>
    <s v="07:16"/>
    <x v="83"/>
    <x v="4"/>
    <x v="18"/>
    <n v="5"/>
    <n v="2017"/>
    <s v="Thursday"/>
    <x v="45"/>
    <n v="32"/>
    <n v="96.46"/>
    <n v="1551"/>
    <n v="16"/>
    <n v="188"/>
    <x v="87"/>
    <n v="2966.7040000000002"/>
    <n v="15"/>
    <x v="5"/>
    <x v="86"/>
    <s v="6-15 Min"/>
  </r>
  <r>
    <n v="88"/>
    <n v="353"/>
    <s v="05:53"/>
    <x v="84"/>
    <x v="4"/>
    <x v="19"/>
    <n v="5"/>
    <n v="2017"/>
    <s v="Saturday"/>
    <x v="66"/>
    <n v="27"/>
    <n v="97.35"/>
    <n v="809"/>
    <n v="21"/>
    <n v="149"/>
    <x v="88"/>
    <n v="802.82529999999997"/>
    <n v="21"/>
    <x v="5"/>
    <x v="87"/>
    <s v="6-15 Min"/>
  </r>
  <r>
    <n v="89"/>
    <n v="696"/>
    <s v="11:36"/>
    <x v="85"/>
    <x v="7"/>
    <x v="26"/>
    <n v="5"/>
    <n v="2017"/>
    <s v="Tuesday"/>
    <x v="67"/>
    <n v="29"/>
    <n v="97.37"/>
    <n v="1741"/>
    <n v="18"/>
    <n v="295"/>
    <x v="89"/>
    <n v="5172.8462"/>
    <n v="17"/>
    <x v="5"/>
    <x v="24"/>
    <s v="6-15 Min"/>
  </r>
  <r>
    <n v="90"/>
    <n v="731"/>
    <s v="12:11"/>
    <x v="86"/>
    <x v="4"/>
    <x v="4"/>
    <n v="6"/>
    <n v="2017"/>
    <s v="Thursday"/>
    <x v="68"/>
    <n v="90"/>
    <n v="97.17"/>
    <n v="3190"/>
    <n v="132"/>
    <n v="230"/>
    <x v="90"/>
    <n v="8439.9383999999991"/>
    <n v="123"/>
    <x v="5"/>
    <x v="88"/>
    <s v="6-15 Min"/>
  </r>
  <r>
    <n v="91"/>
    <n v="534"/>
    <s v="08:54"/>
    <x v="87"/>
    <x v="4"/>
    <x v="14"/>
    <n v="6"/>
    <n v="2017"/>
    <s v="Saturday"/>
    <x v="69"/>
    <n v="75"/>
    <n v="97.83"/>
    <n v="2433"/>
    <n v="83"/>
    <n v="230"/>
    <x v="91"/>
    <n v="6539.4296000000004"/>
    <n v="81"/>
    <x v="5"/>
    <x v="89"/>
    <s v="6-15 Min"/>
  </r>
  <r>
    <n v="92"/>
    <n v="760"/>
    <s v="12:40"/>
    <x v="88"/>
    <x v="2"/>
    <x v="22"/>
    <n v="6"/>
    <n v="2017"/>
    <s v="Wednesday"/>
    <x v="70"/>
    <n v="140"/>
    <n v="97.65"/>
    <n v="3446"/>
    <n v="103"/>
    <n v="304"/>
    <x v="92"/>
    <n v="12020.802100000001"/>
    <n v="99"/>
    <x v="5"/>
    <x v="90"/>
    <s v="6-15 Min"/>
  </r>
  <r>
    <n v="93"/>
    <n v="40"/>
    <s v="00:40"/>
    <x v="89"/>
    <x v="4"/>
    <x v="16"/>
    <n v="6"/>
    <n v="2017"/>
    <s v="Friday"/>
    <x v="71"/>
    <n v="51"/>
    <n v="97.7"/>
    <n v="850"/>
    <n v="6"/>
    <n v="35"/>
    <x v="93"/>
    <n v="102.6232"/>
    <n v="6"/>
    <x v="5"/>
    <x v="91"/>
    <s v="0-5 Min"/>
  </r>
  <r>
    <n v="94"/>
    <n v="390"/>
    <s v="06:30"/>
    <x v="89"/>
    <x v="0"/>
    <x v="16"/>
    <n v="6"/>
    <n v="2017"/>
    <s v="Friday"/>
    <x v="46"/>
    <n v="25"/>
    <n v="96.08"/>
    <n v="1201"/>
    <n v="9"/>
    <n v="158"/>
    <x v="94"/>
    <n v="1491.4158"/>
    <n v="8"/>
    <x v="5"/>
    <x v="92"/>
    <s v="6-15 Min"/>
  </r>
  <r>
    <n v="95"/>
    <n v="641"/>
    <s v="10:41"/>
    <x v="90"/>
    <x v="4"/>
    <x v="7"/>
    <n v="6"/>
    <n v="2017"/>
    <s v="Sunday"/>
    <x v="72"/>
    <n v="91"/>
    <n v="96.65"/>
    <n v="2883"/>
    <n v="55"/>
    <n v="250"/>
    <x v="95"/>
    <n v="7223.1661000000004"/>
    <n v="54"/>
    <x v="5"/>
    <x v="93"/>
    <s v="6-15 Min"/>
  </r>
  <r>
    <n v="96"/>
    <n v="728"/>
    <s v="12:08"/>
    <x v="91"/>
    <x v="4"/>
    <x v="28"/>
    <n v="6"/>
    <n v="2017"/>
    <s v="Tuesday"/>
    <x v="64"/>
    <n v="42"/>
    <n v="95"/>
    <n v="1804"/>
    <n v="52"/>
    <n v="254"/>
    <x v="96"/>
    <n v="4437.5138999999999"/>
    <n v="52"/>
    <x v="5"/>
    <x v="94"/>
    <s v="6-15 Min"/>
  </r>
  <r>
    <n v="97"/>
    <n v="788"/>
    <s v="13:08"/>
    <x v="92"/>
    <x v="8"/>
    <x v="2"/>
    <n v="6"/>
    <n v="2017"/>
    <s v="Wednesday"/>
    <x v="73"/>
    <n v="27"/>
    <n v="97.63"/>
    <n v="2307"/>
    <n v="37"/>
    <n v="267"/>
    <x v="97"/>
    <n v="6101.5047999999997"/>
    <n v="35"/>
    <x v="6"/>
    <x v="95"/>
    <s v="6-15 Min"/>
  </r>
  <r>
    <n v="98"/>
    <n v="574"/>
    <s v="09:34"/>
    <x v="93"/>
    <x v="7"/>
    <x v="9"/>
    <n v="6"/>
    <n v="2017"/>
    <s v="Saturday"/>
    <x v="74"/>
    <n v="94"/>
    <n v="97.92"/>
    <n v="3721"/>
    <n v="50"/>
    <n v="240"/>
    <x v="98"/>
    <n v="7377.6117000000004"/>
    <n v="48"/>
    <x v="6"/>
    <x v="96"/>
    <s v="6-15 Min"/>
  </r>
  <r>
    <n v="99"/>
    <n v="321"/>
    <s v="05:21"/>
    <x v="94"/>
    <x v="4"/>
    <x v="29"/>
    <n v="6"/>
    <n v="2017"/>
    <s v="Monday"/>
    <x v="75"/>
    <n v="88"/>
    <n v="97.26"/>
    <n v="1207"/>
    <n v="23"/>
    <n v="61"/>
    <x v="99"/>
    <n v="855.99099999999999"/>
    <n v="23"/>
    <x v="6"/>
    <x v="97"/>
    <s v="6-15 Min"/>
  </r>
  <r>
    <n v="100"/>
    <n v="413"/>
    <s v="06:53"/>
    <x v="95"/>
    <x v="4"/>
    <x v="30"/>
    <n v="6"/>
    <n v="2017"/>
    <s v="Wednesday"/>
    <x v="76"/>
    <n v="43"/>
    <n v="96.35"/>
    <n v="2035"/>
    <n v="15"/>
    <n v="210"/>
    <x v="100"/>
    <n v="4219.4748"/>
    <n v="13"/>
    <x v="6"/>
    <x v="98"/>
    <s v="6-15 Min"/>
  </r>
  <r>
    <n v="101"/>
    <n v="467"/>
    <s v="07:47"/>
    <x v="96"/>
    <x v="4"/>
    <x v="17"/>
    <n v="6"/>
    <n v="2017"/>
    <s v="Friday"/>
    <x v="77"/>
    <n v="738"/>
    <n v="97.88"/>
    <n v="8986"/>
    <n v="1436"/>
    <n v="208"/>
    <x v="101"/>
    <n v="15050.623100000001"/>
    <n v="1410"/>
    <x v="6"/>
    <x v="99"/>
    <s v="6-15 Min"/>
  </r>
  <r>
    <n v="102"/>
    <n v="708"/>
    <s v="11:48"/>
    <x v="97"/>
    <x v="4"/>
    <x v="18"/>
    <n v="6"/>
    <n v="2017"/>
    <s v="Sunday"/>
    <x v="31"/>
    <n v="65"/>
    <n v="96.99"/>
    <n v="3156"/>
    <n v="64"/>
    <n v="265"/>
    <x v="102"/>
    <n v="9150.9470000000001"/>
    <n v="61"/>
    <x v="6"/>
    <x v="100"/>
    <s v="6-15 Min"/>
  </r>
  <r>
    <n v="103"/>
    <n v="491"/>
    <s v="08:11"/>
    <x v="98"/>
    <x v="4"/>
    <x v="19"/>
    <n v="6"/>
    <n v="2017"/>
    <s v="Tuesday"/>
    <x v="78"/>
    <n v="586"/>
    <n v="95.12"/>
    <n v="9931"/>
    <n v="829"/>
    <n v="143"/>
    <x v="103"/>
    <n v="17687.152699999999"/>
    <n v="766"/>
    <x v="6"/>
    <x v="101"/>
    <s v="6-15 Min"/>
  </r>
  <r>
    <n v="104"/>
    <n v="679"/>
    <s v="11:19"/>
    <x v="99"/>
    <x v="4"/>
    <x v="3"/>
    <n v="6"/>
    <n v="2017"/>
    <s v="Thursday"/>
    <x v="79"/>
    <n v="236"/>
    <n v="97.52"/>
    <n v="4367"/>
    <n v="108"/>
    <n v="271"/>
    <x v="104"/>
    <n v="8534.1931000000004"/>
    <n v="107"/>
    <x v="6"/>
    <x v="102"/>
    <s v="6-15 Min"/>
  </r>
  <r>
    <n v="105"/>
    <n v="642"/>
    <s v="10:42"/>
    <x v="100"/>
    <x v="7"/>
    <x v="0"/>
    <n v="7"/>
    <n v="2017"/>
    <s v="Sunday"/>
    <x v="80"/>
    <n v="428"/>
    <n v="96.46"/>
    <n v="7334"/>
    <n v="493"/>
    <n v="239"/>
    <x v="105"/>
    <n v="11296.762699999999"/>
    <n v="478"/>
    <x v="6"/>
    <x v="103"/>
    <s v="6-15 Min"/>
  </r>
  <r>
    <n v="106"/>
    <n v="840"/>
    <s v="14:00"/>
    <x v="101"/>
    <x v="4"/>
    <x v="24"/>
    <n v="7"/>
    <n v="2017"/>
    <s v="Tuesday"/>
    <x v="81"/>
    <n v="263"/>
    <n v="96.6"/>
    <n v="5008"/>
    <n v="110"/>
    <n v="309"/>
    <x v="106"/>
    <n v="9825.5252"/>
    <n v="108"/>
    <x v="6"/>
    <x v="104"/>
    <s v="6-15 Min"/>
  </r>
  <r>
    <n v="107"/>
    <n v="685"/>
    <s v="11:25"/>
    <x v="102"/>
    <x v="8"/>
    <x v="6"/>
    <n v="7"/>
    <n v="2017"/>
    <s v="Wednesday"/>
    <x v="82"/>
    <n v="139"/>
    <n v="97.18"/>
    <n v="4717"/>
    <n v="129"/>
    <n v="260"/>
    <x v="107"/>
    <n v="8144.4494999999997"/>
    <n v="126"/>
    <x v="6"/>
    <x v="105"/>
    <s v="6-15 Min"/>
  </r>
  <r>
    <n v="108"/>
    <n v="677"/>
    <s v="11:17"/>
    <x v="102"/>
    <x v="0"/>
    <x v="6"/>
    <n v="7"/>
    <n v="2017"/>
    <s v="Wednesday"/>
    <x v="83"/>
    <n v="1707"/>
    <n v="98.1"/>
    <n v="14102"/>
    <n v="1503"/>
    <n v="114"/>
    <x v="108"/>
    <n v="15503.526599999999"/>
    <n v="1456"/>
    <x v="6"/>
    <x v="106"/>
    <s v="6-15 Min"/>
  </r>
  <r>
    <n v="109"/>
    <n v="766"/>
    <s v="12:46"/>
    <x v="103"/>
    <x v="8"/>
    <x v="15"/>
    <n v="7"/>
    <n v="2017"/>
    <s v="Thursday"/>
    <x v="84"/>
    <n v="275"/>
    <n v="98.1"/>
    <n v="8062"/>
    <n v="290"/>
    <n v="332"/>
    <x v="109"/>
    <n v="21798.799500000001"/>
    <n v="284"/>
    <x v="6"/>
    <x v="107"/>
    <s v="6-15 Min"/>
  </r>
  <r>
    <n v="110"/>
    <n v="950"/>
    <s v="15:50"/>
    <x v="104"/>
    <x v="4"/>
    <x v="5"/>
    <n v="7"/>
    <n v="2017"/>
    <s v="Saturday"/>
    <x v="85"/>
    <n v="655"/>
    <n v="95.65"/>
    <n v="11978"/>
    <n v="1724"/>
    <n v="307"/>
    <x v="110"/>
    <n v="32065.434000000001"/>
    <n v="1642"/>
    <x v="6"/>
    <x v="108"/>
    <s v="16-30 Min"/>
  </r>
  <r>
    <n v="111"/>
    <n v="837"/>
    <s v="13:57"/>
    <x v="105"/>
    <x v="4"/>
    <x v="1"/>
    <n v="7"/>
    <n v="2017"/>
    <s v="Monday"/>
    <x v="86"/>
    <n v="180"/>
    <n v="97.92"/>
    <n v="6225"/>
    <n v="129"/>
    <n v="319"/>
    <x v="111"/>
    <n v="17595.549599999998"/>
    <n v="120"/>
    <x v="6"/>
    <x v="109"/>
    <s v="6-15 Min"/>
  </r>
  <r>
    <n v="112"/>
    <n v="527"/>
    <s v="08:47"/>
    <x v="106"/>
    <x v="4"/>
    <x v="8"/>
    <n v="7"/>
    <n v="2017"/>
    <s v="Wednesday"/>
    <x v="87"/>
    <n v="114"/>
    <n v="97.27"/>
    <n v="4634"/>
    <n v="56"/>
    <n v="239"/>
    <x v="112"/>
    <n v="7535.7506999999996"/>
    <n v="53"/>
    <x v="7"/>
    <x v="110"/>
    <s v="6-15 Min"/>
  </r>
  <r>
    <n v="113"/>
    <n v="496"/>
    <s v="08:16"/>
    <x v="107"/>
    <x v="4"/>
    <x v="2"/>
    <n v="7"/>
    <n v="2017"/>
    <s v="Friday"/>
    <x v="88"/>
    <n v="148"/>
    <n v="97.32"/>
    <n v="5382"/>
    <n v="98"/>
    <n v="236"/>
    <x v="113"/>
    <n v="10524.4035"/>
    <n v="96"/>
    <x v="7"/>
    <x v="111"/>
    <s v="6-15 Min"/>
  </r>
  <r>
    <n v="114"/>
    <n v="457"/>
    <s v="07:37"/>
    <x v="108"/>
    <x v="8"/>
    <x v="11"/>
    <n v="7"/>
    <n v="2017"/>
    <s v="Saturday"/>
    <x v="89"/>
    <n v="414"/>
    <n v="95.14"/>
    <n v="7457"/>
    <n v="388"/>
    <n v="204"/>
    <x v="114"/>
    <n v="13384.6405"/>
    <n v="371"/>
    <x v="7"/>
    <x v="112"/>
    <s v="6-15 Min"/>
  </r>
  <r>
    <n v="115"/>
    <n v="444"/>
    <s v="07:24"/>
    <x v="109"/>
    <x v="4"/>
    <x v="9"/>
    <n v="7"/>
    <n v="2017"/>
    <s v="Monday"/>
    <x v="90"/>
    <n v="96"/>
    <n v="96.45"/>
    <n v="4235"/>
    <n v="37"/>
    <n v="216"/>
    <x v="115"/>
    <n v="6312.2493000000004"/>
    <n v="28"/>
    <x v="7"/>
    <x v="113"/>
    <s v="6-15 Min"/>
  </r>
  <r>
    <n v="116"/>
    <n v="594"/>
    <s v="09:54"/>
    <x v="110"/>
    <x v="4"/>
    <x v="29"/>
    <n v="7"/>
    <n v="2017"/>
    <s v="Wednesday"/>
    <x v="91"/>
    <n v="384"/>
    <n v="97.59"/>
    <n v="8519"/>
    <n v="251"/>
    <n v="251"/>
    <x v="116"/>
    <n v="16533.8105"/>
    <n v="238"/>
    <x v="7"/>
    <x v="114"/>
    <s v="6-15 Min"/>
  </r>
  <r>
    <n v="117"/>
    <n v="698"/>
    <s v="11:38"/>
    <x v="111"/>
    <x v="4"/>
    <x v="30"/>
    <n v="7"/>
    <n v="2017"/>
    <s v="Friday"/>
    <x v="92"/>
    <n v="171"/>
    <n v="97.82"/>
    <n v="5616"/>
    <n v="101"/>
    <n v="305"/>
    <x v="117"/>
    <n v="13557.713900000001"/>
    <n v="95"/>
    <x v="7"/>
    <x v="115"/>
    <s v="6-15 Min"/>
  </r>
  <r>
    <n v="118"/>
    <n v="643"/>
    <s v="10:43"/>
    <x v="112"/>
    <x v="7"/>
    <x v="20"/>
    <n v="7"/>
    <n v="2017"/>
    <s v="Monday"/>
    <x v="51"/>
    <n v="229"/>
    <n v="97.6"/>
    <n v="7113"/>
    <n v="262"/>
    <n v="295"/>
    <x v="118"/>
    <n v="16989.5219"/>
    <n v="258"/>
    <x v="7"/>
    <x v="116"/>
    <s v="6-15 Min"/>
  </r>
  <r>
    <n v="119"/>
    <n v="563"/>
    <s v="09:23"/>
    <x v="113"/>
    <x v="8"/>
    <x v="18"/>
    <n v="7"/>
    <n v="2017"/>
    <s v="Tuesday"/>
    <x v="93"/>
    <n v="184"/>
    <n v="98.24"/>
    <n v="6846"/>
    <n v="233"/>
    <n v="272"/>
    <x v="119"/>
    <n v="12597.0694"/>
    <n v="202"/>
    <x v="7"/>
    <x v="117"/>
    <s v="6-15 Min"/>
  </r>
  <r>
    <n v="120"/>
    <n v="594"/>
    <s v="09:54"/>
    <x v="114"/>
    <x v="4"/>
    <x v="19"/>
    <n v="7"/>
    <n v="2017"/>
    <s v="Thursday"/>
    <x v="22"/>
    <n v="230"/>
    <n v="97.13"/>
    <n v="5240"/>
    <n v="280"/>
    <n v="289"/>
    <x v="120"/>
    <n v="13759.007"/>
    <n v="267"/>
    <x v="7"/>
    <x v="118"/>
    <s v="6-15 Min"/>
  </r>
  <r>
    <n v="121"/>
    <n v="665"/>
    <s v="11:05"/>
    <x v="115"/>
    <x v="2"/>
    <x v="21"/>
    <n v="7"/>
    <n v="2017"/>
    <s v="Monday"/>
    <x v="94"/>
    <n v="146"/>
    <n v="98.08"/>
    <n v="6545"/>
    <n v="247"/>
    <n v="308"/>
    <x v="121"/>
    <n v="13036.7588"/>
    <n v="236"/>
    <x v="7"/>
    <x v="119"/>
    <s v="6-15 Min"/>
  </r>
  <r>
    <n v="122"/>
    <n v="541"/>
    <s v="09:01"/>
    <x v="116"/>
    <x v="4"/>
    <x v="0"/>
    <n v="8"/>
    <n v="2017"/>
    <s v="Wednesday"/>
    <x v="95"/>
    <n v="151"/>
    <n v="96.56"/>
    <n v="5643"/>
    <n v="223"/>
    <n v="227"/>
    <x v="122"/>
    <n v="7834.4839000000002"/>
    <n v="216"/>
    <x v="7"/>
    <x v="120"/>
    <s v="6-15 Min"/>
  </r>
  <r>
    <n v="123"/>
    <n v="687"/>
    <s v="11:27"/>
    <x v="117"/>
    <x v="4"/>
    <x v="24"/>
    <n v="8"/>
    <n v="2017"/>
    <s v="Friday"/>
    <x v="96"/>
    <n v="116"/>
    <n v="97.79"/>
    <n v="4150"/>
    <n v="146"/>
    <n v="312"/>
    <x v="123"/>
    <n v="8666.3196000000007"/>
    <n v="143"/>
    <x v="7"/>
    <x v="121"/>
    <s v="6-15 Min"/>
  </r>
  <r>
    <n v="124"/>
    <n v="710"/>
    <s v="11:50"/>
    <x v="118"/>
    <x v="8"/>
    <x v="6"/>
    <n v="8"/>
    <n v="2017"/>
    <s v="Saturday"/>
    <x v="97"/>
    <n v="79"/>
    <n v="97.58"/>
    <n v="3865"/>
    <n v="132"/>
    <n v="288"/>
    <x v="124"/>
    <n v="7163.0262000000002"/>
    <n v="123"/>
    <x v="7"/>
    <x v="122"/>
    <s v="6-15 Min"/>
  </r>
  <r>
    <n v="125"/>
    <n v="698"/>
    <s v="11:38"/>
    <x v="119"/>
    <x v="4"/>
    <x v="22"/>
    <n v="8"/>
    <n v="2017"/>
    <s v="Monday"/>
    <x v="98"/>
    <n v="206"/>
    <n v="96.44"/>
    <n v="6766"/>
    <n v="277"/>
    <n v="312"/>
    <x v="125"/>
    <n v="17288.344400000002"/>
    <n v="256"/>
    <x v="7"/>
    <x v="123"/>
    <s v="6-15 Min"/>
  </r>
  <r>
    <n v="126"/>
    <n v="636"/>
    <s v="10:36"/>
    <x v="120"/>
    <x v="8"/>
    <x v="5"/>
    <n v="8"/>
    <n v="2017"/>
    <s v="Tuesday"/>
    <x v="99"/>
    <n v="154"/>
    <n v="96.83"/>
    <n v="5716"/>
    <n v="200"/>
    <n v="299"/>
    <x v="126"/>
    <n v="14886.210300000001"/>
    <n v="191"/>
    <x v="7"/>
    <x v="124"/>
    <s v="6-15 Min"/>
  </r>
  <r>
    <n v="127"/>
    <n v="1146"/>
    <s v="19:06"/>
    <x v="121"/>
    <x v="7"/>
    <x v="7"/>
    <n v="8"/>
    <n v="2017"/>
    <s v="Friday"/>
    <x v="100"/>
    <n v="175"/>
    <n v="97.6"/>
    <n v="8580"/>
    <n v="353"/>
    <n v="385"/>
    <x v="127"/>
    <n v="22853.988700000002"/>
    <n v="332"/>
    <x v="7"/>
    <x v="125"/>
    <s v="16-30 Min"/>
  </r>
  <r>
    <n v="128"/>
    <n v="708"/>
    <s v="11:48"/>
    <x v="122"/>
    <x v="7"/>
    <x v="2"/>
    <n v="8"/>
    <n v="2017"/>
    <s v="Monday"/>
    <x v="101"/>
    <n v="117"/>
    <n v="96.83"/>
    <n v="5170"/>
    <n v="195"/>
    <n v="290"/>
    <x v="128"/>
    <n v="11504.4848"/>
    <n v="185"/>
    <x v="7"/>
    <x v="126"/>
    <s v="6-15 Min"/>
  </r>
  <r>
    <n v="129"/>
    <n v="781"/>
    <s v="13:01"/>
    <x v="123"/>
    <x v="4"/>
    <x v="27"/>
    <n v="8"/>
    <n v="2017"/>
    <s v="Wednesday"/>
    <x v="102"/>
    <n v="239"/>
    <n v="97.78"/>
    <n v="8107"/>
    <n v="392"/>
    <n v="300"/>
    <x v="129"/>
    <n v="17568.4218"/>
    <n v="376"/>
    <x v="7"/>
    <x v="127"/>
    <s v="6-15 Min"/>
  </r>
  <r>
    <n v="130"/>
    <n v="842"/>
    <s v="14:02"/>
    <x v="124"/>
    <x v="7"/>
    <x v="29"/>
    <n v="8"/>
    <n v="2017"/>
    <s v="Saturday"/>
    <x v="103"/>
    <n v="392"/>
    <n v="97.08"/>
    <n v="7856"/>
    <n v="309"/>
    <n v="325"/>
    <x v="130"/>
    <n v="21921.5046"/>
    <n v="293"/>
    <x v="7"/>
    <x v="128"/>
    <s v="6-15 Min"/>
  </r>
  <r>
    <n v="131"/>
    <n v="306"/>
    <s v="05:06"/>
    <x v="125"/>
    <x v="8"/>
    <x v="12"/>
    <n v="8"/>
    <n v="2017"/>
    <s v="Sunday"/>
    <x v="104"/>
    <n v="1369"/>
    <n v="97.98"/>
    <n v="11992"/>
    <n v="1460"/>
    <n v="124"/>
    <x v="131"/>
    <n v="11349.3737"/>
    <n v="1438"/>
    <x v="7"/>
    <x v="129"/>
    <s v="6-15 Min"/>
  </r>
  <r>
    <n v="132"/>
    <n v="464"/>
    <s v="07:44"/>
    <x v="126"/>
    <x v="8"/>
    <x v="30"/>
    <n v="8"/>
    <n v="2017"/>
    <s v="Monday"/>
    <x v="105"/>
    <n v="94"/>
    <n v="96.33"/>
    <n v="4675"/>
    <n v="129"/>
    <n v="229"/>
    <x v="132"/>
    <n v="6632.7327999999998"/>
    <n v="119"/>
    <x v="8"/>
    <x v="130"/>
    <s v="6-15 Min"/>
  </r>
  <r>
    <n v="133"/>
    <n v="638"/>
    <s v="10:38"/>
    <x v="127"/>
    <x v="4"/>
    <x v="17"/>
    <n v="8"/>
    <n v="2017"/>
    <s v="Wednesday"/>
    <x v="106"/>
    <n v="114"/>
    <n v="95.99"/>
    <n v="4281"/>
    <n v="94"/>
    <n v="283"/>
    <x v="133"/>
    <n v="7112.777"/>
    <n v="86"/>
    <x v="8"/>
    <x v="131"/>
    <s v="6-15 Min"/>
  </r>
  <r>
    <n v="134"/>
    <n v="809"/>
    <s v="13:29"/>
    <x v="128"/>
    <x v="4"/>
    <x v="18"/>
    <n v="8"/>
    <n v="2017"/>
    <s v="Friday"/>
    <x v="107"/>
    <n v="182"/>
    <n v="97.18"/>
    <n v="6233"/>
    <n v="251"/>
    <n v="343"/>
    <x v="134"/>
    <n v="11925.7176"/>
    <n v="233"/>
    <x v="8"/>
    <x v="132"/>
    <s v="6-15 Min"/>
  </r>
  <r>
    <n v="135"/>
    <n v="527"/>
    <s v="08:47"/>
    <x v="129"/>
    <x v="7"/>
    <x v="23"/>
    <n v="8"/>
    <n v="2017"/>
    <s v="Monday"/>
    <x v="108"/>
    <n v="123"/>
    <n v="96.06"/>
    <n v="3945"/>
    <n v="137"/>
    <n v="234"/>
    <x v="135"/>
    <n v="5753.8732"/>
    <n v="127"/>
    <x v="8"/>
    <x v="133"/>
    <s v="6-15 Min"/>
  </r>
  <r>
    <n v="136"/>
    <n v="659"/>
    <s v="10:59"/>
    <x v="130"/>
    <x v="7"/>
    <x v="21"/>
    <n v="8"/>
    <n v="2017"/>
    <s v="Thursday"/>
    <x v="109"/>
    <n v="423"/>
    <n v="97.82"/>
    <n v="6647"/>
    <n v="121"/>
    <n v="270"/>
    <x v="136"/>
    <n v="11063.0134"/>
    <n v="113"/>
    <x v="8"/>
    <x v="134"/>
    <s v="6-15 Min"/>
  </r>
  <r>
    <n v="137"/>
    <n v="660"/>
    <s v="11:00"/>
    <x v="131"/>
    <x v="4"/>
    <x v="0"/>
    <n v="9"/>
    <n v="2017"/>
    <s v="Saturday"/>
    <x v="110"/>
    <n v="160"/>
    <n v="97.6"/>
    <n v="6377"/>
    <n v="142"/>
    <n v="300"/>
    <x v="137"/>
    <n v="15929.1587"/>
    <n v="136"/>
    <x v="8"/>
    <x v="135"/>
    <s v="6-15 Min"/>
  </r>
  <r>
    <n v="138"/>
    <n v="570"/>
    <s v="09:30"/>
    <x v="132"/>
    <x v="4"/>
    <x v="24"/>
    <n v="9"/>
    <n v="2017"/>
    <s v="Monday"/>
    <x v="111"/>
    <n v="135"/>
    <n v="97.44"/>
    <n v="4333"/>
    <n v="46"/>
    <n v="264"/>
    <x v="138"/>
    <n v="7816.3055000000004"/>
    <n v="42"/>
    <x v="8"/>
    <x v="136"/>
    <s v="6-15 Min"/>
  </r>
  <r>
    <n v="139"/>
    <n v="489"/>
    <s v="08:09"/>
    <x v="133"/>
    <x v="4"/>
    <x v="15"/>
    <n v="9"/>
    <n v="2017"/>
    <s v="Wednesday"/>
    <x v="112"/>
    <n v="177"/>
    <n v="97.26"/>
    <n v="4872"/>
    <n v="78"/>
    <n v="221"/>
    <x v="139"/>
    <n v="6803.6151"/>
    <n v="74"/>
    <x v="8"/>
    <x v="137"/>
    <s v="6-15 Min"/>
  </r>
  <r>
    <n v="140"/>
    <n v="628"/>
    <s v="10:28"/>
    <x v="134"/>
    <x v="2"/>
    <x v="1"/>
    <n v="9"/>
    <n v="2017"/>
    <s v="Sunday"/>
    <x v="113"/>
    <n v="539"/>
    <n v="97.66"/>
    <n v="9264"/>
    <n v="535"/>
    <n v="283"/>
    <x v="140"/>
    <n v="22848.503199999999"/>
    <n v="507"/>
    <x v="8"/>
    <x v="138"/>
    <s v="6-15 Min"/>
  </r>
  <r>
    <n v="141"/>
    <n v="468"/>
    <s v="07:48"/>
    <x v="135"/>
    <x v="4"/>
    <x v="8"/>
    <n v="9"/>
    <n v="2017"/>
    <s v="Tuesday"/>
    <x v="114"/>
    <n v="193"/>
    <n v="95.39"/>
    <n v="3908"/>
    <n v="30"/>
    <n v="208"/>
    <x v="141"/>
    <n v="3722.7327"/>
    <n v="27"/>
    <x v="8"/>
    <x v="139"/>
    <s v="6-15 Min"/>
  </r>
  <r>
    <n v="142"/>
    <n v="520"/>
    <s v="08:40"/>
    <x v="136"/>
    <x v="7"/>
    <x v="11"/>
    <n v="9"/>
    <n v="2017"/>
    <s v="Friday"/>
    <x v="115"/>
    <n v="1628"/>
    <n v="98.04"/>
    <n v="20908"/>
    <n v="1877"/>
    <n v="206"/>
    <x v="142"/>
    <n v="32216.5972"/>
    <n v="1770"/>
    <x v="8"/>
    <x v="140"/>
    <s v="6-15 Min"/>
  </r>
  <r>
    <n v="143"/>
    <n v="462"/>
    <s v="07:42"/>
    <x v="137"/>
    <x v="7"/>
    <x v="10"/>
    <n v="9"/>
    <n v="2017"/>
    <s v="Monday"/>
    <x v="89"/>
    <n v="455"/>
    <n v="93.97"/>
    <n v="7370"/>
    <n v="265"/>
    <n v="195"/>
    <x v="143"/>
    <n v="10724.3274"/>
    <n v="237"/>
    <x v="8"/>
    <x v="141"/>
    <s v="6-15 Min"/>
  </r>
  <r>
    <n v="144"/>
    <n v="541"/>
    <s v="09:01"/>
    <x v="138"/>
    <x v="7"/>
    <x v="30"/>
    <n v="9"/>
    <n v="2017"/>
    <s v="Thursday"/>
    <x v="116"/>
    <n v="153"/>
    <n v="84.99"/>
    <n v="4631"/>
    <n v="178"/>
    <n v="218"/>
    <x v="144"/>
    <n v="8653.6075999999994"/>
    <n v="157"/>
    <x v="8"/>
    <x v="142"/>
    <s v="6-15 Min"/>
  </r>
  <r>
    <n v="145"/>
    <n v="840"/>
    <s v="14:00"/>
    <x v="139"/>
    <x v="7"/>
    <x v="20"/>
    <n v="9"/>
    <n v="2017"/>
    <s v="Sunday"/>
    <x v="117"/>
    <n v="608"/>
    <n v="95.13"/>
    <n v="15243"/>
    <n v="880"/>
    <n v="280"/>
    <x v="145"/>
    <n v="28471.6783"/>
    <n v="830"/>
    <x v="8"/>
    <x v="143"/>
    <s v="6-15 Min"/>
  </r>
  <r>
    <n v="146"/>
    <n v="570"/>
    <s v="09:30"/>
    <x v="140"/>
    <x v="7"/>
    <x v="19"/>
    <n v="9"/>
    <n v="2017"/>
    <s v="Wednesday"/>
    <x v="118"/>
    <n v="425"/>
    <n v="95.7"/>
    <n v="9545"/>
    <n v="736"/>
    <n v="259"/>
    <x v="146"/>
    <n v="23096.645100000002"/>
    <n v="702"/>
    <x v="9"/>
    <x v="144"/>
    <s v="6-15 Min"/>
  </r>
  <r>
    <n v="147"/>
    <n v="514"/>
    <s v="08:34"/>
    <x v="141"/>
    <x v="7"/>
    <x v="26"/>
    <n v="9"/>
    <n v="2017"/>
    <s v="Saturday"/>
    <x v="119"/>
    <n v="313"/>
    <n v="97.24"/>
    <n v="8500"/>
    <n v="318"/>
    <n v="245"/>
    <x v="147"/>
    <n v="17066.268199999999"/>
    <n v="313"/>
    <x v="9"/>
    <x v="145"/>
    <s v="6-15 Min"/>
  </r>
  <r>
    <n v="148"/>
    <n v="456"/>
    <s v="07:36"/>
    <x v="142"/>
    <x v="4"/>
    <x v="0"/>
    <n v="10"/>
    <n v="2017"/>
    <s v="Monday"/>
    <x v="120"/>
    <n v="184"/>
    <n v="97.1"/>
    <n v="6218"/>
    <n v="210"/>
    <n v="218"/>
    <x v="148"/>
    <n v="9504.9892999999993"/>
    <n v="202"/>
    <x v="9"/>
    <x v="146"/>
    <s v="6-15 Min"/>
  </r>
  <r>
    <n v="149"/>
    <n v="862"/>
    <s v="14:22"/>
    <x v="143"/>
    <x v="2"/>
    <x v="15"/>
    <n v="10"/>
    <n v="2017"/>
    <s v="Friday"/>
    <x v="121"/>
    <n v="745"/>
    <n v="96.8"/>
    <n v="13322"/>
    <n v="2154"/>
    <n v="312"/>
    <x v="149"/>
    <n v="39841.483099999998"/>
    <n v="2097"/>
    <x v="9"/>
    <x v="147"/>
    <s v="6-15 Min"/>
  </r>
  <r>
    <n v="150"/>
    <n v="723"/>
    <s v="12:03"/>
    <x v="144"/>
    <x v="4"/>
    <x v="5"/>
    <n v="10"/>
    <n v="2017"/>
    <s v="Sunday"/>
    <x v="122"/>
    <n v="165"/>
    <n v="95.81"/>
    <n v="7686"/>
    <n v="259"/>
    <n v="338"/>
    <x v="150"/>
    <n v="25794.617699999999"/>
    <n v="239"/>
    <x v="9"/>
    <x v="148"/>
    <s v="6-15 Min"/>
  </r>
  <r>
    <n v="151"/>
    <n v="951"/>
    <s v="15:51"/>
    <x v="145"/>
    <x v="7"/>
    <x v="7"/>
    <n v="10"/>
    <n v="2017"/>
    <s v="Wednesday"/>
    <x v="123"/>
    <n v="340"/>
    <n v="96.25"/>
    <n v="9957"/>
    <n v="587"/>
    <n v="389"/>
    <x v="151"/>
    <n v="38868.957300000002"/>
    <n v="571"/>
    <x v="9"/>
    <x v="149"/>
    <s v="16-30 Min"/>
  </r>
  <r>
    <n v="152"/>
    <n v="522"/>
    <s v="08:42"/>
    <x v="146"/>
    <x v="7"/>
    <x v="2"/>
    <n v="10"/>
    <n v="2017"/>
    <s v="Saturday"/>
    <x v="124"/>
    <n v="1187"/>
    <n v="97.44"/>
    <n v="10545"/>
    <n v="557"/>
    <n v="266"/>
    <x v="152"/>
    <n v="25154.438099999999"/>
    <n v="537"/>
    <x v="9"/>
    <x v="150"/>
    <s v="6-15 Min"/>
  </r>
  <r>
    <n v="153"/>
    <n v="544"/>
    <s v="09:04"/>
    <x v="147"/>
    <x v="2"/>
    <x v="10"/>
    <n v="10"/>
    <n v="2017"/>
    <s v="Wednesday"/>
    <x v="125"/>
    <n v="280"/>
    <n v="97.31"/>
    <n v="6230"/>
    <n v="186"/>
    <n v="255"/>
    <x v="153"/>
    <n v="13703.577799999999"/>
    <n v="168"/>
    <x v="9"/>
    <x v="151"/>
    <s v="6-15 Min"/>
  </r>
  <r>
    <n v="154"/>
    <n v="622"/>
    <s v="10:22"/>
    <x v="148"/>
    <x v="2"/>
    <x v="25"/>
    <n v="10"/>
    <n v="2017"/>
    <s v="Sunday"/>
    <x v="126"/>
    <n v="373"/>
    <n v="97.44"/>
    <n v="6426"/>
    <n v="213"/>
    <n v="314"/>
    <x v="154"/>
    <n v="17504.456600000001"/>
    <n v="209"/>
    <x v="9"/>
    <x v="152"/>
    <s v="6-15 Min"/>
  </r>
  <r>
    <n v="155"/>
    <n v="623"/>
    <s v="10:23"/>
    <x v="149"/>
    <x v="7"/>
    <x v="18"/>
    <n v="10"/>
    <n v="2017"/>
    <s v="Wednesday"/>
    <x v="127"/>
    <n v="388"/>
    <n v="97.9"/>
    <n v="7830"/>
    <n v="272"/>
    <n v="285"/>
    <x v="155"/>
    <n v="19449.128400000001"/>
    <n v="253"/>
    <x v="9"/>
    <x v="153"/>
    <s v="6-15 Min"/>
  </r>
  <r>
    <n v="156"/>
    <n v="404"/>
    <s v="06:44"/>
    <x v="150"/>
    <x v="4"/>
    <x v="19"/>
    <n v="10"/>
    <n v="2017"/>
    <s v="Friday"/>
    <x v="128"/>
    <n v="404"/>
    <n v="97.92"/>
    <n v="3623"/>
    <n v="87"/>
    <n v="112"/>
    <x v="156"/>
    <n v="2695.4582"/>
    <n v="84"/>
    <x v="9"/>
    <x v="154"/>
    <s v="6-15 Min"/>
  </r>
  <r>
    <n v="157"/>
    <n v="861"/>
    <s v="14:21"/>
    <x v="151"/>
    <x v="7"/>
    <x v="26"/>
    <n v="10"/>
    <n v="2017"/>
    <s v="Monday"/>
    <x v="22"/>
    <n v="299"/>
    <n v="97.97"/>
    <n v="8845"/>
    <n v="295"/>
    <n v="362"/>
    <x v="157"/>
    <n v="30053.057700000001"/>
    <n v="275"/>
    <x v="9"/>
    <x v="155"/>
    <s v="6-15 Min"/>
  </r>
  <r>
    <n v="158"/>
    <n v="408"/>
    <s v="06:48"/>
    <x v="152"/>
    <x v="4"/>
    <x v="4"/>
    <n v="11"/>
    <n v="2017"/>
    <s v="Wednesday"/>
    <x v="129"/>
    <n v="276"/>
    <n v="98.11"/>
    <n v="8006"/>
    <n v="200"/>
    <n v="205"/>
    <x v="158"/>
    <n v="11338.087799999999"/>
    <n v="190"/>
    <x v="9"/>
    <x v="156"/>
    <s v="6-15 Min"/>
  </r>
  <r>
    <n v="159"/>
    <n v="552"/>
    <s v="09:12"/>
    <x v="153"/>
    <x v="7"/>
    <x v="24"/>
    <n v="11"/>
    <n v="2017"/>
    <s v="Saturday"/>
    <x v="130"/>
    <n v="126"/>
    <n v="97.5"/>
    <n v="4843"/>
    <n v="112"/>
    <n v="275"/>
    <x v="159"/>
    <n v="11736.7515"/>
    <n v="107"/>
    <x v="9"/>
    <x v="157"/>
    <s v="6-15 Min"/>
  </r>
  <r>
    <n v="160"/>
    <n v="679"/>
    <s v="11:19"/>
    <x v="154"/>
    <x v="2"/>
    <x v="5"/>
    <n v="11"/>
    <n v="2017"/>
    <s v="Wednesday"/>
    <x v="131"/>
    <n v="175"/>
    <n v="96.33"/>
    <n v="6515"/>
    <n v="348"/>
    <n v="309"/>
    <x v="160"/>
    <n v="14740.1196"/>
    <n v="317"/>
    <x v="9"/>
    <x v="158"/>
    <s v="6-15 Min"/>
  </r>
  <r>
    <n v="161"/>
    <n v="398"/>
    <s v="06:38"/>
    <x v="155"/>
    <x v="7"/>
    <x v="7"/>
    <n v="11"/>
    <n v="2017"/>
    <s v="Saturday"/>
    <x v="132"/>
    <n v="186"/>
    <n v="97.63"/>
    <n v="7046"/>
    <n v="333"/>
    <n v="209"/>
    <x v="161"/>
    <n v="12579.4367"/>
    <n v="298"/>
    <x v="10"/>
    <x v="159"/>
    <s v="6-15 Min"/>
  </r>
  <r>
    <n v="162"/>
    <n v="535"/>
    <s v="08:55"/>
    <x v="156"/>
    <x v="7"/>
    <x v="2"/>
    <n v="11"/>
    <n v="2017"/>
    <s v="Tuesday"/>
    <x v="82"/>
    <n v="282"/>
    <n v="97.04"/>
    <n v="6253"/>
    <n v="318"/>
    <n v="220"/>
    <x v="162"/>
    <n v="10844.524799999999"/>
    <n v="280"/>
    <x v="10"/>
    <x v="160"/>
    <s v="6-15 Min"/>
  </r>
  <r>
    <n v="163"/>
    <n v="511"/>
    <s v="08:31"/>
    <x v="157"/>
    <x v="7"/>
    <x v="9"/>
    <n v="11"/>
    <n v="2017"/>
    <s v="Friday"/>
    <x v="133"/>
    <n v="602"/>
    <n v="97.94"/>
    <n v="11811"/>
    <n v="818"/>
    <n v="238"/>
    <x v="163"/>
    <n v="23277.549500000001"/>
    <n v="766"/>
    <x v="10"/>
    <x v="161"/>
    <s v="6-15 Min"/>
  </r>
  <r>
    <n v="164"/>
    <n v="788"/>
    <s v="13:08"/>
    <x v="158"/>
    <x v="9"/>
    <x v="25"/>
    <n v="11"/>
    <n v="2017"/>
    <s v="Wednesday"/>
    <x v="134"/>
    <n v="260"/>
    <n v="92.16"/>
    <n v="8604"/>
    <n v="605"/>
    <n v="298"/>
    <x v="164"/>
    <n v="21440.947400000001"/>
    <n v="525"/>
    <x v="10"/>
    <x v="162"/>
    <s v="6-15 Min"/>
  </r>
  <r>
    <n v="165"/>
    <n v="530"/>
    <s v="08:50"/>
    <x v="159"/>
    <x v="2"/>
    <x v="13"/>
    <n v="11"/>
    <n v="2017"/>
    <s v="Sunday"/>
    <x v="135"/>
    <n v="1404"/>
    <n v="98.16"/>
    <n v="14321"/>
    <n v="1393"/>
    <n v="237"/>
    <x v="165"/>
    <n v="29980.015800000001"/>
    <n v="1325"/>
    <x v="10"/>
    <x v="163"/>
    <s v="6-15 Min"/>
  </r>
  <r>
    <n v="166"/>
    <n v="789"/>
    <s v="13:09"/>
    <x v="160"/>
    <x v="4"/>
    <x v="23"/>
    <n v="11"/>
    <n v="2017"/>
    <s v="Tuesday"/>
    <x v="136"/>
    <n v="143"/>
    <n v="96.27"/>
    <n v="4651"/>
    <n v="279"/>
    <n v="325"/>
    <x v="166"/>
    <n v="10686.0278"/>
    <n v="257"/>
    <x v="10"/>
    <x v="164"/>
    <s v="6-15 Min"/>
  </r>
  <r>
    <n v="167"/>
    <n v="520"/>
    <s v="08:40"/>
    <x v="161"/>
    <x v="7"/>
    <x v="4"/>
    <n v="12"/>
    <n v="2017"/>
    <s v="Friday"/>
    <x v="131"/>
    <n v="382"/>
    <n v="97.5"/>
    <n v="8239"/>
    <n v="422"/>
    <n v="247"/>
    <x v="167"/>
    <n v="16674.6823"/>
    <n v="393"/>
    <x v="10"/>
    <x v="165"/>
    <s v="6-15 Min"/>
  </r>
  <r>
    <n v="168"/>
    <n v="587"/>
    <s v="09:47"/>
    <x v="162"/>
    <x v="2"/>
    <x v="6"/>
    <n v="12"/>
    <n v="2017"/>
    <s v="Tuesday"/>
    <x v="137"/>
    <n v="171"/>
    <n v="91.51"/>
    <n v="4126"/>
    <n v="269"/>
    <n v="280"/>
    <x v="168"/>
    <n v="9331.3366000000005"/>
    <n v="227"/>
    <x v="10"/>
    <x v="166"/>
    <s v="6-15 Min"/>
  </r>
  <r>
    <n v="169"/>
    <n v="794"/>
    <s v="13:14"/>
    <x v="163"/>
    <x v="2"/>
    <x v="16"/>
    <n v="12"/>
    <n v="2017"/>
    <s v="Saturday"/>
    <x v="138"/>
    <n v="928"/>
    <n v="97.39"/>
    <n v="11815"/>
    <n v="788"/>
    <n v="362"/>
    <x v="169"/>
    <n v="39275.582600000002"/>
    <n v="739"/>
    <x v="10"/>
    <x v="167"/>
    <s v="6-15 Min"/>
  </r>
  <r>
    <n v="170"/>
    <n v="471"/>
    <s v="07:51"/>
    <x v="164"/>
    <x v="2"/>
    <x v="28"/>
    <n v="12"/>
    <n v="2017"/>
    <s v="Wednesday"/>
    <x v="119"/>
    <n v="133"/>
    <n v="96.27"/>
    <n v="4573"/>
    <n v="247"/>
    <n v="230"/>
    <x v="170"/>
    <n v="6516.5852000000004"/>
    <n v="222"/>
    <x v="10"/>
    <x v="168"/>
    <s v="6-15 Min"/>
  </r>
  <r>
    <n v="171"/>
    <n v="647"/>
    <s v="10:47"/>
    <x v="165"/>
    <x v="11"/>
    <x v="29"/>
    <n v="12"/>
    <n v="2017"/>
    <s v="Tuesday"/>
    <x v="139"/>
    <n v="176"/>
    <n v="97.29"/>
    <n v="5306"/>
    <n v="277"/>
    <n v="294"/>
    <x v="171"/>
    <n v="11964.8235"/>
    <n v="250"/>
    <x v="10"/>
    <x v="169"/>
    <s v="6-15 Min"/>
  </r>
  <r>
    <n v="172"/>
    <n v="664"/>
    <s v="11:04"/>
    <x v="166"/>
    <x v="7"/>
    <x v="25"/>
    <n v="12"/>
    <n v="2017"/>
    <s v="Friday"/>
    <x v="140"/>
    <n v="187"/>
    <n v="96.59"/>
    <n v="5970"/>
    <n v="262"/>
    <n v="290"/>
    <x v="172"/>
    <n v="14749.106100000001"/>
    <n v="226"/>
    <x v="10"/>
    <x v="170"/>
    <s v="6-15 Min"/>
  </r>
  <r>
    <n v="173"/>
    <n v="339"/>
    <s v="05:39"/>
    <x v="167"/>
    <x v="2"/>
    <x v="13"/>
    <n v="12"/>
    <n v="2017"/>
    <s v="Tuesday"/>
    <x v="141"/>
    <n v="751"/>
    <n v="96.33"/>
    <n v="6954"/>
    <n v="716"/>
    <n v="65"/>
    <x v="173"/>
    <n v="3075.3476000000001"/>
    <n v="688"/>
    <x v="10"/>
    <x v="171"/>
    <s v="6-15 Min"/>
  </r>
  <r>
    <n v="174"/>
    <n v="460"/>
    <s v="07:40"/>
    <x v="168"/>
    <x v="7"/>
    <x v="3"/>
    <n v="12"/>
    <n v="2017"/>
    <s v="Friday"/>
    <x v="142"/>
    <n v="128"/>
    <n v="97.39"/>
    <n v="4476"/>
    <n v="165"/>
    <n v="223"/>
    <x v="174"/>
    <n v="5119.3536999999997"/>
    <n v="143"/>
    <x v="10"/>
    <x v="172"/>
    <s v="6-15 Min"/>
  </r>
  <r>
    <n v="175"/>
    <n v="954"/>
    <s v="15:54"/>
    <x v="169"/>
    <x v="4"/>
    <x v="21"/>
    <n v="12"/>
    <n v="2017"/>
    <s v="Sunday"/>
    <x v="143"/>
    <n v="1789"/>
    <n v="96.58"/>
    <n v="13089"/>
    <n v="2250"/>
    <n v="210"/>
    <x v="175"/>
    <n v="20357.9859"/>
    <n v="2201"/>
    <x v="10"/>
    <x v="173"/>
    <s v="16-30 Min"/>
  </r>
  <r>
    <n v="176"/>
    <n v="718"/>
    <s v="11:58"/>
    <x v="170"/>
    <x v="7"/>
    <x v="14"/>
    <n v="1"/>
    <n v="2018"/>
    <s v="Wednesday"/>
    <x v="77"/>
    <n v="387"/>
    <n v="98.3"/>
    <n v="9062"/>
    <n v="780"/>
    <n v="346"/>
    <x v="176"/>
    <n v="30477.117699999999"/>
    <n v="744"/>
    <x v="11"/>
    <x v="174"/>
    <s v="6-15 Min"/>
  </r>
  <r>
    <n v="177"/>
    <n v="844"/>
    <s v="14:04"/>
    <x v="171"/>
    <x v="2"/>
    <x v="22"/>
    <n v="1"/>
    <n v="2018"/>
    <s v="Sunday"/>
    <x v="135"/>
    <n v="432"/>
    <n v="97.82"/>
    <n v="9919"/>
    <n v="665"/>
    <n v="339"/>
    <x v="177"/>
    <n v="30840.284"/>
    <n v="625"/>
    <x v="12"/>
    <x v="175"/>
    <s v="6-15 Min"/>
  </r>
  <r>
    <n v="178"/>
    <n v="453"/>
    <s v="07:33"/>
    <x v="172"/>
    <x v="9"/>
    <x v="8"/>
    <n v="1"/>
    <n v="2018"/>
    <s v="Friday"/>
    <x v="144"/>
    <n v="135"/>
    <n v="96.99"/>
    <n v="5059"/>
    <n v="195"/>
    <n v="193"/>
    <x v="178"/>
    <n v="5903.3717999999999"/>
    <n v="162"/>
    <x v="13"/>
    <x v="176"/>
    <s v="6-15 Min"/>
  </r>
  <r>
    <n v="179"/>
    <n v="465"/>
    <s v="07:45"/>
    <x v="173"/>
    <x v="11"/>
    <x v="10"/>
    <n v="1"/>
    <n v="2018"/>
    <s v="Thursday"/>
    <x v="145"/>
    <n v="150"/>
    <n v="98.09"/>
    <n v="5350"/>
    <n v="211"/>
    <n v="229"/>
    <x v="179"/>
    <n v="9616.6376999999993"/>
    <n v="173"/>
    <x v="14"/>
    <x v="177"/>
    <s v="6-15 Min"/>
  </r>
  <r>
    <n v="180"/>
    <n v="482"/>
    <s v="08:02"/>
    <x v="174"/>
    <x v="9"/>
    <x v="17"/>
    <n v="1"/>
    <n v="2018"/>
    <s v="Tuesday"/>
    <x v="146"/>
    <n v="94"/>
    <n v="97.94"/>
    <n v="4933"/>
    <n v="226"/>
    <n v="222"/>
    <x v="180"/>
    <n v="7236.9926999999998"/>
    <n v="192"/>
    <x v="15"/>
    <x v="178"/>
    <s v="6-15 Min"/>
  </r>
  <r>
    <n v="181"/>
    <n v="740"/>
    <s v="12:20"/>
    <x v="175"/>
    <x v="7"/>
    <x v="13"/>
    <n v="1"/>
    <n v="2018"/>
    <s v="Friday"/>
    <x v="147"/>
    <n v="312"/>
    <n v="97.71"/>
    <n v="5962"/>
    <n v="375"/>
    <n v="320"/>
    <x v="181"/>
    <n v="11677.2799"/>
    <n v="342"/>
    <x v="16"/>
    <x v="179"/>
    <s v="6-15 Min"/>
  </r>
  <r>
    <n v="182"/>
    <n v="570"/>
    <s v="09:30"/>
    <x v="176"/>
    <x v="2"/>
    <x v="26"/>
    <n v="1"/>
    <n v="2018"/>
    <s v="Tuesday"/>
    <x v="148"/>
    <n v="670"/>
    <n v="98.64"/>
    <n v="10057"/>
    <n v="563"/>
    <n v="260"/>
    <x v="182"/>
    <n v="17724.089"/>
    <n v="532"/>
    <x v="17"/>
    <x v="180"/>
    <s v="6-15 Min"/>
  </r>
  <r>
    <n v="183"/>
    <n v="507"/>
    <s v="08:27"/>
    <x v="177"/>
    <x v="11"/>
    <x v="6"/>
    <n v="2"/>
    <n v="2018"/>
    <s v="Monday"/>
    <x v="149"/>
    <n v="407"/>
    <n v="97.16"/>
    <n v="7882"/>
    <n v="447"/>
    <n v="218"/>
    <x v="183"/>
    <n v="12250.1813"/>
    <n v="409"/>
    <x v="18"/>
    <x v="181"/>
    <s v="6-15 Min"/>
  </r>
  <r>
    <n v="184"/>
    <n v="499"/>
    <s v="08:19"/>
    <x v="178"/>
    <x v="11"/>
    <x v="7"/>
    <n v="2"/>
    <n v="2018"/>
    <s v="Sunday"/>
    <x v="99"/>
    <n v="246"/>
    <n v="98.12"/>
    <n v="8964"/>
    <n v="430"/>
    <n v="259"/>
    <x v="184"/>
    <n v="20854.092199999999"/>
    <n v="391"/>
    <x v="19"/>
    <x v="182"/>
    <s v="6-15 Min"/>
  </r>
  <r>
    <n v="185"/>
    <n v="798"/>
    <s v="13:18"/>
    <x v="179"/>
    <x v="2"/>
    <x v="11"/>
    <n v="2"/>
    <n v="2018"/>
    <s v="Thursday"/>
    <x v="150"/>
    <n v="159"/>
    <n v="93.91"/>
    <n v="4471"/>
    <n v="232"/>
    <n v="343"/>
    <x v="185"/>
    <n v="12251.3513"/>
    <n v="210"/>
    <x v="11"/>
    <x v="183"/>
    <s v="6-15 Min"/>
  </r>
  <r>
    <n v="186"/>
    <n v="580"/>
    <s v="09:40"/>
    <x v="180"/>
    <x v="2"/>
    <x v="29"/>
    <n v="2"/>
    <n v="2018"/>
    <s v="Monday"/>
    <x v="151"/>
    <n v="259"/>
    <n v="98.27"/>
    <n v="6717"/>
    <n v="303"/>
    <n v="252"/>
    <x v="186"/>
    <n v="12121.343999999999"/>
    <n v="269"/>
    <x v="11"/>
    <x v="184"/>
    <s v="6-15 Min"/>
  </r>
  <r>
    <n v="187"/>
    <n v="595"/>
    <s v="09:55"/>
    <x v="181"/>
    <x v="11"/>
    <x v="18"/>
    <n v="2"/>
    <n v="2018"/>
    <s v="Sunday"/>
    <x v="98"/>
    <n v="436"/>
    <n v="98.55"/>
    <n v="10541"/>
    <n v="499"/>
    <n v="283"/>
    <x v="187"/>
    <n v="24516.695899999999"/>
    <n v="442"/>
    <x v="11"/>
    <x v="185"/>
    <s v="6-15 Min"/>
  </r>
  <r>
    <n v="188"/>
    <n v="731"/>
    <s v="12:11"/>
    <x v="182"/>
    <x v="9"/>
    <x v="0"/>
    <n v="3"/>
    <n v="2018"/>
    <s v="Friday"/>
    <x v="152"/>
    <n v="1483"/>
    <n v="97.74"/>
    <n v="20861"/>
    <n v="3925"/>
    <n v="244"/>
    <x v="188"/>
    <n v="42799.344499999999"/>
    <n v="3728"/>
    <x v="11"/>
    <x v="186"/>
    <s v="6-15 Min"/>
  </r>
  <r>
    <n v="189"/>
    <n v="640"/>
    <s v="10:40"/>
    <x v="183"/>
    <x v="9"/>
    <x v="22"/>
    <n v="3"/>
    <n v="2018"/>
    <s v="Wednesday"/>
    <x v="153"/>
    <n v="329"/>
    <n v="97.47"/>
    <n v="9872"/>
    <n v="885"/>
    <n v="266"/>
    <x v="189"/>
    <n v="21624.0615"/>
    <n v="836"/>
    <x v="11"/>
    <x v="187"/>
    <s v="6-15 Min"/>
  </r>
  <r>
    <n v="190"/>
    <n v="683"/>
    <s v="11:23"/>
    <x v="184"/>
    <x v="9"/>
    <x v="8"/>
    <n v="3"/>
    <n v="2018"/>
    <s v="Monday"/>
    <x v="154"/>
    <n v="218"/>
    <n v="97.7"/>
    <n v="6680"/>
    <n v="314"/>
    <n v="255"/>
    <x v="190"/>
    <n v="13012.621800000001"/>
    <n v="273"/>
    <x v="11"/>
    <x v="188"/>
    <s v="6-15 Min"/>
  </r>
  <r>
    <n v="191"/>
    <n v="709"/>
    <s v="11:49"/>
    <x v="185"/>
    <x v="2"/>
    <x v="27"/>
    <n v="3"/>
    <n v="2018"/>
    <s v="Friday"/>
    <x v="155"/>
    <n v="109"/>
    <n v="97.62"/>
    <n v="3321"/>
    <n v="140"/>
    <n v="313"/>
    <x v="191"/>
    <n v="5887.1085999999996"/>
    <n v="109"/>
    <x v="11"/>
    <x v="189"/>
    <s v="6-15 Min"/>
  </r>
  <r>
    <n v="192"/>
    <n v="725"/>
    <s v="12:05"/>
    <x v="186"/>
    <x v="11"/>
    <x v="25"/>
    <n v="3"/>
    <n v="2018"/>
    <s v="Thursday"/>
    <x v="156"/>
    <n v="342"/>
    <n v="97.78"/>
    <n v="8976"/>
    <n v="923"/>
    <n v="320"/>
    <x v="192"/>
    <n v="29019.8658"/>
    <n v="862"/>
    <x v="11"/>
    <x v="190"/>
    <s v="6-15 Min"/>
  </r>
  <r>
    <n v="193"/>
    <n v="927"/>
    <s v="15:27"/>
    <x v="187"/>
    <x v="11"/>
    <x v="23"/>
    <n v="3"/>
    <n v="2018"/>
    <s v="Wednesday"/>
    <x v="157"/>
    <n v="136"/>
    <n v="96.25"/>
    <n v="4949"/>
    <n v="216"/>
    <n v="246"/>
    <x v="193"/>
    <n v="5049.9328999999998"/>
    <n v="186"/>
    <x v="11"/>
    <x v="191"/>
    <s v="16-30 Min"/>
  </r>
  <r>
    <n v="194"/>
    <n v="705"/>
    <s v="11:45"/>
    <x v="188"/>
    <x v="2"/>
    <x v="4"/>
    <n v="4"/>
    <n v="2018"/>
    <s v="Sunday"/>
    <x v="92"/>
    <n v="212"/>
    <n v="97.36"/>
    <n v="5347"/>
    <n v="513"/>
    <n v="312"/>
    <x v="194"/>
    <n v="12612.0838"/>
    <n v="473"/>
    <x v="12"/>
    <x v="192"/>
    <s v="6-15 Min"/>
  </r>
  <r>
    <n v="195"/>
    <n v="597"/>
    <s v="09:57"/>
    <x v="189"/>
    <x v="11"/>
    <x v="22"/>
    <n v="4"/>
    <n v="2018"/>
    <s v="Saturday"/>
    <x v="158"/>
    <n v="694"/>
    <n v="97.2"/>
    <n v="13272"/>
    <n v="1440"/>
    <n v="294"/>
    <x v="195"/>
    <n v="36523.752200000003"/>
    <n v="1375"/>
    <x v="12"/>
    <x v="193"/>
    <s v="6-15 Min"/>
  </r>
  <r>
    <n v="196"/>
    <n v="877"/>
    <s v="14:37"/>
    <x v="190"/>
    <x v="11"/>
    <x v="28"/>
    <n v="4"/>
    <n v="2018"/>
    <s v="Friday"/>
    <x v="137"/>
    <n v="775"/>
    <n v="97.91"/>
    <n v="13881"/>
    <n v="1763"/>
    <n v="367"/>
    <x v="196"/>
    <n v="53794.6587"/>
    <n v="1691"/>
    <x v="12"/>
    <x v="194"/>
    <s v="6-15 Min"/>
  </r>
  <r>
    <n v="197"/>
    <n v="917"/>
    <s v="15:17"/>
    <x v="191"/>
    <x v="11"/>
    <x v="29"/>
    <n v="4"/>
    <n v="2018"/>
    <s v="Thursday"/>
    <x v="159"/>
    <n v="293"/>
    <n v="98.06"/>
    <n v="12348"/>
    <n v="743"/>
    <n v="384"/>
    <x v="197"/>
    <n v="46138.182000000001"/>
    <n v="695"/>
    <x v="12"/>
    <x v="195"/>
    <s v="16-30 Min"/>
  </r>
  <r>
    <n v="198"/>
    <n v="569"/>
    <s v="09:29"/>
    <x v="192"/>
    <x v="9"/>
    <x v="20"/>
    <n v="4"/>
    <n v="2018"/>
    <s v="Tuesday"/>
    <x v="160"/>
    <n v="202"/>
    <n v="98.48"/>
    <n v="7954"/>
    <n v="416"/>
    <n v="265"/>
    <x v="198"/>
    <n v="15971.409100000001"/>
    <n v="366"/>
    <x v="12"/>
    <x v="196"/>
    <s v="6-15 Min"/>
  </r>
  <r>
    <n v="199"/>
    <n v="598"/>
    <s v="09:58"/>
    <x v="193"/>
    <x v="9"/>
    <x v="3"/>
    <n v="4"/>
    <n v="2018"/>
    <s v="Sunday"/>
    <x v="161"/>
    <n v="300"/>
    <n v="98.23"/>
    <n v="9905"/>
    <n v="504"/>
    <n v="276"/>
    <x v="199"/>
    <n v="22870.190500000001"/>
    <n v="461"/>
    <x v="12"/>
    <x v="197"/>
    <s v="6-15 Min"/>
  </r>
  <r>
    <n v="200"/>
    <n v="619"/>
    <s v="10:19"/>
    <x v="194"/>
    <x v="11"/>
    <x v="6"/>
    <n v="5"/>
    <n v="2018"/>
    <s v="Saturday"/>
    <x v="162"/>
    <n v="300"/>
    <n v="97.73"/>
    <n v="8665"/>
    <n v="587"/>
    <n v="317"/>
    <x v="200"/>
    <n v="21137.6237"/>
    <n v="544"/>
    <x v="12"/>
    <x v="198"/>
    <s v="6-15 Min"/>
  </r>
  <r>
    <n v="201"/>
    <n v="517"/>
    <s v="08:37"/>
    <x v="195"/>
    <x v="11"/>
    <x v="7"/>
    <n v="5"/>
    <n v="2018"/>
    <s v="Friday"/>
    <x v="131"/>
    <n v="306"/>
    <n v="98.1"/>
    <n v="9646"/>
    <n v="627"/>
    <n v="238"/>
    <x v="201"/>
    <n v="17034.958299999998"/>
    <n v="566"/>
    <x v="12"/>
    <x v="199"/>
    <s v="6-15 Min"/>
  </r>
  <r>
    <n v="202"/>
    <n v="532"/>
    <s v="08:52"/>
    <x v="196"/>
    <x v="9"/>
    <x v="27"/>
    <n v="5"/>
    <n v="2018"/>
    <s v="Wednesday"/>
    <x v="163"/>
    <n v="373"/>
    <n v="97.94"/>
    <n v="7959"/>
    <n v="545"/>
    <n v="273"/>
    <x v="202"/>
    <n v="17163.962800000001"/>
    <n v="493"/>
    <x v="12"/>
    <x v="200"/>
    <s v="6-15 Min"/>
  </r>
  <r>
    <n v="203"/>
    <n v="712"/>
    <s v="11:52"/>
    <x v="197"/>
    <x v="9"/>
    <x v="30"/>
    <n v="5"/>
    <n v="2018"/>
    <s v="Monday"/>
    <x v="164"/>
    <n v="130"/>
    <n v="96.62"/>
    <n v="5174"/>
    <n v="796"/>
    <n v="345"/>
    <x v="203"/>
    <n v="9640.3261999999995"/>
    <n v="762"/>
    <x v="12"/>
    <x v="201"/>
    <s v="6-15 Min"/>
  </r>
  <r>
    <n v="204"/>
    <n v="462"/>
    <s v="07:42"/>
    <x v="198"/>
    <x v="1"/>
    <x v="3"/>
    <n v="5"/>
    <n v="2018"/>
    <s v="Tuesday"/>
    <x v="165"/>
    <n v="631"/>
    <n v="97.83"/>
    <n v="10175"/>
    <n v="878"/>
    <n v="218"/>
    <x v="204"/>
    <n v="16682.422299999998"/>
    <n v="831"/>
    <x v="13"/>
    <x v="202"/>
    <s v="6-15 Min"/>
  </r>
  <r>
    <n v="205"/>
    <n v="547"/>
    <s v="09:07"/>
    <x v="199"/>
    <x v="11"/>
    <x v="24"/>
    <n v="6"/>
    <n v="2018"/>
    <s v="Monday"/>
    <x v="166"/>
    <n v="263"/>
    <n v="97.79"/>
    <n v="7002"/>
    <n v="381"/>
    <n v="293"/>
    <x v="205"/>
    <n v="17775.372200000002"/>
    <n v="344"/>
    <x v="13"/>
    <x v="203"/>
    <s v="6-15 Min"/>
  </r>
  <r>
    <n v="206"/>
    <n v="565"/>
    <s v="09:25"/>
    <x v="200"/>
    <x v="11"/>
    <x v="1"/>
    <n v="6"/>
    <n v="2018"/>
    <s v="Sunday"/>
    <x v="167"/>
    <n v="533"/>
    <n v="98.36"/>
    <n v="10575"/>
    <n v="802"/>
    <n v="289"/>
    <x v="206"/>
    <n v="25225.1342"/>
    <n v="755"/>
    <x v="13"/>
    <x v="204"/>
    <s v="6-15 Min"/>
  </r>
  <r>
    <n v="207"/>
    <n v="384"/>
    <s v="06:24"/>
    <x v="201"/>
    <x v="1"/>
    <x v="10"/>
    <n v="6"/>
    <n v="2018"/>
    <s v="Monday"/>
    <x v="168"/>
    <n v="419"/>
    <n v="97.79"/>
    <n v="8579"/>
    <n v="560"/>
    <n v="200"/>
    <x v="207"/>
    <n v="11726.0393"/>
    <n v="529"/>
    <x v="13"/>
    <x v="205"/>
    <s v="6-15 Min"/>
  </r>
  <r>
    <n v="208"/>
    <n v="449"/>
    <s v="07:29"/>
    <x v="202"/>
    <x v="11"/>
    <x v="20"/>
    <n v="6"/>
    <n v="2018"/>
    <s v="Sunday"/>
    <x v="169"/>
    <n v="209"/>
    <n v="97.5"/>
    <n v="5686"/>
    <n v="279"/>
    <n v="212"/>
    <x v="208"/>
    <n v="6734.1621999999998"/>
    <n v="249"/>
    <x v="13"/>
    <x v="206"/>
    <s v="6-15 Min"/>
  </r>
  <r>
    <n v="209"/>
    <n v="532"/>
    <s v="08:52"/>
    <x v="203"/>
    <x v="11"/>
    <x v="26"/>
    <n v="6"/>
    <n v="2018"/>
    <s v="Saturday"/>
    <x v="148"/>
    <n v="389"/>
    <n v="98.16"/>
    <n v="9510"/>
    <n v="683"/>
    <n v="262"/>
    <x v="209"/>
    <n v="17698.424200000001"/>
    <n v="641"/>
    <x v="13"/>
    <x v="207"/>
    <s v="6-15 Min"/>
  </r>
  <r>
    <n v="210"/>
    <n v="490"/>
    <s v="08:10"/>
    <x v="204"/>
    <x v="1"/>
    <x v="5"/>
    <n v="7"/>
    <n v="2018"/>
    <s v="Sunday"/>
    <x v="170"/>
    <n v="443"/>
    <n v="98.56"/>
    <n v="8682"/>
    <n v="441"/>
    <n v="245"/>
    <x v="210"/>
    <n v="12371.5326"/>
    <n v="402"/>
    <x v="13"/>
    <x v="208"/>
    <s v="6-15 Min"/>
  </r>
  <r>
    <n v="211"/>
    <n v="530"/>
    <s v="08:50"/>
    <x v="205"/>
    <x v="9"/>
    <x v="28"/>
    <n v="7"/>
    <n v="2018"/>
    <s v="Friday"/>
    <x v="113"/>
    <n v="322"/>
    <n v="97.38"/>
    <n v="11366"/>
    <n v="807"/>
    <n v="233"/>
    <x v="211"/>
    <n v="22658.8272"/>
    <n v="754"/>
    <x v="13"/>
    <x v="209"/>
    <s v="6-15 Min"/>
  </r>
  <r>
    <n v="212"/>
    <n v="595"/>
    <s v="09:55"/>
    <x v="206"/>
    <x v="9"/>
    <x v="10"/>
    <n v="7"/>
    <n v="2018"/>
    <s v="Wednesday"/>
    <x v="171"/>
    <n v="481"/>
    <n v="98.27"/>
    <n v="14008"/>
    <n v="778"/>
    <n v="266"/>
    <x v="212"/>
    <n v="22534.987099999998"/>
    <n v="734"/>
    <x v="13"/>
    <x v="210"/>
    <s v="6-15 Min"/>
  </r>
  <r>
    <n v="213"/>
    <n v="477"/>
    <s v="07:57"/>
    <x v="207"/>
    <x v="1"/>
    <x v="13"/>
    <n v="7"/>
    <n v="2018"/>
    <s v="Thursday"/>
    <x v="172"/>
    <n v="295"/>
    <n v="97.55"/>
    <n v="7252"/>
    <n v="394"/>
    <n v="199"/>
    <x v="213"/>
    <n v="9152.5871000000006"/>
    <n v="357"/>
    <x v="13"/>
    <x v="211"/>
    <s v="6-15 Min"/>
  </r>
  <r>
    <n v="214"/>
    <n v="413"/>
    <s v="06:53"/>
    <x v="208"/>
    <x v="11"/>
    <x v="4"/>
    <n v="8"/>
    <n v="2018"/>
    <s v="Wednesday"/>
    <x v="173"/>
    <n v="206"/>
    <n v="98.31"/>
    <n v="6462"/>
    <n v="199"/>
    <n v="217"/>
    <x v="214"/>
    <n v="8635.7703999999994"/>
    <n v="173"/>
    <x v="13"/>
    <x v="212"/>
    <s v="6-15 Min"/>
  </r>
  <r>
    <n v="215"/>
    <n v="476"/>
    <s v="07:56"/>
    <x v="209"/>
    <x v="11"/>
    <x v="22"/>
    <n v="8"/>
    <n v="2018"/>
    <s v="Tuesday"/>
    <x v="174"/>
    <n v="239"/>
    <n v="97.61"/>
    <n v="7389"/>
    <n v="384"/>
    <n v="236"/>
    <x v="215"/>
    <n v="9078.7877000000008"/>
    <n v="352"/>
    <x v="13"/>
    <x v="213"/>
    <s v="6-15 Min"/>
  </r>
  <r>
    <n v="216"/>
    <n v="557"/>
    <s v="09:17"/>
    <x v="210"/>
    <x v="9"/>
    <x v="8"/>
    <n v="8"/>
    <n v="2018"/>
    <s v="Sunday"/>
    <x v="116"/>
    <n v="305"/>
    <n v="97.67"/>
    <n v="8252"/>
    <n v="460"/>
    <n v="237"/>
    <x v="216"/>
    <n v="13243.021500000001"/>
    <n v="433"/>
    <x v="13"/>
    <x v="214"/>
    <s v="6-15 Min"/>
  </r>
  <r>
    <n v="217"/>
    <n v="591"/>
    <s v="09:51"/>
    <x v="211"/>
    <x v="9"/>
    <x v="9"/>
    <n v="8"/>
    <n v="2018"/>
    <s v="Friday"/>
    <x v="167"/>
    <n v="331"/>
    <n v="97.39"/>
    <n v="8802"/>
    <n v="502"/>
    <n v="254"/>
    <x v="217"/>
    <n v="15253.002899999999"/>
    <n v="468"/>
    <x v="13"/>
    <x v="215"/>
    <s v="6-15 Min"/>
  </r>
  <r>
    <n v="218"/>
    <n v="409"/>
    <s v="06:49"/>
    <x v="212"/>
    <x v="9"/>
    <x v="25"/>
    <n v="8"/>
    <n v="2018"/>
    <s v="Wednesday"/>
    <x v="175"/>
    <n v="247"/>
    <n v="97.52"/>
    <n v="9451"/>
    <n v="549"/>
    <n v="215"/>
    <x v="218"/>
    <n v="13371.6636"/>
    <n v="519"/>
    <x v="13"/>
    <x v="216"/>
    <s v="6-15 Min"/>
  </r>
  <r>
    <n v="219"/>
    <n v="447"/>
    <s v="07:27"/>
    <x v="213"/>
    <x v="11"/>
    <x v="23"/>
    <n v="8"/>
    <n v="2018"/>
    <s v="Tuesday"/>
    <x v="176"/>
    <n v="254"/>
    <n v="97.44"/>
    <n v="8706"/>
    <n v="325"/>
    <n v="201"/>
    <x v="219"/>
    <n v="10516.8734"/>
    <n v="288"/>
    <x v="13"/>
    <x v="217"/>
    <s v="6-15 Min"/>
  </r>
  <r>
    <n v="220"/>
    <n v="357"/>
    <s v="05:57"/>
    <x v="214"/>
    <x v="9"/>
    <x v="0"/>
    <n v="9"/>
    <n v="2018"/>
    <s v="Sunday"/>
    <x v="177"/>
    <n v="384"/>
    <n v="95.27"/>
    <n v="10691"/>
    <n v="1043"/>
    <n v="183"/>
    <x v="220"/>
    <n v="10641.2449"/>
    <n v="926"/>
    <x v="13"/>
    <x v="218"/>
    <s v="6-15 Min"/>
  </r>
  <r>
    <n v="221"/>
    <n v="590"/>
    <s v="09:50"/>
    <x v="215"/>
    <x v="5"/>
    <x v="16"/>
    <n v="9"/>
    <n v="2018"/>
    <s v="Sunday"/>
    <x v="178"/>
    <n v="559"/>
    <n v="95.69"/>
    <n v="11497"/>
    <n v="919"/>
    <n v="269"/>
    <x v="221"/>
    <n v="17821.865600000001"/>
    <n v="820"/>
    <x v="13"/>
    <x v="219"/>
    <s v="6-15 Min"/>
  </r>
  <r>
    <n v="222"/>
    <n v="589"/>
    <s v="09:49"/>
    <x v="216"/>
    <x v="5"/>
    <x v="27"/>
    <n v="9"/>
    <n v="2018"/>
    <s v="Sunday"/>
    <x v="179"/>
    <n v="602"/>
    <n v="96.62"/>
    <n v="9310"/>
    <n v="448"/>
    <n v="281"/>
    <x v="222"/>
    <n v="16529.8184"/>
    <n v="392"/>
    <x v="14"/>
    <x v="220"/>
    <s v="6-15 Min"/>
  </r>
  <r>
    <n v="223"/>
    <n v="490"/>
    <s v="08:10"/>
    <x v="217"/>
    <x v="5"/>
    <x v="17"/>
    <n v="9"/>
    <n v="2018"/>
    <s v="Sunday"/>
    <x v="180"/>
    <n v="283"/>
    <n v="95.69"/>
    <n v="8677"/>
    <n v="405"/>
    <n v="238"/>
    <x v="223"/>
    <n v="14312.4478"/>
    <n v="341"/>
    <x v="14"/>
    <x v="221"/>
    <s v="6-15 Min"/>
  </r>
  <r>
    <n v="224"/>
    <n v="396"/>
    <s v="06:36"/>
    <x v="218"/>
    <x v="5"/>
    <x v="26"/>
    <n v="9"/>
    <n v="2018"/>
    <s v="Sunday"/>
    <x v="137"/>
    <n v="200"/>
    <n v="96.54"/>
    <n v="7119"/>
    <n v="331"/>
    <n v="212"/>
    <x v="224"/>
    <n v="9903.5969999999998"/>
    <n v="293"/>
    <x v="14"/>
    <x v="222"/>
    <s v="6-15 Min"/>
  </r>
  <r>
    <n v="225"/>
    <n v="447"/>
    <s v="07:27"/>
    <x v="219"/>
    <x v="1"/>
    <x v="5"/>
    <n v="10"/>
    <n v="2018"/>
    <s v="Monday"/>
    <x v="181"/>
    <n v="212"/>
    <n v="97.78"/>
    <n v="6823"/>
    <n v="348"/>
    <n v="234"/>
    <x v="225"/>
    <n v="9895.3857000000007"/>
    <n v="298"/>
    <x v="14"/>
    <x v="223"/>
    <s v="6-15 Min"/>
  </r>
  <r>
    <n v="226"/>
    <n v="657"/>
    <s v="10:57"/>
    <x v="220"/>
    <x v="1"/>
    <x v="27"/>
    <n v="10"/>
    <n v="2018"/>
    <s v="Tuesday"/>
    <x v="182"/>
    <n v="285"/>
    <n v="98.29"/>
    <n v="8966"/>
    <n v="311"/>
    <n v="281"/>
    <x v="226"/>
    <n v="13205.3184"/>
    <n v="259"/>
    <x v="14"/>
    <x v="224"/>
    <s v="6-15 Min"/>
  </r>
  <r>
    <n v="227"/>
    <n v="582"/>
    <s v="09:42"/>
    <x v="221"/>
    <x v="11"/>
    <x v="25"/>
    <n v="10"/>
    <n v="2018"/>
    <s v="Monday"/>
    <x v="183"/>
    <n v="953"/>
    <n v="98.62"/>
    <n v="11410"/>
    <n v="792"/>
    <n v="282"/>
    <x v="227"/>
    <n v="20544.623"/>
    <n v="734"/>
    <x v="14"/>
    <x v="225"/>
    <s v="6-15 Min"/>
  </r>
  <r>
    <n v="228"/>
    <n v="639"/>
    <s v="10:39"/>
    <x v="222"/>
    <x v="1"/>
    <x v="26"/>
    <n v="10"/>
    <n v="2018"/>
    <s v="Tuesday"/>
    <x v="184"/>
    <n v="4190"/>
    <n v="98.35"/>
    <n v="27222"/>
    <n v="3681"/>
    <n v="269"/>
    <x v="228"/>
    <n v="50228.543899999997"/>
    <n v="3538"/>
    <x v="14"/>
    <x v="226"/>
    <s v="6-15 Min"/>
  </r>
  <r>
    <n v="229"/>
    <n v="437"/>
    <s v="07:17"/>
    <x v="223"/>
    <x v="1"/>
    <x v="22"/>
    <n v="11"/>
    <n v="2018"/>
    <s v="Wednesday"/>
    <x v="185"/>
    <n v="488"/>
    <n v="98.44"/>
    <n v="12922"/>
    <n v="618"/>
    <n v="235"/>
    <x v="229"/>
    <n v="21646.300800000001"/>
    <n v="561"/>
    <x v="14"/>
    <x v="227"/>
    <s v="6-15 Min"/>
  </r>
  <r>
    <n v="230"/>
    <n v="546"/>
    <s v="09:06"/>
    <x v="224"/>
    <x v="5"/>
    <x v="2"/>
    <n v="11"/>
    <n v="2018"/>
    <s v="Wednesday"/>
    <x v="186"/>
    <n v="602"/>
    <n v="98.5"/>
    <n v="9693"/>
    <n v="514"/>
    <n v="283"/>
    <x v="230"/>
    <n v="18147.304100000001"/>
    <n v="475"/>
    <x v="14"/>
    <x v="228"/>
    <s v="6-15 Min"/>
  </r>
  <r>
    <n v="231"/>
    <n v="680"/>
    <s v="11:20"/>
    <x v="225"/>
    <x v="15"/>
    <x v="20"/>
    <n v="11"/>
    <n v="2018"/>
    <s v="Saturday"/>
    <x v="147"/>
    <n v="891"/>
    <n v="98.36"/>
    <n v="14274"/>
    <n v="1146"/>
    <n v="323"/>
    <x v="231"/>
    <n v="35176.212500000001"/>
    <n v="1067"/>
    <x v="14"/>
    <x v="229"/>
    <s v="6-15 Min"/>
  </r>
  <r>
    <n v="232"/>
    <n v="435"/>
    <s v="07:15"/>
    <x v="226"/>
    <x v="15"/>
    <x v="24"/>
    <n v="12"/>
    <n v="2018"/>
    <s v="Tuesday"/>
    <x v="187"/>
    <n v="784"/>
    <n v="98"/>
    <n v="14349"/>
    <n v="1813"/>
    <n v="236"/>
    <x v="232"/>
    <n v="19088.001799999998"/>
    <n v="1766"/>
    <x v="14"/>
    <x v="230"/>
    <s v="6-15 Min"/>
  </r>
  <r>
    <n v="233"/>
    <n v="485"/>
    <s v="08:05"/>
    <x v="227"/>
    <x v="15"/>
    <x v="2"/>
    <n v="12"/>
    <n v="2018"/>
    <s v="Friday"/>
    <x v="154"/>
    <n v="646"/>
    <n v="98.4"/>
    <n v="11402"/>
    <n v="513"/>
    <n v="260"/>
    <x v="233"/>
    <n v="18166.1751"/>
    <n v="460"/>
    <x v="14"/>
    <x v="231"/>
    <s v="6-15 Min"/>
  </r>
  <r>
    <n v="234"/>
    <n v="437"/>
    <s v="07:17"/>
    <x v="228"/>
    <x v="14"/>
    <x v="17"/>
    <n v="12"/>
    <n v="2018"/>
    <s v="Sunday"/>
    <x v="188"/>
    <n v="674"/>
    <n v="96.95"/>
    <n v="11363"/>
    <n v="655"/>
    <n v="223"/>
    <x v="234"/>
    <n v="14020.3652"/>
    <n v="581"/>
    <x v="14"/>
    <x v="232"/>
    <s v="6-15 Min"/>
  </r>
  <r>
    <n v="235"/>
    <n v="1318"/>
    <s v="21:58"/>
    <x v="229"/>
    <x v="1"/>
    <x v="21"/>
    <n v="12"/>
    <n v="2018"/>
    <s v="Monday"/>
    <x v="189"/>
    <n v="1094"/>
    <n v="97.48"/>
    <n v="17415"/>
    <n v="965"/>
    <n v="429"/>
    <x v="235"/>
    <n v="44452.610500000003"/>
    <n v="874"/>
    <x v="14"/>
    <x v="233"/>
    <s v="16-30 Min"/>
  </r>
  <r>
    <n v="236"/>
    <n v="498"/>
    <s v="08:18"/>
    <x v="230"/>
    <x v="13"/>
    <x v="7"/>
    <n v="1"/>
    <n v="2019"/>
    <s v="Friday"/>
    <x v="190"/>
    <n v="554"/>
    <n v="97.29"/>
    <n v="11978"/>
    <n v="763"/>
    <n v="269"/>
    <x v="236"/>
    <n v="19451.204600000001"/>
    <n v="686"/>
    <x v="14"/>
    <x v="234"/>
    <s v="6-15 Min"/>
  </r>
  <r>
    <n v="237"/>
    <n v="638"/>
    <s v="10:38"/>
    <x v="231"/>
    <x v="15"/>
    <x v="30"/>
    <n v="1"/>
    <n v="2019"/>
    <s v="Monday"/>
    <x v="191"/>
    <n v="403"/>
    <n v="97.99"/>
    <n v="10429"/>
    <n v="540"/>
    <n v="269"/>
    <x v="237"/>
    <n v="16467.834599999998"/>
    <n v="478"/>
    <x v="14"/>
    <x v="235"/>
    <s v="6-15 Min"/>
  </r>
  <r>
    <n v="238"/>
    <n v="809"/>
    <s v="13:29"/>
    <x v="232"/>
    <x v="14"/>
    <x v="26"/>
    <n v="1"/>
    <n v="2019"/>
    <s v="Wednesday"/>
    <x v="161"/>
    <n v="512"/>
    <n v="97.16"/>
    <n v="7355"/>
    <n v="522"/>
    <n v="230"/>
    <x v="238"/>
    <n v="9983.27"/>
    <n v="477"/>
    <x v="14"/>
    <x v="236"/>
    <s v="6-15 Min"/>
  </r>
  <r>
    <n v="239"/>
    <n v="467"/>
    <s v="07:47"/>
    <x v="233"/>
    <x v="11"/>
    <x v="6"/>
    <n v="2"/>
    <n v="2019"/>
    <s v="Tuesday"/>
    <x v="192"/>
    <n v="436"/>
    <n v="97.49"/>
    <n v="10932"/>
    <n v="791"/>
    <n v="237"/>
    <x v="239"/>
    <n v="17755.971799999999"/>
    <n v="726"/>
    <x v="14"/>
    <x v="237"/>
    <s v="6-15 Min"/>
  </r>
  <r>
    <n v="240"/>
    <n v="545"/>
    <s v="09:05"/>
    <x v="234"/>
    <x v="16"/>
    <x v="9"/>
    <n v="2"/>
    <n v="2019"/>
    <s v="Sunday"/>
    <x v="193"/>
    <n v="1379"/>
    <n v="98.65"/>
    <n v="16430"/>
    <n v="1107"/>
    <n v="265"/>
    <x v="240"/>
    <n v="29229.612099999998"/>
    <n v="1030"/>
    <x v="14"/>
    <x v="238"/>
    <s v="6-15 Min"/>
  </r>
  <r>
    <n v="241"/>
    <n v="463"/>
    <s v="07:43"/>
    <x v="235"/>
    <x v="17"/>
    <x v="1"/>
    <n v="3"/>
    <n v="2019"/>
    <s v="Sunday"/>
    <x v="165"/>
    <n v="373"/>
    <n v="98.09"/>
    <n v="9918"/>
    <n v="427"/>
    <n v="250"/>
    <x v="241"/>
    <n v="15583.9773"/>
    <n v="346"/>
    <x v="15"/>
    <x v="239"/>
    <s v="6-15 Min"/>
  </r>
  <r>
    <n v="242"/>
    <n v="512"/>
    <s v="08:32"/>
    <x v="236"/>
    <x v="18"/>
    <x v="4"/>
    <n v="4"/>
    <n v="2019"/>
    <s v="Monday"/>
    <x v="139"/>
    <n v="538"/>
    <n v="98.72"/>
    <n v="8895"/>
    <n v="285"/>
    <n v="276"/>
    <x v="242"/>
    <n v="9330.6144000000004"/>
    <n v="231"/>
    <x v="15"/>
    <x v="240"/>
    <s v="6-15 Min"/>
  </r>
  <r>
    <n v="243"/>
    <n v="534"/>
    <s v="08:54"/>
    <x v="237"/>
    <x v="17"/>
    <x v="25"/>
    <n v="4"/>
    <n v="2019"/>
    <s v="Monday"/>
    <x v="132"/>
    <n v="222"/>
    <n v="98.38"/>
    <n v="8888"/>
    <n v="308"/>
    <n v="261"/>
    <x v="243"/>
    <n v="11022.5998"/>
    <n v="255"/>
    <x v="15"/>
    <x v="241"/>
    <s v="6-15 Min"/>
  </r>
  <r>
    <n v="244"/>
    <n v="588"/>
    <s v="09:48"/>
    <x v="238"/>
    <x v="19"/>
    <x v="29"/>
    <n v="5"/>
    <n v="2019"/>
    <s v="Sunday"/>
    <x v="194"/>
    <n v="372"/>
    <n v="97.79"/>
    <n v="10856"/>
    <n v="382"/>
    <n v="266"/>
    <x v="244"/>
    <n v="14971.502200000001"/>
    <n v="295"/>
    <x v="15"/>
    <x v="242"/>
    <s v="6-15 Min"/>
  </r>
  <r>
    <n v="245"/>
    <n v="534"/>
    <s v="08:54"/>
    <x v="239"/>
    <x v="20"/>
    <x v="24"/>
    <n v="6"/>
    <n v="2019"/>
    <s v="Tuesday"/>
    <x v="87"/>
    <n v="432"/>
    <n v="97.74"/>
    <n v="12871"/>
    <n v="959"/>
    <n v="265"/>
    <x v="245"/>
    <n v="24111.417099999999"/>
    <n v="871"/>
    <x v="15"/>
    <x v="243"/>
    <s v="6-15 Min"/>
  </r>
  <r>
    <n v="246"/>
    <n v="615"/>
    <s v="10:15"/>
    <x v="240"/>
    <x v="21"/>
    <x v="3"/>
    <n v="6"/>
    <n v="2019"/>
    <s v="Saturday"/>
    <x v="195"/>
    <n v="334"/>
    <n v="98.08"/>
    <n v="11743"/>
    <n v="568"/>
    <n v="303"/>
    <x v="246"/>
    <n v="19251.718099999998"/>
    <n v="494"/>
    <x v="15"/>
    <x v="244"/>
    <s v="6-15 Min"/>
  </r>
  <r>
    <n v="247"/>
    <n v="545"/>
    <s v="09:05"/>
    <x v="241"/>
    <x v="22"/>
    <x v="29"/>
    <n v="7"/>
    <n v="2019"/>
    <s v="Friday"/>
    <x v="196"/>
    <n v="348"/>
    <n v="97.86"/>
    <n v="11551"/>
    <n v="803"/>
    <n v="268"/>
    <x v="247"/>
    <n v="14408.8817"/>
    <n v="701"/>
    <x v="15"/>
    <x v="245"/>
    <s v="6-15 Min"/>
  </r>
  <r>
    <n v="248"/>
    <n v="613"/>
    <s v="10:13"/>
    <x v="242"/>
    <x v="23"/>
    <x v="8"/>
    <n v="8"/>
    <n v="2019"/>
    <s v="Monday"/>
    <x v="197"/>
    <n v="314"/>
    <n v="98.22"/>
    <n v="11131"/>
    <n v="596"/>
    <n v="302"/>
    <x v="248"/>
    <n v="20964.2582"/>
    <n v="527"/>
    <x v="15"/>
    <x v="246"/>
    <s v="6-15 Min"/>
  </r>
  <r>
    <n v="249"/>
    <n v="797"/>
    <s v="13:17"/>
    <x v="243"/>
    <x v="6"/>
    <x v="16"/>
    <n v="9"/>
    <n v="2019"/>
    <s v="Monday"/>
    <x v="198"/>
    <n v="656"/>
    <n v="99.14"/>
    <n v="19610"/>
    <n v="1197"/>
    <n v="349"/>
    <x v="249"/>
    <n v="20200.887699999999"/>
    <n v="1120"/>
    <x v="15"/>
    <x v="247"/>
    <s v="6-15 Min"/>
  </r>
  <r>
    <n v="250"/>
    <n v="545"/>
    <s v="09:05"/>
    <x v="244"/>
    <x v="17"/>
    <x v="26"/>
    <n v="9"/>
    <n v="2019"/>
    <s v="Monday"/>
    <x v="199"/>
    <n v="564"/>
    <n v="98.64"/>
    <n v="10905"/>
    <n v="567"/>
    <n v="253"/>
    <x v="250"/>
    <n v="13114.9264"/>
    <n v="494"/>
    <x v="15"/>
    <x v="248"/>
    <s v="6-15 Min"/>
  </r>
  <r>
    <n v="251"/>
    <n v="648"/>
    <s v="10:48"/>
    <x v="245"/>
    <x v="23"/>
    <x v="20"/>
    <n v="10"/>
    <n v="2019"/>
    <s v="Thursday"/>
    <x v="88"/>
    <n v="799"/>
    <n v="98.56"/>
    <n v="16989"/>
    <n v="1523"/>
    <n v="309"/>
    <x v="251"/>
    <n v="29472.824799999999"/>
    <n v="1437"/>
    <x v="15"/>
    <x v="249"/>
    <s v="6-15 Min"/>
  </r>
  <r>
    <n v="252"/>
    <n v="602"/>
    <s v="10:02"/>
    <x v="246"/>
    <x v="23"/>
    <x v="9"/>
    <n v="11"/>
    <n v="2019"/>
    <s v="Sunday"/>
    <x v="200"/>
    <n v="360"/>
    <n v="98.79"/>
    <n v="7810"/>
    <n v="180"/>
    <n v="314"/>
    <x v="252"/>
    <n v="9874.8711000000003"/>
    <n v="108"/>
    <x v="15"/>
    <x v="250"/>
    <s v="6-15 Min"/>
  </r>
  <r>
    <n v="253"/>
    <n v="598"/>
    <s v="09:58"/>
    <x v="247"/>
    <x v="19"/>
    <x v="2"/>
    <n v="12"/>
    <n v="2019"/>
    <s v="Saturday"/>
    <x v="97"/>
    <n v="572"/>
    <n v="99.01"/>
    <n v="9397"/>
    <n v="376"/>
    <n v="297"/>
    <x v="253"/>
    <n v="11339.8539"/>
    <n v="325"/>
    <x v="15"/>
    <x v="251"/>
    <s v="6-15 Min"/>
  </r>
  <r>
    <n v="254"/>
    <n v="501"/>
    <s v="08:21"/>
    <x v="248"/>
    <x v="24"/>
    <x v="8"/>
    <n v="1"/>
    <n v="2020"/>
    <s v="Sunday"/>
    <x v="201"/>
    <n v="238"/>
    <n v="98.94"/>
    <n v="8891"/>
    <n v="183"/>
    <n v="261"/>
    <x v="254"/>
    <n v="10057.4768"/>
    <n v="132"/>
    <x v="15"/>
    <x v="252"/>
    <s v="6-15 Min"/>
  </r>
  <r>
    <n v="255"/>
    <n v="480"/>
    <s v="08:00"/>
    <x v="249"/>
    <x v="12"/>
    <x v="18"/>
    <n v="1"/>
    <n v="2020"/>
    <s v="Saturday"/>
    <x v="202"/>
    <n v="449"/>
    <n v="98.8"/>
    <n v="11931"/>
    <n v="504"/>
    <n v="235"/>
    <x v="255"/>
    <n v="13702.5813"/>
    <n v="431"/>
    <x v="15"/>
    <x v="253"/>
    <s v="6-15 Min"/>
  </r>
  <r>
    <n v="256"/>
    <n v="497"/>
    <s v="08:17"/>
    <x v="250"/>
    <x v="25"/>
    <x v="18"/>
    <n v="2"/>
    <n v="2020"/>
    <s v="Tuesday"/>
    <x v="203"/>
    <n v="313"/>
    <n v="98.54"/>
    <n v="10022"/>
    <n v="321"/>
    <n v="249"/>
    <x v="256"/>
    <n v="9903.9793000000009"/>
    <n v="255"/>
    <x v="15"/>
    <x v="254"/>
    <s v="6-15 Min"/>
  </r>
  <r>
    <n v="257"/>
    <n v="1008"/>
    <s v="16:48"/>
    <x v="251"/>
    <x v="19"/>
    <x v="17"/>
    <n v="3"/>
    <n v="2020"/>
    <s v="Monday"/>
    <x v="204"/>
    <n v="706"/>
    <n v="98.97"/>
    <n v="14894"/>
    <n v="1189"/>
    <n v="378"/>
    <x v="257"/>
    <n v="25370.545099999999"/>
    <n v="1125"/>
    <x v="16"/>
    <x v="255"/>
    <s v="16-30 Min"/>
  </r>
  <r>
    <n v="258"/>
    <n v="1072"/>
    <s v="17:52"/>
    <x v="252"/>
    <x v="26"/>
    <x v="25"/>
    <n v="4"/>
    <n v="2020"/>
    <s v="Wednesday"/>
    <x v="131"/>
    <n v="817"/>
    <n v="98.78"/>
    <n v="12680"/>
    <n v="455"/>
    <n v="443"/>
    <x v="258"/>
    <n v="24321.5906"/>
    <n v="394"/>
    <x v="16"/>
    <x v="256"/>
    <s v="16-30 Min"/>
  </r>
  <r>
    <n v="259"/>
    <n v="1057"/>
    <s v="17:37"/>
    <x v="253"/>
    <x v="26"/>
    <x v="25"/>
    <n v="5"/>
    <n v="2020"/>
    <s v="Friday"/>
    <x v="205"/>
    <n v="500"/>
    <n v="98.89"/>
    <n v="13771"/>
    <n v="338"/>
    <n v="468"/>
    <x v="259"/>
    <n v="23667.008399999999"/>
    <n v="252"/>
    <x v="16"/>
    <x v="257"/>
    <s v="16-30 Min"/>
  </r>
  <r>
    <n v="260"/>
    <n v="1100"/>
    <s v="18:20"/>
    <x v="254"/>
    <x v="26"/>
    <x v="30"/>
    <n v="6"/>
    <n v="2020"/>
    <s v="Sunday"/>
    <x v="206"/>
    <n v="735"/>
    <n v="98.89"/>
    <n v="15086"/>
    <n v="988"/>
    <n v="452"/>
    <x v="260"/>
    <n v="38104.215400000001"/>
    <n v="866"/>
    <x v="16"/>
    <x v="258"/>
    <s v="16-30 Min"/>
  </r>
  <r>
    <n v="261"/>
    <n v="1038"/>
    <s v="17:18"/>
    <x v="255"/>
    <x v="17"/>
    <x v="8"/>
    <n v="7"/>
    <n v="2020"/>
    <s v="Sunday"/>
    <x v="51"/>
    <n v="828"/>
    <n v="99.11"/>
    <n v="12571"/>
    <n v="470"/>
    <n v="432"/>
    <x v="261"/>
    <n v="18162.204099999999"/>
    <n v="392"/>
    <x v="16"/>
    <x v="259"/>
    <s v="16-30 Min"/>
  </r>
  <r>
    <n v="262"/>
    <n v="605"/>
    <s v="10:05"/>
    <x v="256"/>
    <x v="27"/>
    <x v="29"/>
    <n v="8"/>
    <n v="2020"/>
    <s v="Wednesday"/>
    <x v="207"/>
    <n v="241"/>
    <n v="98.69"/>
    <n v="10742"/>
    <n v="401"/>
    <n v="299"/>
    <x v="262"/>
    <n v="12204.544400000001"/>
    <n v="315"/>
    <x v="16"/>
    <x v="260"/>
    <s v="6-15 Min"/>
  </r>
  <r>
    <n v="263"/>
    <n v="530"/>
    <s v="08:50"/>
    <x v="257"/>
    <x v="6"/>
    <x v="27"/>
    <n v="9"/>
    <n v="2020"/>
    <s v="Wednesday"/>
    <x v="119"/>
    <n v="185"/>
    <n v="99.14"/>
    <n v="8803"/>
    <n v="133"/>
    <n v="286"/>
    <x v="263"/>
    <n v="8187.4587000000001"/>
    <n v="81"/>
    <x v="16"/>
    <x v="261"/>
    <s v="6-15 Min"/>
  </r>
  <r>
    <n v="264"/>
    <n v="663"/>
    <s v="11:03"/>
    <x v="258"/>
    <x v="2"/>
    <x v="12"/>
    <n v="9"/>
    <n v="2020"/>
    <s v="Sunday"/>
    <x v="208"/>
    <n v="254"/>
    <n v="98.94"/>
    <n v="8300"/>
    <n v="175"/>
    <n v="348"/>
    <x v="264"/>
    <n v="8694.7829999999994"/>
    <n v="136"/>
    <x v="16"/>
    <x v="262"/>
    <s v="6-15 Min"/>
  </r>
  <r>
    <n v="265"/>
    <n v="519"/>
    <s v="08:39"/>
    <x v="259"/>
    <x v="28"/>
    <x v="19"/>
    <n v="10"/>
    <n v="2020"/>
    <s v="Tuesday"/>
    <x v="209"/>
    <n v="1520"/>
    <n v="99.16"/>
    <n v="12617"/>
    <n v="471"/>
    <n v="294"/>
    <x v="265"/>
    <n v="13965.012500000001"/>
    <n v="428"/>
    <x v="16"/>
    <x v="263"/>
    <s v="6-15 Min"/>
  </r>
  <r>
    <n v="266"/>
    <n v="691"/>
    <s v="11:31"/>
    <x v="260"/>
    <x v="29"/>
    <x v="1"/>
    <n v="11"/>
    <n v="2020"/>
    <s v="Tuesday"/>
    <x v="210"/>
    <n v="276"/>
    <n v="98.69"/>
    <n v="12992"/>
    <n v="1154"/>
    <n v="333"/>
    <x v="266"/>
    <n v="20251.1633"/>
    <n v="1073"/>
    <x v="16"/>
    <x v="264"/>
    <s v="6-15 Min"/>
  </r>
  <r>
    <n v="267"/>
    <n v="626"/>
    <s v="10:26"/>
    <x v="261"/>
    <x v="30"/>
    <x v="14"/>
    <n v="12"/>
    <n v="2020"/>
    <s v="Thursday"/>
    <x v="211"/>
    <n v="293"/>
    <n v="99"/>
    <n v="7951"/>
    <n v="262"/>
    <n v="338"/>
    <x v="267"/>
    <n v="9583.1926000000003"/>
    <n v="220"/>
    <x v="16"/>
    <x v="265"/>
    <s v="6-15 Min"/>
  </r>
  <r>
    <n v="268"/>
    <n v="767"/>
    <s v="12:47"/>
    <x v="262"/>
    <x v="19"/>
    <x v="26"/>
    <n v="12"/>
    <n v="2020"/>
    <s v="Wednesday"/>
    <x v="212"/>
    <n v="341"/>
    <n v="99.38"/>
    <n v="7259"/>
    <n v="159"/>
    <n v="389"/>
    <x v="268"/>
    <n v="9070.1005000000005"/>
    <n v="126"/>
    <x v="16"/>
    <x v="266"/>
    <s v="6-15 Min"/>
  </r>
  <r>
    <n v="269"/>
    <n v="791"/>
    <s v="13:11"/>
    <x v="263"/>
    <x v="14"/>
    <x v="5"/>
    <n v="1"/>
    <n v="2021"/>
    <s v="Friday"/>
    <x v="150"/>
    <n v="1390"/>
    <n v="99.06"/>
    <n v="9845"/>
    <n v="310"/>
    <n v="366"/>
    <x v="269"/>
    <n v="12197.1517"/>
    <n v="269"/>
    <x v="16"/>
    <x v="267"/>
    <s v="6-15 Min"/>
  </r>
  <r>
    <n v="270"/>
    <n v="1723"/>
    <s v="28:43"/>
    <x v="264"/>
    <x v="16"/>
    <x v="12"/>
    <n v="1"/>
    <n v="2021"/>
    <s v="Wednesday"/>
    <x v="213"/>
    <n v="56"/>
    <n v="97.83"/>
    <n v="3520"/>
    <n v="115"/>
    <n v="395"/>
    <x v="270"/>
    <n v="4558.4979000000003"/>
    <n v="92"/>
    <x v="16"/>
    <x v="268"/>
    <s v="16-30 Min"/>
  </r>
  <r>
    <n v="271"/>
    <n v="547"/>
    <s v="09:07"/>
    <x v="265"/>
    <x v="13"/>
    <x v="21"/>
    <n v="1"/>
    <n v="2021"/>
    <s v="Sunday"/>
    <x v="214"/>
    <n v="57"/>
    <n v="98.22"/>
    <n v="5578"/>
    <n v="96"/>
    <n v="286"/>
    <x v="271"/>
    <n v="3725.9108000000001"/>
    <n v="72"/>
    <x v="16"/>
    <x v="269"/>
    <s v="6-15 Min"/>
  </r>
  <r>
    <n v="272"/>
    <n v="476"/>
    <s v="07:56"/>
    <x v="266"/>
    <x v="20"/>
    <x v="27"/>
    <n v="2"/>
    <n v="2021"/>
    <s v="Tuesday"/>
    <x v="215"/>
    <n v="124"/>
    <n v="98.44"/>
    <n v="3033"/>
    <n v="164"/>
    <n v="126"/>
    <x v="272"/>
    <n v="1646.7245"/>
    <n v="132"/>
    <x v="16"/>
    <x v="270"/>
    <s v="6-15 Min"/>
  </r>
  <r>
    <n v="273"/>
    <n v="1199"/>
    <s v="19:59"/>
    <x v="267"/>
    <x v="29"/>
    <x v="0"/>
    <n v="3"/>
    <n v="2021"/>
    <s v="Tuesday"/>
    <x v="216"/>
    <n v="148"/>
    <n v="98.82"/>
    <n v="6284"/>
    <n v="125"/>
    <n v="565"/>
    <x v="273"/>
    <n v="11496.6335"/>
    <n v="92"/>
    <x v="16"/>
    <x v="271"/>
    <s v="16-30 Min"/>
  </r>
  <r>
    <n v="274"/>
    <n v="539"/>
    <s v="08:59"/>
    <x v="268"/>
    <x v="16"/>
    <x v="2"/>
    <n v="3"/>
    <n v="2021"/>
    <s v="Sunday"/>
    <x v="146"/>
    <n v="153"/>
    <n v="99.07"/>
    <n v="6306"/>
    <n v="1071"/>
    <n v="323"/>
    <x v="274"/>
    <n v="5242.9164000000001"/>
    <n v="358"/>
    <x v="16"/>
    <x v="272"/>
    <s v="6-15 Min"/>
  </r>
  <r>
    <n v="275"/>
    <n v="435"/>
    <s v="07:15"/>
    <x v="269"/>
    <x v="14"/>
    <x v="17"/>
    <n v="3"/>
    <n v="2021"/>
    <s v="Tuesday"/>
    <x v="217"/>
    <n v="119"/>
    <n v="99.13"/>
    <n v="5689"/>
    <n v="79"/>
    <n v="259"/>
    <x v="275"/>
    <n v="4350.2705999999998"/>
    <n v="62"/>
    <x v="16"/>
    <x v="273"/>
    <s v="6-15 Min"/>
  </r>
  <r>
    <n v="276"/>
    <n v="568"/>
    <s v="09:28"/>
    <x v="270"/>
    <x v="15"/>
    <x v="0"/>
    <n v="4"/>
    <n v="2021"/>
    <s v="Friday"/>
    <x v="64"/>
    <n v="67"/>
    <n v="98.89"/>
    <n v="4898"/>
    <n v="143"/>
    <n v="349"/>
    <x v="276"/>
    <n v="5971.1079"/>
    <n v="125"/>
    <x v="17"/>
    <x v="274"/>
    <s v="6-15 Min"/>
  </r>
  <r>
    <n v="277"/>
    <n v="417"/>
    <s v="06:57"/>
    <x v="271"/>
    <x v="5"/>
    <x v="16"/>
    <n v="4"/>
    <n v="2021"/>
    <s v="Friday"/>
    <x v="218"/>
    <n v="106"/>
    <n v="99.18"/>
    <n v="5956"/>
    <n v="246"/>
    <n v="240"/>
    <x v="277"/>
    <n v="4736.3991999999998"/>
    <n v="225"/>
    <x v="17"/>
    <x v="275"/>
    <s v="6-15 Min"/>
  </r>
  <r>
    <n v="278"/>
    <n v="470"/>
    <s v="07:50"/>
    <x v="272"/>
    <x v="5"/>
    <x v="27"/>
    <n v="4"/>
    <n v="2021"/>
    <s v="Friday"/>
    <x v="208"/>
    <n v="394"/>
    <n v="99.02"/>
    <n v="11806"/>
    <n v="1877"/>
    <n v="259"/>
    <x v="278"/>
    <n v="13579.6605"/>
    <n v="1824"/>
    <x v="17"/>
    <x v="244"/>
    <s v="6-15 Min"/>
  </r>
  <r>
    <n v="279"/>
    <n v="407"/>
    <s v="06:47"/>
    <x v="273"/>
    <x v="31"/>
    <x v="14"/>
    <n v="5"/>
    <n v="2021"/>
    <s v="Monday"/>
    <x v="219"/>
    <n v="141"/>
    <n v="99.14"/>
    <n v="6891"/>
    <n v="306"/>
    <n v="247"/>
    <x v="279"/>
    <n v="6688.0371999999998"/>
    <n v="278"/>
    <x v="17"/>
    <x v="276"/>
    <s v="6-15 Min"/>
  </r>
  <r>
    <n v="280"/>
    <n v="597"/>
    <s v="09:57"/>
    <x v="274"/>
    <x v="22"/>
    <x v="17"/>
    <n v="5"/>
    <n v="2021"/>
    <s v="Sunday"/>
    <x v="220"/>
    <n v="118"/>
    <n v="99.6"/>
    <n v="5770"/>
    <n v="150"/>
    <n v="311"/>
    <x v="280"/>
    <n v="6353.4408999999996"/>
    <n v="114"/>
    <x v="17"/>
    <x v="277"/>
    <s v="6-15 Min"/>
  </r>
  <r>
    <n v="281"/>
    <n v="842"/>
    <s v="14:02"/>
    <x v="275"/>
    <x v="17"/>
    <x v="28"/>
    <n v="6"/>
    <n v="2021"/>
    <s v="Sunday"/>
    <x v="221"/>
    <n v="116"/>
    <n v="99.54"/>
    <n v="5610"/>
    <n v="115"/>
    <n v="450"/>
    <x v="281"/>
    <n v="7120.9803000000002"/>
    <n v="95"/>
    <x v="17"/>
    <x v="278"/>
    <s v="6-15 Min"/>
  </r>
  <r>
    <n v="282"/>
    <n v="481"/>
    <s v="08:01"/>
    <x v="276"/>
    <x v="12"/>
    <x v="13"/>
    <n v="6"/>
    <n v="2021"/>
    <s v="Saturday"/>
    <x v="70"/>
    <n v="148"/>
    <n v="99.19"/>
    <n v="6228"/>
    <n v="274"/>
    <n v="254"/>
    <x v="282"/>
    <n v="6172.2624999999998"/>
    <n v="233"/>
    <x v="17"/>
    <x v="279"/>
    <s v="6-15 Min"/>
  </r>
  <r>
    <n v="283"/>
    <n v="484"/>
    <s v="08:04"/>
    <x v="277"/>
    <x v="14"/>
    <x v="6"/>
    <n v="7"/>
    <n v="2021"/>
    <s v="Monday"/>
    <x v="75"/>
    <n v="128"/>
    <n v="99.32"/>
    <n v="6128"/>
    <n v="204"/>
    <n v="261"/>
    <x v="283"/>
    <n v="6024.2695999999996"/>
    <n v="168"/>
    <x v="17"/>
    <x v="280"/>
    <s v="6-15 Min"/>
  </r>
  <r>
    <n v="284"/>
    <n v="782"/>
    <s v="13:02"/>
    <x v="278"/>
    <x v="25"/>
    <x v="6"/>
    <n v="8"/>
    <n v="2021"/>
    <s v="Thursday"/>
    <x v="222"/>
    <n v="285"/>
    <n v="98.84"/>
    <n v="7011"/>
    <n v="352"/>
    <n v="400"/>
    <x v="284"/>
    <n v="10398.638999999999"/>
    <n v="305"/>
    <x v="17"/>
    <x v="281"/>
    <s v="6-15 Min"/>
  </r>
  <r>
    <n v="285"/>
    <n v="448"/>
    <s v="07:28"/>
    <x v="279"/>
    <x v="19"/>
    <x v="4"/>
    <n v="9"/>
    <n v="2021"/>
    <s v="Wednesday"/>
    <x v="223"/>
    <n v="64"/>
    <n v="99.17"/>
    <n v="3693"/>
    <n v="70"/>
    <n v="275"/>
    <x v="285"/>
    <n v="3435.0653000000002"/>
    <n v="45"/>
    <x v="17"/>
    <x v="282"/>
    <s v="6-15 Min"/>
  </r>
  <r>
    <n v="286"/>
    <n v="611"/>
    <s v="10:11"/>
    <x v="280"/>
    <x v="7"/>
    <x v="24"/>
    <n v="9"/>
    <n v="2021"/>
    <s v="Saturday"/>
    <x v="224"/>
    <n v="247"/>
    <n v="99.23"/>
    <n v="7204"/>
    <n v="431"/>
    <n v="338"/>
    <x v="286"/>
    <n v="9331.2469999999994"/>
    <n v="395"/>
    <x v="17"/>
    <x v="283"/>
    <s v="6-15 Min"/>
  </r>
  <r>
    <n v="287"/>
    <n v="525"/>
    <s v="08:45"/>
    <x v="281"/>
    <x v="31"/>
    <x v="30"/>
    <n v="9"/>
    <n v="2021"/>
    <s v="Tuesday"/>
    <x v="225"/>
    <n v="115"/>
    <n v="99.35"/>
    <n v="4455"/>
    <n v="148"/>
    <n v="313"/>
    <x v="287"/>
    <n v="4453.7483000000002"/>
    <n v="120"/>
    <x v="17"/>
    <x v="284"/>
    <s v="6-15 Min"/>
  </r>
  <r>
    <n v="288"/>
    <n v="767"/>
    <s v="12:47"/>
    <x v="282"/>
    <x v="16"/>
    <x v="14"/>
    <n v="10"/>
    <n v="2021"/>
    <s v="Sunday"/>
    <x v="226"/>
    <n v="186"/>
    <n v="99.01"/>
    <n v="6715"/>
    <n v="632"/>
    <n v="414"/>
    <x v="288"/>
    <n v="11487.999900000001"/>
    <n v="591"/>
    <x v="17"/>
    <x v="285"/>
    <s v="6-15 Min"/>
  </r>
  <r>
    <n v="289"/>
    <n v="699"/>
    <s v="11:39"/>
    <x v="283"/>
    <x v="30"/>
    <x v="13"/>
    <n v="10"/>
    <n v="2021"/>
    <s v="Tuesday"/>
    <x v="227"/>
    <n v="232"/>
    <n v="99.26"/>
    <n v="6398"/>
    <n v="379"/>
    <n v="387"/>
    <x v="289"/>
    <n v="10671.871499999999"/>
    <n v="350"/>
    <x v="17"/>
    <x v="286"/>
    <s v="6-15 Min"/>
  </r>
  <r>
    <n v="290"/>
    <n v="517"/>
    <s v="08:37"/>
    <x v="284"/>
    <x v="15"/>
    <x v="6"/>
    <n v="11"/>
    <n v="2021"/>
    <s v="Friday"/>
    <x v="24"/>
    <n v="180"/>
    <n v="99.32"/>
    <n v="6768"/>
    <n v="1028"/>
    <n v="315"/>
    <x v="290"/>
    <n v="7808.5003999999999"/>
    <n v="995"/>
    <x v="17"/>
    <x v="287"/>
    <s v="6-15 Min"/>
  </r>
  <r>
    <n v="291"/>
    <n v="951"/>
    <s v="15:51"/>
    <x v="285"/>
    <x v="5"/>
    <x v="8"/>
    <n v="11"/>
    <n v="2021"/>
    <s v="Friday"/>
    <x v="228"/>
    <n v="280"/>
    <n v="99.42"/>
    <n v="7683"/>
    <n v="554"/>
    <n v="446"/>
    <x v="291"/>
    <n v="9621.2508999999991"/>
    <n v="532"/>
    <x v="17"/>
    <x v="288"/>
    <s v="16-30 Min"/>
  </r>
  <r>
    <n v="292"/>
    <n v="629"/>
    <s v="10:29"/>
    <x v="286"/>
    <x v="9"/>
    <x v="9"/>
    <n v="11"/>
    <n v="2021"/>
    <s v="Wednesday"/>
    <x v="23"/>
    <n v="252"/>
    <n v="99.1"/>
    <n v="7034"/>
    <n v="899"/>
    <n v="364"/>
    <x v="292"/>
    <n v="11610.941500000001"/>
    <n v="862"/>
    <x v="17"/>
    <x v="289"/>
    <s v="6-15 Min"/>
  </r>
  <r>
    <n v="293"/>
    <n v="848"/>
    <s v="14:08"/>
    <x v="287"/>
    <x v="1"/>
    <x v="18"/>
    <n v="11"/>
    <n v="2021"/>
    <s v="Thursday"/>
    <x v="229"/>
    <n v="132"/>
    <n v="99.22"/>
    <n v="6899"/>
    <n v="629"/>
    <n v="432"/>
    <x v="293"/>
    <n v="12136.250700000001"/>
    <n v="602"/>
    <x v="17"/>
    <x v="290"/>
    <s v="6-15 Min"/>
  </r>
  <r>
    <n v="294"/>
    <n v="748"/>
    <s v="12:28"/>
    <x v="288"/>
    <x v="18"/>
    <x v="9"/>
    <n v="12"/>
    <n v="2021"/>
    <s v="Friday"/>
    <x v="230"/>
    <n v="279"/>
    <n v="99.31"/>
    <n v="6637"/>
    <n v="613"/>
    <n v="391"/>
    <x v="294"/>
    <n v="7350.7817999999997"/>
    <n v="581"/>
    <x v="18"/>
    <x v="291"/>
    <s v="6-15 Min"/>
  </r>
  <r>
    <n v="295"/>
    <n v="572"/>
    <s v="09:32"/>
    <x v="289"/>
    <x v="32"/>
    <x v="23"/>
    <n v="1"/>
    <n v="2022"/>
    <s v="Friday"/>
    <x v="231"/>
    <n v="103"/>
    <n v="99.2"/>
    <n v="4451"/>
    <n v="178"/>
    <n v="310"/>
    <x v="295"/>
    <n v="5107.5537000000004"/>
    <n v="131"/>
    <x v="18"/>
    <x v="292"/>
    <s v="6-15 Min"/>
  </r>
  <r>
    <n v="296"/>
    <n v="655"/>
    <s v="10:55"/>
    <x v="290"/>
    <x v="15"/>
    <x v="22"/>
    <n v="2"/>
    <n v="2022"/>
    <s v="Monday"/>
    <x v="25"/>
    <n v="64"/>
    <n v="99.18"/>
    <n v="3977"/>
    <n v="110"/>
    <n v="358"/>
    <x v="296"/>
    <n v="5821.4427999999998"/>
    <n v="86"/>
    <x v="18"/>
    <x v="293"/>
    <s v="6-15 Min"/>
  </r>
  <r>
    <n v="297"/>
    <n v="939"/>
    <s v="15:39"/>
    <x v="291"/>
    <x v="3"/>
    <x v="25"/>
    <n v="2"/>
    <n v="2022"/>
    <s v="Tuesday"/>
    <x v="232"/>
    <n v="153"/>
    <n v="99.07"/>
    <n v="6788"/>
    <n v="288"/>
    <n v="434"/>
    <x v="297"/>
    <n v="15919.5872"/>
    <n v="232"/>
    <x v="18"/>
    <x v="294"/>
    <s v="16-30 Min"/>
  </r>
  <r>
    <n v="298"/>
    <n v="752"/>
    <s v="12:32"/>
    <x v="292"/>
    <x v="14"/>
    <x v="14"/>
    <n v="3"/>
    <n v="2022"/>
    <s v="Thursday"/>
    <x v="233"/>
    <n v="174"/>
    <n v="99.01"/>
    <n v="7324"/>
    <n v="411"/>
    <n v="353"/>
    <x v="298"/>
    <n v="15143.1644"/>
    <n v="377"/>
    <x v="18"/>
    <x v="295"/>
    <s v="6-15 Min"/>
  </r>
  <r>
    <n v="299"/>
    <n v="721"/>
    <s v="12:01"/>
    <x v="293"/>
    <x v="1"/>
    <x v="7"/>
    <n v="3"/>
    <n v="2022"/>
    <s v="Friday"/>
    <x v="234"/>
    <n v="109"/>
    <n v="99.14"/>
    <n v="5672"/>
    <n v="200"/>
    <n v="384"/>
    <x v="299"/>
    <n v="12323.499599999999"/>
    <n v="175"/>
    <x v="18"/>
    <x v="296"/>
    <s v="6-15 Min"/>
  </r>
  <r>
    <n v="300"/>
    <n v="728"/>
    <s v="12:08"/>
    <x v="294"/>
    <x v="14"/>
    <x v="12"/>
    <n v="3"/>
    <n v="2022"/>
    <s v="Sunday"/>
    <x v="235"/>
    <n v="102"/>
    <n v="99.14"/>
    <n v="5907"/>
    <n v="241"/>
    <n v="378"/>
    <x v="300"/>
    <n v="12919.524600000001"/>
    <n v="206"/>
    <x v="18"/>
    <x v="297"/>
    <s v="6-15 Min"/>
  </r>
  <r>
    <n v="301"/>
    <n v="738"/>
    <s v="12:18"/>
    <x v="295"/>
    <x v="11"/>
    <x v="13"/>
    <n v="3"/>
    <n v="2022"/>
    <s v="Saturday"/>
    <x v="236"/>
    <n v="218"/>
    <n v="99.1"/>
    <n v="5408"/>
    <n v="116"/>
    <n v="333"/>
    <x v="301"/>
    <n v="8087.5509000000002"/>
    <n v="96"/>
    <x v="18"/>
    <x v="298"/>
    <s v="6-15 Min"/>
  </r>
  <r>
    <n v="302"/>
    <n v="602"/>
    <s v="10:02"/>
    <x v="296"/>
    <x v="29"/>
    <x v="16"/>
    <n v="4"/>
    <n v="2022"/>
    <s v="Saturday"/>
    <x v="237"/>
    <n v="194"/>
    <n v="98.99"/>
    <n v="8727"/>
    <n v="827"/>
    <n v="304"/>
    <x v="302"/>
    <n v="13241.9"/>
    <n v="766"/>
    <x v="18"/>
    <x v="299"/>
    <s v="6-15 Min"/>
  </r>
  <r>
    <n v="303"/>
    <n v="523"/>
    <s v="08:43"/>
    <x v="297"/>
    <x v="15"/>
    <x v="29"/>
    <n v="4"/>
    <n v="2022"/>
    <s v="Tuesday"/>
    <x v="238"/>
    <n v="127"/>
    <n v="99.52"/>
    <n v="5561"/>
    <n v="171"/>
    <n v="298"/>
    <x v="303"/>
    <n v="6123.2038000000002"/>
    <n v="133"/>
    <x v="18"/>
    <x v="300"/>
    <s v="6-15 Min"/>
  </r>
  <r>
    <n v="304"/>
    <n v="919"/>
    <s v="15:19"/>
    <x v="298"/>
    <x v="24"/>
    <x v="10"/>
    <n v="5"/>
    <n v="2022"/>
    <s v="Wednesday"/>
    <x v="239"/>
    <n v="399"/>
    <n v="99.39"/>
    <n v="7976"/>
    <n v="462"/>
    <n v="397"/>
    <x v="304"/>
    <n v="14276.8986"/>
    <n v="422"/>
    <x v="18"/>
    <x v="301"/>
    <s v="16-30 Min"/>
  </r>
  <r>
    <n v="305"/>
    <n v="513"/>
    <s v="08:33"/>
    <x v="299"/>
    <x v="33"/>
    <x v="6"/>
    <n v="6"/>
    <n v="2022"/>
    <s v="Sunday"/>
    <x v="240"/>
    <n v="157"/>
    <n v="98.99"/>
    <n v="6467"/>
    <n v="591"/>
    <n v="271"/>
    <x v="305"/>
    <n v="9300.2945999999993"/>
    <n v="560"/>
    <x v="18"/>
    <x v="302"/>
    <s v="6-15 Min"/>
  </r>
  <r>
    <n v="306"/>
    <n v="529"/>
    <s v="08:49"/>
    <x v="300"/>
    <x v="20"/>
    <x v="30"/>
    <n v="6"/>
    <n v="2022"/>
    <s v="Tuesday"/>
    <x v="241"/>
    <n v="106"/>
    <n v="99.17"/>
    <n v="4649"/>
    <n v="104"/>
    <n v="304"/>
    <x v="306"/>
    <n v="5531.0571"/>
    <n v="77"/>
    <x v="18"/>
    <x v="303"/>
    <s v="6-15 Min"/>
  </r>
  <r>
    <n v="307"/>
    <n v="508"/>
    <s v="08:28"/>
    <x v="301"/>
    <x v="18"/>
    <x v="28"/>
    <n v="7"/>
    <n v="2022"/>
    <s v="Wednesday"/>
    <x v="242"/>
    <n v="172"/>
    <n v="98.93"/>
    <n v="5925"/>
    <n v="460"/>
    <n v="280"/>
    <x v="307"/>
    <n v="8118.375"/>
    <n v="421"/>
    <x v="18"/>
    <x v="304"/>
    <s v="6-15 Min"/>
  </r>
  <r>
    <n v="308"/>
    <n v="481"/>
    <s v="08:01"/>
    <x v="302"/>
    <x v="14"/>
    <x v="25"/>
    <n v="7"/>
    <n v="2022"/>
    <s v="Friday"/>
    <x v="43"/>
    <n v="146"/>
    <n v="99.48"/>
    <n v="5118"/>
    <n v="143"/>
    <n v="294"/>
    <x v="308"/>
    <n v="5319.1833999999999"/>
    <n v="119"/>
    <x v="18"/>
    <x v="305"/>
    <s v="6-15 Min"/>
  </r>
  <r>
    <n v="309"/>
    <n v="573"/>
    <s v="09:33"/>
    <x v="303"/>
    <x v="5"/>
    <x v="3"/>
    <n v="7"/>
    <n v="2022"/>
    <s v="Friday"/>
    <x v="243"/>
    <n v="187"/>
    <n v="99.25"/>
    <n v="6070"/>
    <n v="730"/>
    <n v="309"/>
    <x v="309"/>
    <n v="9924.9755000000005"/>
    <n v="702"/>
    <x v="5"/>
    <x v="306"/>
    <s v="6-15 Min"/>
  </r>
  <r>
    <n v="310"/>
    <n v="635"/>
    <s v="10:35"/>
    <x v="304"/>
    <x v="13"/>
    <x v="16"/>
    <n v="8"/>
    <n v="2022"/>
    <s v="Tuesday"/>
    <x v="244"/>
    <n v="256"/>
    <n v="99.23"/>
    <n v="7309"/>
    <n v="983"/>
    <n v="328"/>
    <x v="310"/>
    <n v="11975.941199999999"/>
    <n v="942"/>
    <x v="5"/>
    <x v="307"/>
    <s v="6-15 Min"/>
  </r>
  <r>
    <n v="311"/>
    <n v="657"/>
    <s v="10:57"/>
    <x v="305"/>
    <x v="1"/>
    <x v="9"/>
    <n v="8"/>
    <n v="2022"/>
    <s v="Wednesday"/>
    <x v="245"/>
    <n v="174"/>
    <n v="99.18"/>
    <n v="5837"/>
    <n v="314"/>
    <n v="341"/>
    <x v="311"/>
    <n v="10130.262000000001"/>
    <n v="272"/>
    <x v="5"/>
    <x v="308"/>
    <s v="6-15 Min"/>
  </r>
  <r>
    <n v="312"/>
    <n v="692"/>
    <s v="11:32"/>
    <x v="306"/>
    <x v="22"/>
    <x v="15"/>
    <n v="9"/>
    <n v="2022"/>
    <s v="Tuesday"/>
    <x v="225"/>
    <n v="106"/>
    <n v="99.26"/>
    <n v="4830"/>
    <n v="243"/>
    <n v="347"/>
    <x v="312"/>
    <n v="9169.1373999999996"/>
    <n v="211"/>
    <x v="5"/>
    <x v="309"/>
    <s v="6-15 Min"/>
  </r>
  <r>
    <n v="313"/>
    <n v="890"/>
    <s v="14:50"/>
    <x v="307"/>
    <x v="19"/>
    <x v="14"/>
    <n v="10"/>
    <n v="2022"/>
    <s v="Monday"/>
    <x v="246"/>
    <n v="152"/>
    <n v="99.24"/>
    <n v="5646"/>
    <n v="358"/>
    <n v="384"/>
    <x v="313"/>
    <n v="13097.5216"/>
    <n v="312"/>
    <x v="5"/>
    <x v="310"/>
    <s v="6-15 Min"/>
  </r>
  <r>
    <n v="314"/>
    <n v="636"/>
    <s v="10:36"/>
    <x v="308"/>
    <x v="1"/>
    <x v="7"/>
    <n v="10"/>
    <n v="2022"/>
    <s v="Tuesday"/>
    <x v="55"/>
    <n v="145"/>
    <n v="99.18"/>
    <n v="4820"/>
    <n v="174"/>
    <n v="338"/>
    <x v="314"/>
    <n v="8564.3498999999993"/>
    <n v="150"/>
    <x v="5"/>
    <x v="311"/>
    <s v="6-15 Min"/>
  </r>
  <r>
    <n v="315"/>
    <n v="914"/>
    <s v="15:14"/>
    <x v="309"/>
    <x v="29"/>
    <x v="18"/>
    <n v="10"/>
    <n v="2022"/>
    <s v="Tuesday"/>
    <x v="247"/>
    <n v="235"/>
    <n v="99.03"/>
    <n v="5392"/>
    <n v="308"/>
    <n v="413"/>
    <x v="315"/>
    <n v="12771.498100000001"/>
    <n v="266"/>
    <x v="5"/>
    <x v="312"/>
    <s v="16-30 Min"/>
  </r>
  <r>
    <n v="316"/>
    <n v="803"/>
    <s v="13:23"/>
    <x v="310"/>
    <x v="34"/>
    <x v="12"/>
    <n v="11"/>
    <n v="2022"/>
    <s v="Sunday"/>
    <x v="28"/>
    <n v="237"/>
    <n v="99.49"/>
    <n v="5469"/>
    <n v="289"/>
    <n v="385"/>
    <x v="316"/>
    <n v="10658.046899999999"/>
    <n v="259"/>
    <x v="5"/>
    <x v="313"/>
    <s v="6-15 Min"/>
  </r>
  <r>
    <n v="317"/>
    <n v="559"/>
    <s v="09:19"/>
    <x v="311"/>
    <x v="26"/>
    <x v="12"/>
    <n v="12"/>
    <n v="2022"/>
    <s v="Tuesday"/>
    <x v="248"/>
    <n v="126"/>
    <n v="99.43"/>
    <n v="3858"/>
    <n v="184"/>
    <n v="302"/>
    <x v="317"/>
    <n v="6213.415"/>
    <n v="164"/>
    <x v="5"/>
    <x v="314"/>
    <s v="6-15 Min"/>
  </r>
  <r>
    <n v="318"/>
    <n v="709"/>
    <s v="11:49"/>
    <x v="312"/>
    <x v="25"/>
    <x v="12"/>
    <n v="1"/>
    <n v="2023"/>
    <s v="Friday"/>
    <x v="37"/>
    <n v="157"/>
    <n v="99.24"/>
    <n v="5095"/>
    <n v="344"/>
    <n v="341"/>
    <x v="318"/>
    <n v="8893.3637999999992"/>
    <n v="309"/>
    <x v="5"/>
    <x v="315"/>
    <s v="6-15 Min"/>
  </r>
  <r>
    <n v="319"/>
    <n v="625"/>
    <s v="10:25"/>
    <x v="313"/>
    <x v="25"/>
    <x v="12"/>
    <n v="2"/>
    <n v="2023"/>
    <s v="Monday"/>
    <x v="249"/>
    <n v="161"/>
    <n v="99.19"/>
    <n v="4424"/>
    <n v="292"/>
    <n v="289"/>
    <x v="319"/>
    <n v="7376.6836999999996"/>
    <n v="237"/>
    <x v="5"/>
    <x v="316"/>
    <s v="6-15 Min"/>
  </r>
  <r>
    <n v="320"/>
    <n v="801"/>
    <s v="13:21"/>
    <x v="314"/>
    <x v="35"/>
    <x v="22"/>
    <n v="11"/>
    <n v="2023"/>
    <s v="Tuesday"/>
    <x v="250"/>
    <n v="200"/>
    <n v="99.61"/>
    <n v="9672"/>
    <n v="408"/>
    <n v="354"/>
    <x v="320"/>
    <n v="8122.0047999999997"/>
    <n v="357"/>
    <x v="5"/>
    <x v="317"/>
    <s v="6-15 Min"/>
  </r>
  <r>
    <n v="321"/>
    <n v="732"/>
    <s v="12:12"/>
    <x v="315"/>
    <x v="11"/>
    <x v="28"/>
    <n v="11"/>
    <n v="2023"/>
    <s v="Monday"/>
    <x v="251"/>
    <n v="58"/>
    <n v="99.56"/>
    <n v="4792"/>
    <n v="177"/>
    <n v="341"/>
    <x v="321"/>
    <n v="4890.1682000000001"/>
    <n v="158"/>
    <x v="5"/>
    <x v="318"/>
    <s v="6-15 Min"/>
  </r>
  <r>
    <n v="322"/>
    <n v="2109"/>
    <s v="35:09"/>
    <x v="316"/>
    <x v="15"/>
    <x v="17"/>
    <n v="11"/>
    <n v="2023"/>
    <s v="Thursday"/>
    <x v="252"/>
    <n v="613"/>
    <n v="98.02"/>
    <n v="9449"/>
    <n v="644"/>
    <n v="537"/>
    <x v="322"/>
    <n v="30020.0232"/>
    <n v="566"/>
    <x v="5"/>
    <x v="319"/>
    <s v="30+ Min"/>
  </r>
  <r>
    <n v="323"/>
    <n v="813"/>
    <s v="13:33"/>
    <x v="317"/>
    <x v="7"/>
    <x v="13"/>
    <n v="11"/>
    <n v="2023"/>
    <s v="Sunday"/>
    <x v="76"/>
    <n v="98"/>
    <n v="99.6"/>
    <n v="4191"/>
    <n v="144"/>
    <n v="323"/>
    <x v="323"/>
    <n v="4717.7048000000004"/>
    <n v="120"/>
    <x v="5"/>
    <x v="320"/>
    <s v="6-15 Min"/>
  </r>
  <r>
    <n v="324"/>
    <n v="666"/>
    <s v="11:06"/>
    <x v="318"/>
    <x v="11"/>
    <x v="0"/>
    <n v="12"/>
    <n v="2023"/>
    <s v="Saturday"/>
    <x v="253"/>
    <n v="77"/>
    <n v="99.48"/>
    <n v="3035"/>
    <n v="288"/>
    <n v="354"/>
    <x v="324"/>
    <n v="4726.0315000000001"/>
    <n v="276"/>
    <x v="17"/>
    <x v="321"/>
    <s v="6-15 Min"/>
  </r>
  <r>
    <n v="325"/>
    <n v="549"/>
    <s v="09:09"/>
    <x v="319"/>
    <x v="5"/>
    <x v="16"/>
    <n v="12"/>
    <n v="2023"/>
    <s v="Saturday"/>
    <x v="254"/>
    <n v="127"/>
    <n v="99.72"/>
    <n v="3190"/>
    <n v="713"/>
    <n v="328"/>
    <x v="325"/>
    <n v="3887.8506000000002"/>
    <n v="689"/>
    <x v="17"/>
    <x v="88"/>
    <s v="6-15 Min"/>
  </r>
  <r>
    <n v="326"/>
    <n v="541"/>
    <s v="09:01"/>
    <x v="320"/>
    <x v="31"/>
    <x v="13"/>
    <n v="12"/>
    <n v="2023"/>
    <s v="Tuesday"/>
    <x v="255"/>
    <n v="41"/>
    <n v="99.5"/>
    <n v="2001"/>
    <n v="125"/>
    <n v="291"/>
    <x v="326"/>
    <n v="2491.8768"/>
    <n v="115"/>
    <x v="17"/>
    <x v="322"/>
    <s v="6-15 Min"/>
  </r>
  <r>
    <n v="327"/>
    <n v="514"/>
    <s v="08:34"/>
    <x v="320"/>
    <x v="0"/>
    <x v="13"/>
    <n v="12"/>
    <n v="2023"/>
    <s v="Tuesday"/>
    <x v="7"/>
    <n v="61"/>
    <n v="99.72"/>
    <n v="1769"/>
    <n v="94"/>
    <n v="312"/>
    <x v="327"/>
    <n v="2295.9776999999999"/>
    <n v="89"/>
    <x v="17"/>
    <x v="323"/>
    <s v="6-15 Min"/>
  </r>
  <r>
    <n v="328"/>
    <n v="616"/>
    <s v="10:16"/>
    <x v="321"/>
    <x v="12"/>
    <x v="5"/>
    <n v="1"/>
    <n v="2024"/>
    <s v="Monday"/>
    <x v="256"/>
    <n v="37"/>
    <n v="99.59"/>
    <n v="1951"/>
    <n v="131"/>
    <n v="368"/>
    <x v="328"/>
    <n v="2780.7195999999999"/>
    <n v="123"/>
    <x v="17"/>
    <x v="324"/>
    <s v="6-15 Min"/>
  </r>
  <r>
    <n v="329"/>
    <n v="858"/>
    <s v="14:18"/>
    <x v="322"/>
    <x v="9"/>
    <x v="28"/>
    <n v="1"/>
    <n v="2024"/>
    <s v="Saturday"/>
    <x v="257"/>
    <n v="38"/>
    <n v="98.77"/>
    <n v="2007"/>
    <n v="121"/>
    <n v="390"/>
    <x v="329"/>
    <n v="3240.9571999999998"/>
    <n v="110"/>
    <x v="17"/>
    <x v="325"/>
    <s v="6-15 Min"/>
  </r>
  <r>
    <n v="330"/>
    <n v="667"/>
    <s v="11:07"/>
    <x v="323"/>
    <x v="9"/>
    <x v="10"/>
    <n v="1"/>
    <n v="2024"/>
    <s v="Thursday"/>
    <x v="26"/>
    <n v="95"/>
    <n v="99.65"/>
    <n v="2534"/>
    <n v="431"/>
    <n v="385"/>
    <x v="330"/>
    <n v="3993.6927000000001"/>
    <n v="415"/>
    <x v="17"/>
    <x v="326"/>
    <s v="6-15 Min"/>
  </r>
  <r>
    <n v="331"/>
    <n v="631"/>
    <s v="10:31"/>
    <x v="324"/>
    <x v="9"/>
    <x v="17"/>
    <n v="1"/>
    <n v="2024"/>
    <s v="Tuesday"/>
    <x v="240"/>
    <n v="181"/>
    <n v="99.62"/>
    <n v="3174"/>
    <n v="235"/>
    <n v="326"/>
    <x v="331"/>
    <n v="3458.2505999999998"/>
    <n v="220"/>
    <x v="17"/>
    <x v="327"/>
    <s v="6-15 Min"/>
  </r>
  <r>
    <n v="332"/>
    <n v="1229"/>
    <s v="20:29"/>
    <x v="325"/>
    <x v="9"/>
    <x v="23"/>
    <n v="1"/>
    <n v="2024"/>
    <s v="Sunday"/>
    <x v="258"/>
    <n v="43"/>
    <n v="99.59"/>
    <n v="2427"/>
    <n v="86"/>
    <n v="557"/>
    <x v="332"/>
    <n v="6003.0883000000003"/>
    <n v="67"/>
    <x v="17"/>
    <x v="328"/>
    <s v="16-30 Min"/>
  </r>
  <r>
    <n v="333"/>
    <n v="740"/>
    <s v="12:20"/>
    <x v="326"/>
    <x v="15"/>
    <x v="22"/>
    <n v="2"/>
    <n v="2024"/>
    <s v="Wednesday"/>
    <x v="259"/>
    <n v="76"/>
    <n v="99.05"/>
    <n v="3117"/>
    <n v="45"/>
    <n v="333"/>
    <x v="333"/>
    <n v="3826.3926999999999"/>
    <n v="30"/>
    <x v="17"/>
    <x v="329"/>
    <s v="6-15 Min"/>
  </r>
  <r>
    <n v="334"/>
    <n v="1158"/>
    <s v="19:18"/>
    <x v="327"/>
    <x v="12"/>
    <x v="12"/>
    <n v="2"/>
    <n v="2024"/>
    <s v="Tuesday"/>
    <x v="260"/>
    <n v="28"/>
    <n v="99.25"/>
    <n v="1454"/>
    <n v="43"/>
    <n v="511"/>
    <x v="334"/>
    <n v="3220.8609000000001"/>
    <n v="36"/>
    <x v="17"/>
    <x v="330"/>
    <s v="16-30 Min"/>
  </r>
  <r>
    <n v="335"/>
    <n v="719"/>
    <s v="11:59"/>
    <x v="328"/>
    <x v="9"/>
    <x v="18"/>
    <n v="2"/>
    <n v="2024"/>
    <s v="Sunday"/>
    <x v="261"/>
    <n v="43"/>
    <n v="99.59"/>
    <n v="1933"/>
    <n v="108"/>
    <n v="375"/>
    <x v="335"/>
    <n v="3057.9611"/>
    <n v="97"/>
    <x v="17"/>
    <x v="331"/>
    <s v="6-15 Min"/>
  </r>
  <r>
    <n v="336"/>
    <n v="614"/>
    <s v="10:14"/>
    <x v="329"/>
    <x v="9"/>
    <x v="4"/>
    <n v="3"/>
    <n v="2024"/>
    <s v="Friday"/>
    <x v="61"/>
    <n v="38"/>
    <n v="99.17"/>
    <n v="1557"/>
    <n v="68"/>
    <n v="310"/>
    <x v="336"/>
    <n v="2105.8407000000002"/>
    <n v="63"/>
    <x v="17"/>
    <x v="332"/>
    <s v="6-15 Min"/>
  </r>
  <r>
    <n v="337"/>
    <n v="780"/>
    <s v="13:00"/>
    <x v="330"/>
    <x v="5"/>
    <x v="5"/>
    <n v="3"/>
    <n v="2024"/>
    <s v="Friday"/>
    <x v="19"/>
    <n v="64"/>
    <n v="99.49"/>
    <n v="2516"/>
    <n v="86"/>
    <n v="421"/>
    <x v="337"/>
    <n v="4198.1460999999999"/>
    <n v="73"/>
    <x v="17"/>
    <x v="333"/>
    <s v="6-15 Min"/>
  </r>
  <r>
    <n v="338"/>
    <n v="859"/>
    <s v="14:19"/>
    <x v="331"/>
    <x v="2"/>
    <x v="8"/>
    <n v="3"/>
    <n v="2024"/>
    <s v="Tuesday"/>
    <x v="262"/>
    <n v="158"/>
    <n v="99.29"/>
    <n v="3503"/>
    <n v="59"/>
    <n v="376"/>
    <x v="338"/>
    <n v="3691.8424"/>
    <n v="50"/>
    <x v="8"/>
    <x v="334"/>
    <s v="6-15 Min"/>
  </r>
  <r>
    <n v="339"/>
    <n v="775"/>
    <s v="12:55"/>
    <x v="332"/>
    <x v="20"/>
    <x v="23"/>
    <n v="3"/>
    <n v="2024"/>
    <s v="Thursday"/>
    <x v="263"/>
    <n v="48"/>
    <n v="99.26"/>
    <n v="2267"/>
    <n v="42"/>
    <n v="383"/>
    <x v="339"/>
    <n v="3274.623"/>
    <n v="38"/>
    <x v="8"/>
    <x v="335"/>
    <s v="6-15 Min"/>
  </r>
  <r>
    <n v="340"/>
    <n v="1096"/>
    <s v="18:16"/>
    <x v="333"/>
    <x v="3"/>
    <x v="8"/>
    <n v="4"/>
    <n v="2024"/>
    <s v="Friday"/>
    <x v="67"/>
    <n v="56"/>
    <n v="99.52"/>
    <n v="2062"/>
    <n v="33"/>
    <n v="474"/>
    <x v="340"/>
    <n v="3646.4484000000002"/>
    <n v="25"/>
    <x v="8"/>
    <x v="336"/>
    <s v="16-30 Min"/>
  </r>
  <r>
    <n v="341"/>
    <n v="1155"/>
    <s v="19:15"/>
    <x v="334"/>
    <x v="2"/>
    <x v="27"/>
    <n v="4"/>
    <n v="2024"/>
    <s v="Tuesday"/>
    <x v="13"/>
    <n v="29"/>
    <n v="99.6"/>
    <n v="1495"/>
    <n v="36"/>
    <n v="487"/>
    <x v="341"/>
    <n v="2943.4657999999999"/>
    <n v="33"/>
    <x v="8"/>
    <x v="337"/>
    <s v="16-30 Min"/>
  </r>
  <r>
    <n v="342"/>
    <n v="547"/>
    <s v="09:07"/>
    <x v="335"/>
    <x v="9"/>
    <x v="30"/>
    <n v="4"/>
    <n v="2024"/>
    <s v="Sunday"/>
    <x v="264"/>
    <n v="43"/>
    <n v="99.4"/>
    <n v="1502"/>
    <n v="15"/>
    <n v="316"/>
    <x v="342"/>
    <n v="1302.8631"/>
    <n v="12"/>
    <x v="8"/>
    <x v="338"/>
    <s v="6-15 Min"/>
  </r>
  <r>
    <n v="343"/>
    <n v="786"/>
    <s v="13:06"/>
    <x v="336"/>
    <x v="2"/>
    <x v="18"/>
    <n v="4"/>
    <n v="2024"/>
    <s v="Thursday"/>
    <x v="57"/>
    <n v="47"/>
    <n v="99.31"/>
    <n v="1736"/>
    <n v="31"/>
    <n v="407"/>
    <x v="343"/>
    <n v="2487.8281999999999"/>
    <n v="25"/>
    <x v="8"/>
    <x v="339"/>
    <s v="6-15 Min"/>
  </r>
  <r>
    <n v="344"/>
    <n v="1612"/>
    <s v="26:52"/>
    <x v="337"/>
    <x v="9"/>
    <x v="26"/>
    <n v="4"/>
    <n v="2024"/>
    <s v="Tuesday"/>
    <x v="66"/>
    <n v="38"/>
    <n v="99.28"/>
    <n v="1660"/>
    <n v="37"/>
    <n v="551"/>
    <x v="344"/>
    <n v="4687.5865999999996"/>
    <n v="28"/>
    <x v="8"/>
    <x v="340"/>
    <s v="16-30 Min"/>
  </r>
  <r>
    <n v="345"/>
    <n v="1514"/>
    <s v="25:14"/>
    <x v="338"/>
    <x v="15"/>
    <x v="1"/>
    <n v="5"/>
    <n v="2024"/>
    <s v="Friday"/>
    <x v="26"/>
    <n v="57"/>
    <n v="99.2"/>
    <n v="2120"/>
    <n v="81"/>
    <n v="470"/>
    <x v="345"/>
    <n v="6021.7979999999998"/>
    <n v="78"/>
    <x v="8"/>
    <x v="341"/>
    <s v="16-30 Min"/>
  </r>
  <r>
    <n v="346"/>
    <n v="765"/>
    <s v="12:45"/>
    <x v="339"/>
    <x v="2"/>
    <x v="2"/>
    <n v="5"/>
    <n v="2024"/>
    <s v="Tuesday"/>
    <x v="39"/>
    <n v="59"/>
    <n v="99.52"/>
    <n v="1853"/>
    <n v="65"/>
    <n v="404"/>
    <x v="346"/>
    <n v="2602.5169000000001"/>
    <n v="59"/>
    <x v="8"/>
    <x v="342"/>
    <s v="6-15 Min"/>
  </r>
  <r>
    <n v="347"/>
    <n v="866"/>
    <s v="14:26"/>
    <x v="340"/>
    <x v="5"/>
    <x v="30"/>
    <n v="5"/>
    <n v="2024"/>
    <s v="Tuesday"/>
    <x v="223"/>
    <n v="94"/>
    <n v="98.96"/>
    <n v="1995"/>
    <n v="228"/>
    <n v="371"/>
    <x v="347"/>
    <n v="4350.7356"/>
    <n v="215"/>
    <x v="8"/>
    <x v="343"/>
    <s v="6-15 Min"/>
  </r>
  <r>
    <n v="348"/>
    <n v="550"/>
    <s v="09:10"/>
    <x v="341"/>
    <x v="5"/>
    <x v="23"/>
    <n v="5"/>
    <n v="2024"/>
    <s v="Tuesday"/>
    <x v="265"/>
    <n v="35"/>
    <n v="99.41"/>
    <n v="1182"/>
    <n v="36"/>
    <n v="270"/>
    <x v="348"/>
    <n v="1619.4458"/>
    <n v="32"/>
    <x v="8"/>
    <x v="344"/>
    <s v="6-15 Min"/>
  </r>
  <r>
    <n v="349"/>
    <n v="591"/>
    <s v="09:51"/>
    <x v="342"/>
    <x v="2"/>
    <x v="4"/>
    <n v="6"/>
    <n v="2024"/>
    <s v="Saturday"/>
    <x v="8"/>
    <n v="28"/>
    <n v="99.33"/>
    <n v="1328"/>
    <n v="26"/>
    <n v="330"/>
    <x v="349"/>
    <n v="1707.3215"/>
    <n v="20"/>
    <x v="8"/>
    <x v="345"/>
    <s v="6-15 Min"/>
  </r>
  <r>
    <n v="350"/>
    <n v="2121"/>
    <s v="35:21"/>
    <x v="343"/>
    <x v="9"/>
    <x v="15"/>
    <n v="6"/>
    <n v="2024"/>
    <s v="Thursday"/>
    <x v="266"/>
    <n v="30"/>
    <n v="99.16"/>
    <n v="1180"/>
    <n v="19"/>
    <n v="597"/>
    <x v="350"/>
    <n v="3235.4155000000001"/>
    <n v="15"/>
    <x v="8"/>
    <x v="346"/>
    <s v="30+ Min"/>
  </r>
  <r>
    <n v="351"/>
    <n v="568"/>
    <s v="09:28"/>
    <x v="344"/>
    <x v="11"/>
    <x v="8"/>
    <n v="6"/>
    <n v="2024"/>
    <s v="Wednesday"/>
    <x v="48"/>
    <n v="41"/>
    <n v="99.2"/>
    <n v="1246"/>
    <n v="30"/>
    <n v="334"/>
    <x v="351"/>
    <n v="1700.9858999999999"/>
    <n v="25"/>
    <x v="2"/>
    <x v="347"/>
    <s v="6-15 Min"/>
  </r>
  <r>
    <n v="352"/>
    <n v="654"/>
    <s v="10:54"/>
    <x v="345"/>
    <x v="29"/>
    <x v="13"/>
    <n v="6"/>
    <n v="2024"/>
    <s v="Wednesday"/>
    <x v="33"/>
    <n v="43"/>
    <n v="99.54"/>
    <n v="1088"/>
    <n v="23"/>
    <n v="331"/>
    <x v="352"/>
    <n v="1138.7375999999999"/>
    <n v="21"/>
    <x v="2"/>
    <x v="11"/>
    <s v="6-15 Min"/>
  </r>
  <r>
    <n v="353"/>
    <n v="613"/>
    <s v="10:13"/>
    <x v="346"/>
    <x v="2"/>
    <x v="26"/>
    <n v="6"/>
    <n v="2024"/>
    <s v="Sunday"/>
    <x v="267"/>
    <n v="17"/>
    <n v="99.46"/>
    <n v="739"/>
    <n v="19"/>
    <n v="288"/>
    <x v="353"/>
    <n v="717.68820000000005"/>
    <n v="13"/>
    <x v="2"/>
    <x v="28"/>
    <s v="6-15 Min"/>
  </r>
  <r>
    <n v="354"/>
    <n v="815"/>
    <s v="13:35"/>
    <x v="347"/>
    <x v="2"/>
    <x v="24"/>
    <n v="7"/>
    <n v="2024"/>
    <s v="Thursday"/>
    <x v="59"/>
    <n v="31"/>
    <n v="99.05"/>
    <n v="726"/>
    <n v="8"/>
    <n v="372"/>
    <x v="354"/>
    <n v="886.69830000000002"/>
    <n v="2"/>
    <x v="2"/>
    <x v="348"/>
    <s v="6-15 Min"/>
  </r>
  <r>
    <n v="355"/>
    <n v="655"/>
    <s v="10:55"/>
    <x v="348"/>
    <x v="11"/>
    <x v="1"/>
    <n v="7"/>
    <n v="2024"/>
    <s v="Wednesday"/>
    <x v="268"/>
    <n v="44"/>
    <n v="99.47"/>
    <n v="947"/>
    <n v="28"/>
    <n v="335"/>
    <x v="355"/>
    <n v="1425.0231000000001"/>
    <n v="26"/>
    <x v="2"/>
    <x v="349"/>
    <s v="6-15 Min"/>
  </r>
  <r>
    <n v="356"/>
    <n v="831"/>
    <s v="13:51"/>
    <x v="349"/>
    <x v="12"/>
    <x v="17"/>
    <n v="7"/>
    <n v="2024"/>
    <s v="Tuesday"/>
    <x v="8"/>
    <n v="15"/>
    <n v="99.54"/>
    <n v="648"/>
    <n v="11"/>
    <n v="365"/>
    <x v="356"/>
    <n v="827.12890000000004"/>
    <n v="4"/>
    <x v="2"/>
    <x v="350"/>
    <s v="6-15 Min"/>
  </r>
  <r>
    <n v="357"/>
    <n v="635"/>
    <s v="10:35"/>
    <x v="350"/>
    <x v="16"/>
    <x v="24"/>
    <n v="8"/>
    <n v="2024"/>
    <s v="Sunday"/>
    <x v="12"/>
    <n v="74"/>
    <n v="99.24"/>
    <n v="783"/>
    <n v="36"/>
    <n v="321"/>
    <x v="357"/>
    <n v="1025.5272"/>
    <n v="30"/>
    <x v="2"/>
    <x v="351"/>
    <s v="6-15 Min"/>
  </r>
  <r>
    <n v="358"/>
    <n v="2311"/>
    <s v="38:31"/>
    <x v="351"/>
    <x v="13"/>
    <x v="11"/>
    <n v="8"/>
    <n v="2024"/>
    <s v="Thursday"/>
    <x v="269"/>
    <n v="28"/>
    <n v="98.8"/>
    <n v="411"/>
    <n v="11"/>
    <n v="776"/>
    <x v="358"/>
    <n v="1540.6736000000001"/>
    <n v="7"/>
    <x v="2"/>
    <x v="352"/>
    <s v="30+ Min"/>
  </r>
  <r>
    <n v="359"/>
    <n v="779"/>
    <s v="12:59"/>
    <x v="352"/>
    <x v="15"/>
    <x v="18"/>
    <n v="8"/>
    <n v="2024"/>
    <s v="Sunday"/>
    <x v="270"/>
    <n v="44"/>
    <n v="99.21"/>
    <n v="749"/>
    <n v="22"/>
    <n v="396"/>
    <x v="359"/>
    <n v="1104.5703000000001"/>
    <n v="16"/>
    <x v="2"/>
    <x v="353"/>
    <s v="6-15 Min"/>
  </r>
  <r>
    <n v="360"/>
    <n v="818"/>
    <s v="13:38"/>
    <x v="353"/>
    <x v="5"/>
    <x v="4"/>
    <n v="9"/>
    <n v="2024"/>
    <s v="Sunday"/>
    <x v="269"/>
    <n v="26"/>
    <n v="98.99"/>
    <n v="587"/>
    <n v="13"/>
    <n v="344"/>
    <x v="360"/>
    <n v="793.6508"/>
    <n v="7"/>
    <x v="2"/>
    <x v="354"/>
    <s v="6-15 Min"/>
  </r>
  <r>
    <n v="361"/>
    <n v="2233"/>
    <s v="37:13"/>
    <x v="354"/>
    <x v="3"/>
    <x v="27"/>
    <n v="9"/>
    <n v="2024"/>
    <s v="Monday"/>
    <x v="44"/>
    <n v="30"/>
    <n v="98.19"/>
    <n v="707"/>
    <n v="17"/>
    <n v="703"/>
    <x v="361"/>
    <n v="1657.8232"/>
    <n v="14"/>
    <x v="2"/>
    <x v="355"/>
    <s v="30+ Min"/>
  </r>
  <r>
    <n v="362"/>
    <n v="391"/>
    <s v="06:31"/>
    <x v="355"/>
    <x v="14"/>
    <x v="18"/>
    <n v="9"/>
    <n v="2024"/>
    <s v="Wednesday"/>
    <x v="271"/>
    <n v="21"/>
    <n v="99.18"/>
    <n v="483"/>
    <n v="17"/>
    <n v="244"/>
    <x v="362"/>
    <n v="479.55829999999997"/>
    <n v="11"/>
    <x v="2"/>
    <x v="356"/>
    <s v="6-15 Min"/>
  </r>
  <r>
    <n v="363"/>
    <n v="1875"/>
    <s v="31:15"/>
    <x v="356"/>
    <x v="30"/>
    <x v="10"/>
    <n v="10"/>
    <n v="2024"/>
    <s v="Friday"/>
    <x v="11"/>
    <n v="12"/>
    <n v="99.42"/>
    <n v="341"/>
    <n v="3"/>
    <n v="755"/>
    <x v="363"/>
    <n v="816.15539999999999"/>
    <n v="-3"/>
    <x v="2"/>
    <x v="76"/>
    <s v="30+ Mi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n v="0"/>
    <n v="201"/>
    <s v="03:21"/>
    <x v="0"/>
    <n v="0"/>
    <n v="2"/>
    <n v="6"/>
    <n v="2016"/>
    <s v="Thursday"/>
    <n v="91"/>
    <n v="12"/>
    <n v="96.86"/>
    <n v="924"/>
    <n v="54"/>
    <n v="81"/>
    <n v="23531"/>
    <n v="533.16359999999997"/>
    <n v="51"/>
    <x v="0"/>
    <n v="2.1905484043262626E-5"/>
    <x v="0"/>
  </r>
  <r>
    <n v="1"/>
    <n v="391"/>
    <s v="06:31"/>
    <x v="1"/>
    <n v="8"/>
    <n v="10"/>
    <n v="6"/>
    <n v="2016"/>
    <s v="Friday"/>
    <n v="35"/>
    <n v="5"/>
    <n v="94.71"/>
    <n v="322"/>
    <n v="34"/>
    <n v="156"/>
    <n v="11478"/>
    <n v="500.56279999999998"/>
    <n v="33"/>
    <x v="1"/>
    <n v="7.7213098575083458E-4"/>
    <x v="1"/>
  </r>
  <r>
    <n v="2"/>
    <n v="133"/>
    <s v="02:13"/>
    <x v="2"/>
    <n v="4"/>
    <n v="14"/>
    <n v="6"/>
    <n v="2016"/>
    <s v="Tuesday"/>
    <n v="0"/>
    <n v="4"/>
    <n v="92.28"/>
    <n v="239"/>
    <n v="8"/>
    <n v="41"/>
    <n v="6153"/>
    <n v="70.728700000000003"/>
    <n v="8"/>
    <x v="2"/>
    <n v="5.1830892137417898E-4"/>
    <x v="0"/>
  </r>
  <r>
    <n v="3"/>
    <n v="14"/>
    <s v="00:14"/>
    <x v="3"/>
    <n v="15"/>
    <n v="29"/>
    <n v="6"/>
    <n v="2016"/>
    <s v="Wednesday"/>
    <n v="12"/>
    <n v="7"/>
    <n v="94.02"/>
    <n v="220"/>
    <n v="2"/>
    <n v="14"/>
    <n v="4398"/>
    <n v="17.6251"/>
    <n v="2"/>
    <x v="3"/>
    <n v="5.0977708727748471E-4"/>
    <x v="0"/>
  </r>
  <r>
    <n v="4"/>
    <n v="45"/>
    <s v="00:45"/>
    <x v="4"/>
    <n v="2"/>
    <n v="1"/>
    <n v="7"/>
    <n v="2016"/>
    <s v="Friday"/>
    <n v="50"/>
    <n v="7"/>
    <n v="76.98"/>
    <n v="602"/>
    <n v="31"/>
    <n v="25"/>
    <n v="14659"/>
    <n v="104.33410000000001"/>
    <n v="28"/>
    <x v="4"/>
    <n v="1.4056196674303867E-3"/>
    <x v="0"/>
  </r>
  <r>
    <n v="5"/>
    <n v="496"/>
    <s v="08:16"/>
    <x v="5"/>
    <n v="7"/>
    <n v="8"/>
    <n v="7"/>
    <n v="2016"/>
    <s v="Friday"/>
    <n v="27"/>
    <n v="3"/>
    <n v="94.46"/>
    <n v="290"/>
    <n v="20"/>
    <n v="182"/>
    <n v="8415"/>
    <n v="425.47730000000001"/>
    <n v="19"/>
    <x v="5"/>
    <n v="6.8254672773554437E-4"/>
    <x v="1"/>
  </r>
  <r>
    <n v="6"/>
    <n v="9"/>
    <s v="00:09"/>
    <x v="6"/>
    <n v="28"/>
    <n v="5"/>
    <n v="8"/>
    <n v="2016"/>
    <s v="Friday"/>
    <n v="16"/>
    <n v="14"/>
    <n v="94.97"/>
    <n v="151"/>
    <n v="4"/>
    <n v="10"/>
    <n v="4330"/>
    <n v="12.697900000000001"/>
    <n v="4"/>
    <x v="6"/>
    <n v="3.8606549287541729E-4"/>
    <x v="0"/>
  </r>
  <r>
    <n v="7"/>
    <n v="34"/>
    <s v="00:34"/>
    <x v="7"/>
    <n v="3"/>
    <n v="8"/>
    <n v="8"/>
    <n v="2016"/>
    <s v="Monday"/>
    <n v="33"/>
    <n v="37"/>
    <n v="97.57"/>
    <n v="441"/>
    <n v="24"/>
    <n v="35"/>
    <n v="10048"/>
    <n v="98.919200000000004"/>
    <n v="24"/>
    <x v="7"/>
    <n v="1.0899418058526974E-3"/>
    <x v="0"/>
  </r>
  <r>
    <n v="8"/>
    <n v="11"/>
    <s v="00:11"/>
    <x v="8"/>
    <n v="3"/>
    <n v="11"/>
    <n v="8"/>
    <n v="2016"/>
    <s v="Thursday"/>
    <n v="37"/>
    <n v="21"/>
    <n v="93.77"/>
    <n v="241"/>
    <n v="14"/>
    <n v="8"/>
    <n v="8188"/>
    <n v="18.895299999999999"/>
    <n v="14"/>
    <x v="8"/>
    <n v="6.3775459872789932E-4"/>
    <x v="0"/>
  </r>
  <r>
    <n v="9"/>
    <n v="14"/>
    <s v="00:14"/>
    <x v="9"/>
    <n v="1"/>
    <n v="12"/>
    <n v="8"/>
    <n v="2016"/>
    <s v="Friday"/>
    <n v="15"/>
    <n v="3"/>
    <n v="90.98"/>
    <n v="121"/>
    <n v="5"/>
    <n v="13"/>
    <n v="4389"/>
    <n v="16.646999999999998"/>
    <n v="5"/>
    <x v="9"/>
    <n v="2.9648123486012708E-4"/>
    <x v="0"/>
  </r>
  <r>
    <n v="10"/>
    <n v="29"/>
    <s v="00:29"/>
    <x v="10"/>
    <n v="5"/>
    <n v="17"/>
    <n v="8"/>
    <n v="2016"/>
    <s v="Wednesday"/>
    <n v="0"/>
    <n v="11"/>
    <n v="93.75"/>
    <n v="255"/>
    <n v="13"/>
    <n v="23"/>
    <n v="6209"/>
    <n v="41.209400000000002"/>
    <n v="11"/>
    <x v="10"/>
    <n v="5.6736696743017127E-4"/>
    <x v="0"/>
  </r>
  <r>
    <n v="11"/>
    <n v="1238"/>
    <s v="20:38"/>
    <x v="11"/>
    <n v="19"/>
    <n v="5"/>
    <n v="9"/>
    <n v="2016"/>
    <s v="Monday"/>
    <n v="97"/>
    <n v="33"/>
    <n v="96.04"/>
    <n v="1067"/>
    <n v="94"/>
    <n v="427"/>
    <n v="27281"/>
    <n v="3241.5448999999999"/>
    <n v="92"/>
    <x v="0"/>
    <n v="2.5531513534357707E-3"/>
    <x v="2"/>
  </r>
  <r>
    <n v="12"/>
    <n v="161"/>
    <s v="02:41"/>
    <x v="12"/>
    <n v="6"/>
    <n v="11"/>
    <n v="9"/>
    <n v="2016"/>
    <s v="Sunday"/>
    <n v="30"/>
    <n v="10"/>
    <n v="95.66"/>
    <n v="331"/>
    <n v="19"/>
    <n v="61"/>
    <n v="10179"/>
    <n v="173.21799999999999"/>
    <n v="17"/>
    <x v="0"/>
    <n v="7.9132761246839662E-4"/>
    <x v="0"/>
  </r>
  <r>
    <n v="13"/>
    <n v="22"/>
    <s v="00:22"/>
    <x v="13"/>
    <n v="7"/>
    <n v="18"/>
    <n v="9"/>
    <n v="2016"/>
    <s v="Sunday"/>
    <n v="40"/>
    <n v="72"/>
    <n v="89.41"/>
    <n v="304"/>
    <n v="31"/>
    <n v="14"/>
    <n v="15417"/>
    <n v="62.596699999999998"/>
    <n v="30"/>
    <x v="0"/>
    <n v="8.8731074605620768E-4"/>
    <x v="0"/>
  </r>
  <r>
    <n v="14"/>
    <n v="19"/>
    <s v="00:19"/>
    <x v="14"/>
    <n v="13"/>
    <n v="1"/>
    <n v="10"/>
    <n v="2016"/>
    <s v="Saturday"/>
    <n v="37"/>
    <n v="35"/>
    <n v="97.34"/>
    <n v="769"/>
    <n v="13"/>
    <n v="18"/>
    <n v="17771"/>
    <n v="93.451400000000007"/>
    <n v="9"/>
    <x v="0"/>
    <n v="1.7938181188299777E-3"/>
    <x v="0"/>
  </r>
  <r>
    <n v="15"/>
    <n v="832"/>
    <s v="13:52"/>
    <x v="15"/>
    <n v="11"/>
    <n v="12"/>
    <n v="10"/>
    <n v="2016"/>
    <s v="Wednesday"/>
    <n v="60"/>
    <n v="17"/>
    <n v="95.71"/>
    <n v="736"/>
    <n v="47"/>
    <n v="361"/>
    <n v="23999"/>
    <n v="2411.1410000000001"/>
    <n v="47"/>
    <x v="0"/>
    <n v="1.7340952801531175E-3"/>
    <x v="1"/>
  </r>
  <r>
    <n v="16"/>
    <n v="809"/>
    <s v="13:29"/>
    <x v="16"/>
    <n v="3"/>
    <n v="15"/>
    <n v="10"/>
    <n v="2016"/>
    <s v="Saturday"/>
    <n v="108"/>
    <n v="62"/>
    <n v="95.66"/>
    <n v="1674"/>
    <n v="494"/>
    <n v="299"/>
    <n v="73469"/>
    <n v="6117.5468000000001"/>
    <n v="486"/>
    <x v="0"/>
    <n v="3.9331755185760741E-3"/>
    <x v="1"/>
  </r>
  <r>
    <n v="17"/>
    <n v="1146"/>
    <s v="19:06"/>
    <x v="17"/>
    <n v="5"/>
    <n v="20"/>
    <n v="10"/>
    <n v="2016"/>
    <s v="Thursday"/>
    <n v="119"/>
    <n v="58"/>
    <n v="92.4"/>
    <n v="778"/>
    <n v="220"/>
    <n v="388"/>
    <n v="29055"/>
    <n v="3133.6338000000001"/>
    <n v="219"/>
    <x v="0"/>
    <n v="2.036975390585765E-3"/>
    <x v="2"/>
  </r>
  <r>
    <n v="18"/>
    <n v="123"/>
    <s v="02:03"/>
    <x v="18"/>
    <n v="6"/>
    <n v="26"/>
    <n v="10"/>
    <n v="2016"/>
    <s v="Wednesday"/>
    <n v="95"/>
    <n v="13"/>
    <n v="97.05"/>
    <n v="527"/>
    <n v="124"/>
    <n v="38"/>
    <n v="14095"/>
    <n v="150.1883"/>
    <n v="123"/>
    <x v="0"/>
    <n v="1.3544286628502209E-3"/>
    <x v="0"/>
  </r>
  <r>
    <n v="19"/>
    <n v="767"/>
    <s v="12:47"/>
    <x v="19"/>
    <n v="3"/>
    <n v="29"/>
    <n v="10"/>
    <n v="2016"/>
    <s v="Saturday"/>
    <n v="98"/>
    <n v="19"/>
    <n v="97.3"/>
    <n v="612"/>
    <n v="102"/>
    <n v="371"/>
    <n v="18091"/>
    <n v="1865.9502"/>
    <n v="98"/>
    <x v="0"/>
    <n v="1.554926764122537E-3"/>
    <x v="1"/>
  </r>
  <r>
    <n v="20"/>
    <n v="841"/>
    <s v="14:01"/>
    <x v="20"/>
    <n v="4"/>
    <n v="2"/>
    <n v="11"/>
    <n v="2016"/>
    <s v="Wednesday"/>
    <n v="108"/>
    <n v="13"/>
    <n v="97.65"/>
    <n v="624"/>
    <n v="63"/>
    <n v="406"/>
    <n v="15881"/>
    <n v="1795.3154999999999"/>
    <n v="63"/>
    <x v="0"/>
    <n v="1.5890541005093143E-3"/>
    <x v="1"/>
  </r>
  <r>
    <n v="21"/>
    <n v="550"/>
    <s v="09:10"/>
    <x v="21"/>
    <n v="1"/>
    <n v="3"/>
    <n v="11"/>
    <n v="2016"/>
    <s v="Thursday"/>
    <n v="583"/>
    <n v="899"/>
    <n v="97.26"/>
    <n v="6285"/>
    <n v="737"/>
    <n v="181"/>
    <n v="284819"/>
    <n v="14360.0617"/>
    <n v="721"/>
    <x v="0"/>
    <n v="1.6566688857256165E-2"/>
    <x v="1"/>
  </r>
  <r>
    <n v="22"/>
    <n v="502"/>
    <s v="08:22"/>
    <x v="22"/>
    <n v="2"/>
    <n v="5"/>
    <n v="11"/>
    <n v="2016"/>
    <s v="Saturday"/>
    <n v="113"/>
    <n v="47"/>
    <n v="96.32"/>
    <n v="889"/>
    <n v="115"/>
    <n v="103"/>
    <n v="25727"/>
    <n v="742.18269999999995"/>
    <n v="112"/>
    <x v="1"/>
    <n v="2.2374734918580814E-3"/>
    <x v="1"/>
  </r>
  <r>
    <n v="23"/>
    <n v="1100"/>
    <s v="18:20"/>
    <x v="23"/>
    <n v="1"/>
    <n v="6"/>
    <n v="11"/>
    <n v="2016"/>
    <s v="Sunday"/>
    <n v="146"/>
    <n v="31"/>
    <n v="96.23"/>
    <n v="714"/>
    <n v="116"/>
    <n v="406"/>
    <n v="20623"/>
    <n v="2326.6792999999998"/>
    <n v="115"/>
    <x v="1"/>
    <n v="1.9004660450386564E-3"/>
    <x v="2"/>
  </r>
  <r>
    <n v="24"/>
    <n v="1365"/>
    <s v="22:45"/>
    <x v="24"/>
    <n v="2"/>
    <n v="8"/>
    <n v="11"/>
    <n v="2016"/>
    <s v="Tuesday"/>
    <n v="187"/>
    <n v="53"/>
    <n v="94.9"/>
    <n v="1636"/>
    <n v="255"/>
    <n v="419"/>
    <n v="56759"/>
    <n v="6619.2407000000003"/>
    <n v="253"/>
    <x v="1"/>
    <n v="4.0014301913496282E-3"/>
    <x v="2"/>
  </r>
  <r>
    <n v="25"/>
    <n v="183"/>
    <s v="03:03"/>
    <x v="25"/>
    <n v="1"/>
    <n v="9"/>
    <n v="11"/>
    <n v="2016"/>
    <s v="Wednesday"/>
    <n v="453"/>
    <n v="432"/>
    <n v="96.48"/>
    <n v="4031"/>
    <n v="750"/>
    <n v="77"/>
    <n v="170618"/>
    <n v="3661.5789"/>
    <n v="718"/>
    <x v="1"/>
    <n v="1.0485624104837301E-2"/>
    <x v="0"/>
  </r>
  <r>
    <n v="26"/>
    <n v="729"/>
    <s v="12:09"/>
    <x v="26"/>
    <n v="3"/>
    <n v="12"/>
    <n v="11"/>
    <n v="2016"/>
    <s v="Saturday"/>
    <n v="168"/>
    <n v="16"/>
    <n v="95.15"/>
    <n v="745"/>
    <n v="76"/>
    <n v="301"/>
    <n v="18699"/>
    <n v="1566.0586000000001"/>
    <n v="75"/>
    <x v="1"/>
    <n v="1.9815184689572522E-3"/>
    <x v="1"/>
  </r>
  <r>
    <n v="27"/>
    <n v="1029"/>
    <s v="17:09"/>
    <x v="27"/>
    <n v="3"/>
    <n v="15"/>
    <n v="11"/>
    <n v="2016"/>
    <s v="Tuesday"/>
    <n v="215"/>
    <n v="64"/>
    <n v="96.74"/>
    <n v="1483"/>
    <n v="152"/>
    <n v="414"/>
    <n v="38576"/>
    <n v="4440.1287000000002"/>
    <n v="150"/>
    <x v="1"/>
    <n v="3.7582729195938412E-3"/>
    <x v="2"/>
  </r>
  <r>
    <n v="28"/>
    <n v="1435"/>
    <s v="23:55"/>
    <x v="28"/>
    <n v="5"/>
    <n v="20"/>
    <n v="11"/>
    <n v="2016"/>
    <s v="Sunday"/>
    <n v="121"/>
    <n v="11"/>
    <n v="96.88"/>
    <n v="653"/>
    <n v="42"/>
    <n v="460"/>
    <n v="17023"/>
    <n v="2177.1457999999998"/>
    <n v="41"/>
    <x v="1"/>
    <n v="1.6743724414762574E-3"/>
    <x v="2"/>
  </r>
  <r>
    <n v="29"/>
    <n v="479"/>
    <s v="07:59"/>
    <x v="29"/>
    <n v="3"/>
    <n v="23"/>
    <n v="11"/>
    <n v="2016"/>
    <s v="Wednesday"/>
    <n v="87"/>
    <n v="3"/>
    <n v="96.19"/>
    <n v="454"/>
    <n v="19"/>
    <n v="215"/>
    <n v="8788"/>
    <n v="526.30089999999996"/>
    <n v="17"/>
    <x v="2"/>
    <n v="1.1603294371504255E-3"/>
    <x v="1"/>
  </r>
  <r>
    <n v="30"/>
    <n v="172"/>
    <s v="02:52"/>
    <x v="30"/>
    <n v="2"/>
    <n v="25"/>
    <n v="11"/>
    <n v="2016"/>
    <s v="Friday"/>
    <n v="147"/>
    <n v="50"/>
    <n v="91.85"/>
    <n v="868"/>
    <n v="145"/>
    <n v="42"/>
    <n v="42747"/>
    <n v="502.73180000000002"/>
    <n v="142"/>
    <x v="2"/>
    <n v="2.2716008282448589E-3"/>
    <x v="0"/>
  </r>
  <r>
    <n v="31"/>
    <n v="860"/>
    <s v="14:20"/>
    <x v="31"/>
    <n v="2"/>
    <n v="27"/>
    <n v="11"/>
    <n v="2016"/>
    <s v="Sunday"/>
    <n v="158"/>
    <n v="28"/>
    <n v="95.35"/>
    <n v="821"/>
    <n v="66"/>
    <n v="339"/>
    <n v="20363"/>
    <n v="1918.0689"/>
    <n v="62"/>
    <x v="2"/>
    <n v="2.1478892338427911E-3"/>
    <x v="1"/>
  </r>
  <r>
    <n v="32"/>
    <n v="894"/>
    <s v="14:54"/>
    <x v="32"/>
    <n v="8"/>
    <n v="5"/>
    <n v="12"/>
    <n v="2016"/>
    <s v="Monday"/>
    <n v="91"/>
    <n v="9"/>
    <n v="95.77"/>
    <n v="612"/>
    <n v="43"/>
    <n v="349"/>
    <n v="12972"/>
    <n v="1259.1522"/>
    <n v="41"/>
    <x v="2"/>
    <n v="1.5186664692115861E-3"/>
    <x v="1"/>
  </r>
  <r>
    <n v="33"/>
    <n v="1005"/>
    <s v="16:45"/>
    <x v="33"/>
    <n v="5"/>
    <n v="10"/>
    <n v="12"/>
    <n v="2016"/>
    <s v="Saturday"/>
    <n v="143"/>
    <n v="11"/>
    <n v="96.84"/>
    <n v="706"/>
    <n v="47"/>
    <n v="425"/>
    <n v="15329"/>
    <n v="1810.2308"/>
    <n v="46"/>
    <x v="2"/>
    <n v="1.8343443307892754E-3"/>
    <x v="2"/>
  </r>
  <r>
    <n v="34"/>
    <n v="1096"/>
    <s v="18:16"/>
    <x v="34"/>
    <n v="7"/>
    <n v="17"/>
    <n v="12"/>
    <n v="2016"/>
    <s v="Saturday"/>
    <n v="121"/>
    <n v="18"/>
    <n v="96.88"/>
    <n v="1244"/>
    <n v="32"/>
    <n v="331"/>
    <n v="46676"/>
    <n v="4295.6513999999997"/>
    <n v="29"/>
    <x v="2"/>
    <n v="2.9498816389320558E-3"/>
    <x v="2"/>
  </r>
  <r>
    <n v="35"/>
    <n v="1034"/>
    <s v="17:14"/>
    <x v="35"/>
    <n v="1"/>
    <n v="18"/>
    <n v="12"/>
    <n v="2016"/>
    <s v="Sunday"/>
    <n v="169"/>
    <n v="29"/>
    <n v="97.2"/>
    <n v="798"/>
    <n v="54"/>
    <n v="416"/>
    <n v="19525"/>
    <n v="2258.2078999999999"/>
    <n v="53"/>
    <x v="2"/>
    <n v="2.1244266900768819E-3"/>
    <x v="2"/>
  </r>
  <r>
    <n v="36"/>
    <n v="348"/>
    <s v="05:48"/>
    <x v="36"/>
    <n v="6"/>
    <n v="24"/>
    <n v="12"/>
    <n v="2016"/>
    <s v="Saturday"/>
    <n v="241"/>
    <n v="311"/>
    <n v="95.35"/>
    <n v="3259"/>
    <n v="335"/>
    <n v="120"/>
    <n v="142042"/>
    <n v="4754.0673999999999"/>
    <n v="324"/>
    <x v="2"/>
    <n v="8.1287049356254994E-3"/>
    <x v="1"/>
  </r>
  <r>
    <n v="37"/>
    <n v="15"/>
    <s v="00:15"/>
    <x v="37"/>
    <n v="1"/>
    <n v="25"/>
    <n v="12"/>
    <n v="2016"/>
    <s v="Sunday"/>
    <n v="53"/>
    <n v="1"/>
    <n v="96.69"/>
    <n v="292"/>
    <n v="2"/>
    <n v="18"/>
    <n v="3532"/>
    <n v="18.280100000000001"/>
    <n v="2"/>
    <x v="2"/>
    <n v="7.3800364936405731E-4"/>
    <x v="0"/>
  </r>
  <r>
    <n v="38"/>
    <n v="1195"/>
    <s v="19:55"/>
    <x v="38"/>
    <n v="1"/>
    <n v="26"/>
    <n v="12"/>
    <n v="2016"/>
    <s v="Monday"/>
    <n v="146"/>
    <n v="27"/>
    <n v="95.5"/>
    <n v="743"/>
    <n v="42"/>
    <n v="472"/>
    <n v="18062"/>
    <n v="2370.0999000000002"/>
    <n v="38"/>
    <x v="3"/>
    <n v="1.9537900081429958E-3"/>
    <x v="2"/>
  </r>
  <r>
    <n v="39"/>
    <n v="292"/>
    <s v="04:52"/>
    <x v="39"/>
    <n v="5"/>
    <n v="31"/>
    <n v="12"/>
    <n v="2016"/>
    <s v="Saturday"/>
    <n v="66"/>
    <n v="24"/>
    <n v="98.04"/>
    <n v="350"/>
    <n v="19"/>
    <n v="44"/>
    <n v="11945"/>
    <n v="148.82980000000001"/>
    <n v="18"/>
    <x v="3"/>
    <n v="9.3850175063637349E-4"/>
    <x v="0"/>
  </r>
  <r>
    <n v="40"/>
    <n v="1359"/>
    <s v="22:39"/>
    <x v="40"/>
    <n v="1"/>
    <n v="1"/>
    <n v="1"/>
    <n v="2017"/>
    <s v="Sunday"/>
    <n v="149"/>
    <n v="25"/>
    <n v="96.89"/>
    <n v="778"/>
    <n v="49"/>
    <n v="544"/>
    <n v="18737"/>
    <n v="2836.5210000000002"/>
    <n v="48"/>
    <x v="3"/>
    <n v="2.0305765150132444E-3"/>
    <x v="2"/>
  </r>
  <r>
    <n v="41"/>
    <n v="225"/>
    <s v="03:45"/>
    <x v="41"/>
    <n v="1"/>
    <n v="2"/>
    <n v="1"/>
    <n v="2017"/>
    <s v="Monday"/>
    <n v="58"/>
    <n v="7"/>
    <n v="96.55"/>
    <n v="392"/>
    <n v="29"/>
    <n v="73"/>
    <n v="8463"/>
    <n v="173.13290000000001"/>
    <n v="29"/>
    <x v="3"/>
    <n v="9.7476204554732427E-4"/>
    <x v="0"/>
  </r>
  <r>
    <n v="42"/>
    <n v="1130"/>
    <s v="18:50"/>
    <x v="42"/>
    <n v="5"/>
    <n v="7"/>
    <n v="1"/>
    <n v="2017"/>
    <s v="Saturday"/>
    <n v="132"/>
    <n v="12"/>
    <n v="95.51"/>
    <n v="723"/>
    <n v="26"/>
    <n v="425"/>
    <n v="15944"/>
    <n v="1885.3688"/>
    <n v="26"/>
    <x v="3"/>
    <n v="1.8492750404584903E-3"/>
    <x v="2"/>
  </r>
  <r>
    <n v="43"/>
    <n v="1485"/>
    <s v="24:45"/>
    <x v="43"/>
    <n v="8"/>
    <n v="15"/>
    <n v="1"/>
    <n v="2017"/>
    <s v="Sunday"/>
    <n v="143"/>
    <n v="33"/>
    <n v="96.03"/>
    <n v="943"/>
    <n v="27"/>
    <n v="566"/>
    <n v="23819"/>
    <n v="3747.2705000000001"/>
    <n v="26"/>
    <x v="3"/>
    <n v="2.3867805885502318E-3"/>
    <x v="2"/>
  </r>
  <r>
    <n v="44"/>
    <n v="1475"/>
    <s v="24:35"/>
    <x v="44"/>
    <n v="9"/>
    <n v="24"/>
    <n v="1"/>
    <n v="2017"/>
    <s v="Tuesday"/>
    <n v="118"/>
    <n v="24"/>
    <n v="97.39"/>
    <n v="897"/>
    <n v="17"/>
    <n v="569"/>
    <n v="22678"/>
    <n v="3584.7615000000001"/>
    <n v="14"/>
    <x v="3"/>
    <n v="2.2161439066163456E-3"/>
    <x v="2"/>
  </r>
  <r>
    <n v="45"/>
    <n v="335"/>
    <s v="05:35"/>
    <x v="45"/>
    <n v="4"/>
    <n v="28"/>
    <n v="1"/>
    <n v="2017"/>
    <s v="Saturday"/>
    <n v="113"/>
    <n v="14"/>
    <n v="94.07"/>
    <n v="349"/>
    <n v="30"/>
    <n v="136"/>
    <n v="5380"/>
    <n v="204.55369999999999"/>
    <n v="29"/>
    <x v="3"/>
    <n v="1.0152882575066222E-3"/>
    <x v="1"/>
  </r>
  <r>
    <n v="46"/>
    <n v="495"/>
    <s v="08:15"/>
    <x v="46"/>
    <n v="1"/>
    <n v="29"/>
    <n v="1"/>
    <n v="2017"/>
    <s v="Sunday"/>
    <n v="65"/>
    <n v="14"/>
    <n v="96.48"/>
    <n v="274"/>
    <n v="12"/>
    <n v="195"/>
    <n v="4712"/>
    <n v="255.5001"/>
    <n v="11"/>
    <x v="3"/>
    <n v="7.5293435903327243E-4"/>
    <x v="1"/>
  </r>
  <r>
    <n v="47"/>
    <n v="626"/>
    <s v="10:26"/>
    <x v="47"/>
    <n v="2"/>
    <n v="31"/>
    <n v="1"/>
    <n v="2017"/>
    <s v="Tuesday"/>
    <n v="72"/>
    <n v="16"/>
    <n v="95.5"/>
    <n v="467"/>
    <n v="14"/>
    <n v="226"/>
    <n v="10498"/>
    <n v="659.66160000000002"/>
    <n v="12"/>
    <x v="4"/>
    <n v="1.1837919809163347E-3"/>
    <x v="1"/>
  </r>
  <r>
    <n v="48"/>
    <n v="1215"/>
    <s v="20:15"/>
    <x v="48"/>
    <n v="4"/>
    <n v="4"/>
    <n v="2"/>
    <n v="2017"/>
    <s v="Saturday"/>
    <n v="104"/>
    <n v="8"/>
    <n v="94.81"/>
    <n v="530"/>
    <n v="26"/>
    <n v="364"/>
    <n v="11075"/>
    <n v="1120.7678000000001"/>
    <n v="23"/>
    <x v="4"/>
    <n v="1.369359372519436E-3"/>
    <x v="2"/>
  </r>
  <r>
    <n v="49"/>
    <n v="204"/>
    <s v="03:24"/>
    <x v="49"/>
    <n v="3"/>
    <n v="7"/>
    <n v="2"/>
    <n v="2017"/>
    <s v="Tuesday"/>
    <n v="109"/>
    <n v="11"/>
    <n v="98.79"/>
    <n v="654"/>
    <n v="16"/>
    <n v="86"/>
    <n v="15322"/>
    <n v="367.10230000000001"/>
    <n v="15"/>
    <x v="4"/>
    <n v="1.6509098977103478E-3"/>
    <x v="0"/>
  </r>
  <r>
    <n v="50"/>
    <n v="915"/>
    <s v="15:15"/>
    <x v="50"/>
    <n v="3"/>
    <n v="10"/>
    <n v="2"/>
    <n v="2017"/>
    <s v="Friday"/>
    <n v="126"/>
    <n v="36"/>
    <n v="96.44"/>
    <n v="867"/>
    <n v="31"/>
    <n v="380"/>
    <n v="19195"/>
    <n v="2027.9541999999999"/>
    <n v="28"/>
    <x v="4"/>
    <n v="2.1948143213746099E-3"/>
    <x v="2"/>
  </r>
  <r>
    <n v="51"/>
    <n v="568"/>
    <s v="09:28"/>
    <x v="51"/>
    <n v="8"/>
    <n v="18"/>
    <n v="2"/>
    <n v="2017"/>
    <s v="Saturday"/>
    <n v="192"/>
    <n v="145"/>
    <n v="95.03"/>
    <n v="2660"/>
    <n v="87"/>
    <n v="205"/>
    <n v="66920"/>
    <n v="3816.9283"/>
    <n v="82"/>
    <x v="4"/>
    <n v="6.3924766969482068E-3"/>
    <x v="1"/>
  </r>
  <r>
    <n v="52"/>
    <n v="1009"/>
    <s v="16:49"/>
    <x v="52"/>
    <n v="4"/>
    <n v="22"/>
    <n v="2"/>
    <n v="2017"/>
    <s v="Wednesday"/>
    <n v="108"/>
    <n v="10"/>
    <n v="93.7"/>
    <n v="1100"/>
    <n v="32"/>
    <n v="287"/>
    <n v="35393"/>
    <n v="2830.2121000000002"/>
    <n v="30"/>
    <x v="4"/>
    <n v="2.5979434824434156E-3"/>
    <x v="2"/>
  </r>
  <r>
    <n v="53"/>
    <n v="1037"/>
    <s v="17:17"/>
    <x v="53"/>
    <n v="1"/>
    <n v="23"/>
    <n v="2"/>
    <n v="2017"/>
    <s v="Thursday"/>
    <n v="51"/>
    <n v="8"/>
    <n v="98.65"/>
    <n v="219"/>
    <n v="2"/>
    <n v="289"/>
    <n v="2461"/>
    <n v="197.96"/>
    <n v="2"/>
    <x v="4"/>
    <n v="5.9296246972025417E-4"/>
    <x v="2"/>
  </r>
  <r>
    <n v="54"/>
    <n v="1216"/>
    <s v="20:16"/>
    <x v="53"/>
    <n v="0"/>
    <n v="23"/>
    <n v="2"/>
    <n v="2017"/>
    <s v="Thursday"/>
    <n v="79"/>
    <n v="7"/>
    <n v="92.09"/>
    <n v="454"/>
    <n v="15"/>
    <n v="322"/>
    <n v="10773"/>
    <n v="965.03930000000003"/>
    <n v="13"/>
    <x v="4"/>
    <n v="1.1517976030537311E-3"/>
    <x v="2"/>
  </r>
  <r>
    <n v="55"/>
    <n v="1566"/>
    <s v="26:06"/>
    <x v="54"/>
    <n v="2"/>
    <n v="25"/>
    <n v="2"/>
    <n v="2017"/>
    <s v="Saturday"/>
    <n v="101"/>
    <n v="15"/>
    <n v="86.59"/>
    <n v="633"/>
    <n v="75"/>
    <n v="351"/>
    <n v="27170"/>
    <n v="2652.7795000000001"/>
    <n v="68"/>
    <x v="4"/>
    <n v="1.5975859346060086E-3"/>
    <x v="2"/>
  </r>
  <r>
    <n v="56"/>
    <n v="528"/>
    <s v="08:48"/>
    <x v="55"/>
    <n v="2"/>
    <n v="27"/>
    <n v="2"/>
    <n v="2017"/>
    <s v="Monday"/>
    <n v="42"/>
    <n v="2"/>
    <n v="94.98"/>
    <n v="284"/>
    <n v="8"/>
    <n v="240"/>
    <n v="6179"/>
    <n v="412.69799999999998"/>
    <n v="7"/>
    <x v="4"/>
    <n v="6.9961039592893301E-4"/>
    <x v="1"/>
  </r>
  <r>
    <n v="57"/>
    <n v="334"/>
    <s v="05:34"/>
    <x v="56"/>
    <n v="4"/>
    <n v="3"/>
    <n v="3"/>
    <n v="2017"/>
    <s v="Friday"/>
    <n v="192"/>
    <n v="209"/>
    <n v="96.79"/>
    <n v="2894"/>
    <n v="1399"/>
    <n v="108"/>
    <n v="92290"/>
    <n v="2781.2152000000001"/>
    <n v="1040"/>
    <x v="4"/>
    <n v="7.0280983371519331E-3"/>
    <x v="1"/>
  </r>
  <r>
    <n v="58"/>
    <n v="946"/>
    <s v="15:46"/>
    <x v="57"/>
    <n v="1"/>
    <n v="4"/>
    <n v="3"/>
    <n v="2017"/>
    <s v="Saturday"/>
    <n v="43"/>
    <n v="3"/>
    <n v="94.18"/>
    <n v="372"/>
    <n v="10"/>
    <n v="291"/>
    <n v="10424"/>
    <n v="843.87270000000001"/>
    <n v="9"/>
    <x v="4"/>
    <n v="8.9157666310455482E-4"/>
    <x v="2"/>
  </r>
  <r>
    <n v="59"/>
    <n v="746"/>
    <s v="12:26"/>
    <x v="57"/>
    <n v="0"/>
    <n v="4"/>
    <n v="3"/>
    <n v="2017"/>
    <s v="Saturday"/>
    <n v="111"/>
    <n v="9"/>
    <n v="96.43"/>
    <n v="621"/>
    <n v="23"/>
    <n v="321"/>
    <n v="14948"/>
    <n v="1332.9440999999999"/>
    <n v="23"/>
    <x v="4"/>
    <n v="1.58052226641262E-3"/>
    <x v="1"/>
  </r>
  <r>
    <n v="60"/>
    <n v="294"/>
    <s v="04:54"/>
    <x v="58"/>
    <n v="2"/>
    <n v="6"/>
    <n v="3"/>
    <n v="2017"/>
    <s v="Monday"/>
    <n v="92"/>
    <n v="33"/>
    <n v="92.52"/>
    <n v="754"/>
    <n v="95"/>
    <n v="57"/>
    <n v="36845"/>
    <n v="592.17449999999997"/>
    <n v="90"/>
    <x v="4"/>
    <n v="1.8748705427485734E-3"/>
    <x v="0"/>
  </r>
  <r>
    <n v="61"/>
    <n v="536"/>
    <s v="08:56"/>
    <x v="59"/>
    <n v="5"/>
    <n v="11"/>
    <n v="3"/>
    <n v="2017"/>
    <s v="Saturday"/>
    <n v="544"/>
    <n v="786"/>
    <n v="93.31"/>
    <n v="7082"/>
    <n v="1069"/>
    <n v="180"/>
    <n v="260474"/>
    <n v="13046.1893"/>
    <n v="1015"/>
    <x v="4"/>
    <n v="1.7942447105348123E-2"/>
    <x v="1"/>
  </r>
  <r>
    <n v="62"/>
    <n v="1413"/>
    <s v="23:33"/>
    <x v="60"/>
    <n v="7"/>
    <n v="18"/>
    <n v="3"/>
    <n v="2017"/>
    <s v="Saturday"/>
    <n v="130"/>
    <n v="28"/>
    <n v="97.02"/>
    <n v="943"/>
    <n v="29"/>
    <n v="531"/>
    <n v="24526"/>
    <n v="3618.3751999999999"/>
    <n v="24"/>
    <x v="4"/>
    <n v="2.3483873351151075E-3"/>
    <x v="2"/>
  </r>
  <r>
    <n v="63"/>
    <n v="88"/>
    <s v="01:28"/>
    <x v="61"/>
    <n v="4"/>
    <n v="22"/>
    <n v="3"/>
    <n v="2017"/>
    <s v="Wednesday"/>
    <n v="86"/>
    <n v="4"/>
    <n v="94.14"/>
    <n v="273"/>
    <n v="12"/>
    <n v="58"/>
    <n v="6146"/>
    <n v="99.134500000000003"/>
    <n v="11"/>
    <x v="4"/>
    <n v="7.7426394427500809E-4"/>
    <x v="0"/>
  </r>
  <r>
    <n v="64"/>
    <n v="645"/>
    <s v="10:45"/>
    <x v="62"/>
    <n v="1"/>
    <n v="23"/>
    <n v="3"/>
    <n v="2017"/>
    <s v="Thursday"/>
    <n v="94"/>
    <n v="18"/>
    <n v="94.91"/>
    <n v="913"/>
    <n v="31"/>
    <n v="251"/>
    <n v="40188"/>
    <n v="2802.58"/>
    <n v="23"/>
    <x v="4"/>
    <n v="2.1862824872779158E-3"/>
    <x v="1"/>
  </r>
  <r>
    <n v="65"/>
    <n v="810"/>
    <s v="13:30"/>
    <x v="63"/>
    <n v="1"/>
    <n v="24"/>
    <n v="3"/>
    <n v="2017"/>
    <s v="Friday"/>
    <n v="86"/>
    <n v="12"/>
    <n v="96.9"/>
    <n v="656"/>
    <n v="20"/>
    <n v="385"/>
    <n v="15086"/>
    <n v="1617.4014999999999"/>
    <n v="19"/>
    <x v="4"/>
    <n v="1.6082507272268762E-3"/>
    <x v="1"/>
  </r>
  <r>
    <n v="66"/>
    <n v="79"/>
    <s v="01:19"/>
    <x v="63"/>
    <n v="0"/>
    <n v="24"/>
    <n v="3"/>
    <n v="2017"/>
    <s v="Friday"/>
    <n v="131"/>
    <n v="25"/>
    <n v="87.63"/>
    <n v="425"/>
    <n v="8"/>
    <n v="62"/>
    <n v="4512"/>
    <n v="78.705399999999997"/>
    <n v="3"/>
    <x v="4"/>
    <n v="1.2392489025448478E-3"/>
    <x v="0"/>
  </r>
  <r>
    <n v="67"/>
    <n v="1228"/>
    <s v="20:28"/>
    <x v="64"/>
    <n v="2"/>
    <n v="26"/>
    <n v="3"/>
    <n v="2017"/>
    <s v="Sunday"/>
    <n v="148"/>
    <n v="47"/>
    <n v="96.64"/>
    <n v="891"/>
    <n v="42"/>
    <n v="475"/>
    <n v="22738"/>
    <n v="3003.8512999999998"/>
    <n v="40"/>
    <x v="4"/>
    <n v="2.3163929572525034E-3"/>
    <x v="2"/>
  </r>
  <r>
    <n v="68"/>
    <n v="871"/>
    <s v="14:31"/>
    <x v="65"/>
    <n v="2"/>
    <n v="28"/>
    <n v="3"/>
    <n v="2017"/>
    <s v="Tuesday"/>
    <n v="78"/>
    <n v="4"/>
    <n v="98.76"/>
    <n v="558"/>
    <n v="11"/>
    <n v="323"/>
    <n v="16417"/>
    <n v="1476.3408999999999"/>
    <n v="8"/>
    <x v="4"/>
    <n v="1.3650934554710887E-3"/>
    <x v="1"/>
  </r>
  <r>
    <n v="69"/>
    <n v="634"/>
    <s v="10:34"/>
    <x v="66"/>
    <n v="2"/>
    <n v="30"/>
    <n v="3"/>
    <n v="2017"/>
    <s v="Thursday"/>
    <n v="60"/>
    <n v="13"/>
    <n v="97.21"/>
    <n v="628"/>
    <n v="5"/>
    <n v="278"/>
    <n v="17837"/>
    <n v="1379.0649000000001"/>
    <n v="5"/>
    <x v="4"/>
    <n v="1.4952039254456768E-3"/>
    <x v="1"/>
  </r>
  <r>
    <n v="70"/>
    <n v="759"/>
    <s v="12:39"/>
    <x v="67"/>
    <n v="6"/>
    <n v="5"/>
    <n v="4"/>
    <n v="2017"/>
    <s v="Wednesday"/>
    <n v="25"/>
    <n v="1"/>
    <n v="96.28"/>
    <n v="181"/>
    <n v="0"/>
    <n v="185"/>
    <n v="4446"/>
    <n v="229.244"/>
    <n v="0"/>
    <x v="4"/>
    <n v="4.4152241450393028E-4"/>
    <x v="1"/>
  </r>
  <r>
    <n v="71"/>
    <n v="526"/>
    <s v="08:46"/>
    <x v="68"/>
    <n v="3"/>
    <n v="8"/>
    <n v="4"/>
    <n v="2017"/>
    <s v="Saturday"/>
    <n v="32"/>
    <n v="5"/>
    <n v="96.28"/>
    <n v="259"/>
    <n v="2"/>
    <n v="243"/>
    <n v="7296"/>
    <n v="493.29469999999998"/>
    <n v="2"/>
    <x v="4"/>
    <n v="6.3135572315537857E-4"/>
    <x v="1"/>
  </r>
  <r>
    <n v="72"/>
    <n v="372"/>
    <s v="06:12"/>
    <x v="69"/>
    <n v="2"/>
    <n v="10"/>
    <n v="4"/>
    <n v="2017"/>
    <s v="Monday"/>
    <n v="366"/>
    <n v="376"/>
    <n v="96.77"/>
    <n v="2996"/>
    <n v="231"/>
    <n v="68"/>
    <n v="158987"/>
    <n v="3031.1993000000002"/>
    <n v="226"/>
    <x v="4"/>
    <n v="7.9729989633608271E-3"/>
    <x v="1"/>
  </r>
  <r>
    <n v="73"/>
    <n v="996"/>
    <s v="16:36"/>
    <x v="70"/>
    <n v="2"/>
    <n v="12"/>
    <n v="4"/>
    <n v="2017"/>
    <s v="Wednesday"/>
    <n v="57"/>
    <n v="11"/>
    <n v="97.23"/>
    <n v="597"/>
    <n v="3"/>
    <n v="416"/>
    <n v="16205"/>
    <n v="1873.1421"/>
    <n v="3"/>
    <x v="4"/>
    <n v="1.4184174185754282E-3"/>
    <x v="2"/>
  </r>
  <r>
    <n v="74"/>
    <n v="1345"/>
    <s v="22:25"/>
    <x v="71"/>
    <n v="4"/>
    <n v="16"/>
    <n v="4"/>
    <n v="2017"/>
    <s v="Sunday"/>
    <n v="104"/>
    <n v="29"/>
    <n v="96.81"/>
    <n v="910"/>
    <n v="5"/>
    <n v="434"/>
    <n v="32667"/>
    <n v="3941.6237999999998"/>
    <n v="5"/>
    <x v="4"/>
    <n v="2.2246757407130397E-3"/>
    <x v="2"/>
  </r>
  <r>
    <n v="75"/>
    <n v="271"/>
    <s v="04:31"/>
    <x v="72"/>
    <n v="4"/>
    <n v="20"/>
    <n v="4"/>
    <n v="2017"/>
    <s v="Thursday"/>
    <n v="60"/>
    <n v="29"/>
    <n v="89.84"/>
    <n v="637"/>
    <n v="68"/>
    <n v="108"/>
    <n v="17524"/>
    <n v="530.01869999999997"/>
    <n v="65"/>
    <x v="4"/>
    <n v="1.5485278885500162E-3"/>
    <x v="0"/>
  </r>
  <r>
    <n v="76"/>
    <n v="425"/>
    <s v="07:05"/>
    <x v="73"/>
    <n v="2"/>
    <n v="22"/>
    <n v="4"/>
    <n v="2017"/>
    <s v="Saturday"/>
    <n v="57"/>
    <n v="5"/>
    <n v="95.25"/>
    <n v="321"/>
    <n v="3"/>
    <n v="199"/>
    <n v="8977"/>
    <n v="496.32769999999999"/>
    <n v="3"/>
    <x v="4"/>
    <n v="8.1692311475847963E-4"/>
    <x v="1"/>
  </r>
  <r>
    <n v="77"/>
    <n v="12"/>
    <s v="00:12"/>
    <x v="74"/>
    <n v="8"/>
    <n v="30"/>
    <n v="4"/>
    <n v="2017"/>
    <s v="Sunday"/>
    <n v="32"/>
    <n v="23"/>
    <n v="96.62"/>
    <n v="400"/>
    <n v="2"/>
    <n v="12"/>
    <n v="11195"/>
    <n v="39.585500000000003"/>
    <n v="1"/>
    <x v="4"/>
    <n v="9.7049612849897703E-4"/>
    <x v="0"/>
  </r>
  <r>
    <n v="78"/>
    <n v="636"/>
    <s v="10:36"/>
    <x v="74"/>
    <n v="0"/>
    <n v="30"/>
    <n v="4"/>
    <n v="2017"/>
    <s v="Sunday"/>
    <n v="79"/>
    <n v="12"/>
    <n v="96.61"/>
    <n v="769"/>
    <n v="5"/>
    <n v="250"/>
    <n v="27076"/>
    <n v="1881.7506000000001"/>
    <n v="5"/>
    <x v="4"/>
    <n v="1.8343443307892754E-3"/>
    <x v="1"/>
  </r>
  <r>
    <n v="79"/>
    <n v="128"/>
    <s v="02:08"/>
    <x v="75"/>
    <n v="1"/>
    <n v="1"/>
    <n v="5"/>
    <n v="2017"/>
    <s v="Monday"/>
    <n v="122"/>
    <n v="9"/>
    <n v="99.1"/>
    <n v="440"/>
    <n v="2"/>
    <n v="62"/>
    <n v="4254"/>
    <n v="73.319900000000004"/>
    <n v="2"/>
    <x v="5"/>
    <n v="1.217919317303112E-3"/>
    <x v="0"/>
  </r>
  <r>
    <n v="80"/>
    <n v="605"/>
    <s v="10:05"/>
    <x v="76"/>
    <n v="2"/>
    <n v="3"/>
    <n v="5"/>
    <n v="2017"/>
    <s v="Wednesday"/>
    <n v="55"/>
    <n v="8"/>
    <n v="96.03"/>
    <n v="339"/>
    <n v="0"/>
    <n v="283"/>
    <n v="9123"/>
    <n v="718.06569999999999"/>
    <n v="0"/>
    <x v="5"/>
    <n v="8.5744932671777765E-4"/>
    <x v="1"/>
  </r>
  <r>
    <n v="81"/>
    <n v="559"/>
    <s v="09:19"/>
    <x v="77"/>
    <n v="6"/>
    <n v="9"/>
    <n v="5"/>
    <n v="2017"/>
    <s v="Tuesday"/>
    <n v="51"/>
    <n v="5"/>
    <n v="93.12"/>
    <n v="325"/>
    <n v="2"/>
    <n v="182"/>
    <n v="7758"/>
    <n v="392.98520000000002"/>
    <n v="2"/>
    <x v="5"/>
    <n v="8.1265719771013239E-4"/>
    <x v="1"/>
  </r>
  <r>
    <n v="82"/>
    <n v="561"/>
    <s v="09:21"/>
    <x v="78"/>
    <n v="2"/>
    <n v="11"/>
    <n v="5"/>
    <n v="2017"/>
    <s v="Thursday"/>
    <n v="199"/>
    <n v="66"/>
    <n v="96.33"/>
    <n v="2782"/>
    <n v="88"/>
    <n v="215"/>
    <n v="90871"/>
    <n v="5435.3414000000002"/>
    <n v="86"/>
    <x v="5"/>
    <n v="6.4991246231568866E-3"/>
    <x v="1"/>
  </r>
  <r>
    <n v="83"/>
    <n v="423"/>
    <s v="07:03"/>
    <x v="79"/>
    <n v="2"/>
    <n v="13"/>
    <n v="5"/>
    <n v="2017"/>
    <s v="Saturday"/>
    <n v="104"/>
    <n v="9"/>
    <n v="95.77"/>
    <n v="725"/>
    <n v="7"/>
    <n v="214"/>
    <n v="22556"/>
    <n v="1345.1846"/>
    <n v="7"/>
    <x v="5"/>
    <n v="1.7874192432574567E-3"/>
    <x v="1"/>
  </r>
  <r>
    <n v="84"/>
    <n v="606"/>
    <s v="10:06"/>
    <x v="80"/>
    <n v="4"/>
    <n v="17"/>
    <n v="5"/>
    <n v="2017"/>
    <s v="Wednesday"/>
    <n v="98"/>
    <n v="23"/>
    <n v="95.89"/>
    <n v="863"/>
    <n v="2"/>
    <n v="249"/>
    <n v="30682"/>
    <n v="2130.6833000000001"/>
    <n v="2"/>
    <x v="5"/>
    <n v="2.0988311877867989E-3"/>
    <x v="1"/>
  </r>
  <r>
    <n v="85"/>
    <n v="97"/>
    <s v="01:37"/>
    <x v="81"/>
    <n v="1"/>
    <n v="18"/>
    <n v="5"/>
    <n v="2017"/>
    <s v="Thursday"/>
    <n v="78"/>
    <n v="7"/>
    <n v="90.7"/>
    <n v="400"/>
    <n v="8"/>
    <n v="54"/>
    <n v="11181"/>
    <n v="168.27780000000001"/>
    <n v="8"/>
    <x v="5"/>
    <n v="1.0344848842241843E-3"/>
    <x v="0"/>
  </r>
  <r>
    <n v="86"/>
    <n v="847"/>
    <s v="14:07"/>
    <x v="82"/>
    <n v="5"/>
    <n v="23"/>
    <n v="5"/>
    <n v="2017"/>
    <s v="Tuesday"/>
    <n v="96"/>
    <n v="25"/>
    <n v="97.39"/>
    <n v="1453"/>
    <n v="12"/>
    <n v="348"/>
    <n v="51597"/>
    <n v="4993.2268999999997"/>
    <n v="10"/>
    <x v="5"/>
    <n v="3.3572767170492088E-3"/>
    <x v="1"/>
  </r>
  <r>
    <n v="87"/>
    <n v="436"/>
    <s v="07:16"/>
    <x v="83"/>
    <n v="2"/>
    <n v="25"/>
    <n v="5"/>
    <n v="2017"/>
    <s v="Thursday"/>
    <n v="79"/>
    <n v="32"/>
    <n v="96.46"/>
    <n v="1551"/>
    <n v="16"/>
    <n v="188"/>
    <n v="56603"/>
    <n v="2966.7040000000002"/>
    <n v="15"/>
    <x v="5"/>
    <n v="3.5449770671764835E-3"/>
    <x v="1"/>
  </r>
  <r>
    <n v="88"/>
    <n v="353"/>
    <s v="05:53"/>
    <x v="84"/>
    <n v="2"/>
    <n v="27"/>
    <n v="5"/>
    <n v="2017"/>
    <s v="Saturday"/>
    <n v="103"/>
    <n v="27"/>
    <n v="97.35"/>
    <n v="809"/>
    <n v="21"/>
    <n v="149"/>
    <n v="19347"/>
    <n v="802.82529999999997"/>
    <n v="21"/>
    <x v="5"/>
    <n v="2.002848054198988E-3"/>
    <x v="1"/>
  </r>
  <r>
    <n v="89"/>
    <n v="696"/>
    <s v="11:36"/>
    <x v="85"/>
    <n v="3"/>
    <n v="30"/>
    <n v="5"/>
    <n v="2017"/>
    <s v="Tuesday"/>
    <n v="106"/>
    <n v="29"/>
    <n v="97.37"/>
    <n v="1741"/>
    <n v="18"/>
    <n v="295"/>
    <n v="63118"/>
    <n v="5172.8462"/>
    <n v="17"/>
    <x v="5"/>
    <n v="4.0014301913496282E-3"/>
    <x v="1"/>
  </r>
  <r>
    <n v="90"/>
    <n v="731"/>
    <s v="12:11"/>
    <x v="86"/>
    <n v="2"/>
    <n v="1"/>
    <n v="6"/>
    <n v="2017"/>
    <s v="Thursday"/>
    <n v="139"/>
    <n v="90"/>
    <n v="97.17"/>
    <n v="3190"/>
    <n v="132"/>
    <n v="230"/>
    <n v="131922"/>
    <n v="8439.9383999999991"/>
    <n v="123"/>
    <x v="5"/>
    <n v="7.2925851941494577E-3"/>
    <x v="1"/>
  </r>
  <r>
    <n v="91"/>
    <n v="534"/>
    <s v="08:54"/>
    <x v="87"/>
    <n v="2"/>
    <n v="3"/>
    <n v="6"/>
    <n v="2017"/>
    <s v="Saturday"/>
    <n v="117"/>
    <n v="75"/>
    <n v="97.83"/>
    <n v="2433"/>
    <n v="83"/>
    <n v="230"/>
    <n v="102077"/>
    <n v="6539.4296000000004"/>
    <n v="81"/>
    <x v="5"/>
    <n v="5.5990161259556375E-3"/>
    <x v="1"/>
  </r>
  <r>
    <n v="92"/>
    <n v="760"/>
    <s v="12:40"/>
    <x v="88"/>
    <n v="4"/>
    <n v="7"/>
    <n v="6"/>
    <n v="2017"/>
    <s v="Wednesday"/>
    <n v="181"/>
    <n v="140"/>
    <n v="97.65"/>
    <n v="3446"/>
    <n v="103"/>
    <n v="304"/>
    <n v="142308"/>
    <n v="12020.802100000001"/>
    <n v="99"/>
    <x v="5"/>
    <n v="8.034854760561861E-3"/>
    <x v="1"/>
  </r>
  <r>
    <n v="93"/>
    <n v="40"/>
    <s v="00:40"/>
    <x v="89"/>
    <n v="2"/>
    <n v="9"/>
    <n v="6"/>
    <n v="2017"/>
    <s v="Friday"/>
    <n v="208"/>
    <n v="51"/>
    <n v="97.7"/>
    <n v="850"/>
    <n v="6"/>
    <n v="35"/>
    <n v="10273"/>
    <n v="102.6232"/>
    <n v="6"/>
    <x v="5"/>
    <n v="2.365451003308496E-3"/>
    <x v="0"/>
  </r>
  <r>
    <n v="94"/>
    <n v="390"/>
    <s v="06:30"/>
    <x v="89"/>
    <n v="0"/>
    <n v="9"/>
    <n v="6"/>
    <n v="2017"/>
    <s v="Friday"/>
    <n v="101"/>
    <n v="25"/>
    <n v="96.08"/>
    <n v="1201"/>
    <n v="9"/>
    <n v="158"/>
    <n v="33799"/>
    <n v="1491.4158"/>
    <n v="8"/>
    <x v="5"/>
    <n v="2.8304359615783357E-3"/>
    <x v="1"/>
  </r>
  <r>
    <n v="95"/>
    <n v="641"/>
    <s v="10:41"/>
    <x v="90"/>
    <n v="2"/>
    <n v="11"/>
    <n v="6"/>
    <n v="2017"/>
    <s v="Sunday"/>
    <n v="243"/>
    <n v="91"/>
    <n v="96.65"/>
    <n v="2883"/>
    <n v="55"/>
    <n v="250"/>
    <n v="103676"/>
    <n v="7223.1661000000004"/>
    <n v="54"/>
    <x v="5"/>
    <n v="6.8617275722663946E-3"/>
    <x v="1"/>
  </r>
  <r>
    <n v="96"/>
    <n v="728"/>
    <s v="12:08"/>
    <x v="91"/>
    <n v="2"/>
    <n v="13"/>
    <n v="6"/>
    <n v="2017"/>
    <s v="Tuesday"/>
    <n v="199"/>
    <n v="42"/>
    <n v="95"/>
    <n v="1804"/>
    <n v="52"/>
    <n v="254"/>
    <n v="62817"/>
    <n v="4437.5138999999999"/>
    <n v="52"/>
    <x v="5"/>
    <n v="4.3619001819349638E-3"/>
    <x v="1"/>
  </r>
  <r>
    <n v="97"/>
    <n v="788"/>
    <s v="13:08"/>
    <x v="92"/>
    <n v="1"/>
    <n v="14"/>
    <n v="6"/>
    <n v="2017"/>
    <s v="Wednesday"/>
    <n v="196"/>
    <n v="27"/>
    <n v="97.63"/>
    <n v="2307"/>
    <n v="37"/>
    <n v="267"/>
    <n v="82120"/>
    <n v="6101.5047999999997"/>
    <n v="35"/>
    <x v="6"/>
    <n v="5.3963850661591477E-3"/>
    <x v="1"/>
  </r>
  <r>
    <n v="98"/>
    <n v="574"/>
    <s v="09:34"/>
    <x v="93"/>
    <n v="3"/>
    <n v="17"/>
    <n v="6"/>
    <n v="2017"/>
    <s v="Saturday"/>
    <n v="226"/>
    <n v="94"/>
    <n v="97.92"/>
    <n v="3721"/>
    <n v="50"/>
    <n v="240"/>
    <n v="110462"/>
    <n v="7377.6117000000004"/>
    <n v="48"/>
    <x v="6"/>
    <n v="8.6192853961854204E-3"/>
    <x v="1"/>
  </r>
  <r>
    <n v="99"/>
    <n v="321"/>
    <s v="05:21"/>
    <x v="94"/>
    <n v="2"/>
    <n v="19"/>
    <n v="6"/>
    <n v="2017"/>
    <s v="Monday"/>
    <n v="220"/>
    <n v="88"/>
    <n v="97.26"/>
    <n v="1207"/>
    <n v="23"/>
    <n v="61"/>
    <n v="49862"/>
    <n v="855.99099999999999"/>
    <n v="23"/>
    <x v="6"/>
    <n v="3.2314321641229676E-3"/>
    <x v="1"/>
  </r>
  <r>
    <n v="100"/>
    <n v="413"/>
    <s v="06:53"/>
    <x v="95"/>
    <n v="2"/>
    <n v="21"/>
    <n v="6"/>
    <n v="2017"/>
    <s v="Wednesday"/>
    <n v="141"/>
    <n v="43"/>
    <n v="96.35"/>
    <n v="2035"/>
    <n v="15"/>
    <n v="210"/>
    <n v="72006"/>
    <n v="4219.4748"/>
    <n v="13"/>
    <x v="6"/>
    <n v="4.7330349651411655E-3"/>
    <x v="1"/>
  </r>
  <r>
    <n v="101"/>
    <n v="467"/>
    <s v="07:47"/>
    <x v="96"/>
    <n v="2"/>
    <n v="23"/>
    <n v="6"/>
    <n v="2017"/>
    <s v="Friday"/>
    <n v="433"/>
    <n v="738"/>
    <n v="97.88"/>
    <n v="8986"/>
    <n v="1436"/>
    <n v="208"/>
    <n v="259905"/>
    <n v="15050.623100000001"/>
    <n v="1410"/>
    <x v="6"/>
    <n v="2.1664459730031012E-2"/>
    <x v="1"/>
  </r>
  <r>
    <n v="102"/>
    <n v="708"/>
    <s v="11:48"/>
    <x v="97"/>
    <n v="2"/>
    <n v="25"/>
    <n v="6"/>
    <n v="2017"/>
    <s v="Sunday"/>
    <n v="241"/>
    <n v="65"/>
    <n v="96.99"/>
    <n v="3156"/>
    <n v="64"/>
    <n v="265"/>
    <n v="124153"/>
    <n v="9150.9470000000001"/>
    <n v="61"/>
    <x v="6"/>
    <n v="7.3843024106889209E-3"/>
    <x v="1"/>
  </r>
  <r>
    <n v="103"/>
    <n v="491"/>
    <s v="08:11"/>
    <x v="98"/>
    <n v="2"/>
    <n v="27"/>
    <n v="6"/>
    <n v="2017"/>
    <s v="Tuesday"/>
    <n v="717"/>
    <n v="586"/>
    <n v="95.12"/>
    <n v="9931"/>
    <n v="829"/>
    <n v="143"/>
    <n v="443920"/>
    <n v="17687.152699999999"/>
    <n v="766"/>
    <x v="6"/>
    <n v="2.3961656060565956E-2"/>
    <x v="1"/>
  </r>
  <r>
    <n v="104"/>
    <n v="679"/>
    <s v="11:19"/>
    <x v="99"/>
    <n v="2"/>
    <n v="29"/>
    <n v="6"/>
    <n v="2017"/>
    <s v="Thursday"/>
    <n v="529"/>
    <n v="236"/>
    <n v="97.52"/>
    <n v="4367"/>
    <n v="108"/>
    <n v="271"/>
    <n v="113205"/>
    <n v="8534.1931000000004"/>
    <n v="107"/>
    <x v="6"/>
    <n v="1.0946343146058793E-2"/>
    <x v="1"/>
  </r>
  <r>
    <n v="105"/>
    <n v="642"/>
    <s v="10:42"/>
    <x v="100"/>
    <n v="3"/>
    <n v="2"/>
    <n v="7"/>
    <n v="2017"/>
    <s v="Sunday"/>
    <n v="742"/>
    <n v="428"/>
    <n v="96.46"/>
    <n v="7334"/>
    <n v="493"/>
    <n v="239"/>
    <n v="169650"/>
    <n v="11296.762699999999"/>
    <n v="478"/>
    <x v="6"/>
    <n v="1.813867928957209E-2"/>
    <x v="1"/>
  </r>
  <r>
    <n v="106"/>
    <n v="840"/>
    <s v="14:00"/>
    <x v="101"/>
    <n v="2"/>
    <n v="4"/>
    <n v="7"/>
    <n v="2017"/>
    <s v="Tuesday"/>
    <n v="832"/>
    <n v="263"/>
    <n v="96.6"/>
    <n v="5008"/>
    <n v="110"/>
    <n v="309"/>
    <n v="114298"/>
    <n v="9825.5252"/>
    <n v="108"/>
    <x v="6"/>
    <n v="1.3017445873031335E-2"/>
    <x v="1"/>
  </r>
  <r>
    <n v="107"/>
    <n v="685"/>
    <s v="11:25"/>
    <x v="102"/>
    <n v="1"/>
    <n v="5"/>
    <n v="7"/>
    <n v="2017"/>
    <s v="Wednesday"/>
    <n v="542"/>
    <n v="139"/>
    <n v="97.18"/>
    <n v="4717"/>
    <n v="129"/>
    <n v="260"/>
    <n v="112377"/>
    <n v="8144.4494999999997"/>
    <n v="126"/>
    <x v="6"/>
    <n v="1.1513710113488965E-2"/>
    <x v="1"/>
  </r>
  <r>
    <n v="108"/>
    <n v="677"/>
    <s v="11:17"/>
    <x v="102"/>
    <n v="0"/>
    <n v="5"/>
    <n v="7"/>
    <n v="2017"/>
    <s v="Wednesday"/>
    <n v="2510"/>
    <n v="1707"/>
    <n v="98.1"/>
    <n v="14102"/>
    <n v="1503"/>
    <n v="114"/>
    <n v="485866"/>
    <n v="15503.526599999999"/>
    <n v="1456"/>
    <x v="6"/>
    <n v="3.9073667204335742E-2"/>
    <x v="1"/>
  </r>
  <r>
    <n v="109"/>
    <n v="766"/>
    <s v="12:46"/>
    <x v="103"/>
    <n v="1"/>
    <n v="6"/>
    <n v="7"/>
    <n v="2017"/>
    <s v="Thursday"/>
    <n v="756"/>
    <n v="275"/>
    <n v="98.1"/>
    <n v="8062"/>
    <n v="290"/>
    <n v="332"/>
    <n v="235880"/>
    <n v="21798.799500000001"/>
    <n v="284"/>
    <x v="6"/>
    <n v="1.939499186031033E-2"/>
    <x v="1"/>
  </r>
  <r>
    <n v="110"/>
    <n v="950"/>
    <s v="15:50"/>
    <x v="104"/>
    <n v="2"/>
    <n v="8"/>
    <n v="7"/>
    <n v="2017"/>
    <s v="Saturday"/>
    <n v="1176"/>
    <n v="655"/>
    <n v="95.65"/>
    <n v="11978"/>
    <n v="1724"/>
    <n v="307"/>
    <n v="375812"/>
    <n v="32065.434000000001"/>
    <n v="1642"/>
    <x v="6"/>
    <n v="2.9454024260312912E-2"/>
    <x v="2"/>
  </r>
  <r>
    <n v="111"/>
    <n v="837"/>
    <s v="13:57"/>
    <x v="105"/>
    <n v="2"/>
    <n v="10"/>
    <n v="7"/>
    <n v="2017"/>
    <s v="Monday"/>
    <n v="634"/>
    <n v="180"/>
    <n v="97.92"/>
    <n v="6225"/>
    <n v="129"/>
    <n v="319"/>
    <n v="198153"/>
    <n v="17595.549599999998"/>
    <n v="120"/>
    <x v="6"/>
    <n v="1.5013895051657804E-2"/>
    <x v="1"/>
  </r>
  <r>
    <n v="112"/>
    <n v="527"/>
    <s v="08:47"/>
    <x v="106"/>
    <n v="2"/>
    <n v="12"/>
    <n v="7"/>
    <n v="2017"/>
    <s v="Wednesday"/>
    <n v="484"/>
    <n v="114"/>
    <n v="97.27"/>
    <n v="4634"/>
    <n v="56"/>
    <n v="239"/>
    <n v="113416"/>
    <n v="7535.7506999999996"/>
    <n v="53"/>
    <x v="7"/>
    <n v="1.115963899847615E-2"/>
    <x v="1"/>
  </r>
  <r>
    <n v="113"/>
    <n v="496"/>
    <s v="08:16"/>
    <x v="107"/>
    <n v="2"/>
    <n v="14"/>
    <n v="7"/>
    <n v="2017"/>
    <s v="Friday"/>
    <n v="502"/>
    <n v="148"/>
    <n v="97.32"/>
    <n v="5382"/>
    <n v="98"/>
    <n v="236"/>
    <n v="160525"/>
    <n v="10524.4035"/>
    <n v="96"/>
    <x v="7"/>
    <n v="1.286600581781501E-2"/>
    <x v="1"/>
  </r>
  <r>
    <n v="114"/>
    <n v="457"/>
    <s v="07:37"/>
    <x v="108"/>
    <n v="1"/>
    <n v="15"/>
    <n v="7"/>
    <n v="2017"/>
    <s v="Saturday"/>
    <n v="635"/>
    <n v="414"/>
    <n v="95.14"/>
    <n v="7457"/>
    <n v="388"/>
    <n v="204"/>
    <n v="236116"/>
    <n v="13384.6405"/>
    <n v="371"/>
    <x v="7"/>
    <n v="1.814294520662044E-2"/>
    <x v="1"/>
  </r>
  <r>
    <n v="115"/>
    <n v="444"/>
    <s v="07:24"/>
    <x v="109"/>
    <n v="2"/>
    <n v="17"/>
    <n v="7"/>
    <n v="2017"/>
    <s v="Monday"/>
    <n v="443"/>
    <n v="96"/>
    <n v="96.45"/>
    <n v="4235"/>
    <n v="37"/>
    <n v="216"/>
    <n v="104798"/>
    <n v="6312.2493000000004"/>
    <n v="28"/>
    <x v="7"/>
    <n v="1.0182743994404652E-2"/>
    <x v="1"/>
  </r>
  <r>
    <n v="116"/>
    <n v="594"/>
    <s v="09:54"/>
    <x v="110"/>
    <n v="2"/>
    <n v="19"/>
    <n v="7"/>
    <n v="2017"/>
    <s v="Wednesday"/>
    <n v="659"/>
    <n v="384"/>
    <n v="97.59"/>
    <n v="8519"/>
    <n v="251"/>
    <n v="251"/>
    <n v="236465"/>
    <n v="16533.8105"/>
    <n v="238"/>
    <x v="7"/>
    <n v="2.0395349408147734E-2"/>
    <x v="1"/>
  </r>
  <r>
    <n v="117"/>
    <n v="698"/>
    <s v="11:38"/>
    <x v="111"/>
    <n v="2"/>
    <n v="21"/>
    <n v="7"/>
    <n v="2017"/>
    <s v="Friday"/>
    <n v="447"/>
    <n v="171"/>
    <n v="97.82"/>
    <n v="5616"/>
    <n v="101"/>
    <n v="305"/>
    <n v="159550"/>
    <n v="13557.713900000001"/>
    <n v="95"/>
    <x v="7"/>
    <n v="1.3296863439698074E-2"/>
    <x v="1"/>
  </r>
  <r>
    <n v="118"/>
    <n v="643"/>
    <s v="10:43"/>
    <x v="112"/>
    <n v="3"/>
    <n v="24"/>
    <n v="7"/>
    <n v="2017"/>
    <s v="Monday"/>
    <n v="544"/>
    <n v="229"/>
    <n v="97.6"/>
    <n v="7113"/>
    <n v="262"/>
    <n v="295"/>
    <n v="206782"/>
    <n v="16989.5219"/>
    <n v="258"/>
    <x v="7"/>
    <n v="1.6820510921632822E-2"/>
    <x v="1"/>
  </r>
  <r>
    <n v="119"/>
    <n v="563"/>
    <s v="09:23"/>
    <x v="113"/>
    <n v="1"/>
    <n v="25"/>
    <n v="7"/>
    <n v="2017"/>
    <s v="Tuesday"/>
    <n v="592"/>
    <n v="184"/>
    <n v="98.24"/>
    <n v="6846"/>
    <n v="233"/>
    <n v="272"/>
    <n v="166343"/>
    <n v="12597.0694"/>
    <n v="202"/>
    <x v="7"/>
    <n v="1.6257409871250999E-2"/>
    <x v="1"/>
  </r>
  <r>
    <n v="120"/>
    <n v="594"/>
    <s v="09:54"/>
    <x v="114"/>
    <n v="2"/>
    <n v="27"/>
    <n v="7"/>
    <n v="2017"/>
    <s v="Thursday"/>
    <n v="453"/>
    <n v="230"/>
    <n v="97.13"/>
    <n v="5240"/>
    <n v="280"/>
    <n v="289"/>
    <n v="170912"/>
    <n v="13759.007"/>
    <n v="267"/>
    <x v="7"/>
    <n v="1.2633513338680092E-2"/>
    <x v="1"/>
  </r>
  <r>
    <n v="121"/>
    <n v="665"/>
    <s v="11:05"/>
    <x v="115"/>
    <n v="4"/>
    <n v="31"/>
    <n v="7"/>
    <n v="2017"/>
    <s v="Monday"/>
    <n v="564"/>
    <n v="146"/>
    <n v="98.08"/>
    <n v="6545"/>
    <n v="247"/>
    <n v="308"/>
    <n v="151912"/>
    <n v="13036.7588"/>
    <n v="236"/>
    <x v="7"/>
    <n v="1.5474614092879296E-2"/>
    <x v="1"/>
  </r>
  <r>
    <n v="122"/>
    <n v="541"/>
    <s v="09:01"/>
    <x v="116"/>
    <n v="2"/>
    <n v="2"/>
    <n v="8"/>
    <n v="2017"/>
    <s v="Wednesday"/>
    <n v="476"/>
    <n v="151"/>
    <n v="96.56"/>
    <n v="5643"/>
    <n v="223"/>
    <n v="227"/>
    <n v="123705"/>
    <n v="7834.4839000000002"/>
    <n v="216"/>
    <x v="7"/>
    <n v="1.3373649946568322E-2"/>
    <x v="1"/>
  </r>
  <r>
    <n v="123"/>
    <n v="687"/>
    <s v="11:27"/>
    <x v="117"/>
    <n v="2"/>
    <n v="4"/>
    <n v="8"/>
    <n v="2017"/>
    <s v="Friday"/>
    <n v="348"/>
    <n v="116"/>
    <n v="97.79"/>
    <n v="4150"/>
    <n v="146"/>
    <n v="312"/>
    <n v="99720"/>
    <n v="8666.3196000000007"/>
    <n v="143"/>
    <x v="7"/>
    <n v="9.8414706305368811E-3"/>
    <x v="1"/>
  </r>
  <r>
    <n v="124"/>
    <n v="710"/>
    <s v="11:50"/>
    <x v="118"/>
    <n v="1"/>
    <n v="5"/>
    <n v="8"/>
    <n v="2017"/>
    <s v="Saturday"/>
    <n v="301"/>
    <n v="79"/>
    <n v="97.58"/>
    <n v="3865"/>
    <n v="132"/>
    <n v="288"/>
    <n v="89296"/>
    <n v="7163.0262000000002"/>
    <n v="123"/>
    <x v="7"/>
    <n v="9.0544089351168311E-3"/>
    <x v="1"/>
  </r>
  <r>
    <n v="125"/>
    <n v="698"/>
    <s v="11:38"/>
    <x v="119"/>
    <n v="2"/>
    <n v="7"/>
    <n v="8"/>
    <n v="2017"/>
    <s v="Monday"/>
    <n v="439"/>
    <n v="206"/>
    <n v="96.44"/>
    <n v="6766"/>
    <n v="277"/>
    <n v="312"/>
    <n v="199105"/>
    <n v="17288.344400000002"/>
    <n v="256"/>
    <x v="7"/>
    <n v="1.5807355622650374E-2"/>
    <x v="1"/>
  </r>
  <r>
    <n v="126"/>
    <n v="636"/>
    <s v="10:36"/>
    <x v="120"/>
    <n v="1"/>
    <n v="8"/>
    <n v="8"/>
    <n v="2017"/>
    <s v="Tuesday"/>
    <n v="395"/>
    <n v="154"/>
    <n v="96.83"/>
    <n v="5716"/>
    <n v="200"/>
    <n v="299"/>
    <n v="178800"/>
    <n v="14886.210300000001"/>
    <n v="191"/>
    <x v="7"/>
    <n v="1.3362985153947456E-2"/>
    <x v="1"/>
  </r>
  <r>
    <n v="127"/>
    <n v="1146"/>
    <s v="19:06"/>
    <x v="121"/>
    <n v="3"/>
    <n v="11"/>
    <n v="8"/>
    <n v="2017"/>
    <s v="Friday"/>
    <n v="897"/>
    <n v="175"/>
    <n v="97.6"/>
    <n v="8580"/>
    <n v="353"/>
    <n v="385"/>
    <n v="213493"/>
    <n v="22853.988700000002"/>
    <n v="332"/>
    <x v="7"/>
    <n v="2.0587315675323358E-2"/>
    <x v="2"/>
  </r>
  <r>
    <n v="128"/>
    <n v="708"/>
    <s v="11:48"/>
    <x v="122"/>
    <n v="3"/>
    <n v="14"/>
    <n v="8"/>
    <n v="2017"/>
    <s v="Monday"/>
    <n v="427"/>
    <n v="117"/>
    <n v="96.83"/>
    <n v="5170"/>
    <n v="195"/>
    <n v="290"/>
    <n v="142405"/>
    <n v="11504.4848"/>
    <n v="185"/>
    <x v="7"/>
    <n v="1.2187725007127814E-2"/>
    <x v="1"/>
  </r>
  <r>
    <n v="129"/>
    <n v="781"/>
    <s v="13:01"/>
    <x v="123"/>
    <n v="2"/>
    <n v="16"/>
    <n v="8"/>
    <n v="2017"/>
    <s v="Wednesday"/>
    <n v="578"/>
    <n v="239"/>
    <n v="97.78"/>
    <n v="8107"/>
    <n v="392"/>
    <n v="300"/>
    <n v="210752"/>
    <n v="17568.4218"/>
    <n v="376"/>
    <x v="7"/>
    <n v="1.9034521869724996E-2"/>
    <x v="1"/>
  </r>
  <r>
    <n v="130"/>
    <n v="842"/>
    <s v="14:02"/>
    <x v="124"/>
    <n v="3"/>
    <n v="19"/>
    <n v="8"/>
    <n v="2017"/>
    <s v="Saturday"/>
    <n v="606"/>
    <n v="392"/>
    <n v="97.08"/>
    <n v="7856"/>
    <n v="309"/>
    <n v="325"/>
    <n v="242331"/>
    <n v="21921.5046"/>
    <n v="293"/>
    <x v="7"/>
    <n v="1.8885214773032843E-2"/>
    <x v="1"/>
  </r>
  <r>
    <n v="131"/>
    <n v="306"/>
    <s v="05:06"/>
    <x v="125"/>
    <n v="1"/>
    <n v="20"/>
    <n v="8"/>
    <n v="2017"/>
    <s v="Sunday"/>
    <n v="952"/>
    <n v="1369"/>
    <n v="97.98"/>
    <n v="11992"/>
    <n v="1460"/>
    <n v="124"/>
    <n v="326996"/>
    <n v="11349.3737"/>
    <n v="1438"/>
    <x v="7"/>
    <n v="3.0529035356496398E-2"/>
    <x v="1"/>
  </r>
  <r>
    <n v="132"/>
    <n v="464"/>
    <s v="07:44"/>
    <x v="126"/>
    <n v="1"/>
    <n v="21"/>
    <n v="8"/>
    <n v="2017"/>
    <s v="Monday"/>
    <n v="392"/>
    <n v="94"/>
    <n v="96.33"/>
    <n v="4675"/>
    <n v="129"/>
    <n v="229"/>
    <n v="103996"/>
    <n v="6632.7327999999998"/>
    <n v="119"/>
    <x v="8"/>
    <n v="1.1008198943259826E-2"/>
    <x v="1"/>
  </r>
  <r>
    <n v="133"/>
    <n v="638"/>
    <s v="10:38"/>
    <x v="127"/>
    <n v="2"/>
    <n v="23"/>
    <n v="8"/>
    <n v="2017"/>
    <s v="Wednesday"/>
    <n v="510"/>
    <n v="114"/>
    <n v="95.99"/>
    <n v="4281"/>
    <n v="94"/>
    <n v="283"/>
    <n v="90385"/>
    <n v="7112.777"/>
    <n v="86"/>
    <x v="8"/>
    <n v="1.046216156107139E-2"/>
    <x v="1"/>
  </r>
  <r>
    <n v="134"/>
    <n v="809"/>
    <s v="13:29"/>
    <x v="128"/>
    <n v="2"/>
    <n v="25"/>
    <n v="8"/>
    <n v="2017"/>
    <s v="Friday"/>
    <n v="735"/>
    <n v="182"/>
    <n v="97.18"/>
    <n v="6233"/>
    <n v="251"/>
    <n v="343"/>
    <n v="125006"/>
    <n v="11925.7176"/>
    <n v="233"/>
    <x v="8"/>
    <n v="1.5250653447841069E-2"/>
    <x v="1"/>
  </r>
  <r>
    <n v="135"/>
    <n v="527"/>
    <s v="08:47"/>
    <x v="129"/>
    <n v="3"/>
    <n v="28"/>
    <n v="8"/>
    <n v="2017"/>
    <s v="Monday"/>
    <n v="401"/>
    <n v="123"/>
    <n v="96.06"/>
    <n v="3945"/>
    <n v="137"/>
    <n v="234"/>
    <n v="88470"/>
    <n v="5753.8732"/>
    <n v="127"/>
    <x v="8"/>
    <n v="9.5321916445317116E-3"/>
    <x v="1"/>
  </r>
  <r>
    <n v="136"/>
    <n v="659"/>
    <s v="10:59"/>
    <x v="130"/>
    <n v="3"/>
    <n v="31"/>
    <n v="8"/>
    <n v="2017"/>
    <s v="Thursday"/>
    <n v="889"/>
    <n v="423"/>
    <n v="97.82"/>
    <n v="6647"/>
    <n v="121"/>
    <n v="270"/>
    <n v="146987"/>
    <n v="11063.0134"/>
    <n v="113"/>
    <x v="8"/>
    <n v="1.6976216893897493E-2"/>
    <x v="1"/>
  </r>
  <r>
    <n v="137"/>
    <n v="660"/>
    <s v="11:00"/>
    <x v="131"/>
    <n v="2"/>
    <n v="2"/>
    <n v="9"/>
    <n v="2017"/>
    <s v="Saturday"/>
    <n v="325"/>
    <n v="160"/>
    <n v="97.6"/>
    <n v="6377"/>
    <n v="142"/>
    <n v="300"/>
    <n v="190708"/>
    <n v="15929.1587"/>
    <n v="136"/>
    <x v="8"/>
    <n v="1.463636139287908E-2"/>
    <x v="1"/>
  </r>
  <r>
    <n v="138"/>
    <n v="570"/>
    <s v="09:30"/>
    <x v="132"/>
    <n v="2"/>
    <n v="4"/>
    <n v="9"/>
    <n v="2017"/>
    <s v="Monday"/>
    <n v="436"/>
    <n v="135"/>
    <n v="97.44"/>
    <n v="4333"/>
    <n v="46"/>
    <n v="264"/>
    <n v="106571"/>
    <n v="7816.3055000000004"/>
    <n v="42"/>
    <x v="8"/>
    <n v="1.0460028602547217E-2"/>
    <x v="1"/>
  </r>
  <r>
    <n v="139"/>
    <n v="489"/>
    <s v="08:09"/>
    <x v="133"/>
    <n v="2"/>
    <n v="6"/>
    <n v="9"/>
    <n v="2017"/>
    <s v="Wednesday"/>
    <n v="572"/>
    <n v="177"/>
    <n v="97.26"/>
    <n v="4872"/>
    <n v="78"/>
    <n v="221"/>
    <n v="110478"/>
    <n v="6803.6151"/>
    <n v="74"/>
    <x v="8"/>
    <n v="1.1989359864379672E-2"/>
    <x v="1"/>
  </r>
  <r>
    <n v="140"/>
    <n v="628"/>
    <s v="10:28"/>
    <x v="134"/>
    <n v="4"/>
    <n v="10"/>
    <n v="9"/>
    <n v="2017"/>
    <s v="Sunday"/>
    <n v="547"/>
    <n v="539"/>
    <n v="97.66"/>
    <n v="9264"/>
    <n v="535"/>
    <n v="283"/>
    <n v="290626"/>
    <n v="22848.503199999999"/>
    <n v="507"/>
    <x v="8"/>
    <n v="2.2076120725196515E-2"/>
    <x v="1"/>
  </r>
  <r>
    <n v="141"/>
    <n v="468"/>
    <s v="07:48"/>
    <x v="135"/>
    <n v="2"/>
    <n v="12"/>
    <n v="9"/>
    <n v="2017"/>
    <s v="Tuesday"/>
    <n v="562"/>
    <n v="193"/>
    <n v="95.39"/>
    <n v="3908"/>
    <n v="30"/>
    <n v="208"/>
    <n v="64203"/>
    <n v="3722.7327"/>
    <n v="27"/>
    <x v="8"/>
    <n v="9.9459855982213866E-3"/>
    <x v="1"/>
  </r>
  <r>
    <n v="142"/>
    <n v="520"/>
    <s v="08:40"/>
    <x v="136"/>
    <n v="3"/>
    <n v="15"/>
    <n v="9"/>
    <n v="2017"/>
    <s v="Friday"/>
    <n v="1121"/>
    <n v="1628"/>
    <n v="98.04"/>
    <n v="20908"/>
    <n v="1877"/>
    <n v="206"/>
    <n v="562751"/>
    <n v="32216.5972"/>
    <n v="1770"/>
    <x v="8"/>
    <n v="5.0459399806374289E-2"/>
    <x v="1"/>
  </r>
  <r>
    <n v="143"/>
    <n v="462"/>
    <s v="07:42"/>
    <x v="137"/>
    <n v="3"/>
    <n v="18"/>
    <n v="9"/>
    <n v="2017"/>
    <s v="Monday"/>
    <n v="635"/>
    <n v="455"/>
    <n v="93.97"/>
    <n v="7370"/>
    <n v="265"/>
    <n v="195"/>
    <n v="197185"/>
    <n v="10724.3274"/>
    <n v="237"/>
    <x v="8"/>
    <n v="1.8044829114508453E-2"/>
    <x v="1"/>
  </r>
  <r>
    <n v="144"/>
    <n v="541"/>
    <s v="09:01"/>
    <x v="138"/>
    <n v="3"/>
    <n v="21"/>
    <n v="9"/>
    <n v="2017"/>
    <s v="Thursday"/>
    <n v="485"/>
    <n v="153"/>
    <n v="84.99"/>
    <n v="4631"/>
    <n v="178"/>
    <n v="218"/>
    <n v="142652"/>
    <n v="8653.6075999999994"/>
    <n v="157"/>
    <x v="8"/>
    <n v="1.1238558463870573E-2"/>
    <x v="1"/>
  </r>
  <r>
    <n v="145"/>
    <n v="840"/>
    <s v="14:00"/>
    <x v="139"/>
    <n v="3"/>
    <n v="24"/>
    <n v="9"/>
    <n v="2017"/>
    <s v="Sunday"/>
    <n v="1414"/>
    <n v="608"/>
    <n v="95.13"/>
    <n v="15243"/>
    <n v="880"/>
    <n v="280"/>
    <n v="365711"/>
    <n v="28471.6783"/>
    <n v="830"/>
    <x v="8"/>
    <n v="3.6825528919856791E-2"/>
    <x v="1"/>
  </r>
  <r>
    <n v="146"/>
    <n v="570"/>
    <s v="09:30"/>
    <x v="140"/>
    <n v="3"/>
    <n v="27"/>
    <n v="9"/>
    <n v="2017"/>
    <s v="Wednesday"/>
    <n v="515"/>
    <n v="425"/>
    <n v="95.7"/>
    <n v="9545"/>
    <n v="736"/>
    <n v="259"/>
    <n v="320895"/>
    <n v="23096.645100000002"/>
    <n v="702"/>
    <x v="9"/>
    <n v="2.2364070125959947E-2"/>
    <x v="1"/>
  </r>
  <r>
    <n v="147"/>
    <n v="514"/>
    <s v="08:34"/>
    <x v="141"/>
    <n v="3"/>
    <n v="30"/>
    <n v="9"/>
    <n v="2017"/>
    <s v="Saturday"/>
    <n v="384"/>
    <n v="313"/>
    <n v="97.24"/>
    <n v="8500"/>
    <n v="318"/>
    <n v="245"/>
    <n v="250061"/>
    <n v="17066.268199999999"/>
    <n v="313"/>
    <x v="9"/>
    <n v="1.9616819546824378E-2"/>
    <x v="1"/>
  </r>
  <r>
    <n v="148"/>
    <n v="456"/>
    <s v="07:36"/>
    <x v="142"/>
    <n v="2"/>
    <n v="2"/>
    <n v="10"/>
    <n v="2017"/>
    <s v="Monday"/>
    <n v="319"/>
    <n v="184"/>
    <n v="97.1"/>
    <n v="6218"/>
    <n v="210"/>
    <n v="218"/>
    <n v="156761"/>
    <n v="9504.9892999999993"/>
    <n v="202"/>
    <x v="9"/>
    <n v="1.4335614240970605E-2"/>
    <x v="1"/>
  </r>
  <r>
    <n v="149"/>
    <n v="862"/>
    <s v="14:22"/>
    <x v="143"/>
    <n v="4"/>
    <n v="6"/>
    <n v="10"/>
    <n v="2017"/>
    <s v="Friday"/>
    <n v="641"/>
    <n v="745"/>
    <n v="96.8"/>
    <n v="13322"/>
    <n v="2154"/>
    <n v="312"/>
    <n v="458985"/>
    <n v="39841.483099999998"/>
    <n v="2097"/>
    <x v="9"/>
    <n v="3.1371553973544956E-2"/>
    <x v="1"/>
  </r>
  <r>
    <n v="150"/>
    <n v="723"/>
    <s v="12:03"/>
    <x v="144"/>
    <n v="2"/>
    <n v="8"/>
    <n v="10"/>
    <n v="2017"/>
    <s v="Sunday"/>
    <n v="403"/>
    <n v="165"/>
    <n v="95.81"/>
    <n v="7686"/>
    <n v="259"/>
    <n v="338"/>
    <n v="273998"/>
    <n v="25794.617699999999"/>
    <n v="239"/>
    <x v="9"/>
    <n v="1.7605439658528697E-2"/>
    <x v="1"/>
  </r>
  <r>
    <n v="151"/>
    <n v="951"/>
    <s v="15:51"/>
    <x v="145"/>
    <n v="3"/>
    <n v="11"/>
    <n v="10"/>
    <n v="2017"/>
    <s v="Wednesday"/>
    <n v="391"/>
    <n v="340"/>
    <n v="96.25"/>
    <n v="9957"/>
    <n v="587"/>
    <n v="389"/>
    <n v="358968"/>
    <n v="38868.957300000002"/>
    <n v="571"/>
    <x v="9"/>
    <n v="2.2797060706367181E-2"/>
    <x v="2"/>
  </r>
  <r>
    <n v="152"/>
    <n v="522"/>
    <s v="08:42"/>
    <x v="146"/>
    <n v="3"/>
    <n v="14"/>
    <n v="10"/>
    <n v="2017"/>
    <s v="Saturday"/>
    <n v="751"/>
    <n v="1187"/>
    <n v="97.44"/>
    <n v="10545"/>
    <n v="557"/>
    <n v="266"/>
    <n v="339580"/>
    <n v="25154.438099999999"/>
    <n v="537"/>
    <x v="9"/>
    <n v="2.6625721257258751E-2"/>
    <x v="1"/>
  </r>
  <r>
    <n v="153"/>
    <n v="544"/>
    <s v="09:04"/>
    <x v="147"/>
    <n v="4"/>
    <n v="18"/>
    <n v="10"/>
    <n v="2017"/>
    <s v="Wednesday"/>
    <n v="481"/>
    <n v="280"/>
    <n v="97.31"/>
    <n v="6230"/>
    <n v="186"/>
    <n v="255"/>
    <n v="193306"/>
    <n v="13703.577799999999"/>
    <n v="168"/>
    <x v="9"/>
    <n v="1.491151304249747E-2"/>
    <x v="1"/>
  </r>
  <r>
    <n v="154"/>
    <n v="622"/>
    <s v="10:22"/>
    <x v="148"/>
    <n v="4"/>
    <n v="22"/>
    <n v="10"/>
    <n v="2017"/>
    <s v="Sunday"/>
    <n v="415"/>
    <n v="373"/>
    <n v="97.44"/>
    <n v="6426"/>
    <n v="213"/>
    <n v="314"/>
    <n v="200147"/>
    <n v="17504.456600000001"/>
    <n v="209"/>
    <x v="9"/>
    <n v="1.5387162793388179E-2"/>
    <x v="1"/>
  </r>
  <r>
    <n v="155"/>
    <n v="623"/>
    <s v="10:23"/>
    <x v="149"/>
    <n v="3"/>
    <n v="25"/>
    <n v="10"/>
    <n v="2017"/>
    <s v="Wednesday"/>
    <n v="422"/>
    <n v="388"/>
    <n v="97.9"/>
    <n v="7830"/>
    <n v="272"/>
    <n v="285"/>
    <n v="245452"/>
    <n v="19449.128400000001"/>
    <n v="253"/>
    <x v="9"/>
    <n v="1.8428761648859697E-2"/>
    <x v="1"/>
  </r>
  <r>
    <n v="156"/>
    <n v="404"/>
    <s v="06:44"/>
    <x v="150"/>
    <n v="2"/>
    <n v="27"/>
    <n v="10"/>
    <n v="2017"/>
    <s v="Friday"/>
    <n v="393"/>
    <n v="404"/>
    <n v="97.92"/>
    <n v="3623"/>
    <n v="87"/>
    <n v="112"/>
    <n v="86272"/>
    <n v="2695.4582"/>
    <n v="84"/>
    <x v="9"/>
    <n v="9.4276766768472062E-3"/>
    <x v="1"/>
  </r>
  <r>
    <n v="157"/>
    <n v="861"/>
    <s v="14:21"/>
    <x v="151"/>
    <n v="3"/>
    <n v="30"/>
    <n v="10"/>
    <n v="2017"/>
    <s v="Monday"/>
    <n v="453"/>
    <n v="299"/>
    <n v="97.97"/>
    <n v="8845"/>
    <n v="295"/>
    <n v="362"/>
    <n v="298148"/>
    <n v="30053.057700000001"/>
    <n v="275"/>
    <x v="9"/>
    <n v="2.0470002956493809E-2"/>
    <x v="1"/>
  </r>
  <r>
    <n v="158"/>
    <n v="408"/>
    <s v="06:48"/>
    <x v="152"/>
    <n v="2"/>
    <n v="1"/>
    <n v="11"/>
    <n v="2017"/>
    <s v="Wednesday"/>
    <n v="399"/>
    <n v="276"/>
    <n v="98.11"/>
    <n v="8006"/>
    <n v="200"/>
    <n v="205"/>
    <n v="198219"/>
    <n v="11338.087799999999"/>
    <n v="190"/>
    <x v="9"/>
    <n v="1.8516212948350815E-2"/>
    <x v="1"/>
  </r>
  <r>
    <n v="159"/>
    <n v="552"/>
    <s v="09:12"/>
    <x v="153"/>
    <n v="3"/>
    <n v="4"/>
    <n v="11"/>
    <n v="2017"/>
    <s v="Saturday"/>
    <n v="314"/>
    <n v="126"/>
    <n v="97.5"/>
    <n v="4843"/>
    <n v="112"/>
    <n v="275"/>
    <n v="153405"/>
    <n v="11736.7515"/>
    <n v="107"/>
    <x v="9"/>
    <n v="1.1268419883209002E-2"/>
    <x v="1"/>
  </r>
  <r>
    <n v="160"/>
    <n v="679"/>
    <s v="11:19"/>
    <x v="154"/>
    <n v="4"/>
    <n v="8"/>
    <n v="11"/>
    <n v="2017"/>
    <s v="Wednesday"/>
    <n v="483"/>
    <n v="175"/>
    <n v="96.33"/>
    <n v="6515"/>
    <n v="348"/>
    <n v="309"/>
    <n v="171251"/>
    <n v="14740.1196"/>
    <n v="317"/>
    <x v="9"/>
    <n v="1.5299711493897063E-2"/>
    <x v="1"/>
  </r>
  <r>
    <n v="161"/>
    <n v="398"/>
    <s v="06:38"/>
    <x v="155"/>
    <n v="3"/>
    <n v="11"/>
    <n v="11"/>
    <n v="2017"/>
    <s v="Saturday"/>
    <n v="352"/>
    <n v="186"/>
    <n v="97.63"/>
    <n v="7046"/>
    <n v="333"/>
    <n v="209"/>
    <n v="216060"/>
    <n v="12579.4367"/>
    <n v="298"/>
    <x v="10"/>
    <n v="1.6176357447332403E-2"/>
    <x v="1"/>
  </r>
  <r>
    <n v="162"/>
    <n v="535"/>
    <s v="08:55"/>
    <x v="156"/>
    <n v="3"/>
    <n v="14"/>
    <n v="11"/>
    <n v="2017"/>
    <s v="Tuesday"/>
    <n v="542"/>
    <n v="282"/>
    <n v="97.04"/>
    <n v="6253"/>
    <n v="318"/>
    <n v="220"/>
    <n v="177261"/>
    <n v="10844.524799999999"/>
    <n v="280"/>
    <x v="10"/>
    <n v="1.5094947475576399E-2"/>
    <x v="1"/>
  </r>
  <r>
    <n v="163"/>
    <n v="511"/>
    <s v="08:31"/>
    <x v="157"/>
    <n v="3"/>
    <n v="17"/>
    <n v="11"/>
    <n v="2017"/>
    <s v="Friday"/>
    <n v="467"/>
    <n v="602"/>
    <n v="97.94"/>
    <n v="11811"/>
    <n v="818"/>
    <n v="238"/>
    <n v="351454"/>
    <n v="23277.549500000001"/>
    <n v="766"/>
    <x v="10"/>
    <n v="2.7472505791355663E-2"/>
    <x v="1"/>
  </r>
  <r>
    <n v="164"/>
    <n v="788"/>
    <s v="13:08"/>
    <x v="158"/>
    <n v="5"/>
    <n v="22"/>
    <n v="11"/>
    <n v="2017"/>
    <s v="Wednesday"/>
    <n v="925"/>
    <n v="260"/>
    <n v="92.16"/>
    <n v="8604"/>
    <n v="605"/>
    <n v="298"/>
    <n v="258393"/>
    <n v="21440.947400000001"/>
    <n v="525"/>
    <x v="10"/>
    <n v="2.0879530993135137E-2"/>
    <x v="1"/>
  </r>
  <r>
    <n v="165"/>
    <n v="530"/>
    <s v="08:50"/>
    <x v="159"/>
    <n v="4"/>
    <n v="26"/>
    <n v="11"/>
    <n v="2017"/>
    <s v="Sunday"/>
    <n v="577"/>
    <n v="1404"/>
    <n v="98.16"/>
    <n v="14321"/>
    <n v="1393"/>
    <n v="237"/>
    <n v="454370"/>
    <n v="29980.015800000001"/>
    <n v="1325"/>
    <x v="10"/>
    <n v="3.4771489861077642E-2"/>
    <x v="1"/>
  </r>
  <r>
    <n v="166"/>
    <n v="789"/>
    <s v="13:09"/>
    <x v="160"/>
    <n v="2"/>
    <n v="28"/>
    <n v="11"/>
    <n v="2017"/>
    <s v="Tuesday"/>
    <n v="650"/>
    <n v="143"/>
    <n v="96.27"/>
    <n v="4651"/>
    <n v="279"/>
    <n v="325"/>
    <n v="118352"/>
    <n v="10686.0278"/>
    <n v="257"/>
    <x v="10"/>
    <n v="1.1611826205600948E-2"/>
    <x v="1"/>
  </r>
  <r>
    <n v="167"/>
    <n v="520"/>
    <s v="08:40"/>
    <x v="161"/>
    <n v="3"/>
    <n v="1"/>
    <n v="12"/>
    <n v="2017"/>
    <s v="Friday"/>
    <n v="483"/>
    <n v="382"/>
    <n v="97.5"/>
    <n v="8239"/>
    <n v="422"/>
    <n v="247"/>
    <n v="242798"/>
    <n v="16674.6823"/>
    <n v="393"/>
    <x v="10"/>
    <n v="1.9418454404076236E-2"/>
    <x v="1"/>
  </r>
  <r>
    <n v="168"/>
    <n v="587"/>
    <s v="09:47"/>
    <x v="162"/>
    <n v="4"/>
    <n v="5"/>
    <n v="12"/>
    <n v="2017"/>
    <s v="Tuesday"/>
    <n v="445"/>
    <n v="171"/>
    <n v="91.51"/>
    <n v="4126"/>
    <n v="269"/>
    <n v="280"/>
    <n v="119680"/>
    <n v="9331.3366000000005"/>
    <n v="227"/>
    <x v="10"/>
    <n v="1.0114489321631098E-2"/>
    <x v="1"/>
  </r>
  <r>
    <n v="169"/>
    <n v="794"/>
    <s v="13:14"/>
    <x v="163"/>
    <n v="4"/>
    <n v="9"/>
    <n v="12"/>
    <n v="2017"/>
    <s v="Saturday"/>
    <n v="695"/>
    <n v="928"/>
    <n v="97.39"/>
    <n v="11815"/>
    <n v="788"/>
    <n v="362"/>
    <n v="390067"/>
    <n v="39275.582600000002"/>
    <n v="739"/>
    <x v="10"/>
    <n v="2.8662696647844519E-2"/>
    <x v="1"/>
  </r>
  <r>
    <n v="170"/>
    <n v="471"/>
    <s v="07:51"/>
    <x v="164"/>
    <n v="4"/>
    <n v="13"/>
    <n v="12"/>
    <n v="2017"/>
    <s v="Wednesday"/>
    <n v="384"/>
    <n v="133"/>
    <n v="96.27"/>
    <n v="4573"/>
    <n v="247"/>
    <n v="230"/>
    <n v="101854"/>
    <n v="6516.5852000000004"/>
    <n v="222"/>
    <x v="10"/>
    <n v="1.0856758888043503E-2"/>
    <x v="1"/>
  </r>
  <r>
    <n v="171"/>
    <n v="647"/>
    <s v="10:47"/>
    <x v="165"/>
    <n v="6"/>
    <n v="19"/>
    <n v="12"/>
    <n v="2017"/>
    <s v="Tuesday"/>
    <n v="528"/>
    <n v="176"/>
    <n v="97.29"/>
    <n v="5306"/>
    <n v="277"/>
    <n v="294"/>
    <n v="146304"/>
    <n v="11964.8235"/>
    <n v="250"/>
    <x v="10"/>
    <n v="1.2819080730283193E-2"/>
    <x v="1"/>
  </r>
  <r>
    <n v="172"/>
    <n v="664"/>
    <s v="11:04"/>
    <x v="166"/>
    <n v="3"/>
    <n v="22"/>
    <n v="12"/>
    <n v="2017"/>
    <s v="Friday"/>
    <n v="419"/>
    <n v="187"/>
    <n v="96.59"/>
    <n v="5970"/>
    <n v="262"/>
    <n v="290"/>
    <n v="182633"/>
    <n v="14749.106100000001"/>
    <n v="226"/>
    <x v="10"/>
    <n v="1.4026335254965435E-2"/>
    <x v="1"/>
  </r>
  <r>
    <n v="173"/>
    <n v="339"/>
    <s v="05:39"/>
    <x v="167"/>
    <n v="4"/>
    <n v="26"/>
    <n v="12"/>
    <n v="2017"/>
    <s v="Tuesday"/>
    <n v="1078"/>
    <n v="751"/>
    <n v="96.33"/>
    <n v="6954"/>
    <n v="716"/>
    <n v="65"/>
    <n v="167925"/>
    <n v="3075.3476000000001"/>
    <n v="688"/>
    <x v="10"/>
    <n v="1.873377471781652E-2"/>
    <x v="1"/>
  </r>
  <r>
    <n v="174"/>
    <n v="460"/>
    <s v="07:40"/>
    <x v="168"/>
    <n v="3"/>
    <n v="29"/>
    <n v="12"/>
    <n v="2017"/>
    <s v="Friday"/>
    <n v="304"/>
    <n v="128"/>
    <n v="97.39"/>
    <n v="4476"/>
    <n v="165"/>
    <n v="223"/>
    <n v="82365"/>
    <n v="5119.3536999999997"/>
    <n v="143"/>
    <x v="10"/>
    <n v="1.0468560436643912E-2"/>
    <x v="1"/>
  </r>
  <r>
    <n v="175"/>
    <n v="954"/>
    <s v="15:54"/>
    <x v="169"/>
    <n v="2"/>
    <n v="31"/>
    <n v="12"/>
    <n v="2017"/>
    <s v="Sunday"/>
    <n v="1265"/>
    <n v="1789"/>
    <n v="96.58"/>
    <n v="13089"/>
    <n v="2250"/>
    <n v="210"/>
    <n v="348563"/>
    <n v="20357.9859"/>
    <n v="2201"/>
    <x v="10"/>
    <n v="3.4432349455734042E-2"/>
    <x v="2"/>
  </r>
  <r>
    <n v="176"/>
    <n v="718"/>
    <s v="11:58"/>
    <x v="170"/>
    <n v="3"/>
    <n v="3"/>
    <n v="1"/>
    <n v="2018"/>
    <s v="Wednesday"/>
    <n v="433"/>
    <n v="387"/>
    <n v="98.3"/>
    <n v="9062"/>
    <n v="780"/>
    <n v="346"/>
    <n v="316260"/>
    <n v="30477.117699999999"/>
    <n v="744"/>
    <x v="11"/>
    <n v="2.1077896135883279E-2"/>
    <x v="1"/>
  </r>
  <r>
    <n v="177"/>
    <n v="844"/>
    <s v="14:04"/>
    <x v="171"/>
    <n v="4"/>
    <n v="7"/>
    <n v="1"/>
    <n v="2018"/>
    <s v="Sunday"/>
    <n v="577"/>
    <n v="432"/>
    <n v="97.82"/>
    <n v="9919"/>
    <n v="665"/>
    <n v="339"/>
    <n v="327247"/>
    <n v="30840.284"/>
    <n v="625"/>
    <x v="12"/>
    <n v="2.3308970752168839E-2"/>
    <x v="1"/>
  </r>
  <r>
    <n v="178"/>
    <n v="453"/>
    <s v="07:33"/>
    <x v="172"/>
    <n v="5"/>
    <n v="12"/>
    <n v="1"/>
    <n v="2018"/>
    <s v="Friday"/>
    <n v="470"/>
    <n v="135"/>
    <n v="96.99"/>
    <n v="5059"/>
    <n v="195"/>
    <n v="193"/>
    <n v="109603"/>
    <n v="5903.3717999999999"/>
    <n v="162"/>
    <x v="13"/>
    <n v="1.2081077080919135E-2"/>
    <x v="1"/>
  </r>
  <r>
    <n v="179"/>
    <n v="465"/>
    <s v="07:45"/>
    <x v="173"/>
    <n v="6"/>
    <n v="18"/>
    <n v="1"/>
    <n v="2018"/>
    <s v="Thursday"/>
    <n v="383"/>
    <n v="150"/>
    <n v="98.09"/>
    <n v="5350"/>
    <n v="211"/>
    <n v="229"/>
    <n v="150614"/>
    <n v="9616.6376999999993"/>
    <n v="173"/>
    <x v="14"/>
    <n v="1.2548194997713149E-2"/>
    <x v="1"/>
  </r>
  <r>
    <n v="180"/>
    <n v="482"/>
    <s v="08:02"/>
    <x v="174"/>
    <n v="5"/>
    <n v="23"/>
    <n v="1"/>
    <n v="2018"/>
    <s v="Tuesday"/>
    <n v="305"/>
    <n v="94"/>
    <n v="97.94"/>
    <n v="4933"/>
    <n v="226"/>
    <n v="222"/>
    <n v="116841"/>
    <n v="7236.9926999999998"/>
    <n v="192"/>
    <x v="15"/>
    <n v="1.1372934850893508E-2"/>
    <x v="1"/>
  </r>
  <r>
    <n v="181"/>
    <n v="740"/>
    <s v="12:20"/>
    <x v="175"/>
    <n v="3"/>
    <n v="26"/>
    <n v="1"/>
    <n v="2018"/>
    <s v="Friday"/>
    <n v="469"/>
    <n v="312"/>
    <n v="97.71"/>
    <n v="5962"/>
    <n v="375"/>
    <n v="320"/>
    <n v="131296"/>
    <n v="11677.2799"/>
    <n v="342"/>
    <x v="16"/>
    <n v="1.4382539328502425E-2"/>
    <x v="1"/>
  </r>
  <r>
    <n v="182"/>
    <n v="570"/>
    <s v="09:30"/>
    <x v="176"/>
    <n v="4"/>
    <n v="30"/>
    <n v="1"/>
    <n v="2018"/>
    <s v="Tuesday"/>
    <n v="733"/>
    <n v="670"/>
    <n v="98.64"/>
    <n v="10057"/>
    <n v="563"/>
    <n v="260"/>
    <n v="245066"/>
    <n v="17724.089"/>
    <n v="532"/>
    <x v="17"/>
    <n v="2.4443704687029184E-2"/>
    <x v="1"/>
  </r>
  <r>
    <n v="183"/>
    <n v="507"/>
    <s v="08:27"/>
    <x v="177"/>
    <n v="6"/>
    <n v="5"/>
    <n v="2"/>
    <n v="2018"/>
    <s v="Monday"/>
    <n v="535"/>
    <n v="407"/>
    <n v="97.16"/>
    <n v="7882"/>
    <n v="447"/>
    <n v="218"/>
    <n v="201411"/>
    <n v="12250.1813"/>
    <n v="409"/>
    <x v="18"/>
    <n v="1.8821226017307634E-2"/>
    <x v="1"/>
  </r>
  <r>
    <n v="184"/>
    <n v="499"/>
    <s v="08:19"/>
    <x v="178"/>
    <n v="6"/>
    <n v="11"/>
    <n v="2"/>
    <n v="2018"/>
    <s v="Sunday"/>
    <n v="395"/>
    <n v="246"/>
    <n v="98.12"/>
    <n v="8964"/>
    <n v="430"/>
    <n v="259"/>
    <n v="288795"/>
    <n v="20854.092199999999"/>
    <n v="391"/>
    <x v="19"/>
    <n v="2.0487066624687199E-2"/>
    <x v="1"/>
  </r>
  <r>
    <n v="185"/>
    <n v="798"/>
    <s v="13:18"/>
    <x v="179"/>
    <n v="4"/>
    <n v="15"/>
    <n v="2"/>
    <n v="2018"/>
    <s v="Thursday"/>
    <n v="434"/>
    <n v="159"/>
    <n v="93.91"/>
    <n v="4471"/>
    <n v="232"/>
    <n v="343"/>
    <n v="128539"/>
    <n v="12251.3513"/>
    <n v="210"/>
    <x v="11"/>
    <n v="1.0801301966414989E-2"/>
    <x v="1"/>
  </r>
  <r>
    <n v="186"/>
    <n v="580"/>
    <s v="09:40"/>
    <x v="180"/>
    <n v="4"/>
    <n v="19"/>
    <n v="2"/>
    <n v="2018"/>
    <s v="Monday"/>
    <n v="569"/>
    <n v="259"/>
    <n v="98.27"/>
    <n v="6717"/>
    <n v="303"/>
    <n v="252"/>
    <n v="172541"/>
    <n v="12121.343999999999"/>
    <n v="269"/>
    <x v="11"/>
    <n v="1.6093172064889635E-2"/>
    <x v="1"/>
  </r>
  <r>
    <n v="187"/>
    <n v="595"/>
    <s v="09:55"/>
    <x v="181"/>
    <n v="6"/>
    <n v="25"/>
    <n v="2"/>
    <n v="2018"/>
    <s v="Sunday"/>
    <n v="439"/>
    <n v="436"/>
    <n v="98.55"/>
    <n v="10541"/>
    <n v="499"/>
    <n v="283"/>
    <n v="311350"/>
    <n v="24516.695899999999"/>
    <n v="442"/>
    <x v="11"/>
    <n v="2.4349854511965544E-2"/>
    <x v="1"/>
  </r>
  <r>
    <n v="188"/>
    <n v="731"/>
    <s v="12:11"/>
    <x v="182"/>
    <n v="5"/>
    <n v="2"/>
    <n v="3"/>
    <n v="2018"/>
    <s v="Friday"/>
    <n v="663"/>
    <n v="1483"/>
    <n v="97.74"/>
    <n v="20861"/>
    <n v="3925"/>
    <n v="244"/>
    <n v="629864"/>
    <n v="42799.344499999999"/>
    <n v="3728"/>
    <x v="11"/>
    <n v="4.9072976765661469E-2"/>
    <x v="1"/>
  </r>
  <r>
    <n v="189"/>
    <n v="640"/>
    <s v="10:40"/>
    <x v="183"/>
    <n v="5"/>
    <n v="7"/>
    <n v="3"/>
    <n v="2018"/>
    <s v="Wednesday"/>
    <n v="454"/>
    <n v="329"/>
    <n v="97.47"/>
    <n v="9872"/>
    <n v="885"/>
    <n v="266"/>
    <n v="292260"/>
    <n v="21624.0615"/>
    <n v="836"/>
    <x v="11"/>
    <n v="2.2726673075069453E-2"/>
    <x v="1"/>
  </r>
  <r>
    <n v="190"/>
    <n v="683"/>
    <s v="11:23"/>
    <x v="184"/>
    <n v="5"/>
    <n v="12"/>
    <n v="3"/>
    <n v="2018"/>
    <s v="Monday"/>
    <n v="505"/>
    <n v="218"/>
    <n v="97.7"/>
    <n v="6680"/>
    <n v="314"/>
    <n v="255"/>
    <n v="183572"/>
    <n v="13012.621800000001"/>
    <n v="273"/>
    <x v="11"/>
    <n v="1.5790291954456984E-2"/>
    <x v="1"/>
  </r>
  <r>
    <n v="191"/>
    <n v="709"/>
    <s v="11:49"/>
    <x v="185"/>
    <n v="4"/>
    <n v="16"/>
    <n v="3"/>
    <n v="2018"/>
    <s v="Friday"/>
    <n v="311"/>
    <n v="109"/>
    <n v="97.62"/>
    <n v="3321"/>
    <n v="140"/>
    <n v="313"/>
    <n v="67664"/>
    <n v="5887.1085999999996"/>
    <n v="109"/>
    <x v="11"/>
    <n v="7.9793978389333491E-3"/>
    <x v="1"/>
  </r>
  <r>
    <n v="192"/>
    <n v="725"/>
    <s v="12:05"/>
    <x v="186"/>
    <n v="6"/>
    <n v="22"/>
    <n v="3"/>
    <n v="2018"/>
    <s v="Thursday"/>
    <n v="465"/>
    <n v="342"/>
    <n v="97.78"/>
    <n v="8976"/>
    <n v="923"/>
    <n v="320"/>
    <n v="325975"/>
    <n v="29019.8658"/>
    <n v="862"/>
    <x v="11"/>
    <n v="2.0866733241990097E-2"/>
    <x v="1"/>
  </r>
  <r>
    <n v="193"/>
    <n v="927"/>
    <s v="15:27"/>
    <x v="187"/>
    <n v="6"/>
    <n v="28"/>
    <n v="3"/>
    <n v="2018"/>
    <s v="Wednesday"/>
    <n v="693"/>
    <n v="136"/>
    <n v="96.25"/>
    <n v="4949"/>
    <n v="216"/>
    <n v="246"/>
    <n v="73816"/>
    <n v="5049.9328999999998"/>
    <n v="186"/>
    <x v="11"/>
    <n v="1.2324234352674922E-2"/>
    <x v="2"/>
  </r>
  <r>
    <n v="194"/>
    <n v="705"/>
    <s v="11:45"/>
    <x v="188"/>
    <n v="4"/>
    <n v="1"/>
    <n v="4"/>
    <n v="2018"/>
    <s v="Sunday"/>
    <n v="447"/>
    <n v="212"/>
    <n v="97.36"/>
    <n v="5347"/>
    <n v="513"/>
    <n v="312"/>
    <n v="145206"/>
    <n v="12612.0838"/>
    <n v="473"/>
    <x v="12"/>
    <n v="1.28105488961865E-2"/>
    <x v="1"/>
  </r>
  <r>
    <n v="195"/>
    <n v="597"/>
    <s v="09:57"/>
    <x v="189"/>
    <n v="6"/>
    <n v="7"/>
    <n v="4"/>
    <n v="2018"/>
    <s v="Saturday"/>
    <n v="559"/>
    <n v="694"/>
    <n v="97.2"/>
    <n v="13272"/>
    <n v="1440"/>
    <n v="294"/>
    <n v="447003"/>
    <n v="36523.752200000003"/>
    <n v="1375"/>
    <x v="12"/>
    <n v="3.0981222563621194E-2"/>
    <x v="1"/>
  </r>
  <r>
    <n v="196"/>
    <n v="877"/>
    <s v="14:37"/>
    <x v="190"/>
    <n v="6"/>
    <n v="13"/>
    <n v="4"/>
    <n v="2018"/>
    <s v="Friday"/>
    <n v="445"/>
    <n v="775"/>
    <n v="97.91"/>
    <n v="13881"/>
    <n v="1763"/>
    <n v="367"/>
    <n v="527343"/>
    <n v="53794.6587"/>
    <n v="1691"/>
    <x v="12"/>
    <n v="3.2209806673545172E-2"/>
    <x v="1"/>
  </r>
  <r>
    <n v="197"/>
    <n v="917"/>
    <s v="15:17"/>
    <x v="191"/>
    <n v="6"/>
    <n v="19"/>
    <n v="4"/>
    <n v="2018"/>
    <s v="Thursday"/>
    <n v="376"/>
    <n v="293"/>
    <n v="98.06"/>
    <n v="12348"/>
    <n v="743"/>
    <n v="384"/>
    <n v="432147"/>
    <n v="46138.182000000001"/>
    <n v="695"/>
    <x v="12"/>
    <n v="2.7764721109167442E-2"/>
    <x v="2"/>
  </r>
  <r>
    <n v="198"/>
    <n v="569"/>
    <s v="09:29"/>
    <x v="192"/>
    <n v="5"/>
    <n v="24"/>
    <n v="4"/>
    <n v="2018"/>
    <s v="Tuesday"/>
    <n v="396"/>
    <n v="202"/>
    <n v="98.48"/>
    <n v="7954"/>
    <n v="416"/>
    <n v="265"/>
    <n v="216499"/>
    <n v="15971.409100000001"/>
    <n v="366"/>
    <x v="12"/>
    <n v="1.8241061298732424E-2"/>
    <x v="1"/>
  </r>
  <r>
    <n v="199"/>
    <n v="598"/>
    <s v="09:58"/>
    <x v="193"/>
    <n v="5"/>
    <n v="29"/>
    <n v="4"/>
    <n v="2018"/>
    <s v="Sunday"/>
    <n v="539"/>
    <n v="300"/>
    <n v="98.23"/>
    <n v="9905"/>
    <n v="504"/>
    <n v="276"/>
    <n v="297726"/>
    <n v="22870.190500000001"/>
    <n v="461"/>
    <x v="12"/>
    <n v="2.2916506383720902E-2"/>
    <x v="1"/>
  </r>
  <r>
    <n v="200"/>
    <n v="619"/>
    <s v="10:19"/>
    <x v="194"/>
    <n v="6"/>
    <n v="5"/>
    <n v="5"/>
    <n v="2018"/>
    <s v="Saturday"/>
    <n v="444"/>
    <n v="300"/>
    <n v="97.73"/>
    <n v="8665"/>
    <n v="587"/>
    <n v="317"/>
    <n v="239462"/>
    <n v="21137.6237"/>
    <n v="544"/>
    <x v="12"/>
    <n v="2.0069006753949178E-2"/>
    <x v="1"/>
  </r>
  <r>
    <n v="201"/>
    <n v="517"/>
    <s v="08:37"/>
    <x v="195"/>
    <n v="6"/>
    <n v="11"/>
    <n v="5"/>
    <n v="2018"/>
    <s v="Friday"/>
    <n v="483"/>
    <n v="306"/>
    <n v="98.1"/>
    <n v="9646"/>
    <n v="627"/>
    <n v="238"/>
    <n v="257495"/>
    <n v="17034.958299999998"/>
    <n v="566"/>
    <x v="12"/>
    <n v="2.2257422199751267E-2"/>
    <x v="1"/>
  </r>
  <r>
    <n v="202"/>
    <n v="532"/>
    <s v="08:52"/>
    <x v="196"/>
    <n v="5"/>
    <n v="16"/>
    <n v="5"/>
    <n v="2018"/>
    <s v="Wednesday"/>
    <n v="463"/>
    <n v="373"/>
    <n v="97.94"/>
    <n v="7959"/>
    <n v="545"/>
    <n v="273"/>
    <n v="225705"/>
    <n v="17163.962800000001"/>
    <n v="493"/>
    <x v="12"/>
    <n v="1.8759370220106601E-2"/>
    <x v="1"/>
  </r>
  <r>
    <n v="203"/>
    <n v="712"/>
    <s v="11:52"/>
    <x v="197"/>
    <n v="5"/>
    <n v="21"/>
    <n v="5"/>
    <n v="2018"/>
    <s v="Monday"/>
    <n v="356"/>
    <n v="130"/>
    <n v="96.62"/>
    <n v="5174"/>
    <n v="796"/>
    <n v="345"/>
    <n v="100433"/>
    <n v="9640.3261999999995"/>
    <n v="762"/>
    <x v="12"/>
    <n v="1.2072545246822441E-2"/>
    <x v="1"/>
  </r>
  <r>
    <n v="204"/>
    <n v="462"/>
    <s v="07:42"/>
    <x v="198"/>
    <n v="8"/>
    <n v="29"/>
    <n v="5"/>
    <n v="2018"/>
    <s v="Tuesday"/>
    <n v="490"/>
    <n v="631"/>
    <n v="97.83"/>
    <n v="10175"/>
    <n v="878"/>
    <n v="218"/>
    <n v="274941"/>
    <n v="16682.422299999998"/>
    <n v="831"/>
    <x v="13"/>
    <n v="2.4093899489064718E-2"/>
    <x v="1"/>
  </r>
  <r>
    <n v="205"/>
    <n v="547"/>
    <s v="09:07"/>
    <x v="199"/>
    <n v="6"/>
    <n v="4"/>
    <n v="6"/>
    <n v="2018"/>
    <s v="Monday"/>
    <n v="480"/>
    <n v="263"/>
    <n v="97.79"/>
    <n v="7002"/>
    <n v="381"/>
    <n v="293"/>
    <n v="217969"/>
    <n v="17775.372200000002"/>
    <n v="344"/>
    <x v="13"/>
    <n v="1.6519763769724347E-2"/>
    <x v="1"/>
  </r>
  <r>
    <n v="206"/>
    <n v="565"/>
    <s v="09:25"/>
    <x v="200"/>
    <n v="6"/>
    <n v="10"/>
    <n v="6"/>
    <n v="2018"/>
    <s v="Sunday"/>
    <n v="514"/>
    <n v="533"/>
    <n v="98.36"/>
    <n v="10575"/>
    <n v="802"/>
    <n v="289"/>
    <n v="313713"/>
    <n v="25225.1342"/>
    <n v="755"/>
    <x v="13"/>
    <n v="2.4789243967945306E-2"/>
    <x v="1"/>
  </r>
  <r>
    <n v="207"/>
    <n v="384"/>
    <s v="06:24"/>
    <x v="201"/>
    <n v="8"/>
    <n v="18"/>
    <n v="6"/>
    <n v="2018"/>
    <s v="Monday"/>
    <n v="748"/>
    <n v="419"/>
    <n v="97.79"/>
    <n v="8579"/>
    <n v="560"/>
    <n v="200"/>
    <n v="210741"/>
    <n v="11726.0393"/>
    <n v="529"/>
    <x v="13"/>
    <n v="2.0787813776595672E-2"/>
    <x v="1"/>
  </r>
  <r>
    <n v="208"/>
    <n v="449"/>
    <s v="07:29"/>
    <x v="202"/>
    <n v="6"/>
    <n v="24"/>
    <n v="6"/>
    <n v="2018"/>
    <s v="Sunday"/>
    <n v="386"/>
    <n v="209"/>
    <n v="97.5"/>
    <n v="5686"/>
    <n v="279"/>
    <n v="212"/>
    <n v="114060"/>
    <n v="6734.1621999999998"/>
    <n v="249"/>
    <x v="13"/>
    <n v="1.3397112490334231E-2"/>
    <x v="1"/>
  </r>
  <r>
    <n v="209"/>
    <n v="532"/>
    <s v="08:52"/>
    <x v="203"/>
    <n v="6"/>
    <n v="30"/>
    <n v="6"/>
    <n v="2018"/>
    <s v="Saturday"/>
    <n v="733"/>
    <n v="389"/>
    <n v="98.16"/>
    <n v="9510"/>
    <n v="683"/>
    <n v="262"/>
    <n v="242723"/>
    <n v="17698.424200000001"/>
    <n v="641"/>
    <x v="13"/>
    <n v="2.2677615029013463E-2"/>
    <x v="1"/>
  </r>
  <r>
    <n v="210"/>
    <n v="490"/>
    <s v="08:10"/>
    <x v="204"/>
    <n v="8"/>
    <n v="8"/>
    <n v="7"/>
    <n v="2018"/>
    <s v="Sunday"/>
    <n v="498"/>
    <n v="443"/>
    <n v="98.56"/>
    <n v="8682"/>
    <n v="441"/>
    <n v="245"/>
    <n v="181294"/>
    <n v="12371.5326"/>
    <n v="402"/>
    <x v="13"/>
    <n v="2.0525459878122324E-2"/>
    <x v="1"/>
  </r>
  <r>
    <n v="211"/>
    <n v="530"/>
    <s v="08:50"/>
    <x v="205"/>
    <n v="5"/>
    <n v="13"/>
    <n v="7"/>
    <n v="2018"/>
    <s v="Friday"/>
    <n v="547"/>
    <n v="322"/>
    <n v="97.38"/>
    <n v="11366"/>
    <n v="807"/>
    <n v="233"/>
    <n v="349855"/>
    <n v="22658.8272"/>
    <n v="754"/>
    <x v="13"/>
    <n v="2.6096747543263701E-2"/>
    <x v="1"/>
  </r>
  <r>
    <n v="212"/>
    <n v="595"/>
    <s v="09:55"/>
    <x v="206"/>
    <n v="5"/>
    <n v="18"/>
    <n v="7"/>
    <n v="2018"/>
    <s v="Wednesday"/>
    <n v="998"/>
    <n v="481"/>
    <n v="98.27"/>
    <n v="14008"/>
    <n v="778"/>
    <n v="266"/>
    <n v="304728"/>
    <n v="22534.987099999998"/>
    <n v="734"/>
    <x v="13"/>
    <n v="3.3033128663876171E-2"/>
    <x v="1"/>
  </r>
  <r>
    <n v="213"/>
    <n v="477"/>
    <s v="07:57"/>
    <x v="207"/>
    <n v="8"/>
    <n v="26"/>
    <n v="7"/>
    <n v="2018"/>
    <s v="Thursday"/>
    <n v="586"/>
    <n v="295"/>
    <n v="97.55"/>
    <n v="7252"/>
    <n v="394"/>
    <n v="199"/>
    <n v="164941"/>
    <n v="9152.5871000000006"/>
    <n v="357"/>
    <x v="13"/>
    <n v="1.7347351677103696E-2"/>
    <x v="1"/>
  </r>
  <r>
    <n v="214"/>
    <n v="413"/>
    <s v="06:53"/>
    <x v="208"/>
    <n v="6"/>
    <n v="1"/>
    <n v="8"/>
    <n v="2018"/>
    <s v="Wednesday"/>
    <n v="488"/>
    <n v="206"/>
    <n v="98.31"/>
    <n v="6462"/>
    <n v="199"/>
    <n v="217"/>
    <n v="143168"/>
    <n v="8635.7703999999994"/>
    <n v="173"/>
    <x v="13"/>
    <n v="1.5263451198986111E-2"/>
    <x v="1"/>
  </r>
  <r>
    <n v="215"/>
    <n v="476"/>
    <s v="07:56"/>
    <x v="209"/>
    <n v="6"/>
    <n v="7"/>
    <n v="8"/>
    <n v="2018"/>
    <s v="Tuesday"/>
    <n v="493"/>
    <n v="239"/>
    <n v="97.61"/>
    <n v="7389"/>
    <n v="384"/>
    <n v="236"/>
    <n v="138467"/>
    <n v="9078.7877000000008"/>
    <n v="352"/>
    <x v="13"/>
    <n v="1.7321756174813612E-2"/>
    <x v="1"/>
  </r>
  <r>
    <n v="216"/>
    <n v="557"/>
    <s v="09:17"/>
    <x v="210"/>
    <n v="5"/>
    <n v="12"/>
    <n v="8"/>
    <n v="2018"/>
    <s v="Sunday"/>
    <n v="485"/>
    <n v="305"/>
    <n v="97.67"/>
    <n v="8252"/>
    <n v="460"/>
    <n v="237"/>
    <n v="200648"/>
    <n v="13243.021500000001"/>
    <n v="433"/>
    <x v="13"/>
    <n v="1.9286210975577475E-2"/>
    <x v="1"/>
  </r>
  <r>
    <n v="217"/>
    <n v="591"/>
    <s v="09:51"/>
    <x v="211"/>
    <n v="5"/>
    <n v="17"/>
    <n v="8"/>
    <n v="2018"/>
    <s v="Friday"/>
    <n v="514"/>
    <n v="331"/>
    <n v="97.39"/>
    <n v="8802"/>
    <n v="502"/>
    <n v="254"/>
    <n v="215640"/>
    <n v="15253.002899999999"/>
    <n v="468"/>
    <x v="13"/>
    <n v="2.0576650882702489E-2"/>
    <x v="1"/>
  </r>
  <r>
    <n v="218"/>
    <n v="409"/>
    <s v="06:49"/>
    <x v="212"/>
    <n v="5"/>
    <n v="22"/>
    <n v="8"/>
    <n v="2018"/>
    <s v="Wednesday"/>
    <n v="596"/>
    <n v="247"/>
    <n v="97.52"/>
    <n v="9451"/>
    <n v="549"/>
    <n v="215"/>
    <n v="223560"/>
    <n v="13371.6636"/>
    <n v="519"/>
    <x v="13"/>
    <n v="2.1956675047842794E-2"/>
    <x v="1"/>
  </r>
  <r>
    <n v="219"/>
    <n v="447"/>
    <s v="07:27"/>
    <x v="213"/>
    <n v="6"/>
    <n v="28"/>
    <n v="8"/>
    <n v="2018"/>
    <s v="Tuesday"/>
    <n v="700"/>
    <n v="254"/>
    <n v="97.44"/>
    <n v="8706"/>
    <n v="325"/>
    <n v="201"/>
    <n v="188152"/>
    <n v="10516.8734"/>
    <n v="288"/>
    <x v="13"/>
    <n v="2.0604379343516745E-2"/>
    <x v="1"/>
  </r>
  <r>
    <n v="220"/>
    <n v="357"/>
    <s v="05:57"/>
    <x v="214"/>
    <n v="5"/>
    <n v="2"/>
    <n v="9"/>
    <n v="2018"/>
    <s v="Sunday"/>
    <n v="664"/>
    <n v="384"/>
    <n v="95.27"/>
    <n v="10691"/>
    <n v="1043"/>
    <n v="183"/>
    <n v="208641"/>
    <n v="10641.2449"/>
    <n v="926"/>
    <x v="13"/>
    <n v="2.503880011527361E-2"/>
    <x v="1"/>
  </r>
  <r>
    <n v="221"/>
    <n v="590"/>
    <s v="09:50"/>
    <x v="215"/>
    <n v="7"/>
    <n v="9"/>
    <n v="9"/>
    <n v="2018"/>
    <s v="Sunday"/>
    <n v="1064"/>
    <n v="559"/>
    <n v="95.69"/>
    <n v="11497"/>
    <n v="919"/>
    <n v="269"/>
    <n v="238001"/>
    <n v="17821.865600000001"/>
    <n v="820"/>
    <x v="13"/>
    <n v="2.7984415837157318E-2"/>
    <x v="1"/>
  </r>
  <r>
    <n v="222"/>
    <n v="589"/>
    <s v="09:49"/>
    <x v="216"/>
    <n v="7"/>
    <n v="16"/>
    <n v="9"/>
    <n v="2018"/>
    <s v="Sunday"/>
    <n v="671"/>
    <n v="602"/>
    <n v="96.62"/>
    <n v="9310"/>
    <n v="448"/>
    <n v="281"/>
    <n v="211192"/>
    <n v="16529.8184"/>
    <n v="392"/>
    <x v="14"/>
    <n v="2.2573100061328958E-2"/>
    <x v="1"/>
  </r>
  <r>
    <n v="223"/>
    <n v="490"/>
    <s v="08:10"/>
    <x v="217"/>
    <n v="7"/>
    <n v="23"/>
    <n v="9"/>
    <n v="2018"/>
    <s v="Sunday"/>
    <n v="489"/>
    <n v="283"/>
    <n v="95.69"/>
    <n v="8677"/>
    <n v="405"/>
    <n v="238"/>
    <n v="216277"/>
    <n v="14312.4478"/>
    <n v="341"/>
    <x v="14"/>
    <n v="2.0154325094916121E-2"/>
    <x v="1"/>
  </r>
  <r>
    <n v="224"/>
    <n v="396"/>
    <s v="06:36"/>
    <x v="218"/>
    <n v="7"/>
    <n v="30"/>
    <n v="9"/>
    <n v="2018"/>
    <s v="Sunday"/>
    <n v="445"/>
    <n v="200"/>
    <n v="96.54"/>
    <n v="7119"/>
    <n v="331"/>
    <n v="212"/>
    <n v="167533"/>
    <n v="9903.5969999999998"/>
    <n v="293"/>
    <x v="14"/>
    <n v="1.6560289981683646E-2"/>
    <x v="1"/>
  </r>
  <r>
    <n v="225"/>
    <n v="447"/>
    <s v="07:27"/>
    <x v="219"/>
    <n v="8"/>
    <n v="8"/>
    <n v="10"/>
    <n v="2018"/>
    <s v="Monday"/>
    <n v="429"/>
    <n v="212"/>
    <n v="97.78"/>
    <n v="6823"/>
    <n v="348"/>
    <n v="234"/>
    <n v="152129"/>
    <n v="9895.3857000000007"/>
    <n v="298"/>
    <x v="14"/>
    <n v="1.5920402424431573E-2"/>
    <x v="1"/>
  </r>
  <r>
    <n v="226"/>
    <n v="657"/>
    <s v="10:57"/>
    <x v="220"/>
    <n v="8"/>
    <n v="16"/>
    <n v="10"/>
    <n v="2018"/>
    <s v="Tuesday"/>
    <n v="806"/>
    <n v="285"/>
    <n v="98.29"/>
    <n v="8966"/>
    <n v="311"/>
    <n v="281"/>
    <n v="169091"/>
    <n v="13205.3184"/>
    <n v="259"/>
    <x v="14"/>
    <n v="2.1451163877613654E-2"/>
    <x v="1"/>
  </r>
  <r>
    <n v="227"/>
    <n v="582"/>
    <s v="09:42"/>
    <x v="221"/>
    <n v="6"/>
    <n v="22"/>
    <n v="10"/>
    <n v="2018"/>
    <s v="Monday"/>
    <n v="725"/>
    <n v="953"/>
    <n v="98.62"/>
    <n v="11410"/>
    <n v="792"/>
    <n v="282"/>
    <n v="261496"/>
    <n v="20544.623"/>
    <n v="734"/>
    <x v="14"/>
    <n v="2.7916161164383762E-2"/>
    <x v="1"/>
  </r>
  <r>
    <n v="228"/>
    <n v="639"/>
    <s v="10:39"/>
    <x v="222"/>
    <n v="8"/>
    <n v="30"/>
    <n v="10"/>
    <n v="2018"/>
    <s v="Tuesday"/>
    <n v="1188"/>
    <n v="4190"/>
    <n v="98.35"/>
    <n v="27222"/>
    <n v="3681"/>
    <n v="269"/>
    <n v="670990"/>
    <n v="50228.543899999997"/>
    <n v="3538"/>
    <x v="14"/>
    <n v="6.9534447888058584E-2"/>
    <x v="1"/>
  </r>
  <r>
    <n v="229"/>
    <n v="437"/>
    <s v="07:17"/>
    <x v="223"/>
    <n v="8"/>
    <n v="7"/>
    <n v="11"/>
    <n v="2018"/>
    <s v="Wednesday"/>
    <n v="543"/>
    <n v="488"/>
    <n v="98.44"/>
    <n v="12922"/>
    <n v="618"/>
    <n v="235"/>
    <n v="330893"/>
    <n v="21646.300800000001"/>
    <n v="561"/>
    <x v="14"/>
    <n v="2.976117028779391E-2"/>
    <x v="1"/>
  </r>
  <r>
    <n v="230"/>
    <n v="546"/>
    <s v="09:06"/>
    <x v="224"/>
    <n v="7"/>
    <n v="14"/>
    <n v="11"/>
    <n v="2018"/>
    <s v="Wednesday"/>
    <n v="471"/>
    <n v="602"/>
    <n v="98.5"/>
    <n v="9693"/>
    <n v="514"/>
    <n v="283"/>
    <n v="230848"/>
    <n v="18147.304100000001"/>
    <n v="475"/>
    <x v="14"/>
    <n v="2.296343147125272E-2"/>
    <x v="1"/>
  </r>
  <r>
    <n v="231"/>
    <n v="680"/>
    <s v="11:20"/>
    <x v="225"/>
    <n v="10"/>
    <n v="24"/>
    <n v="11"/>
    <n v="2018"/>
    <s v="Saturday"/>
    <n v="469"/>
    <n v="891"/>
    <n v="98.36"/>
    <n v="14274"/>
    <n v="1146"/>
    <n v="323"/>
    <n v="391705"/>
    <n v="35176.212500000001"/>
    <n v="1067"/>
    <x v="14"/>
    <n v="3.3346673566929691E-2"/>
    <x v="1"/>
  </r>
  <r>
    <n v="232"/>
    <n v="435"/>
    <s v="07:15"/>
    <x v="226"/>
    <n v="10"/>
    <n v="4"/>
    <n v="12"/>
    <n v="2018"/>
    <s v="Tuesday"/>
    <n v="509"/>
    <n v="784"/>
    <n v="98"/>
    <n v="14349"/>
    <n v="1813"/>
    <n v="236"/>
    <n v="290716"/>
    <n v="19088.001799999998"/>
    <n v="1766"/>
    <x v="14"/>
    <n v="3.3363737235123078E-2"/>
    <x v="1"/>
  </r>
  <r>
    <n v="233"/>
    <n v="485"/>
    <s v="08:05"/>
    <x v="227"/>
    <n v="10"/>
    <n v="14"/>
    <n v="12"/>
    <n v="2018"/>
    <s v="Friday"/>
    <n v="505"/>
    <n v="646"/>
    <n v="98.4"/>
    <n v="11402"/>
    <n v="513"/>
    <n v="260"/>
    <n v="250995"/>
    <n v="18166.1751"/>
    <n v="460"/>
    <x v="14"/>
    <n v="2.6775028353950903E-2"/>
    <x v="1"/>
  </r>
  <r>
    <n v="234"/>
    <n v="437"/>
    <s v="07:17"/>
    <x v="228"/>
    <n v="9"/>
    <n v="23"/>
    <n v="12"/>
    <n v="2018"/>
    <s v="Sunday"/>
    <n v="703"/>
    <n v="674"/>
    <n v="96.95"/>
    <n v="11363"/>
    <n v="655"/>
    <n v="223"/>
    <n v="225651"/>
    <n v="14020.3652"/>
    <n v="581"/>
    <x v="14"/>
    <n v="2.7173891597971362E-2"/>
    <x v="1"/>
  </r>
  <r>
    <n v="235"/>
    <n v="1318"/>
    <s v="21:58"/>
    <x v="229"/>
    <n v="8"/>
    <n v="31"/>
    <n v="12"/>
    <n v="2018"/>
    <s v="Monday"/>
    <n v="1113"/>
    <n v="1094"/>
    <n v="97.48"/>
    <n v="17415"/>
    <n v="965"/>
    <n v="429"/>
    <n v="372225"/>
    <n v="44452.610500000003"/>
    <n v="874"/>
    <x v="14"/>
    <n v="4.1852912161333911E-2"/>
    <x v="2"/>
  </r>
  <r>
    <n v="236"/>
    <n v="498"/>
    <s v="08:18"/>
    <x v="230"/>
    <n v="11"/>
    <n v="11"/>
    <n v="1"/>
    <n v="2019"/>
    <s v="Friday"/>
    <n v="431"/>
    <n v="554"/>
    <n v="97.29"/>
    <n v="11978"/>
    <n v="763"/>
    <n v="269"/>
    <n v="259918"/>
    <n v="19451.204600000001"/>
    <n v="686"/>
    <x v="14"/>
    <n v="2.7649541348862064E-2"/>
    <x v="1"/>
  </r>
  <r>
    <n v="237"/>
    <n v="638"/>
    <s v="10:38"/>
    <x v="231"/>
    <n v="10"/>
    <n v="21"/>
    <n v="1"/>
    <n v="2019"/>
    <s v="Monday"/>
    <n v="455"/>
    <n v="403"/>
    <n v="97.99"/>
    <n v="10429"/>
    <n v="540"/>
    <n v="269"/>
    <n v="220024"/>
    <n v="16467.834599999998"/>
    <n v="478"/>
    <x v="14"/>
    <n v="2.4074702862347155E-2"/>
    <x v="1"/>
  </r>
  <r>
    <n v="238"/>
    <n v="809"/>
    <s v="13:29"/>
    <x v="232"/>
    <n v="9"/>
    <n v="30"/>
    <n v="1"/>
    <n v="2019"/>
    <s v="Wednesday"/>
    <n v="539"/>
    <n v="512"/>
    <n v="97.16"/>
    <n v="7355"/>
    <n v="522"/>
    <n v="230"/>
    <n v="155912"/>
    <n v="9983.27"/>
    <n v="477"/>
    <x v="14"/>
    <n v="1.7929649354203082E-2"/>
    <x v="1"/>
  </r>
  <r>
    <n v="239"/>
    <n v="467"/>
    <s v="07:47"/>
    <x v="233"/>
    <n v="6"/>
    <n v="5"/>
    <n v="2"/>
    <n v="2019"/>
    <s v="Tuesday"/>
    <n v="462"/>
    <n v="436"/>
    <n v="97.49"/>
    <n v="10932"/>
    <n v="791"/>
    <n v="237"/>
    <n v="269294"/>
    <n v="17755.971799999999"/>
    <n v="726"/>
    <x v="14"/>
    <n v="2.5232899340973405E-2"/>
    <x v="1"/>
  </r>
  <r>
    <n v="240"/>
    <n v="545"/>
    <s v="09:05"/>
    <x v="234"/>
    <n v="12"/>
    <n v="17"/>
    <n v="2"/>
    <n v="2019"/>
    <s v="Sunday"/>
    <n v="582"/>
    <n v="1379"/>
    <n v="98.65"/>
    <n v="16430"/>
    <n v="1107"/>
    <n v="265"/>
    <n v="396276"/>
    <n v="29229.612099999998"/>
    <n v="1030"/>
    <x v="14"/>
    <n v="3.9227240218076234E-2"/>
    <x v="1"/>
  </r>
  <r>
    <n v="241"/>
    <n v="463"/>
    <s v="07:43"/>
    <x v="235"/>
    <n v="21"/>
    <n v="10"/>
    <n v="3"/>
    <n v="2019"/>
    <s v="Sunday"/>
    <n v="490"/>
    <n v="373"/>
    <n v="98.09"/>
    <n v="9918"/>
    <n v="427"/>
    <n v="250"/>
    <n v="223655"/>
    <n v="15583.9773"/>
    <n v="346"/>
    <x v="15"/>
    <n v="2.2995425849115323E-2"/>
    <x v="1"/>
  </r>
  <r>
    <n v="242"/>
    <n v="512"/>
    <s v="08:32"/>
    <x v="236"/>
    <n v="22"/>
    <n v="1"/>
    <n v="4"/>
    <n v="2019"/>
    <s v="Monday"/>
    <n v="528"/>
    <n v="538"/>
    <n v="98.72"/>
    <n v="8895"/>
    <n v="285"/>
    <n v="276"/>
    <n v="121386"/>
    <n v="9330.6144000000004"/>
    <n v="231"/>
    <x v="15"/>
    <n v="2.1246399859292994E-2"/>
    <x v="1"/>
  </r>
  <r>
    <n v="243"/>
    <n v="534"/>
    <s v="08:54"/>
    <x v="237"/>
    <n v="21"/>
    <n v="22"/>
    <n v="4"/>
    <n v="2019"/>
    <s v="Monday"/>
    <n v="352"/>
    <n v="222"/>
    <n v="98.38"/>
    <n v="8888"/>
    <n v="308"/>
    <n v="261"/>
    <n v="151469"/>
    <n v="11022.5998"/>
    <n v="255"/>
    <x v="15"/>
    <n v="2.018205355573038E-2"/>
    <x v="1"/>
  </r>
  <r>
    <n v="244"/>
    <n v="588"/>
    <s v="09:48"/>
    <x v="238"/>
    <n v="27"/>
    <n v="19"/>
    <n v="5"/>
    <n v="2019"/>
    <s v="Sunday"/>
    <n v="361"/>
    <n v="372"/>
    <n v="97.79"/>
    <n v="10856"/>
    <n v="382"/>
    <n v="266"/>
    <n v="202049"/>
    <n v="14971.502200000001"/>
    <n v="295"/>
    <x v="15"/>
    <n v="2.4718856336647572E-2"/>
    <x v="1"/>
  </r>
  <r>
    <n v="245"/>
    <n v="534"/>
    <s v="08:54"/>
    <x v="239"/>
    <n v="16"/>
    <n v="4"/>
    <n v="6"/>
    <n v="2019"/>
    <s v="Tuesday"/>
    <n v="484"/>
    <n v="432"/>
    <n v="97.74"/>
    <n v="12871"/>
    <n v="959"/>
    <n v="265"/>
    <n v="327178"/>
    <n v="24111.417099999999"/>
    <n v="871"/>
    <x v="15"/>
    <n v="2.9407099172781094E-2"/>
    <x v="1"/>
  </r>
  <r>
    <n v="246"/>
    <n v="615"/>
    <s v="10:15"/>
    <x v="240"/>
    <n v="25"/>
    <n v="29"/>
    <n v="6"/>
    <n v="2019"/>
    <s v="Saturday"/>
    <n v="417"/>
    <n v="334"/>
    <n v="98.08"/>
    <n v="11743"/>
    <n v="568"/>
    <n v="303"/>
    <n v="228563"/>
    <n v="19251.718099999998"/>
    <n v="494"/>
    <x v="15"/>
    <n v="2.664918380102466E-2"/>
    <x v="1"/>
  </r>
  <r>
    <n v="247"/>
    <n v="545"/>
    <s v="09:05"/>
    <x v="241"/>
    <n v="20"/>
    <n v="19"/>
    <n v="7"/>
    <n v="2019"/>
    <s v="Friday"/>
    <n v="460"/>
    <n v="348"/>
    <n v="97.86"/>
    <n v="11551"/>
    <n v="803"/>
    <n v="268"/>
    <n v="192874"/>
    <n v="14408.8817"/>
    <n v="701"/>
    <x v="15"/>
    <n v="2.6361234400261231E-2"/>
    <x v="1"/>
  </r>
  <r>
    <n v="248"/>
    <n v="613"/>
    <s v="10:13"/>
    <x v="242"/>
    <n v="24"/>
    <n v="12"/>
    <n v="8"/>
    <n v="2019"/>
    <s v="Monday"/>
    <n v="350"/>
    <n v="314"/>
    <n v="98.22"/>
    <n v="11131"/>
    <n v="596"/>
    <n v="302"/>
    <n v="249471"/>
    <n v="20964.2582"/>
    <n v="527"/>
    <x v="15"/>
    <n v="2.5158245792627331E-2"/>
    <x v="1"/>
  </r>
  <r>
    <n v="249"/>
    <n v="797"/>
    <s v="13:17"/>
    <x v="243"/>
    <n v="28"/>
    <n v="9"/>
    <n v="9"/>
    <n v="2019"/>
    <s v="Monday"/>
    <n v="1234"/>
    <n v="656"/>
    <n v="99.14"/>
    <n v="19610"/>
    <n v="1197"/>
    <n v="349"/>
    <n v="207817"/>
    <n v="20200.887699999999"/>
    <n v="1120"/>
    <x v="15"/>
    <n v="4.5858608269731885E-2"/>
    <x v="1"/>
  </r>
  <r>
    <n v="250"/>
    <n v="545"/>
    <s v="09:05"/>
    <x v="244"/>
    <n v="21"/>
    <n v="30"/>
    <n v="9"/>
    <n v="2019"/>
    <s v="Monday"/>
    <n v="394"/>
    <n v="564"/>
    <n v="98.64"/>
    <n v="10905"/>
    <n v="567"/>
    <n v="253"/>
    <n v="186472"/>
    <n v="13114.9264"/>
    <n v="494"/>
    <x v="15"/>
    <n v="2.5303286972271133E-2"/>
    <x v="1"/>
  </r>
  <r>
    <n v="251"/>
    <n v="648"/>
    <s v="10:48"/>
    <x v="245"/>
    <n v="24"/>
    <n v="24"/>
    <n v="10"/>
    <n v="2019"/>
    <s v="Thursday"/>
    <n v="502"/>
    <n v="799"/>
    <n v="98.56"/>
    <n v="16989"/>
    <n v="1523"/>
    <n v="309"/>
    <n v="343319"/>
    <n v="29472.824799999999"/>
    <n v="1437"/>
    <x v="15"/>
    <n v="3.9011811407134708E-2"/>
    <x v="1"/>
  </r>
  <r>
    <n v="252"/>
    <n v="602"/>
    <s v="10:02"/>
    <x v="246"/>
    <n v="24"/>
    <n v="17"/>
    <n v="11"/>
    <n v="2019"/>
    <s v="Sunday"/>
    <n v="309"/>
    <n v="360"/>
    <n v="98.79"/>
    <n v="7810"/>
    <n v="180"/>
    <n v="314"/>
    <n v="112983"/>
    <n v="9874.8711000000003"/>
    <n v="108"/>
    <x v="15"/>
    <n v="1.8085355326467753E-2"/>
    <x v="1"/>
  </r>
  <r>
    <n v="253"/>
    <n v="598"/>
    <s v="09:58"/>
    <x v="247"/>
    <n v="27"/>
    <n v="14"/>
    <n v="12"/>
    <n v="2019"/>
    <s v="Saturday"/>
    <n v="301"/>
    <n v="572"/>
    <n v="99.01"/>
    <n v="9397"/>
    <n v="376"/>
    <n v="297"/>
    <n v="137281"/>
    <n v="11339.8539"/>
    <n v="325"/>
    <x v="15"/>
    <n v="2.1905484043262625E-2"/>
    <x v="1"/>
  </r>
  <r>
    <n v="254"/>
    <n v="501"/>
    <s v="08:21"/>
    <x v="248"/>
    <n v="29"/>
    <n v="12"/>
    <n v="1"/>
    <n v="2020"/>
    <s v="Sunday"/>
    <n v="332"/>
    <n v="238"/>
    <n v="98.94"/>
    <n v="8891"/>
    <n v="183"/>
    <n v="261"/>
    <n v="138645"/>
    <n v="10057.4768"/>
    <n v="132"/>
    <x v="15"/>
    <n v="2.0179920597206205E-2"/>
    <x v="1"/>
  </r>
  <r>
    <n v="255"/>
    <n v="480"/>
    <s v="08:00"/>
    <x v="249"/>
    <n v="13"/>
    <n v="25"/>
    <n v="1"/>
    <n v="2020"/>
    <s v="Saturday"/>
    <n v="259"/>
    <n v="449"/>
    <n v="98.8"/>
    <n v="11931"/>
    <n v="504"/>
    <n v="235"/>
    <n v="209530"/>
    <n v="13702.5813"/>
    <n v="431"/>
    <x v="15"/>
    <n v="2.6958462787029829E-2"/>
    <x v="1"/>
  </r>
  <r>
    <n v="256"/>
    <n v="497"/>
    <s v="08:17"/>
    <x v="250"/>
    <n v="31"/>
    <n v="25"/>
    <n v="2"/>
    <n v="2020"/>
    <s v="Tuesday"/>
    <n v="989"/>
    <n v="313"/>
    <n v="98.54"/>
    <n v="10022"/>
    <n v="321"/>
    <n v="249"/>
    <n v="142820"/>
    <n v="9903.9793000000009"/>
    <n v="255"/>
    <x v="15"/>
    <n v="2.4153622327741577E-2"/>
    <x v="1"/>
  </r>
  <r>
    <n v="257"/>
    <n v="1008"/>
    <s v="16:48"/>
    <x v="251"/>
    <n v="27"/>
    <n v="23"/>
    <n v="3"/>
    <n v="2020"/>
    <s v="Monday"/>
    <n v="1182"/>
    <n v="706"/>
    <n v="98.97"/>
    <n v="14894"/>
    <n v="1189"/>
    <n v="378"/>
    <n v="241060"/>
    <n v="25370.545099999999"/>
    <n v="1125"/>
    <x v="16"/>
    <n v="3.5795309952680952E-2"/>
    <x v="2"/>
  </r>
  <r>
    <n v="258"/>
    <n v="1072"/>
    <s v="17:52"/>
    <x v="252"/>
    <n v="30"/>
    <n v="22"/>
    <n v="4"/>
    <n v="2020"/>
    <s v="Wednesday"/>
    <n v="483"/>
    <n v="817"/>
    <n v="98.78"/>
    <n v="12680"/>
    <n v="455"/>
    <n v="443"/>
    <n v="197294"/>
    <n v="24321.5906"/>
    <n v="394"/>
    <x v="16"/>
    <n v="2.9818760167946597E-2"/>
    <x v="2"/>
  </r>
  <r>
    <n v="259"/>
    <n v="1057"/>
    <s v="17:37"/>
    <x v="253"/>
    <n v="30"/>
    <n v="22"/>
    <n v="5"/>
    <n v="2020"/>
    <s v="Friday"/>
    <n v="765"/>
    <n v="500"/>
    <n v="98.89"/>
    <n v="13771"/>
    <n v="338"/>
    <n v="468"/>
    <n v="181882"/>
    <n v="23667.008399999999"/>
    <n v="252"/>
    <x v="16"/>
    <n v="3.2071164369473888E-2"/>
    <x v="2"/>
  </r>
  <r>
    <n v="260"/>
    <n v="1100"/>
    <s v="18:20"/>
    <x v="254"/>
    <n v="30"/>
    <n v="21"/>
    <n v="6"/>
    <n v="2020"/>
    <s v="Sunday"/>
    <n v="474"/>
    <n v="735"/>
    <n v="98.89"/>
    <n v="15086"/>
    <n v="988"/>
    <n v="452"/>
    <n v="302999"/>
    <n v="38104.215400000001"/>
    <n v="866"/>
    <x v="16"/>
    <n v="3.475655915140842E-2"/>
    <x v="2"/>
  </r>
  <r>
    <n v="261"/>
    <n v="1038"/>
    <s v="17:18"/>
    <x v="255"/>
    <n v="21"/>
    <n v="12"/>
    <n v="7"/>
    <n v="2020"/>
    <s v="Sunday"/>
    <n v="544"/>
    <n v="828"/>
    <n v="99.11"/>
    <n v="12571"/>
    <n v="470"/>
    <n v="432"/>
    <n v="151119"/>
    <n v="18162.204099999999"/>
    <n v="392"/>
    <x v="16"/>
    <n v="2.9739840702552173E-2"/>
    <x v="2"/>
  </r>
  <r>
    <n v="262"/>
    <n v="605"/>
    <s v="10:05"/>
    <x v="256"/>
    <n v="38"/>
    <n v="19"/>
    <n v="8"/>
    <n v="2020"/>
    <s v="Wednesday"/>
    <n v="573"/>
    <n v="241"/>
    <n v="98.69"/>
    <n v="10742"/>
    <n v="401"/>
    <n v="299"/>
    <n v="146493"/>
    <n v="12204.544400000001"/>
    <n v="315"/>
    <x v="16"/>
    <n v="2.4648468705349844E-2"/>
    <x v="1"/>
  </r>
  <r>
    <n v="263"/>
    <n v="530"/>
    <s v="08:50"/>
    <x v="257"/>
    <n v="28"/>
    <n v="16"/>
    <n v="9"/>
    <n v="2020"/>
    <s v="Wednesday"/>
    <n v="384"/>
    <n v="185"/>
    <n v="99.14"/>
    <n v="8803"/>
    <n v="133"/>
    <n v="286"/>
    <n v="102769"/>
    <n v="8187.4587000000001"/>
    <n v="81"/>
    <x v="16"/>
    <n v="1.9990087288554757E-2"/>
    <x v="1"/>
  </r>
  <r>
    <n v="264"/>
    <n v="663"/>
    <s v="11:03"/>
    <x v="258"/>
    <n v="4"/>
    <n v="20"/>
    <n v="9"/>
    <n v="2020"/>
    <s v="Sunday"/>
    <n v="294"/>
    <n v="254"/>
    <n v="98.94"/>
    <n v="8300"/>
    <n v="175"/>
    <n v="348"/>
    <n v="89916"/>
    <n v="8694.7829999999994"/>
    <n v="136"/>
    <x v="16"/>
    <n v="1.88724170218878E-2"/>
    <x v="1"/>
  </r>
  <r>
    <n v="265"/>
    <n v="519"/>
    <s v="08:39"/>
    <x v="259"/>
    <n v="37"/>
    <n v="27"/>
    <n v="10"/>
    <n v="2020"/>
    <s v="Tuesday"/>
    <n v="342"/>
    <n v="1520"/>
    <n v="99.16"/>
    <n v="12617"/>
    <n v="471"/>
    <n v="294"/>
    <n v="170779"/>
    <n v="13965.012500000001"/>
    <n v="428"/>
    <x v="16"/>
    <n v="3.0883106471509207E-2"/>
    <x v="1"/>
  </r>
  <r>
    <n v="266"/>
    <n v="691"/>
    <s v="11:31"/>
    <x v="260"/>
    <n v="14"/>
    <n v="10"/>
    <n v="11"/>
    <n v="2020"/>
    <s v="Tuesday"/>
    <n v="290"/>
    <n v="276"/>
    <n v="98.69"/>
    <n v="12992"/>
    <n v="1154"/>
    <n v="333"/>
    <n v="218899"/>
    <n v="20251.1633"/>
    <n v="1073"/>
    <x v="16"/>
    <n v="2.8918651670745345E-2"/>
    <x v="1"/>
  </r>
  <r>
    <n v="267"/>
    <n v="626"/>
    <s v="10:26"/>
    <x v="261"/>
    <n v="23"/>
    <n v="3"/>
    <n v="12"/>
    <n v="2020"/>
    <s v="Thursday"/>
    <n v="251"/>
    <n v="293"/>
    <n v="99"/>
    <n v="7951"/>
    <n v="262"/>
    <n v="338"/>
    <n v="102047"/>
    <n v="9583.1926000000003"/>
    <n v="220"/>
    <x v="16"/>
    <n v="1.8119482662854527E-2"/>
    <x v="1"/>
  </r>
  <r>
    <n v="268"/>
    <n v="767"/>
    <s v="12:47"/>
    <x v="262"/>
    <n v="27"/>
    <n v="30"/>
    <n v="12"/>
    <n v="2020"/>
    <s v="Wednesday"/>
    <n v="266"/>
    <n v="341"/>
    <n v="99.38"/>
    <n v="7259"/>
    <n v="159"/>
    <n v="389"/>
    <n v="83862"/>
    <n v="9070.1005000000005"/>
    <n v="126"/>
    <x v="16"/>
    <n v="1.6777851751149351E-2"/>
    <x v="1"/>
  </r>
  <r>
    <n v="269"/>
    <n v="791"/>
    <s v="13:11"/>
    <x v="263"/>
    <n v="9"/>
    <n v="8"/>
    <n v="1"/>
    <n v="2021"/>
    <s v="Friday"/>
    <n v="434"/>
    <n v="1390"/>
    <n v="99.06"/>
    <n v="9845"/>
    <n v="310"/>
    <n v="366"/>
    <n v="119744"/>
    <n v="12197.1517"/>
    <n v="269"/>
    <x v="16"/>
    <n v="2.4889493018581461E-2"/>
    <x v="1"/>
  </r>
  <r>
    <n v="270"/>
    <n v="1723"/>
    <s v="28:43"/>
    <x v="264"/>
    <n v="12"/>
    <n v="20"/>
    <n v="1"/>
    <n v="2021"/>
    <s v="Wednesday"/>
    <n v="198"/>
    <n v="56"/>
    <n v="97.83"/>
    <n v="3520"/>
    <n v="115"/>
    <n v="395"/>
    <n v="41517"/>
    <n v="4558.4979000000003"/>
    <n v="92"/>
    <x v="16"/>
    <n v="8.0497854702310766E-3"/>
    <x v="2"/>
  </r>
  <r>
    <n v="271"/>
    <n v="547"/>
    <s v="09:07"/>
    <x v="265"/>
    <n v="11"/>
    <n v="31"/>
    <n v="1"/>
    <n v="2021"/>
    <s v="Sunday"/>
    <n v="437"/>
    <n v="57"/>
    <n v="98.22"/>
    <n v="5578"/>
    <n v="96"/>
    <n v="286"/>
    <n v="46865"/>
    <n v="3725.9108000000001"/>
    <n v="72"/>
    <x v="16"/>
    <n v="1.2951324158781953E-2"/>
    <x v="1"/>
  </r>
  <r>
    <n v="272"/>
    <n v="476"/>
    <s v="07:56"/>
    <x v="266"/>
    <n v="16"/>
    <n v="16"/>
    <n v="2"/>
    <n v="2021"/>
    <s v="Tuesday"/>
    <n v="216"/>
    <n v="124"/>
    <n v="98.44"/>
    <n v="3033"/>
    <n v="164"/>
    <n v="126"/>
    <n v="46871"/>
    <n v="1646.7245"/>
    <n v="132"/>
    <x v="16"/>
    <n v="7.1944691020374724E-3"/>
    <x v="1"/>
  </r>
  <r>
    <n v="273"/>
    <n v="1199"/>
    <s v="19:59"/>
    <x v="267"/>
    <n v="14"/>
    <n v="2"/>
    <n v="3"/>
    <n v="2021"/>
    <s v="Tuesday"/>
    <n v="378"/>
    <n v="148"/>
    <n v="98.82"/>
    <n v="6284"/>
    <n v="125"/>
    <n v="565"/>
    <n v="73197"/>
    <n v="11496.6335"/>
    <n v="92"/>
    <x v="16"/>
    <n v="1.4525447549622053E-2"/>
    <x v="2"/>
  </r>
  <r>
    <n v="274"/>
    <n v="539"/>
    <s v="08:59"/>
    <x v="268"/>
    <n v="12"/>
    <n v="14"/>
    <n v="3"/>
    <n v="2021"/>
    <s v="Sunday"/>
    <n v="305"/>
    <n v="153"/>
    <n v="99.07"/>
    <n v="6306"/>
    <n v="1071"/>
    <n v="323"/>
    <n v="58306"/>
    <n v="5242.9164000000001"/>
    <n v="358"/>
    <x v="16"/>
    <n v="1.442733145751007E-2"/>
    <x v="1"/>
  </r>
  <r>
    <n v="275"/>
    <n v="435"/>
    <s v="07:15"/>
    <x v="269"/>
    <n v="9"/>
    <n v="23"/>
    <n v="3"/>
    <n v="2021"/>
    <s v="Tuesday"/>
    <n v="285"/>
    <n v="119"/>
    <n v="99.13"/>
    <n v="5689"/>
    <n v="79"/>
    <n v="259"/>
    <n v="60438"/>
    <n v="4350.2705999999998"/>
    <n v="62"/>
    <x v="16"/>
    <n v="1.2996116287789598E-2"/>
    <x v="1"/>
  </r>
  <r>
    <n v="276"/>
    <n v="568"/>
    <s v="09:28"/>
    <x v="270"/>
    <n v="10"/>
    <n v="2"/>
    <n v="4"/>
    <n v="2021"/>
    <s v="Friday"/>
    <n v="199"/>
    <n v="67"/>
    <n v="98.89"/>
    <n v="4898"/>
    <n v="143"/>
    <n v="349"/>
    <n v="61491"/>
    <n v="5971.1079"/>
    <n v="125"/>
    <x v="17"/>
    <n v="1.1014597818832347E-2"/>
    <x v="1"/>
  </r>
  <r>
    <n v="277"/>
    <n v="417"/>
    <s v="06:57"/>
    <x v="271"/>
    <n v="7"/>
    <n v="9"/>
    <n v="4"/>
    <n v="2021"/>
    <s v="Friday"/>
    <n v="205"/>
    <n v="106"/>
    <n v="99.18"/>
    <n v="5956"/>
    <n v="246"/>
    <n v="240"/>
    <n v="70755"/>
    <n v="4736.3991999999998"/>
    <n v="225"/>
    <x v="17"/>
    <n v="1.3367251070995801E-2"/>
    <x v="1"/>
  </r>
  <r>
    <n v="278"/>
    <n v="470"/>
    <s v="07:50"/>
    <x v="272"/>
    <n v="7"/>
    <n v="16"/>
    <n v="4"/>
    <n v="2021"/>
    <s v="Friday"/>
    <n v="294"/>
    <n v="394"/>
    <n v="99.02"/>
    <n v="11806"/>
    <n v="1877"/>
    <n v="259"/>
    <n v="188324"/>
    <n v="13579.6605"/>
    <n v="1824"/>
    <x v="17"/>
    <n v="2.664918380102466E-2"/>
    <x v="1"/>
  </r>
  <r>
    <n v="279"/>
    <n v="407"/>
    <s v="06:47"/>
    <x v="273"/>
    <n v="17"/>
    <n v="3"/>
    <n v="5"/>
    <n v="2021"/>
    <s v="Monday"/>
    <n v="184"/>
    <n v="141"/>
    <n v="99.14"/>
    <n v="6891"/>
    <n v="306"/>
    <n v="247"/>
    <n v="97296"/>
    <n v="6688.0371999999998"/>
    <n v="278"/>
    <x v="17"/>
    <n v="1.5391428710436524E-2"/>
    <x v="1"/>
  </r>
  <r>
    <n v="280"/>
    <n v="597"/>
    <s v="09:57"/>
    <x v="274"/>
    <n v="20"/>
    <n v="23"/>
    <n v="5"/>
    <n v="2021"/>
    <s v="Sunday"/>
    <n v="239"/>
    <n v="118"/>
    <n v="99.6"/>
    <n v="5770"/>
    <n v="150"/>
    <n v="311"/>
    <n v="73403"/>
    <n v="6353.4408999999996"/>
    <n v="114"/>
    <x v="17"/>
    <n v="1.3068636877611501E-2"/>
    <x v="1"/>
  </r>
  <r>
    <n v="281"/>
    <n v="842"/>
    <s v="14:02"/>
    <x v="275"/>
    <n v="21"/>
    <n v="13"/>
    <n v="6"/>
    <n v="2021"/>
    <s v="Sunday"/>
    <n v="179"/>
    <n v="116"/>
    <n v="99.54"/>
    <n v="5610"/>
    <n v="115"/>
    <n v="450"/>
    <n v="56888"/>
    <n v="7120.9803000000002"/>
    <n v="95"/>
    <x v="17"/>
    <n v="1.2595120085244967E-2"/>
    <x v="1"/>
  </r>
  <r>
    <n v="282"/>
    <n v="481"/>
    <s v="08:01"/>
    <x v="276"/>
    <n v="13"/>
    <n v="26"/>
    <n v="6"/>
    <n v="2021"/>
    <s v="Saturday"/>
    <n v="181"/>
    <n v="148"/>
    <n v="99.19"/>
    <n v="6228"/>
    <n v="274"/>
    <n v="254"/>
    <n v="87480"/>
    <n v="6172.2624999999998"/>
    <n v="233"/>
    <x v="17"/>
    <n v="1.3985809043006139E-2"/>
    <x v="1"/>
  </r>
  <r>
    <n v="283"/>
    <n v="484"/>
    <s v="08:04"/>
    <x v="277"/>
    <n v="9"/>
    <n v="5"/>
    <n v="7"/>
    <n v="2021"/>
    <s v="Monday"/>
    <n v="220"/>
    <n v="128"/>
    <n v="99.32"/>
    <n v="6128"/>
    <n v="204"/>
    <n v="261"/>
    <n v="82942"/>
    <n v="6024.2695999999996"/>
    <n v="168"/>
    <x v="17"/>
    <n v="1.3813039402548079E-2"/>
    <x v="1"/>
  </r>
  <r>
    <n v="284"/>
    <n v="782"/>
    <s v="13:02"/>
    <x v="278"/>
    <n v="31"/>
    <n v="5"/>
    <n v="8"/>
    <n v="2021"/>
    <s v="Thursday"/>
    <n v="206"/>
    <n v="285"/>
    <n v="98.84"/>
    <n v="7011"/>
    <n v="352"/>
    <n v="400"/>
    <n v="93487"/>
    <n v="10398.638999999999"/>
    <n v="305"/>
    <x v="17"/>
    <n v="1.600145484835017E-2"/>
    <x v="1"/>
  </r>
  <r>
    <n v="285"/>
    <n v="448"/>
    <s v="07:28"/>
    <x v="279"/>
    <n v="27"/>
    <n v="1"/>
    <n v="9"/>
    <n v="2021"/>
    <s v="Wednesday"/>
    <n v="74"/>
    <n v="64"/>
    <n v="99.17"/>
    <n v="3693"/>
    <n v="70"/>
    <n v="275"/>
    <n v="44826"/>
    <n v="3435.0653000000002"/>
    <n v="45"/>
    <x v="17"/>
    <n v="8.171364106108971E-3"/>
    <x v="1"/>
  </r>
  <r>
    <n v="286"/>
    <n v="611"/>
    <s v="10:11"/>
    <x v="280"/>
    <n v="3"/>
    <n v="4"/>
    <n v="9"/>
    <n v="2021"/>
    <s v="Saturday"/>
    <n v="161"/>
    <n v="247"/>
    <n v="99.23"/>
    <n v="7204"/>
    <n v="431"/>
    <n v="338"/>
    <n v="99292"/>
    <n v="9331.2469999999994"/>
    <n v="395"/>
    <x v="17"/>
    <n v="1.6236080286009261E-2"/>
    <x v="1"/>
  </r>
  <r>
    <n v="287"/>
    <n v="525"/>
    <s v="08:45"/>
    <x v="281"/>
    <n v="17"/>
    <n v="21"/>
    <n v="9"/>
    <n v="2021"/>
    <s v="Tuesday"/>
    <n v="133"/>
    <n v="115"/>
    <n v="99.35"/>
    <n v="4455"/>
    <n v="148"/>
    <n v="313"/>
    <n v="51100"/>
    <n v="4453.7483000000002"/>
    <n v="120"/>
    <x v="17"/>
    <n v="1.0031303939188328E-2"/>
    <x v="1"/>
  </r>
  <r>
    <n v="288"/>
    <n v="767"/>
    <s v="12:47"/>
    <x v="282"/>
    <n v="12"/>
    <n v="3"/>
    <n v="10"/>
    <n v="2021"/>
    <s v="Sunday"/>
    <n v="183"/>
    <n v="186"/>
    <n v="99.01"/>
    <n v="6715"/>
    <n v="632"/>
    <n v="414"/>
    <n v="99797"/>
    <n v="11487.999900000001"/>
    <n v="591"/>
    <x v="17"/>
    <n v="1.5109878185245612E-2"/>
    <x v="1"/>
  </r>
  <r>
    <n v="289"/>
    <n v="699"/>
    <s v="11:39"/>
    <x v="283"/>
    <n v="23"/>
    <n v="26"/>
    <n v="10"/>
    <n v="2021"/>
    <s v="Tuesday"/>
    <n v="204"/>
    <n v="232"/>
    <n v="99.26"/>
    <n v="6398"/>
    <n v="379"/>
    <n v="387"/>
    <n v="99196"/>
    <n v="10671.871499999999"/>
    <n v="350"/>
    <x v="17"/>
    <n v="1.4576638554202218E-2"/>
    <x v="1"/>
  </r>
  <r>
    <n v="290"/>
    <n v="517"/>
    <s v="08:37"/>
    <x v="284"/>
    <n v="10"/>
    <n v="5"/>
    <n v="11"/>
    <n v="2021"/>
    <s v="Friday"/>
    <n v="215"/>
    <n v="180"/>
    <n v="99.32"/>
    <n v="6768"/>
    <n v="1028"/>
    <n v="315"/>
    <n v="89284"/>
    <n v="7808.5003999999999"/>
    <n v="995"/>
    <x v="17"/>
    <n v="1.5278381908655325E-2"/>
    <x v="1"/>
  </r>
  <r>
    <n v="291"/>
    <n v="951"/>
    <s v="15:51"/>
    <x v="285"/>
    <n v="7"/>
    <n v="12"/>
    <n v="11"/>
    <n v="2021"/>
    <s v="Friday"/>
    <n v="512"/>
    <n v="280"/>
    <n v="99.42"/>
    <n v="7683"/>
    <n v="554"/>
    <n v="446"/>
    <n v="77596"/>
    <n v="9621.2508999999991"/>
    <n v="532"/>
    <x v="17"/>
    <n v="1.8076823492371056E-2"/>
    <x v="2"/>
  </r>
  <r>
    <n v="292"/>
    <n v="629"/>
    <s v="10:29"/>
    <x v="286"/>
    <n v="5"/>
    <n v="17"/>
    <n v="11"/>
    <n v="2021"/>
    <s v="Wednesday"/>
    <n v="168"/>
    <n v="252"/>
    <n v="99.1"/>
    <n v="7034"/>
    <n v="899"/>
    <n v="364"/>
    <n v="114621"/>
    <n v="11610.941500000001"/>
    <n v="862"/>
    <x v="17"/>
    <n v="1.5899072839189836E-2"/>
    <x v="1"/>
  </r>
  <r>
    <n v="293"/>
    <n v="848"/>
    <s v="14:08"/>
    <x v="287"/>
    <n v="8"/>
    <n v="25"/>
    <n v="11"/>
    <n v="2021"/>
    <s v="Thursday"/>
    <n v="166"/>
    <n v="132"/>
    <n v="99.22"/>
    <n v="6899"/>
    <n v="629"/>
    <n v="432"/>
    <n v="101025"/>
    <n v="12136.250700000001"/>
    <n v="602"/>
    <x v="17"/>
    <n v="1.5350902498477228E-2"/>
    <x v="1"/>
  </r>
  <r>
    <n v="294"/>
    <n v="748"/>
    <s v="12:28"/>
    <x v="288"/>
    <n v="22"/>
    <n v="17"/>
    <n v="12"/>
    <n v="2021"/>
    <s v="Friday"/>
    <n v="275"/>
    <n v="279"/>
    <n v="99.31"/>
    <n v="6637"/>
    <n v="613"/>
    <n v="391"/>
    <n v="67556"/>
    <n v="7350.7817999999997"/>
    <n v="581"/>
    <x v="18"/>
    <n v="1.5338104747332186E-2"/>
    <x v="1"/>
  </r>
  <r>
    <n v="295"/>
    <n v="572"/>
    <s v="09:32"/>
    <x v="289"/>
    <n v="42"/>
    <n v="28"/>
    <n v="1"/>
    <n v="2022"/>
    <s v="Friday"/>
    <n v="136"/>
    <n v="103"/>
    <n v="99.2"/>
    <n v="4451"/>
    <n v="178"/>
    <n v="310"/>
    <n v="59232"/>
    <n v="5107.5537000000004"/>
    <n v="131"/>
    <x v="18"/>
    <n v="1.0003575478374072E-2"/>
    <x v="1"/>
  </r>
  <r>
    <n v="296"/>
    <n v="655"/>
    <s v="10:55"/>
    <x v="290"/>
    <n v="10"/>
    <n v="7"/>
    <n v="2"/>
    <n v="2022"/>
    <s v="Monday"/>
    <n v="121"/>
    <n v="64"/>
    <n v="99.18"/>
    <n v="3977"/>
    <n v="110"/>
    <n v="358"/>
    <n v="58394"/>
    <n v="5821.4427999999998"/>
    <n v="86"/>
    <x v="18"/>
    <n v="8.877373377610423E-3"/>
    <x v="1"/>
  </r>
  <r>
    <n v="297"/>
    <n v="939"/>
    <s v="15:39"/>
    <x v="291"/>
    <n v="15"/>
    <n v="22"/>
    <n v="2"/>
    <n v="2022"/>
    <s v="Tuesday"/>
    <n v="246"/>
    <n v="153"/>
    <n v="99.07"/>
    <n v="6788"/>
    <n v="288"/>
    <n v="434"/>
    <n v="131817"/>
    <n v="15919.5872"/>
    <n v="232"/>
    <x v="18"/>
    <n v="1.5329572913235494E-2"/>
    <x v="2"/>
  </r>
  <r>
    <n v="298"/>
    <n v="752"/>
    <s v="12:32"/>
    <x v="292"/>
    <n v="9"/>
    <n v="3"/>
    <n v="3"/>
    <n v="2022"/>
    <s v="Thursday"/>
    <n v="253"/>
    <n v="174"/>
    <n v="99.01"/>
    <n v="7324"/>
    <n v="411"/>
    <n v="353"/>
    <n v="154168"/>
    <n v="15143.1644"/>
    <n v="377"/>
    <x v="18"/>
    <n v="1.6532561520869387E-2"/>
    <x v="1"/>
  </r>
  <r>
    <n v="299"/>
    <n v="721"/>
    <s v="12:01"/>
    <x v="293"/>
    <n v="8"/>
    <n v="11"/>
    <n v="3"/>
    <n v="2022"/>
    <s v="Friday"/>
    <n v="100"/>
    <n v="109"/>
    <n v="99.14"/>
    <n v="5672"/>
    <n v="200"/>
    <n v="384"/>
    <n v="115321"/>
    <n v="12323.499599999999"/>
    <n v="175"/>
    <x v="18"/>
    <n v="1.2543929080664802E-2"/>
    <x v="1"/>
  </r>
  <r>
    <n v="300"/>
    <n v="728"/>
    <s v="12:08"/>
    <x v="294"/>
    <n v="9"/>
    <n v="20"/>
    <n v="3"/>
    <n v="2022"/>
    <s v="Sunday"/>
    <n v="115"/>
    <n v="102"/>
    <n v="99.14"/>
    <n v="5907"/>
    <n v="241"/>
    <n v="378"/>
    <n v="122823"/>
    <n v="12919.524600000001"/>
    <n v="206"/>
    <x v="18"/>
    <n v="1.306223800203898E-2"/>
    <x v="1"/>
  </r>
  <r>
    <n v="301"/>
    <n v="738"/>
    <s v="12:18"/>
    <x v="295"/>
    <n v="6"/>
    <n v="26"/>
    <n v="3"/>
    <n v="2022"/>
    <s v="Saturday"/>
    <n v="89"/>
    <n v="218"/>
    <n v="99.1"/>
    <n v="5408"/>
    <n v="116"/>
    <n v="333"/>
    <n v="87281"/>
    <n v="8087.5509000000002"/>
    <n v="96"/>
    <x v="18"/>
    <n v="1.2189857965651987E-2"/>
    <x v="1"/>
  </r>
  <r>
    <n v="302"/>
    <n v="602"/>
    <s v="10:02"/>
    <x v="296"/>
    <n v="14"/>
    <n v="9"/>
    <n v="4"/>
    <n v="2022"/>
    <s v="Saturday"/>
    <n v="151"/>
    <n v="194"/>
    <n v="98.99"/>
    <n v="8727"/>
    <n v="827"/>
    <n v="304"/>
    <n v="156377"/>
    <n v="13241.9"/>
    <n v="766"/>
    <x v="18"/>
    <n v="1.935019973130268E-2"/>
    <x v="1"/>
  </r>
  <r>
    <n v="303"/>
    <n v="523"/>
    <s v="08:43"/>
    <x v="297"/>
    <n v="10"/>
    <n v="19"/>
    <n v="4"/>
    <n v="2022"/>
    <s v="Tuesday"/>
    <n v="129"/>
    <n v="127"/>
    <n v="99.52"/>
    <n v="5561"/>
    <n v="171"/>
    <n v="298"/>
    <n v="73769"/>
    <n v="6123.2038000000002"/>
    <n v="133"/>
    <x v="18"/>
    <n v="1.2407419735117694E-2"/>
    <x v="1"/>
  </r>
  <r>
    <n v="304"/>
    <n v="919"/>
    <s v="15:19"/>
    <x v="298"/>
    <n v="29"/>
    <n v="18"/>
    <n v="5"/>
    <n v="2022"/>
    <s v="Wednesday"/>
    <n v="570"/>
    <n v="399"/>
    <n v="99.39"/>
    <n v="7976"/>
    <n v="462"/>
    <n v="397"/>
    <n v="129307"/>
    <n v="14276.8986"/>
    <n v="422"/>
    <x v="18"/>
    <n v="1.9079313998732639E-2"/>
    <x v="2"/>
  </r>
  <r>
    <n v="305"/>
    <n v="513"/>
    <s v="08:33"/>
    <x v="299"/>
    <n v="18"/>
    <n v="5"/>
    <n v="6"/>
    <n v="2022"/>
    <s v="Sunday"/>
    <n v="128"/>
    <n v="157"/>
    <n v="98.99"/>
    <n v="6467"/>
    <n v="591"/>
    <n v="271"/>
    <n v="123401"/>
    <n v="9300.2945999999993"/>
    <n v="560"/>
    <x v="18"/>
    <n v="1.4401735955219987E-2"/>
    <x v="1"/>
  </r>
  <r>
    <n v="306"/>
    <n v="529"/>
    <s v="08:49"/>
    <x v="300"/>
    <n v="16"/>
    <n v="21"/>
    <n v="6"/>
    <n v="2022"/>
    <s v="Tuesday"/>
    <n v="110"/>
    <n v="106"/>
    <n v="99.17"/>
    <n v="4649"/>
    <n v="104"/>
    <n v="304"/>
    <n v="65503"/>
    <n v="5531.0571"/>
    <n v="77"/>
    <x v="18"/>
    <n v="1.0376843220104449E-2"/>
    <x v="1"/>
  </r>
  <r>
    <n v="307"/>
    <n v="508"/>
    <s v="08:28"/>
    <x v="301"/>
    <n v="22"/>
    <n v="13"/>
    <n v="7"/>
    <n v="2022"/>
    <s v="Wednesday"/>
    <n v="145"/>
    <n v="172"/>
    <n v="98.93"/>
    <n v="5925"/>
    <n v="460"/>
    <n v="280"/>
    <n v="104199"/>
    <n v="8118.375"/>
    <n v="421"/>
    <x v="18"/>
    <n v="1.3313927107891463E-2"/>
    <x v="1"/>
  </r>
  <r>
    <n v="308"/>
    <n v="481"/>
    <s v="08:01"/>
    <x v="302"/>
    <n v="9"/>
    <n v="22"/>
    <n v="7"/>
    <n v="2022"/>
    <s v="Friday"/>
    <n v="192"/>
    <n v="146"/>
    <n v="99.48"/>
    <n v="5118"/>
    <n v="143"/>
    <n v="294"/>
    <n v="65130"/>
    <n v="5319.1833999999999"/>
    <n v="119"/>
    <x v="18"/>
    <n v="1.1637421707891031E-2"/>
    <x v="1"/>
  </r>
  <r>
    <n v="309"/>
    <n v="573"/>
    <s v="09:33"/>
    <x v="303"/>
    <n v="7"/>
    <n v="29"/>
    <n v="7"/>
    <n v="2022"/>
    <s v="Friday"/>
    <n v="176"/>
    <n v="187"/>
    <n v="99.25"/>
    <n v="6070"/>
    <n v="730"/>
    <n v="309"/>
    <n v="115316"/>
    <n v="9924.9755000000005"/>
    <n v="702"/>
    <x v="5"/>
    <n v="1.3721322186008614E-2"/>
    <x v="1"/>
  </r>
  <r>
    <n v="310"/>
    <n v="635"/>
    <s v="10:35"/>
    <x v="304"/>
    <n v="11"/>
    <n v="9"/>
    <n v="8"/>
    <n v="2022"/>
    <s v="Tuesday"/>
    <n v="171"/>
    <n v="256"/>
    <n v="99.23"/>
    <n v="7309"/>
    <n v="983"/>
    <n v="328"/>
    <n v="131246"/>
    <n v="11975.941199999999"/>
    <n v="942"/>
    <x v="5"/>
    <n v="1.6500567143006784E-2"/>
    <x v="1"/>
  </r>
  <r>
    <n v="311"/>
    <n v="657"/>
    <s v="10:57"/>
    <x v="305"/>
    <n v="8"/>
    <n v="17"/>
    <n v="8"/>
    <n v="2022"/>
    <s v="Wednesday"/>
    <n v="195"/>
    <n v="174"/>
    <n v="99.18"/>
    <n v="5837"/>
    <n v="314"/>
    <n v="341"/>
    <n v="106765"/>
    <n v="10130.262000000001"/>
    <n v="272"/>
    <x v="5"/>
    <n v="1.3237140601021213E-2"/>
    <x v="1"/>
  </r>
  <r>
    <n v="312"/>
    <n v="692"/>
    <s v="11:32"/>
    <x v="306"/>
    <n v="20"/>
    <n v="6"/>
    <n v="9"/>
    <n v="2022"/>
    <s v="Tuesday"/>
    <n v="133"/>
    <n v="106"/>
    <n v="99.26"/>
    <n v="4830"/>
    <n v="243"/>
    <n v="347"/>
    <n v="95051"/>
    <n v="9169.1373999999996"/>
    <n v="211"/>
    <x v="5"/>
    <n v="1.0811966759035858E-2"/>
    <x v="1"/>
  </r>
  <r>
    <n v="313"/>
    <n v="890"/>
    <s v="14:50"/>
    <x v="307"/>
    <n v="27"/>
    <n v="3"/>
    <n v="10"/>
    <n v="2022"/>
    <s v="Monday"/>
    <n v="182"/>
    <n v="152"/>
    <n v="99.24"/>
    <n v="5646"/>
    <n v="358"/>
    <n v="384"/>
    <n v="122667"/>
    <n v="13097.5216"/>
    <n v="312"/>
    <x v="5"/>
    <n v="1.2755091974557986E-2"/>
    <x v="1"/>
  </r>
  <r>
    <n v="314"/>
    <n v="636"/>
    <s v="10:36"/>
    <x v="308"/>
    <n v="8"/>
    <n v="11"/>
    <n v="10"/>
    <n v="2022"/>
    <s v="Tuesday"/>
    <n v="131"/>
    <n v="145"/>
    <n v="99.18"/>
    <n v="4820"/>
    <n v="174"/>
    <n v="338"/>
    <n v="90999"/>
    <n v="8564.3498999999993"/>
    <n v="150"/>
    <x v="5"/>
    <n v="1.0869556639188543E-2"/>
    <x v="1"/>
  </r>
  <r>
    <n v="315"/>
    <n v="914"/>
    <s v="15:14"/>
    <x v="309"/>
    <n v="14"/>
    <n v="25"/>
    <n v="10"/>
    <n v="2022"/>
    <s v="Tuesday"/>
    <n v="201"/>
    <n v="235"/>
    <n v="99.03"/>
    <n v="5392"/>
    <n v="308"/>
    <n v="413"/>
    <n v="111195"/>
    <n v="12771.498100000001"/>
    <n v="266"/>
    <x v="5"/>
    <n v="1.2430882278883601E-2"/>
    <x v="2"/>
  </r>
  <r>
    <n v="316"/>
    <n v="803"/>
    <s v="13:23"/>
    <x v="310"/>
    <n v="26"/>
    <n v="20"/>
    <n v="11"/>
    <n v="2022"/>
    <s v="Sunday"/>
    <n v="158"/>
    <n v="237"/>
    <n v="99.49"/>
    <n v="5469"/>
    <n v="289"/>
    <n v="385"/>
    <n v="99637"/>
    <n v="10658.046899999999"/>
    <n v="259"/>
    <x v="5"/>
    <n v="1.250766878575385E-2"/>
    <x v="1"/>
  </r>
  <r>
    <n v="317"/>
    <n v="559"/>
    <s v="09:19"/>
    <x v="311"/>
    <n v="30"/>
    <n v="20"/>
    <n v="12"/>
    <n v="2022"/>
    <s v="Tuesday"/>
    <n v="120"/>
    <n v="126"/>
    <n v="99.43"/>
    <n v="3858"/>
    <n v="184"/>
    <n v="302"/>
    <n v="73950"/>
    <n v="6213.415"/>
    <n v="164"/>
    <x v="5"/>
    <n v="8.7536617832083552E-3"/>
    <x v="1"/>
  </r>
  <r>
    <n v="318"/>
    <n v="709"/>
    <s v="11:49"/>
    <x v="312"/>
    <n v="31"/>
    <n v="20"/>
    <n v="1"/>
    <n v="2023"/>
    <s v="Friday"/>
    <n v="118"/>
    <n v="157"/>
    <n v="99.24"/>
    <n v="5095"/>
    <n v="344"/>
    <n v="341"/>
    <n v="93704"/>
    <n v="8893.3637999999992"/>
    <n v="309"/>
    <x v="5"/>
    <n v="1.1453987274812104E-2"/>
    <x v="1"/>
  </r>
  <r>
    <n v="319"/>
    <n v="625"/>
    <s v="10:25"/>
    <x v="313"/>
    <n v="31"/>
    <n v="20"/>
    <n v="2"/>
    <n v="2023"/>
    <s v="Monday"/>
    <n v="188"/>
    <n v="161"/>
    <n v="99.19"/>
    <n v="4424"/>
    <n v="292"/>
    <n v="289"/>
    <n v="91805"/>
    <n v="7376.6836999999996"/>
    <n v="237"/>
    <x v="5"/>
    <n v="1.0180611035880478E-2"/>
    <x v="1"/>
  </r>
  <r>
    <n v="320"/>
    <n v="801"/>
    <s v="13:21"/>
    <x v="314"/>
    <n v="260"/>
    <n v="7"/>
    <n v="11"/>
    <n v="2023"/>
    <s v="Tuesday"/>
    <n v="1114"/>
    <n v="200"/>
    <n v="99.61"/>
    <n v="9672"/>
    <n v="408"/>
    <n v="354"/>
    <n v="82503"/>
    <n v="8122.0047999999997"/>
    <n v="357"/>
    <x v="5"/>
    <n v="2.3432682346570907E-2"/>
    <x v="1"/>
  </r>
  <r>
    <n v="321"/>
    <n v="732"/>
    <s v="12:12"/>
    <x v="315"/>
    <n v="6"/>
    <n v="13"/>
    <n v="11"/>
    <n v="2023"/>
    <s v="Monday"/>
    <n v="276"/>
    <n v="58"/>
    <n v="99.56"/>
    <n v="4792"/>
    <n v="177"/>
    <n v="341"/>
    <n v="51528"/>
    <n v="4890.1682000000001"/>
    <n v="158"/>
    <x v="5"/>
    <n v="1.093354539491375E-2"/>
    <x v="1"/>
  </r>
  <r>
    <n v="322"/>
    <n v="2109"/>
    <s v="35:09"/>
    <x v="316"/>
    <n v="10"/>
    <n v="23"/>
    <n v="11"/>
    <n v="2023"/>
    <s v="Thursday"/>
    <n v="517"/>
    <n v="613"/>
    <n v="98.02"/>
    <n v="9449"/>
    <n v="644"/>
    <n v="537"/>
    <n v="201242"/>
    <n v="30020.0232"/>
    <n v="566"/>
    <x v="5"/>
    <n v="2.2564568227232261E-2"/>
    <x v="3"/>
  </r>
  <r>
    <n v="323"/>
    <n v="813"/>
    <s v="13:33"/>
    <x v="317"/>
    <n v="3"/>
    <n v="26"/>
    <n v="11"/>
    <n v="2023"/>
    <s v="Sunday"/>
    <n v="141"/>
    <n v="98"/>
    <n v="99.6"/>
    <n v="4191"/>
    <n v="144"/>
    <n v="323"/>
    <n v="52544"/>
    <n v="4717.7048000000004"/>
    <n v="120"/>
    <x v="5"/>
    <n v="9.4490062620889437E-3"/>
    <x v="1"/>
  </r>
  <r>
    <n v="324"/>
    <n v="666"/>
    <s v="11:06"/>
    <x v="318"/>
    <n v="6"/>
    <n v="2"/>
    <n v="12"/>
    <n v="2023"/>
    <s v="Saturday"/>
    <n v="67"/>
    <n v="77"/>
    <n v="99.48"/>
    <n v="3035"/>
    <n v="288"/>
    <n v="354"/>
    <n v="47981"/>
    <n v="4726.0315000000001"/>
    <n v="276"/>
    <x v="17"/>
    <n v="6.7806751483477992E-3"/>
    <x v="1"/>
  </r>
  <r>
    <n v="325"/>
    <n v="549"/>
    <s v="09:09"/>
    <x v="319"/>
    <n v="7"/>
    <n v="9"/>
    <n v="12"/>
    <n v="2023"/>
    <s v="Saturday"/>
    <n v="102"/>
    <n v="127"/>
    <n v="99.72"/>
    <n v="3190"/>
    <n v="713"/>
    <n v="328"/>
    <n v="42616"/>
    <n v="3887.8506000000002"/>
    <n v="689"/>
    <x v="17"/>
    <n v="7.2925851941494577E-3"/>
    <x v="1"/>
  </r>
  <r>
    <n v="326"/>
    <n v="541"/>
    <s v="09:01"/>
    <x v="320"/>
    <n v="17"/>
    <n v="26"/>
    <n v="12"/>
    <n v="2023"/>
    <s v="Tuesday"/>
    <n v="59"/>
    <n v="41"/>
    <n v="99.5"/>
    <n v="2001"/>
    <n v="125"/>
    <n v="291"/>
    <n v="30823"/>
    <n v="2491.8768"/>
    <n v="115"/>
    <x v="17"/>
    <n v="4.4813458592886839E-3"/>
    <x v="1"/>
  </r>
  <r>
    <n v="327"/>
    <n v="514"/>
    <s v="08:34"/>
    <x v="320"/>
    <n v="0"/>
    <n v="26"/>
    <n v="12"/>
    <n v="2023"/>
    <s v="Tuesday"/>
    <n v="33"/>
    <n v="61"/>
    <n v="99.72"/>
    <n v="1769"/>
    <n v="94"/>
    <n v="312"/>
    <n v="26451"/>
    <n v="2295.9776999999999"/>
    <n v="89"/>
    <x v="17"/>
    <n v="3.9737017305353723E-3"/>
    <x v="1"/>
  </r>
  <r>
    <n v="328"/>
    <n v="616"/>
    <s v="10:16"/>
    <x v="321"/>
    <n v="13"/>
    <n v="8"/>
    <n v="1"/>
    <n v="2024"/>
    <s v="Monday"/>
    <n v="69"/>
    <n v="37"/>
    <n v="99.59"/>
    <n v="1951"/>
    <n v="131"/>
    <n v="368"/>
    <n v="27132"/>
    <n v="2780.7195999999999"/>
    <n v="123"/>
    <x v="17"/>
    <n v="4.3874956842250463E-3"/>
    <x v="1"/>
  </r>
  <r>
    <n v="329"/>
    <n v="858"/>
    <s v="14:18"/>
    <x v="322"/>
    <n v="5"/>
    <n v="13"/>
    <n v="1"/>
    <n v="2024"/>
    <s v="Saturday"/>
    <n v="75"/>
    <n v="38"/>
    <n v="98.77"/>
    <n v="2007"/>
    <n v="121"/>
    <n v="390"/>
    <n v="29904"/>
    <n v="3240.9571999999998"/>
    <n v="110"/>
    <x v="17"/>
    <n v="4.5218720712479812E-3"/>
    <x v="1"/>
  </r>
  <r>
    <n v="330"/>
    <n v="667"/>
    <s v="11:07"/>
    <x v="323"/>
    <n v="5"/>
    <n v="18"/>
    <n v="1"/>
    <n v="2024"/>
    <s v="Thursday"/>
    <n v="87"/>
    <n v="95"/>
    <n v="99.65"/>
    <n v="2534"/>
    <n v="431"/>
    <n v="385"/>
    <n v="37266"/>
    <n v="3993.6927000000001"/>
    <n v="415"/>
    <x v="17"/>
    <n v="5.7931153516554328E-3"/>
    <x v="1"/>
  </r>
  <r>
    <n v="331"/>
    <n v="631"/>
    <s v="10:31"/>
    <x v="324"/>
    <n v="5"/>
    <n v="23"/>
    <n v="1"/>
    <n v="2024"/>
    <s v="Tuesday"/>
    <n v="128"/>
    <n v="181"/>
    <n v="99.62"/>
    <n v="3174"/>
    <n v="235"/>
    <n v="326"/>
    <n v="38192"/>
    <n v="3458.2505999999998"/>
    <n v="220"/>
    <x v="17"/>
    <n v="7.4290945396965668E-3"/>
    <x v="1"/>
  </r>
  <r>
    <n v="332"/>
    <n v="1229"/>
    <s v="20:29"/>
    <x v="325"/>
    <n v="5"/>
    <n v="28"/>
    <n v="1"/>
    <n v="2024"/>
    <s v="Sunday"/>
    <n v="81"/>
    <n v="43"/>
    <n v="99.59"/>
    <n v="2427"/>
    <n v="86"/>
    <n v="557"/>
    <n v="38732"/>
    <n v="6003.0883000000003"/>
    <n v="67"/>
    <x v="17"/>
    <n v="5.4411771951667926E-3"/>
    <x v="2"/>
  </r>
  <r>
    <n v="333"/>
    <n v="740"/>
    <s v="12:20"/>
    <x v="326"/>
    <n v="10"/>
    <n v="7"/>
    <n v="2"/>
    <n v="2024"/>
    <s v="Wednesday"/>
    <n v="163"/>
    <n v="76"/>
    <n v="99.05"/>
    <n v="3117"/>
    <n v="45"/>
    <n v="333"/>
    <n v="41342"/>
    <n v="3826.3926999999999"/>
    <n v="30"/>
    <x v="17"/>
    <n v="7.1582088071265211E-3"/>
    <x v="1"/>
  </r>
  <r>
    <n v="334"/>
    <n v="1158"/>
    <s v="19:18"/>
    <x v="327"/>
    <n v="13"/>
    <n v="20"/>
    <n v="2"/>
    <n v="2024"/>
    <s v="Tuesday"/>
    <n v="45"/>
    <n v="28"/>
    <n v="99.25"/>
    <n v="1454"/>
    <n v="43"/>
    <n v="511"/>
    <n v="22677"/>
    <n v="3220.8609000000001"/>
    <n v="36"/>
    <x v="17"/>
    <n v="3.2570276664130511E-3"/>
    <x v="2"/>
  </r>
  <r>
    <n v="335"/>
    <n v="719"/>
    <s v="11:59"/>
    <x v="328"/>
    <n v="5"/>
    <n v="25"/>
    <n v="2"/>
    <n v="2024"/>
    <s v="Sunday"/>
    <n v="36"/>
    <n v="43"/>
    <n v="99.59"/>
    <n v="1933"/>
    <n v="108"/>
    <n v="375"/>
    <n v="29344"/>
    <n v="3057.9611"/>
    <n v="97"/>
    <x v="17"/>
    <n v="4.2915125506372345E-3"/>
    <x v="1"/>
  </r>
  <r>
    <n v="336"/>
    <n v="614"/>
    <s v="10:14"/>
    <x v="329"/>
    <n v="5"/>
    <n v="1"/>
    <n v="3"/>
    <n v="2024"/>
    <s v="Friday"/>
    <n v="57"/>
    <n v="38"/>
    <n v="99.17"/>
    <n v="1557"/>
    <n v="68"/>
    <n v="310"/>
    <n v="24453"/>
    <n v="2105.8407000000002"/>
    <n v="63"/>
    <x v="17"/>
    <n v="3.5236474819347473E-3"/>
    <x v="1"/>
  </r>
  <r>
    <n v="337"/>
    <n v="780"/>
    <s v="13:00"/>
    <x v="330"/>
    <n v="7"/>
    <n v="8"/>
    <n v="3"/>
    <n v="2024"/>
    <s v="Friday"/>
    <n v="113"/>
    <n v="64"/>
    <n v="99.49"/>
    <n v="2516"/>
    <n v="86"/>
    <n v="421"/>
    <n v="35825"/>
    <n v="4198.1460999999999"/>
    <n v="73"/>
    <x v="17"/>
    <n v="5.744057305599441E-3"/>
    <x v="1"/>
  </r>
  <r>
    <n v="338"/>
    <n v="859"/>
    <s v="14:19"/>
    <x v="331"/>
    <n v="4"/>
    <n v="12"/>
    <n v="3"/>
    <n v="2024"/>
    <s v="Tuesday"/>
    <n v="278"/>
    <n v="158"/>
    <n v="99.29"/>
    <n v="3503"/>
    <n v="59"/>
    <n v="376"/>
    <n v="35317"/>
    <n v="3691.8424"/>
    <n v="50"/>
    <x v="8"/>
    <n v="8.4017236267197159E-3"/>
    <x v="1"/>
  </r>
  <r>
    <n v="339"/>
    <n v="775"/>
    <s v="12:55"/>
    <x v="332"/>
    <n v="16"/>
    <n v="28"/>
    <n v="3"/>
    <n v="2024"/>
    <s v="Thursday"/>
    <n v="105"/>
    <n v="48"/>
    <n v="99.26"/>
    <n v="2267"/>
    <n v="42"/>
    <n v="383"/>
    <n v="30733"/>
    <n v="3274.623"/>
    <n v="38"/>
    <x v="8"/>
    <n v="5.1617596285000542E-3"/>
    <x v="1"/>
  </r>
  <r>
    <n v="340"/>
    <n v="1096"/>
    <s v="18:16"/>
    <x v="333"/>
    <n v="15"/>
    <n v="12"/>
    <n v="4"/>
    <n v="2024"/>
    <s v="Friday"/>
    <n v="106"/>
    <n v="56"/>
    <n v="99.52"/>
    <n v="2062"/>
    <n v="33"/>
    <n v="474"/>
    <n v="27687"/>
    <n v="3646.4484000000002"/>
    <n v="25"/>
    <x v="8"/>
    <n v="4.7436997577620333E-3"/>
    <x v="2"/>
  </r>
  <r>
    <n v="341"/>
    <n v="1155"/>
    <s v="19:15"/>
    <x v="334"/>
    <n v="4"/>
    <n v="16"/>
    <n v="4"/>
    <n v="2024"/>
    <s v="Tuesday"/>
    <n v="60"/>
    <n v="29"/>
    <n v="99.6"/>
    <n v="1495"/>
    <n v="36"/>
    <n v="487"/>
    <n v="21731"/>
    <n v="2943.4657999999999"/>
    <n v="33"/>
    <x v="8"/>
    <n v="3.3786063022909446E-3"/>
    <x v="2"/>
  </r>
  <r>
    <n v="342"/>
    <n v="547"/>
    <s v="09:07"/>
    <x v="335"/>
    <n v="5"/>
    <n v="21"/>
    <n v="4"/>
    <n v="2024"/>
    <s v="Sunday"/>
    <n v="61"/>
    <n v="43"/>
    <n v="99.4"/>
    <n v="1502"/>
    <n v="15"/>
    <n v="316"/>
    <n v="14826"/>
    <n v="1302.8631"/>
    <n v="12"/>
    <x v="8"/>
    <n v="3.4255313898227634E-3"/>
    <x v="1"/>
  </r>
  <r>
    <n v="343"/>
    <n v="786"/>
    <s v="13:06"/>
    <x v="336"/>
    <n v="4"/>
    <n v="25"/>
    <n v="4"/>
    <n v="2024"/>
    <s v="Thursday"/>
    <n v="78"/>
    <n v="47"/>
    <n v="99.31"/>
    <n v="1736"/>
    <n v="31"/>
    <n v="407"/>
    <n v="21957"/>
    <n v="2487.8281999999999"/>
    <n v="25"/>
    <x v="8"/>
    <n v="3.9694358134870255E-3"/>
    <x v="1"/>
  </r>
  <r>
    <n v="344"/>
    <n v="1612"/>
    <s v="26:52"/>
    <x v="337"/>
    <n v="5"/>
    <n v="30"/>
    <n v="4"/>
    <n v="2024"/>
    <s v="Tuesday"/>
    <n v="103"/>
    <n v="38"/>
    <n v="99.28"/>
    <n v="1660"/>
    <n v="37"/>
    <n v="551"/>
    <n v="30595"/>
    <n v="4687.5865999999996"/>
    <n v="28"/>
    <x v="8"/>
    <n v="3.8414583020366104E-3"/>
    <x v="2"/>
  </r>
  <r>
    <n v="345"/>
    <n v="1514"/>
    <s v="25:14"/>
    <x v="338"/>
    <n v="10"/>
    <n v="10"/>
    <n v="5"/>
    <n v="2024"/>
    <s v="Friday"/>
    <n v="87"/>
    <n v="57"/>
    <n v="99.2"/>
    <n v="2120"/>
    <n v="81"/>
    <n v="470"/>
    <n v="46053"/>
    <n v="6021.7979999999998"/>
    <n v="78"/>
    <x v="8"/>
    <n v="4.8290180987289764E-3"/>
    <x v="2"/>
  </r>
  <r>
    <n v="346"/>
    <n v="765"/>
    <s v="12:45"/>
    <x v="339"/>
    <n v="4"/>
    <n v="14"/>
    <n v="5"/>
    <n v="2024"/>
    <s v="Tuesday"/>
    <n v="72"/>
    <n v="59"/>
    <n v="99.52"/>
    <n v="1853"/>
    <n v="65"/>
    <n v="404"/>
    <n v="23150"/>
    <n v="2602.5169000000001"/>
    <n v="59"/>
    <x v="8"/>
    <n v="4.2317897119603749E-3"/>
    <x v="1"/>
  </r>
  <r>
    <n v="347"/>
    <n v="866"/>
    <s v="14:26"/>
    <x v="340"/>
    <n v="7"/>
    <n v="21"/>
    <n v="5"/>
    <n v="2024"/>
    <s v="Tuesday"/>
    <n v="74"/>
    <n v="94"/>
    <n v="98.96"/>
    <n v="1995"/>
    <n v="228"/>
    <n v="371"/>
    <n v="42212"/>
    <n v="4350.7356"/>
    <n v="215"/>
    <x v="8"/>
    <n v="4.6135892877874453E-3"/>
    <x v="1"/>
  </r>
  <r>
    <n v="348"/>
    <n v="550"/>
    <s v="09:10"/>
    <x v="341"/>
    <n v="7"/>
    <n v="28"/>
    <n v="5"/>
    <n v="2024"/>
    <s v="Tuesday"/>
    <n v="56"/>
    <n v="35"/>
    <n v="99.41"/>
    <n v="1182"/>
    <n v="36"/>
    <n v="270"/>
    <n v="21528"/>
    <n v="1619.4458"/>
    <n v="32"/>
    <x v="8"/>
    <n v="2.7152562012729624E-3"/>
    <x v="1"/>
  </r>
  <r>
    <n v="349"/>
    <n v="591"/>
    <s v="09:51"/>
    <x v="342"/>
    <n v="4"/>
    <n v="1"/>
    <n v="6"/>
    <n v="2024"/>
    <s v="Saturday"/>
    <n v="37"/>
    <n v="28"/>
    <n v="99.33"/>
    <n v="1328"/>
    <n v="26"/>
    <n v="330"/>
    <n v="18585"/>
    <n v="1707.3215"/>
    <n v="20"/>
    <x v="8"/>
    <n v="2.9712112241737916E-3"/>
    <x v="1"/>
  </r>
  <r>
    <n v="350"/>
    <n v="2121"/>
    <s v="35:21"/>
    <x v="343"/>
    <n v="5"/>
    <n v="6"/>
    <n v="6"/>
    <n v="2024"/>
    <s v="Thursday"/>
    <n v="48"/>
    <n v="30"/>
    <n v="99.16"/>
    <n v="1180"/>
    <n v="19"/>
    <n v="597"/>
    <n v="19487"/>
    <n v="3235.4155000000001"/>
    <n v="15"/>
    <x v="8"/>
    <n v="2.6832618234103587E-3"/>
    <x v="3"/>
  </r>
  <r>
    <n v="351"/>
    <n v="568"/>
    <s v="09:28"/>
    <x v="344"/>
    <n v="6"/>
    <n v="12"/>
    <n v="6"/>
    <n v="2024"/>
    <s v="Wednesday"/>
    <n v="43"/>
    <n v="41"/>
    <n v="99.2"/>
    <n v="1246"/>
    <n v="30"/>
    <n v="334"/>
    <n v="18289"/>
    <n v="1700.9858999999999"/>
    <n v="25"/>
    <x v="2"/>
    <n v="2.8368348371508563E-3"/>
    <x v="1"/>
  </r>
  <r>
    <n v="352"/>
    <n v="654"/>
    <s v="10:54"/>
    <x v="345"/>
    <n v="14"/>
    <n v="26"/>
    <n v="6"/>
    <n v="2024"/>
    <s v="Wednesday"/>
    <n v="66"/>
    <n v="43"/>
    <n v="99.54"/>
    <n v="1088"/>
    <n v="23"/>
    <n v="331"/>
    <n v="12351"/>
    <n v="1138.7375999999999"/>
    <n v="21"/>
    <x v="2"/>
    <n v="2.5531513534357707E-3"/>
    <x v="1"/>
  </r>
  <r>
    <n v="353"/>
    <n v="613"/>
    <s v="10:13"/>
    <x v="346"/>
    <n v="4"/>
    <n v="30"/>
    <n v="6"/>
    <n v="2024"/>
    <s v="Sunday"/>
    <n v="29"/>
    <n v="17"/>
    <n v="99.46"/>
    <n v="739"/>
    <n v="19"/>
    <n v="288"/>
    <n v="8960"/>
    <n v="717.68820000000005"/>
    <n v="13"/>
    <x v="2"/>
    <n v="1.6743724414762574E-3"/>
    <x v="1"/>
  </r>
  <r>
    <n v="354"/>
    <n v="815"/>
    <s v="13:35"/>
    <x v="347"/>
    <n v="4"/>
    <n v="4"/>
    <n v="7"/>
    <n v="2024"/>
    <s v="Thursday"/>
    <n v="32"/>
    <n v="31"/>
    <n v="99.05"/>
    <n v="726"/>
    <n v="8"/>
    <n v="372"/>
    <n v="8560"/>
    <n v="886.69830000000002"/>
    <n v="2"/>
    <x v="2"/>
    <n v="1.6829042755729517E-3"/>
    <x v="1"/>
  </r>
  <r>
    <n v="355"/>
    <n v="655"/>
    <s v="10:55"/>
    <x v="348"/>
    <n v="6"/>
    <n v="10"/>
    <n v="7"/>
    <n v="2024"/>
    <s v="Wednesday"/>
    <n v="41"/>
    <n v="44"/>
    <n v="99.47"/>
    <n v="947"/>
    <n v="28"/>
    <n v="335"/>
    <n v="15311"/>
    <n v="1425.0231000000001"/>
    <n v="26"/>
    <x v="2"/>
    <n v="2.2012131969471305E-3"/>
    <x v="1"/>
  </r>
  <r>
    <n v="356"/>
    <n v="831"/>
    <s v="13:51"/>
    <x v="349"/>
    <n v="13"/>
    <n v="23"/>
    <n v="7"/>
    <n v="2024"/>
    <s v="Tuesday"/>
    <n v="37"/>
    <n v="15"/>
    <n v="99.54"/>
    <n v="648"/>
    <n v="11"/>
    <n v="365"/>
    <n v="8151"/>
    <n v="827.12890000000004"/>
    <n v="4"/>
    <x v="2"/>
    <n v="1.4930709669215034E-3"/>
    <x v="1"/>
  </r>
  <r>
    <n v="357"/>
    <n v="635"/>
    <s v="10:35"/>
    <x v="350"/>
    <n v="12"/>
    <n v="4"/>
    <n v="8"/>
    <n v="2024"/>
    <s v="Sunday"/>
    <n v="40"/>
    <n v="74"/>
    <n v="99.24"/>
    <n v="783"/>
    <n v="36"/>
    <n v="321"/>
    <n v="11486"/>
    <n v="1025.5272"/>
    <n v="30"/>
    <x v="2"/>
    <n v="1.9132637961836979E-3"/>
    <x v="1"/>
  </r>
  <r>
    <n v="358"/>
    <n v="2311"/>
    <s v="38:31"/>
    <x v="351"/>
    <n v="11"/>
    <n v="15"/>
    <n v="8"/>
    <n v="2024"/>
    <s v="Thursday"/>
    <n v="28"/>
    <n v="28"/>
    <n v="98.8"/>
    <n v="411"/>
    <n v="11"/>
    <n v="776"/>
    <n v="7142"/>
    <n v="1540.6736000000001"/>
    <n v="7"/>
    <x v="2"/>
    <n v="9.9609163078906004E-4"/>
    <x v="3"/>
  </r>
  <r>
    <n v="359"/>
    <n v="779"/>
    <s v="12:59"/>
    <x v="352"/>
    <n v="10"/>
    <n v="25"/>
    <n v="8"/>
    <n v="2024"/>
    <s v="Sunday"/>
    <n v="54"/>
    <n v="44"/>
    <n v="99.21"/>
    <n v="749"/>
    <n v="22"/>
    <n v="396"/>
    <n v="10018"/>
    <n v="1104.5703000000001"/>
    <n v="16"/>
    <x v="2"/>
    <n v="1.806615869975019E-3"/>
    <x v="1"/>
  </r>
  <r>
    <n v="360"/>
    <n v="818"/>
    <s v="13:38"/>
    <x v="353"/>
    <n v="7"/>
    <n v="1"/>
    <n v="9"/>
    <n v="2024"/>
    <s v="Sunday"/>
    <n v="28"/>
    <n v="26"/>
    <n v="98.99"/>
    <n v="587"/>
    <n v="13"/>
    <n v="344"/>
    <n v="8298"/>
    <n v="793.6508"/>
    <n v="7"/>
    <x v="2"/>
    <n v="1.3672264139952621E-3"/>
    <x v="1"/>
  </r>
  <r>
    <n v="361"/>
    <n v="2233"/>
    <s v="37:13"/>
    <x v="354"/>
    <n v="15"/>
    <n v="16"/>
    <n v="9"/>
    <n v="2024"/>
    <s v="Monday"/>
    <n v="51"/>
    <n v="30"/>
    <n v="98.19"/>
    <n v="707"/>
    <n v="17"/>
    <n v="703"/>
    <n v="8487"/>
    <n v="1657.8232"/>
    <n v="14"/>
    <x v="2"/>
    <n v="1.680771317048778E-3"/>
    <x v="3"/>
  </r>
  <r>
    <n v="362"/>
    <n v="391"/>
    <s v="06:31"/>
    <x v="355"/>
    <n v="9"/>
    <n v="25"/>
    <n v="9"/>
    <n v="2024"/>
    <s v="Wednesday"/>
    <n v="31"/>
    <n v="21"/>
    <n v="99.18"/>
    <n v="483"/>
    <n v="17"/>
    <n v="244"/>
    <n v="7060"/>
    <n v="479.55829999999997"/>
    <n v="11"/>
    <x v="2"/>
    <n v="1.1411328104328632E-3"/>
    <x v="1"/>
  </r>
  <r>
    <n v="363"/>
    <n v="1875"/>
    <s v="31:15"/>
    <x v="356"/>
    <n v="23"/>
    <n v="18"/>
    <n v="10"/>
    <n v="2024"/>
    <s v="Friday"/>
    <n v="30"/>
    <n v="12"/>
    <n v="99.42"/>
    <n v="341"/>
    <n v="3"/>
    <n v="755"/>
    <n v="3890"/>
    <n v="816.15539999999999"/>
    <n v="-3"/>
    <x v="2"/>
    <n v="8.1692311475847963E-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C6284-333A-48EC-9191-66AA1BDD117D}" name="Subscriber Growth Trend Over Time"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Months">
  <location ref="A46:B59" firstHeaderRow="1" firstDataRow="1" firstDataCol="1"/>
  <pivotFields count="24">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items count="37">
        <item x="0"/>
        <item x="8"/>
        <item x="4"/>
        <item x="7"/>
        <item x="2"/>
        <item x="9"/>
        <item x="11"/>
        <item x="5"/>
        <item x="1"/>
        <item x="14"/>
        <item x="15"/>
        <item x="13"/>
        <item x="16"/>
        <item x="12"/>
        <item x="29"/>
        <item x="3"/>
        <item x="20"/>
        <item x="31"/>
        <item x="33"/>
        <item x="10"/>
        <item x="22"/>
        <item x="17"/>
        <item x="18"/>
        <item x="30"/>
        <item x="23"/>
        <item x="21"/>
        <item x="34"/>
        <item x="19"/>
        <item x="6"/>
        <item x="24"/>
        <item x="26"/>
        <item x="25"/>
        <item x="28"/>
        <item x="27"/>
        <item x="32"/>
        <item x="35"/>
        <item t="default"/>
      </items>
    </pivotField>
    <pivotField showAll="0">
      <items count="32">
        <item x="4"/>
        <item x="0"/>
        <item x="14"/>
        <item x="24"/>
        <item x="6"/>
        <item x="15"/>
        <item x="22"/>
        <item x="5"/>
        <item x="16"/>
        <item x="1"/>
        <item x="7"/>
        <item x="8"/>
        <item x="28"/>
        <item x="2"/>
        <item x="11"/>
        <item x="27"/>
        <item x="9"/>
        <item x="10"/>
        <item x="29"/>
        <item x="12"/>
        <item x="30"/>
        <item x="25"/>
        <item x="17"/>
        <item x="20"/>
        <item x="18"/>
        <item x="13"/>
        <item x="19"/>
        <item x="23"/>
        <item x="3"/>
        <item x="26"/>
        <item x="21"/>
        <item t="default"/>
      </items>
    </pivotField>
    <pivotField showAll="0"/>
    <pivotField showAll="0"/>
    <pivotField showAll="0"/>
    <pivotField showAll="0">
      <items count="273">
        <item x="2"/>
        <item x="3"/>
        <item x="9"/>
        <item x="6"/>
        <item x="58"/>
        <item x="5"/>
        <item x="269"/>
        <item x="267"/>
        <item x="11"/>
        <item x="271"/>
        <item x="59"/>
        <item x="7"/>
        <item x="1"/>
        <item x="261"/>
        <item x="8"/>
        <item x="12"/>
        <item x="268"/>
        <item x="47"/>
        <item x="48"/>
        <item x="260"/>
        <item x="266"/>
        <item x="4"/>
        <item x="44"/>
        <item x="32"/>
        <item x="270"/>
        <item x="63"/>
        <item x="265"/>
        <item x="61"/>
        <item x="35"/>
        <item x="255"/>
        <item x="13"/>
        <item x="264"/>
        <item x="38"/>
        <item x="33"/>
        <item x="253"/>
        <item x="256"/>
        <item x="39"/>
        <item x="223"/>
        <item x="257"/>
        <item x="57"/>
        <item x="45"/>
        <item x="258"/>
        <item x="53"/>
        <item x="26"/>
        <item x="236"/>
        <item x="0"/>
        <item x="50"/>
        <item x="54"/>
        <item x="16"/>
        <item x="65"/>
        <item x="10"/>
        <item x="17"/>
        <item x="234"/>
        <item x="46"/>
        <item x="254"/>
        <item x="66"/>
        <item x="40"/>
        <item x="263"/>
        <item x="67"/>
        <item x="14"/>
        <item x="41"/>
        <item x="241"/>
        <item x="49"/>
        <item x="19"/>
        <item x="235"/>
        <item x="69"/>
        <item x="37"/>
        <item x="15"/>
        <item x="248"/>
        <item x="25"/>
        <item x="62"/>
        <item x="42"/>
        <item x="240"/>
        <item x="238"/>
        <item x="52"/>
        <item x="55"/>
        <item x="36"/>
        <item x="225"/>
        <item x="231"/>
        <item x="68"/>
        <item x="76"/>
        <item x="29"/>
        <item x="242"/>
        <item x="20"/>
        <item x="27"/>
        <item x="56"/>
        <item x="34"/>
        <item x="237"/>
        <item x="28"/>
        <item x="224"/>
        <item x="259"/>
        <item x="229"/>
        <item x="23"/>
        <item x="30"/>
        <item x="244"/>
        <item x="243"/>
        <item x="221"/>
        <item x="70"/>
        <item x="246"/>
        <item x="226"/>
        <item x="219"/>
        <item x="21"/>
        <item x="249"/>
        <item x="43"/>
        <item x="245"/>
        <item x="73"/>
        <item x="213"/>
        <item x="64"/>
        <item x="247"/>
        <item x="227"/>
        <item x="218"/>
        <item x="222"/>
        <item x="71"/>
        <item x="24"/>
        <item x="215"/>
        <item x="75"/>
        <item x="74"/>
        <item x="220"/>
        <item x="31"/>
        <item x="72"/>
        <item x="232"/>
        <item x="211"/>
        <item x="233"/>
        <item x="202"/>
        <item x="212"/>
        <item x="230"/>
        <item x="251"/>
        <item x="262"/>
        <item x="217"/>
        <item x="210"/>
        <item x="208"/>
        <item x="97"/>
        <item x="142"/>
        <item x="146"/>
        <item x="200"/>
        <item x="155"/>
        <item x="130"/>
        <item x="120"/>
        <item x="110"/>
        <item x="201"/>
        <item x="209"/>
        <item x="96"/>
        <item x="197"/>
        <item x="132"/>
        <item x="164"/>
        <item x="194"/>
        <item x="60"/>
        <item x="159"/>
        <item x="216"/>
        <item x="145"/>
        <item x="119"/>
        <item x="169"/>
        <item x="123"/>
        <item x="105"/>
        <item x="128"/>
        <item x="199"/>
        <item x="99"/>
        <item x="160"/>
        <item x="129"/>
        <item x="108"/>
        <item x="122"/>
        <item x="126"/>
        <item x="195"/>
        <item x="140"/>
        <item x="127"/>
        <item x="101"/>
        <item x="181"/>
        <item x="190"/>
        <item x="77"/>
        <item x="150"/>
        <item x="111"/>
        <item x="214"/>
        <item x="98"/>
        <item x="90"/>
        <item x="162"/>
        <item x="137"/>
        <item x="92"/>
        <item x="22"/>
        <item x="153"/>
        <item x="191"/>
        <item x="196"/>
        <item x="192"/>
        <item x="163"/>
        <item x="156"/>
        <item x="133"/>
        <item x="147"/>
        <item x="144"/>
        <item x="186"/>
        <item x="206"/>
        <item x="95"/>
        <item x="166"/>
        <item x="125"/>
        <item x="131"/>
        <item x="87"/>
        <item x="116"/>
        <item x="173"/>
        <item x="180"/>
        <item x="165"/>
        <item x="174"/>
        <item x="170"/>
        <item x="88"/>
        <item x="154"/>
        <item x="187"/>
        <item x="106"/>
        <item x="228"/>
        <item x="167"/>
        <item x="118"/>
        <item x="252"/>
        <item x="139"/>
        <item x="79"/>
        <item x="149"/>
        <item x="161"/>
        <item x="82"/>
        <item x="185"/>
        <item x="51"/>
        <item x="113"/>
        <item x="158"/>
        <item x="114"/>
        <item x="94"/>
        <item x="151"/>
        <item x="239"/>
        <item x="112"/>
        <item x="207"/>
        <item x="135"/>
        <item x="102"/>
        <item x="193"/>
        <item x="18"/>
        <item x="172"/>
        <item x="93"/>
        <item x="175"/>
        <item x="103"/>
        <item x="86"/>
        <item x="89"/>
        <item x="121"/>
        <item x="136"/>
        <item x="91"/>
        <item x="152"/>
        <item x="177"/>
        <item x="179"/>
        <item x="157"/>
        <item x="138"/>
        <item x="176"/>
        <item x="188"/>
        <item x="78"/>
        <item x="183"/>
        <item x="148"/>
        <item x="107"/>
        <item x="80"/>
        <item x="168"/>
        <item x="124"/>
        <item x="84"/>
        <item x="205"/>
        <item x="182"/>
        <item x="81"/>
        <item x="109"/>
        <item x="100"/>
        <item x="134"/>
        <item x="104"/>
        <item x="203"/>
        <item x="171"/>
        <item x="178"/>
        <item x="141"/>
        <item x="189"/>
        <item x="250"/>
        <item x="115"/>
        <item x="85"/>
        <item x="204"/>
        <item x="184"/>
        <item x="198"/>
        <item x="143"/>
        <item x="117"/>
        <item x="83"/>
        <item t="default"/>
      </items>
    </pivotField>
    <pivotField showAll="0"/>
    <pivotField showAll="0"/>
    <pivotField showAll="0"/>
    <pivotField showAll="0"/>
    <pivotField showAll="0"/>
    <pivotField showAll="0"/>
    <pivotField showAll="0"/>
    <pivotField showAll="0"/>
    <pivotField showAll="0">
      <items count="21">
        <item x="14"/>
        <item x="13"/>
        <item x="8"/>
        <item x="9"/>
        <item x="12"/>
        <item x="11"/>
        <item x="15"/>
        <item x="10"/>
        <item x="7"/>
        <item x="16"/>
        <item x="19"/>
        <item x="18"/>
        <item x="4"/>
        <item x="17"/>
        <item x="5"/>
        <item x="0"/>
        <item x="6"/>
        <item x="2"/>
        <item x="3"/>
        <item x="1"/>
        <item t="default"/>
      </items>
    </pivotField>
    <pivotField numFmtId="165" showAll="0">
      <items count="358">
        <item h="1" x="0"/>
        <item h="1" x="9"/>
        <item x="6"/>
        <item h="1" x="70"/>
        <item h="1" x="3"/>
        <item h="1" x="2"/>
        <item h="1" x="10"/>
        <item h="1" x="53"/>
        <item h="1" x="71"/>
        <item h="1" x="8"/>
        <item h="1" x="5"/>
        <item h="1" x="56"/>
        <item h="1" x="37"/>
        <item h="1" x="46"/>
        <item h="1" x="1"/>
        <item h="1" x="63"/>
        <item h="1" x="12"/>
        <item h="1" x="80"/>
        <item h="1" x="76"/>
        <item h="1" x="79"/>
        <item h="1" x="13"/>
        <item h="1" x="58"/>
        <item h="1" x="39"/>
        <item h="1" x="77"/>
        <item h="1" x="41"/>
        <item h="1" x="352"/>
        <item h="1" x="45"/>
        <item h="1" x="84"/>
        <item h="1" x="7"/>
        <item h="1" x="356"/>
        <item h="1" x="54"/>
        <item h="1" x="29"/>
        <item h="1" x="47"/>
        <item h="1" x="78"/>
        <item h="1" x="66"/>
        <item h="1" x="18"/>
        <item h="1" x="68"/>
        <item h="1" x="354"/>
        <item h="1" x="48"/>
        <item h="1" x="4"/>
        <item h="1" x="73"/>
        <item h="1" x="350"/>
        <item h="1" x="69"/>
        <item h="1" x="32"/>
        <item h="1" x="75"/>
        <item h="1" x="19"/>
        <item h="1" x="59"/>
        <item h="1" x="20"/>
        <item h="1" x="55"/>
        <item h="1" x="65"/>
        <item h="1" x="49"/>
        <item h="1" x="28"/>
        <item h="1" x="355"/>
        <item h="1" x="348"/>
        <item h="1" x="15"/>
        <item h="1" x="82"/>
        <item h="1" x="14"/>
        <item h="1" x="353"/>
        <item h="1" x="33"/>
        <item h="1" x="42"/>
        <item h="1" x="60"/>
        <item h="1" x="23"/>
        <item h="1" x="351"/>
        <item h="1" x="38"/>
        <item h="1" x="26"/>
        <item h="1" x="87"/>
        <item h="1" x="40"/>
        <item h="1" x="17"/>
        <item h="1" x="83"/>
        <item h="1" x="35"/>
        <item h="1" x="31"/>
        <item h="1" x="64"/>
        <item h="1" x="50"/>
        <item h="1" x="349"/>
        <item h="1" x="44"/>
        <item h="1" x="74"/>
        <item h="1" x="22"/>
        <item h="1" x="30"/>
        <item h="1" x="67"/>
        <item h="1" x="62"/>
        <item h="1" x="91"/>
        <item h="1" x="43"/>
        <item h="1" x="11"/>
        <item h="1" x="52"/>
        <item h="1" x="346"/>
        <item h="1" x="344"/>
        <item h="1" x="92"/>
        <item h="1" x="347"/>
        <item h="1" x="34"/>
        <item h="1" x="345"/>
        <item h="1" x="97"/>
        <item h="1" x="330"/>
        <item h="1" x="85"/>
        <item h="1" x="337"/>
        <item h="1" x="338"/>
        <item h="1" x="332"/>
        <item h="1" x="86"/>
        <item h="1" x="27"/>
        <item h="1" x="340"/>
        <item h="1" x="16"/>
        <item h="1" x="339"/>
        <item h="1" x="323"/>
        <item h="1" x="24"/>
        <item h="1" x="342"/>
        <item h="1" x="331"/>
        <item h="1" x="94"/>
        <item h="1" x="324"/>
        <item h="1" x="322"/>
        <item h="1" x="325"/>
        <item h="1" x="343"/>
        <item h="1" x="98"/>
        <item h="1" x="336"/>
        <item h="1" x="341"/>
        <item h="1" x="335"/>
        <item h="1" x="95"/>
        <item h="1" x="328"/>
        <item h="1" x="89"/>
        <item h="1" x="333"/>
        <item h="1" x="326"/>
        <item h="1" x="51"/>
        <item h="1" x="81"/>
        <item h="1" x="321"/>
        <item h="1" x="93"/>
        <item h="1" x="57"/>
        <item h="1" x="329"/>
        <item h="1" x="270"/>
        <item h="1" x="88"/>
        <item h="1" x="100"/>
        <item h="1" x="327"/>
        <item h="1" x="72"/>
        <item h="1" x="189"/>
        <item h="1" x="90"/>
        <item h="1" x="268"/>
        <item h="1" x="36"/>
        <item h="1" x="282"/>
        <item h="1" x="334"/>
        <item h="1" x="96"/>
        <item h="1" x="314"/>
        <item h="1" x="293"/>
        <item h="1" x="122"/>
        <item h="1" x="154"/>
        <item h="1" x="320"/>
        <item h="1" x="133"/>
        <item h="1" x="121"/>
        <item h="1" x="139"/>
        <item h="1" x="292"/>
        <item h="1" x="284"/>
        <item h="1" x="166"/>
        <item h="1" x="316"/>
        <item h="1" x="113"/>
        <item h="1" x="303"/>
        <item h="1" x="136"/>
        <item h="1" x="131"/>
        <item h="1" x="172"/>
        <item h="1" x="25"/>
        <item h="1" x="183"/>
        <item h="1" x="309"/>
        <item h="1" x="168"/>
        <item h="1" x="311"/>
        <item h="1" x="318"/>
        <item h="1" x="102"/>
        <item h="1" x="130"/>
        <item h="1" x="274"/>
        <item h="1" x="110"/>
        <item h="1" x="142"/>
        <item h="1" x="157"/>
        <item h="1" x="178"/>
        <item h="1" x="315"/>
        <item h="1" x="105"/>
        <item h="1" x="164"/>
        <item h="1" x="305"/>
        <item h="1" x="137"/>
        <item h="1" x="201"/>
        <item h="1" x="176"/>
        <item h="1" x="126"/>
        <item h="1" x="298"/>
        <item h="1" x="191"/>
        <item h="1" x="300"/>
        <item h="1" x="312"/>
        <item h="1" x="313"/>
        <item h="1" x="296"/>
        <item h="1" x="177"/>
        <item h="1" x="278"/>
        <item h="1" x="118"/>
        <item h="1" x="310"/>
        <item h="1" x="192"/>
        <item h="1" x="169"/>
        <item h="1" x="111"/>
        <item h="1" x="269"/>
        <item h="1" x="273"/>
        <item h="1" x="104"/>
        <item h="1" x="297"/>
        <item h="1" x="277"/>
        <item h="1" x="308"/>
        <item h="1" x="115"/>
        <item h="1" x="304"/>
        <item h="1" x="124"/>
        <item h="1" x="275"/>
        <item h="1" x="120"/>
        <item h="1" x="206"/>
        <item h="1" x="306"/>
        <item h="1" x="280"/>
        <item h="1" x="279"/>
        <item h="1" x="170"/>
        <item h="1" x="146"/>
        <item h="1" x="179"/>
        <item h="1" x="302"/>
        <item h="1" x="272"/>
        <item h="1" x="271"/>
        <item h="1" x="286"/>
        <item h="1" x="135"/>
        <item h="1" x="151"/>
        <item h="1" x="109"/>
        <item h="1" x="160"/>
        <item h="1" x="285"/>
        <item h="1" x="132"/>
        <item h="1" x="212"/>
        <item h="1" x="287"/>
        <item h="1" x="158"/>
        <item h="1" x="294"/>
        <item h="1" x="291"/>
        <item h="1" x="290"/>
        <item h="1" x="152"/>
        <item h="1" x="276"/>
        <item h="1" x="119"/>
        <item h="1" x="188"/>
        <item h="1" x="123"/>
        <item h="1" x="289"/>
        <item h="1" x="223"/>
        <item h="1" x="281"/>
        <item h="1" x="184"/>
        <item h="1" x="159"/>
        <item h="1" x="283"/>
        <item h="1" x="117"/>
        <item h="1" x="307"/>
        <item h="1" x="203"/>
        <item h="1" x="295"/>
        <item h="1" x="222"/>
        <item h="1" x="21"/>
        <item h="1" x="266"/>
        <item h="1" x="116"/>
        <item h="1" x="134"/>
        <item h="1" x="213"/>
        <item h="1" x="211"/>
        <item h="1" x="148"/>
        <item h="1" x="236"/>
        <item h="1" x="61"/>
        <item h="1" x="141"/>
        <item h="1" x="288"/>
        <item h="1" x="250"/>
        <item h="1" x="265"/>
        <item h="1" x="103"/>
        <item h="1" x="112"/>
        <item h="1" x="196"/>
        <item h="1" x="153"/>
        <item h="1" x="156"/>
        <item h="1" x="171"/>
        <item h="1" x="200"/>
        <item h="1" x="181"/>
        <item h="1" x="262"/>
        <item h="1" x="128"/>
        <item h="1" x="127"/>
        <item h="1" x="301"/>
        <item h="1" x="214"/>
        <item h="1" x="299"/>
        <item h="1" x="107"/>
        <item h="1" x="165"/>
        <item h="1" x="145"/>
        <item h="1" x="261"/>
        <item h="1" x="198"/>
        <item h="1" x="221"/>
        <item h="1" x="252"/>
        <item h="1" x="241"/>
        <item h="1" x="114"/>
        <item h="1" x="155"/>
        <item h="1" x="182"/>
        <item h="1" x="208"/>
        <item h="1" x="215"/>
        <item h="1" x="125"/>
        <item h="1" x="217"/>
        <item h="1" x="205"/>
        <item h="1" x="190"/>
        <item h="1" x="162"/>
        <item h="1" x="174"/>
        <item h="1" x="240"/>
        <item h="1" x="224"/>
        <item h="1" x="99"/>
        <item h="1" x="251"/>
        <item h="1" x="216"/>
        <item h="1" x="138"/>
        <item h="1" x="199"/>
        <item h="1" x="144"/>
        <item h="1" x="319"/>
        <item h="1" x="220"/>
        <item h="1" x="207"/>
        <item h="1" x="187"/>
        <item h="1" x="149"/>
        <item h="1" x="197"/>
        <item h="1" x="228"/>
        <item h="1" x="239"/>
        <item h="1" x="175"/>
        <item h="1" x="317"/>
        <item h="1" x="101"/>
        <item h="1" x="235"/>
        <item h="1" x="202"/>
        <item h="1" x="254"/>
        <item h="1" x="185"/>
        <item h="1" x="180"/>
        <item h="1" x="260"/>
        <item h="1" x="242"/>
        <item h="1" x="204"/>
        <item h="1" x="267"/>
        <item h="1" x="218"/>
        <item h="1" x="246"/>
        <item h="1" x="237"/>
        <item h="1" x="248"/>
        <item h="1" x="209"/>
        <item h="1" x="245"/>
        <item h="1" x="150"/>
        <item h="1" x="244"/>
        <item h="1" x="231"/>
        <item h="1" x="253"/>
        <item h="1" x="232"/>
        <item h="1" x="161"/>
        <item h="1" x="234"/>
        <item h="1" x="195"/>
        <item h="1" x="225"/>
        <item h="1" x="219"/>
        <item h="1" x="167"/>
        <item h="1" x="264"/>
        <item h="1" x="243"/>
        <item h="1" x="108"/>
        <item h="1" x="259"/>
        <item h="1" x="227"/>
        <item h="1" x="256"/>
        <item h="1" x="129"/>
        <item h="1" x="263"/>
        <item h="1" x="193"/>
        <item h="1" x="147"/>
        <item h="1" x="257"/>
        <item h="1" x="194"/>
        <item h="1" x="210"/>
        <item h="1" x="229"/>
        <item h="1" x="230"/>
        <item h="1" x="173"/>
        <item h="1" x="258"/>
        <item h="1" x="163"/>
        <item h="1" x="255"/>
        <item h="1" x="143"/>
        <item h="1" x="249"/>
        <item h="1" x="106"/>
        <item h="1" x="238"/>
        <item h="1" x="233"/>
        <item h="1" x="247"/>
        <item h="1" x="186"/>
        <item h="1" x="140"/>
        <item h="1" x="226"/>
        <item t="default"/>
      </items>
    </pivotField>
    <pivotField showAll="0"/>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 dataField="1" dragToRow="0" dragToCol="0" dragToPage="0" showAll="0" defaultSubtotal="0"/>
  </pivotFields>
  <rowFields count="1">
    <field x="3"/>
  </rowFields>
  <rowItems count="13">
    <i>
      <x v="1"/>
    </i>
    <i>
      <x v="2"/>
    </i>
    <i>
      <x v="3"/>
    </i>
    <i>
      <x v="4"/>
    </i>
    <i>
      <x v="5"/>
    </i>
    <i>
      <x v="6"/>
    </i>
    <i>
      <x v="7"/>
    </i>
    <i>
      <x v="8"/>
    </i>
    <i>
      <x v="9"/>
    </i>
    <i>
      <x v="10"/>
    </i>
    <i>
      <x v="11"/>
    </i>
    <i>
      <x v="12"/>
    </i>
    <i t="grand">
      <x/>
    </i>
  </rowItems>
  <colItems count="1">
    <i/>
  </colItems>
  <dataFields count="1">
    <dataField name="Sum of Total Subscriber" fld="23" baseField="0" baseItem="0" numFmtId="166"/>
  </dataFields>
  <formats count="7">
    <format dxfId="103">
      <pivotArea type="all" dataOnly="0" outline="0" fieldPosition="0"/>
    </format>
    <format dxfId="104">
      <pivotArea outline="0" collapsedLevelsAreSubtotals="1" fieldPosition="0"/>
    </format>
    <format dxfId="105">
      <pivotArea field="3" type="button" dataOnly="0" labelOnly="1" outline="0" axis="axisRow" fieldPosition="0"/>
    </format>
    <format dxfId="106">
      <pivotArea dataOnly="0" labelOnly="1" fieldPosition="0">
        <references count="1">
          <reference field="3" count="12">
            <x v="1"/>
            <x v="2"/>
            <x v="3"/>
            <x v="4"/>
            <x v="5"/>
            <x v="6"/>
            <x v="7"/>
            <x v="8"/>
            <x v="9"/>
            <x v="10"/>
            <x v="11"/>
            <x v="12"/>
          </reference>
        </references>
      </pivotArea>
    </format>
    <format dxfId="107">
      <pivotArea dataOnly="0" labelOnly="1" grandRow="1" outline="0" fieldPosition="0"/>
    </format>
    <format dxfId="108">
      <pivotArea dataOnly="0" labelOnly="1" outline="0" axis="axisValues" fieldPosition="0"/>
    </format>
    <format dxfId="109">
      <pivotArea outline="0" fieldPosition="0">
        <references count="1">
          <reference field="4294967294" count="1">
            <x v="0"/>
          </reference>
        </references>
      </pivotArea>
    </format>
  </formats>
  <chartFormats count="14">
    <chartFormat chart="0" format="0"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3" count="1" selected="0">
            <x v="1"/>
          </reference>
        </references>
      </pivotArea>
    </chartFormat>
    <chartFormat chart="6" format="30">
      <pivotArea type="data" outline="0" fieldPosition="0">
        <references count="2">
          <reference field="4294967294" count="1" selected="0">
            <x v="0"/>
          </reference>
          <reference field="3" count="1" selected="0">
            <x v="2"/>
          </reference>
        </references>
      </pivotArea>
    </chartFormat>
    <chartFormat chart="6" format="31">
      <pivotArea type="data" outline="0" fieldPosition="0">
        <references count="2">
          <reference field="4294967294" count="1" selected="0">
            <x v="0"/>
          </reference>
          <reference field="3" count="1" selected="0">
            <x v="3"/>
          </reference>
        </references>
      </pivotArea>
    </chartFormat>
    <chartFormat chart="6" format="32">
      <pivotArea type="data" outline="0" fieldPosition="0">
        <references count="2">
          <reference field="4294967294" count="1" selected="0">
            <x v="0"/>
          </reference>
          <reference field="3" count="1" selected="0">
            <x v="4"/>
          </reference>
        </references>
      </pivotArea>
    </chartFormat>
    <chartFormat chart="6" format="33">
      <pivotArea type="data" outline="0" fieldPosition="0">
        <references count="2">
          <reference field="4294967294" count="1" selected="0">
            <x v="0"/>
          </reference>
          <reference field="3" count="1" selected="0">
            <x v="5"/>
          </reference>
        </references>
      </pivotArea>
    </chartFormat>
    <chartFormat chart="6" format="34">
      <pivotArea type="data" outline="0" fieldPosition="0">
        <references count="2">
          <reference field="4294967294" count="1" selected="0">
            <x v="0"/>
          </reference>
          <reference field="3" count="1" selected="0">
            <x v="6"/>
          </reference>
        </references>
      </pivotArea>
    </chartFormat>
    <chartFormat chart="6" format="35">
      <pivotArea type="data" outline="0" fieldPosition="0">
        <references count="2">
          <reference field="4294967294" count="1" selected="0">
            <x v="0"/>
          </reference>
          <reference field="3" count="1" selected="0">
            <x v="7"/>
          </reference>
        </references>
      </pivotArea>
    </chartFormat>
    <chartFormat chart="6" format="36">
      <pivotArea type="data" outline="0" fieldPosition="0">
        <references count="2">
          <reference field="4294967294" count="1" selected="0">
            <x v="0"/>
          </reference>
          <reference field="3" count="1" selected="0">
            <x v="8"/>
          </reference>
        </references>
      </pivotArea>
    </chartFormat>
    <chartFormat chart="6" format="37">
      <pivotArea type="data" outline="0" fieldPosition="0">
        <references count="2">
          <reference field="4294967294" count="1" selected="0">
            <x v="0"/>
          </reference>
          <reference field="3" count="1" selected="0">
            <x v="9"/>
          </reference>
        </references>
      </pivotArea>
    </chartFormat>
    <chartFormat chart="6" format="38">
      <pivotArea type="data" outline="0" fieldPosition="0">
        <references count="2">
          <reference field="4294967294" count="1" selected="0">
            <x v="0"/>
          </reference>
          <reference field="3" count="1" selected="0">
            <x v="10"/>
          </reference>
        </references>
      </pivotArea>
    </chartFormat>
    <chartFormat chart="6" format="39">
      <pivotArea type="data" outline="0" fieldPosition="0">
        <references count="2">
          <reference field="4294967294" count="1" selected="0">
            <x v="0"/>
          </reference>
          <reference field="3" count="1" selected="0">
            <x v="11"/>
          </reference>
        </references>
      </pivotArea>
    </chartFormat>
    <chartFormat chart="6" format="40">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F2B518-1FE2-43F4-81E5-3CD2B223E130}" name="PivotTable9"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K3" firstHeaderRow="0" firstDataRow="1" firstDataCol="0"/>
  <pivotFields count="21">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items count="21">
        <item x="14"/>
        <item x="13"/>
        <item x="8"/>
        <item x="9"/>
        <item x="12"/>
        <item x="11"/>
        <item x="15"/>
        <item x="10"/>
        <item x="7"/>
        <item x="16"/>
        <item x="19"/>
        <item x="18"/>
        <item x="4"/>
        <item x="17"/>
        <item x="5"/>
        <item x="0"/>
        <item x="6"/>
        <item x="2"/>
        <item x="3"/>
        <item x="1"/>
        <item t="default"/>
      </items>
    </pivotField>
    <pivotField numFmtId="165" showAll="0"/>
    <pivotField showAll="0"/>
  </pivotFields>
  <rowItems count="1">
    <i/>
  </rowItems>
  <colFields count="1">
    <field x="-2"/>
  </colFields>
  <colItems count="2">
    <i>
      <x/>
    </i>
    <i i="1">
      <x v="1"/>
    </i>
  </colItems>
  <dataFields count="2">
    <dataField name="Sum of Watch Time (hours)" fld="16" baseField="0" baseItem="0"/>
    <dataField name="Sum of View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0283E7-A80C-4816-B778-23E7445819D5}" name="PivotTable1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E18" firstHeaderRow="0" firstDataRow="1" firstDataCol="0"/>
  <pivotFields count="21">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showAll="0">
      <items count="21">
        <item x="14"/>
        <item x="13"/>
        <item x="8"/>
        <item x="9"/>
        <item x="12"/>
        <item x="11"/>
        <item x="15"/>
        <item x="10"/>
        <item x="7"/>
        <item x="16"/>
        <item x="19"/>
        <item x="18"/>
        <item x="4"/>
        <item x="17"/>
        <item x="5"/>
        <item x="0"/>
        <item x="6"/>
        <item x="2"/>
        <item x="3"/>
        <item x="1"/>
        <item t="default"/>
      </items>
    </pivotField>
    <pivotField numFmtId="165" showAll="0"/>
    <pivotField showAll="0"/>
  </pivotFields>
  <rowItems count="1">
    <i/>
  </rowItems>
  <colFields count="1">
    <field x="-2"/>
  </colFields>
  <colItems count="2">
    <i>
      <x/>
    </i>
    <i i="1">
      <x v="1"/>
    </i>
  </colItems>
  <dataFields count="2">
    <dataField name="Sum of New Subscribers" fld="13" baseField="0" baseItem="0"/>
    <dataField name="Sum of Old Subscribers" fld="17"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60A95-6A5D-41D2-8543-E1A3894E4E57}" name="Average Watch Time by Video Length"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Video Duration">
  <location ref="A28:C33" firstHeaderRow="0"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21">
        <item x="14"/>
        <item x="13"/>
        <item x="8"/>
        <item x="9"/>
        <item x="12"/>
        <item x="11"/>
        <item x="15"/>
        <item x="10"/>
        <item x="7"/>
        <item x="16"/>
        <item x="19"/>
        <item x="18"/>
        <item x="4"/>
        <item x="17"/>
        <item x="5"/>
        <item x="0"/>
        <item x="6"/>
        <item x="2"/>
        <item x="3"/>
        <item x="1"/>
        <item t="default"/>
      </items>
    </pivotField>
    <pivotField dataField="1" showAll="0"/>
    <pivotField axis="axisRow" showAll="0">
      <items count="5">
        <item x="0"/>
        <item x="2"/>
        <item x="3"/>
        <item x="1"/>
        <item t="default"/>
      </items>
    </pivotField>
  </pivotFields>
  <rowFields count="1">
    <field x="20"/>
  </rowFields>
  <rowItems count="5">
    <i>
      <x/>
    </i>
    <i>
      <x v="1"/>
    </i>
    <i>
      <x v="2"/>
    </i>
    <i>
      <x v="3"/>
    </i>
    <i t="grand">
      <x/>
    </i>
  </rowItems>
  <colFields count="1">
    <field x="-2"/>
  </colFields>
  <colItems count="2">
    <i>
      <x/>
    </i>
    <i i="1">
      <x v="1"/>
    </i>
  </colItems>
  <dataFields count="2">
    <dataField name="Avg Engagement Rate" fld="19" subtotal="average" baseField="20" baseItem="0"/>
    <dataField name="Average of Watch Time (hours)" fld="16" subtotal="average" baseField="20" baseItem="1"/>
  </dataFields>
  <formats count="8">
    <format dxfId="110">
      <pivotArea collapsedLevelsAreSubtotals="1" fieldPosition="0">
        <references count="2">
          <reference field="4294967294" count="1" selected="0">
            <x v="0"/>
          </reference>
          <reference field="20" count="0"/>
        </references>
      </pivotArea>
    </format>
    <format dxfId="111">
      <pivotArea collapsedLevelsAreSubtotals="1" fieldPosition="0">
        <references count="2">
          <reference field="4294967294" count="1" selected="0">
            <x v="1"/>
          </reference>
          <reference field="20" count="0"/>
        </references>
      </pivotArea>
    </format>
    <format dxfId="112">
      <pivotArea type="all" dataOnly="0" outline="0" fieldPosition="0"/>
    </format>
    <format dxfId="113">
      <pivotArea outline="0" collapsedLevelsAreSubtotals="1" fieldPosition="0"/>
    </format>
    <format dxfId="114">
      <pivotArea field="20" type="button" dataOnly="0" labelOnly="1" outline="0" axis="axisRow" fieldPosition="0"/>
    </format>
    <format dxfId="115">
      <pivotArea dataOnly="0" labelOnly="1" fieldPosition="0">
        <references count="1">
          <reference field="20" count="0"/>
        </references>
      </pivotArea>
    </format>
    <format dxfId="116">
      <pivotArea dataOnly="0" labelOnly="1" grandRow="1" outline="0" fieldPosition="0"/>
    </format>
    <format dxfId="117">
      <pivotArea dataOnly="0" labelOnly="1" outline="0" fieldPosition="0">
        <references count="1">
          <reference field="4294967294" count="2">
            <x v="0"/>
            <x v="1"/>
          </reference>
        </references>
      </pivotArea>
    </format>
  </formats>
  <chartFormats count="2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20"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 chart="6" format="13">
      <pivotArea type="data" outline="0" fieldPosition="0">
        <references count="2">
          <reference field="4294967294" count="1" selected="0">
            <x v="1"/>
          </reference>
          <reference field="20" count="1" selected="0">
            <x v="0"/>
          </reference>
        </references>
      </pivotArea>
    </chartFormat>
    <chartFormat chart="6" format="14">
      <pivotArea type="data" outline="0" fieldPosition="0">
        <references count="2">
          <reference field="4294967294" count="1" selected="0">
            <x v="1"/>
          </reference>
          <reference field="20" count="1" selected="0">
            <x v="1"/>
          </reference>
        </references>
      </pivotArea>
    </chartFormat>
    <chartFormat chart="6" format="15">
      <pivotArea type="data" outline="0" fieldPosition="0">
        <references count="2">
          <reference field="4294967294" count="1" selected="0">
            <x v="1"/>
          </reference>
          <reference field="20" count="1" selected="0">
            <x v="2"/>
          </reference>
        </references>
      </pivotArea>
    </chartFormat>
    <chartFormat chart="6" format="16">
      <pivotArea type="data" outline="0" fieldPosition="0">
        <references count="2">
          <reference field="4294967294" count="1" selected="0">
            <x v="1"/>
          </reference>
          <reference field="20" count="1" selected="0">
            <x v="3"/>
          </reference>
        </references>
      </pivotArea>
    </chartFormat>
    <chartFormat chart="7" format="17"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1"/>
          </reference>
        </references>
      </pivotArea>
    </chartFormat>
    <chartFormat chart="7" format="19">
      <pivotArea type="data" outline="0" fieldPosition="0">
        <references count="2">
          <reference field="4294967294" count="1" selected="0">
            <x v="1"/>
          </reference>
          <reference field="20" count="1" selected="0">
            <x v="0"/>
          </reference>
        </references>
      </pivotArea>
    </chartFormat>
    <chartFormat chart="7" format="20">
      <pivotArea type="data" outline="0" fieldPosition="0">
        <references count="2">
          <reference field="4294967294" count="1" selected="0">
            <x v="1"/>
          </reference>
          <reference field="20" count="1" selected="0">
            <x v="1"/>
          </reference>
        </references>
      </pivotArea>
    </chartFormat>
    <chartFormat chart="7" format="21">
      <pivotArea type="data" outline="0" fieldPosition="0">
        <references count="2">
          <reference field="4294967294" count="1" selected="0">
            <x v="1"/>
          </reference>
          <reference field="20" count="1" selected="0">
            <x v="2"/>
          </reference>
        </references>
      </pivotArea>
    </chartFormat>
    <chartFormat chart="7" format="22">
      <pivotArea type="data" outline="0" fieldPosition="0">
        <references count="2">
          <reference field="4294967294" count="1" selected="0">
            <x v="1"/>
          </reference>
          <reference field="20" count="1" selected="0">
            <x v="3"/>
          </reference>
        </references>
      </pivotArea>
    </chartFormat>
    <chartFormat chart="8" format="17" series="1">
      <pivotArea type="data" outline="0" fieldPosition="0">
        <references count="1">
          <reference field="4294967294" count="1" selected="0">
            <x v="0"/>
          </reference>
        </references>
      </pivotArea>
    </chartFormat>
    <chartFormat chart="8" format="18" series="1">
      <pivotArea type="data" outline="0" fieldPosition="0">
        <references count="1">
          <reference field="4294967294" count="1" selected="0">
            <x v="1"/>
          </reference>
        </references>
      </pivotArea>
    </chartFormat>
    <chartFormat chart="8" format="19">
      <pivotArea type="data" outline="0" fieldPosition="0">
        <references count="2">
          <reference field="4294967294" count="1" selected="0">
            <x v="1"/>
          </reference>
          <reference field="20" count="1" selected="0">
            <x v="0"/>
          </reference>
        </references>
      </pivotArea>
    </chartFormat>
    <chartFormat chart="8" format="20">
      <pivotArea type="data" outline="0" fieldPosition="0">
        <references count="2">
          <reference field="4294967294" count="1" selected="0">
            <x v="1"/>
          </reference>
          <reference field="20" count="1" selected="0">
            <x v="1"/>
          </reference>
        </references>
      </pivotArea>
    </chartFormat>
    <chartFormat chart="8" format="21">
      <pivotArea type="data" outline="0" fieldPosition="0">
        <references count="2">
          <reference field="4294967294" count="1" selected="0">
            <x v="1"/>
          </reference>
          <reference field="20" count="1" selected="0">
            <x v="2"/>
          </reference>
        </references>
      </pivotArea>
    </chartFormat>
    <chartFormat chart="8" format="22">
      <pivotArea type="data" outline="0" fieldPosition="0">
        <references count="2">
          <reference field="4294967294" count="1" selected="0">
            <x v="1"/>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5ECBE-5A75-4762-9623-D5F1783B24C4}" name="Total Views by Content Category"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ontent Category">
  <location ref="A3:B24" firstHeaderRow="1" firstDataRow="1" firstDataCol="1"/>
  <pivotFields count="21">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21">
        <item x="14"/>
        <item x="13"/>
        <item x="8"/>
        <item x="9"/>
        <item x="12"/>
        <item x="11"/>
        <item x="15"/>
        <item x="10"/>
        <item x="7"/>
        <item x="16"/>
        <item x="19"/>
        <item x="18"/>
        <item x="4"/>
        <item x="17"/>
        <item x="5"/>
        <item x="0"/>
        <item x="6"/>
        <item x="2"/>
        <item x="3"/>
        <item x="1"/>
        <item t="default"/>
      </items>
    </pivotField>
    <pivotField showAll="0"/>
    <pivotField showAll="0"/>
  </pivotFields>
  <rowFields count="1">
    <field x="1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 Views" fld="15" baseField="17" baseItem="0"/>
  </dataFields>
  <formats count="13">
    <format dxfId="118">
      <pivotArea collapsedLevelsAreSubtotals="1" fieldPosition="0">
        <references count="2">
          <reference field="4294967294" count="1" selected="0">
            <x v="0"/>
          </reference>
          <reference field="18" count="0"/>
        </references>
      </pivotArea>
    </format>
    <format dxfId="119">
      <pivotArea type="all" dataOnly="0" outline="0" fieldPosition="0"/>
    </format>
    <format dxfId="120">
      <pivotArea outline="0" collapsedLevelsAreSubtotals="1" fieldPosition="0"/>
    </format>
    <format dxfId="121">
      <pivotArea field="18" type="button" dataOnly="0" labelOnly="1" outline="0" axis="axisRow" fieldPosition="0"/>
    </format>
    <format dxfId="122">
      <pivotArea dataOnly="0" labelOnly="1" fieldPosition="0">
        <references count="1">
          <reference field="18" count="0"/>
        </references>
      </pivotArea>
    </format>
    <format dxfId="123">
      <pivotArea dataOnly="0" labelOnly="1" grandRow="1" outline="0" fieldPosition="0"/>
    </format>
    <format dxfId="124">
      <pivotArea dataOnly="0" labelOnly="1" outline="0" fieldPosition="0">
        <references count="1">
          <reference field="4294967294" count="1">
            <x v="0"/>
          </reference>
        </references>
      </pivotArea>
    </format>
    <format dxfId="125">
      <pivotArea type="all" dataOnly="0" outline="0" fieldPosition="0"/>
    </format>
    <format dxfId="126">
      <pivotArea outline="0" collapsedLevelsAreSubtotals="1" fieldPosition="0"/>
    </format>
    <format dxfId="127">
      <pivotArea field="18" type="button" dataOnly="0" labelOnly="1" outline="0" axis="axisRow" fieldPosition="0"/>
    </format>
    <format dxfId="128">
      <pivotArea dataOnly="0" labelOnly="1" fieldPosition="0">
        <references count="1">
          <reference field="18" count="0"/>
        </references>
      </pivotArea>
    </format>
    <format dxfId="129">
      <pivotArea dataOnly="0" labelOnly="1" grandRow="1" outline="0" fieldPosition="0"/>
    </format>
    <format dxfId="13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18" count="1" selected="0">
            <x v="0"/>
          </reference>
        </references>
      </pivotArea>
    </chartFormat>
    <chartFormat chart="7" format="20">
      <pivotArea type="data" outline="0" fieldPosition="0">
        <references count="2">
          <reference field="4294967294" count="1" selected="0">
            <x v="0"/>
          </reference>
          <reference field="18" count="1" selected="0">
            <x v="1"/>
          </reference>
        </references>
      </pivotArea>
    </chartFormat>
    <chartFormat chart="7" format="21">
      <pivotArea type="data" outline="0" fieldPosition="0">
        <references count="2">
          <reference field="4294967294" count="1" selected="0">
            <x v="0"/>
          </reference>
          <reference field="18" count="1" selected="0">
            <x v="3"/>
          </reference>
        </references>
      </pivotArea>
    </chartFormat>
    <chartFormat chart="7" format="22">
      <pivotArea type="data" outline="0" fieldPosition="0">
        <references count="2">
          <reference field="4294967294" count="1" selected="0">
            <x v="0"/>
          </reference>
          <reference field="18" count="1" selected="0">
            <x v="7"/>
          </reference>
        </references>
      </pivotArea>
    </chartFormat>
    <chartFormat chart="7" format="23">
      <pivotArea type="data" outline="0" fieldPosition="0">
        <references count="2">
          <reference field="4294967294" count="1" selected="0">
            <x v="0"/>
          </reference>
          <reference field="18" count="1" selected="0">
            <x v="14"/>
          </reference>
        </references>
      </pivotArea>
    </chartFormat>
    <chartFormat chart="7" format="24">
      <pivotArea type="data" outline="0" fieldPosition="0">
        <references count="2">
          <reference field="4294967294" count="1" selected="0">
            <x v="0"/>
          </reference>
          <reference field="18" count="1" selected="0">
            <x v="17"/>
          </reference>
        </references>
      </pivotArea>
    </chartFormat>
    <chartFormat chart="7" format="25">
      <pivotArea type="data" outline="0" fieldPosition="0">
        <references count="2">
          <reference field="4294967294" count="1" selected="0">
            <x v="0"/>
          </reference>
          <reference field="18"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5665B6-531D-4306-B384-C8B748EF9BEA}" name="PivotTable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rowHeaderCaption="Content Category">
  <location ref="A106:D126" firstHeaderRow="0" firstDataRow="1" firstDataCol="1"/>
  <pivotFields count="21">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axis="axisRow" showAll="0">
      <items count="21">
        <item x="14"/>
        <item x="13"/>
        <item x="8"/>
        <item x="9"/>
        <item x="12"/>
        <item x="11"/>
        <item x="15"/>
        <item x="10"/>
        <item x="7"/>
        <item x="16"/>
        <item x="19"/>
        <item x="18"/>
        <item x="4"/>
        <item x="17"/>
        <item x="5"/>
        <item x="0"/>
        <item x="6"/>
        <item x="2"/>
        <item x="3"/>
        <item x="1"/>
        <item t="default"/>
      </items>
    </pivotField>
    <pivotField dataField="1" showAll="0"/>
    <pivotField showAll="0"/>
  </pivotFields>
  <rowFields count="1">
    <field x="18"/>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i="1">
      <x v="1"/>
    </i>
    <i i="2">
      <x v="2"/>
    </i>
  </colItems>
  <dataFields count="3">
    <dataField name="Total Views" fld="15" baseField="17" baseItem="0"/>
    <dataField name="Sum of Watch Time (hours)" fld="16" baseField="0" baseItem="0"/>
    <dataField name="Average of Engagement Rate" fld="19" subtotal="average" baseField="18" baseItem="0"/>
  </dataFields>
  <formats count="10">
    <format dxfId="131">
      <pivotArea collapsedLevelsAreSubtotals="1" fieldPosition="0">
        <references count="2">
          <reference field="4294967294" count="1" selected="0">
            <x v="0"/>
          </reference>
          <reference field="18" count="0"/>
        </references>
      </pivotArea>
    </format>
    <format dxfId="132">
      <pivotArea type="all" dataOnly="0" outline="0" fieldPosition="0"/>
    </format>
    <format dxfId="133">
      <pivotArea dataOnly="0" labelOnly="1" grandRow="1" outline="0" fieldPosition="0"/>
    </format>
    <format dxfId="134">
      <pivotArea collapsedLevelsAreSubtotals="1" fieldPosition="0">
        <references count="2">
          <reference field="4294967294" count="1" selected="0">
            <x v="1"/>
          </reference>
          <reference field="18" count="0"/>
        </references>
      </pivotArea>
    </format>
    <format dxfId="135">
      <pivotArea collapsedLevelsAreSubtotals="1" fieldPosition="0">
        <references count="2">
          <reference field="4294967294" count="1" selected="0">
            <x v="2"/>
          </reference>
          <reference field="18" count="0"/>
        </references>
      </pivotArea>
    </format>
    <format dxfId="136">
      <pivotArea type="all" dataOnly="0" outline="0" fieldPosition="0"/>
    </format>
    <format dxfId="137">
      <pivotArea outline="0" collapsedLevelsAreSubtotals="1" fieldPosition="0"/>
    </format>
    <format dxfId="138">
      <pivotArea field="18" type="button" dataOnly="0" labelOnly="1" outline="0" axis="axisRow" fieldPosition="0"/>
    </format>
    <format dxfId="139">
      <pivotArea dataOnly="0" labelOnly="1" fieldPosition="0">
        <references count="1">
          <reference field="18" count="0"/>
        </references>
      </pivotArea>
    </format>
    <format dxfId="140">
      <pivotArea dataOnly="0" labelOnly="1" outline="0" fieldPosition="0">
        <references count="1">
          <reference field="4294967294" count="3">
            <x v="0"/>
            <x v="1"/>
            <x v="2"/>
          </reference>
        </references>
      </pivotArea>
    </format>
  </formats>
  <chartFormats count="1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8" count="1" selected="0">
            <x v="0"/>
          </reference>
        </references>
      </pivotArea>
    </chartFormat>
    <chartFormat chart="4" format="4">
      <pivotArea type="data" outline="0" fieldPosition="0">
        <references count="2">
          <reference field="4294967294" count="1" selected="0">
            <x v="0"/>
          </reference>
          <reference field="18" count="1" selected="0">
            <x v="1"/>
          </reference>
        </references>
      </pivotArea>
    </chartFormat>
    <chartFormat chart="4" format="5">
      <pivotArea type="data" outline="0" fieldPosition="0">
        <references count="2">
          <reference field="4294967294" count="1" selected="0">
            <x v="0"/>
          </reference>
          <reference field="18" count="1" selected="0">
            <x v="3"/>
          </reference>
        </references>
      </pivotArea>
    </chartFormat>
    <chartFormat chart="4" format="6">
      <pivotArea type="data" outline="0" fieldPosition="0">
        <references count="2">
          <reference field="4294967294" count="1" selected="0">
            <x v="0"/>
          </reference>
          <reference field="18" count="1" selected="0">
            <x v="19"/>
          </reference>
        </references>
      </pivotArea>
    </chartFormat>
    <chartFormat chart="4" format="7">
      <pivotArea type="data" outline="0" fieldPosition="0">
        <references count="2">
          <reference field="4294967294" count="1" selected="0">
            <x v="0"/>
          </reference>
          <reference field="18" count="1" selected="0">
            <x v="14"/>
          </reference>
        </references>
      </pivotArea>
    </chartFormat>
    <chartFormat chart="4" format="8">
      <pivotArea type="data" outline="0" fieldPosition="0">
        <references count="2">
          <reference field="4294967294" count="1" selected="0">
            <x v="0"/>
          </reference>
          <reference field="18" count="1" selected="0">
            <x v="7"/>
          </reference>
        </references>
      </pivotArea>
    </chartFormat>
    <chartFormat chart="4" format="9">
      <pivotArea type="data" outline="0" fieldPosition="0">
        <references count="2">
          <reference field="4294967294" count="1" selected="0">
            <x v="0"/>
          </reference>
          <reference field="18" count="1" selected="0">
            <x v="17"/>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18" count="1" selected="0">
            <x v="0"/>
          </reference>
        </references>
      </pivotArea>
    </chartFormat>
    <chartFormat chart="7" format="20">
      <pivotArea type="data" outline="0" fieldPosition="0">
        <references count="2">
          <reference field="4294967294" count="1" selected="0">
            <x v="0"/>
          </reference>
          <reference field="18" count="1" selected="0">
            <x v="1"/>
          </reference>
        </references>
      </pivotArea>
    </chartFormat>
    <chartFormat chart="7" format="21">
      <pivotArea type="data" outline="0" fieldPosition="0">
        <references count="2">
          <reference field="4294967294" count="1" selected="0">
            <x v="0"/>
          </reference>
          <reference field="18" count="1" selected="0">
            <x v="3"/>
          </reference>
        </references>
      </pivotArea>
    </chartFormat>
    <chartFormat chart="7" format="22">
      <pivotArea type="data" outline="0" fieldPosition="0">
        <references count="2">
          <reference field="4294967294" count="1" selected="0">
            <x v="0"/>
          </reference>
          <reference field="18" count="1" selected="0">
            <x v="7"/>
          </reference>
        </references>
      </pivotArea>
    </chartFormat>
    <chartFormat chart="7" format="23">
      <pivotArea type="data" outline="0" fieldPosition="0">
        <references count="2">
          <reference field="4294967294" count="1" selected="0">
            <x v="0"/>
          </reference>
          <reference field="18" count="1" selected="0">
            <x v="14"/>
          </reference>
        </references>
      </pivotArea>
    </chartFormat>
    <chartFormat chart="7" format="24">
      <pivotArea type="data" outline="0" fieldPosition="0">
        <references count="2">
          <reference field="4294967294" count="1" selected="0">
            <x v="0"/>
          </reference>
          <reference field="18" count="1" selected="0">
            <x v="17"/>
          </reference>
        </references>
      </pivotArea>
    </chartFormat>
    <chartFormat chart="7" format="25">
      <pivotArea type="data" outline="0" fieldPosition="0">
        <references count="2">
          <reference field="4294967294" count="1" selected="0">
            <x v="0"/>
          </reference>
          <reference field="18"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857808-98E2-4D65-B977-3663E68882ED}" name="PivotTable3"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rowHeaderCaption="Content Category">
  <location ref="I65:J70" firstHeaderRow="1" firstDataRow="1" firstDataCol="1"/>
  <pivotFields count="24">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measureFilter="1" sortType="descending">
      <items count="21">
        <item x="14"/>
        <item x="13"/>
        <item x="8"/>
        <item x="9"/>
        <item x="12"/>
        <item x="11"/>
        <item x="15"/>
        <item x="10"/>
        <item x="7"/>
        <item x="16"/>
        <item x="19"/>
        <item x="18"/>
        <item x="4"/>
        <item x="17"/>
        <item x="5"/>
        <item x="0"/>
        <item x="6"/>
        <item x="2"/>
        <item x="3"/>
        <item x="1"/>
        <item t="default"/>
      </items>
      <autoSortScope>
        <pivotArea dataOnly="0" outline="0" fieldPosition="0">
          <references count="1">
            <reference field="4294967294" count="1" selected="0">
              <x v="0"/>
            </reference>
          </references>
        </pivotArea>
      </autoSortScope>
    </pivotField>
    <pivotField numFmtId="165" showAll="0">
      <items count="358">
        <item h="1" x="0"/>
        <item h="1" x="9"/>
        <item x="6"/>
        <item h="1" x="70"/>
        <item h="1" x="3"/>
        <item h="1" x="2"/>
        <item h="1" x="10"/>
        <item h="1" x="53"/>
        <item h="1" x="71"/>
        <item h="1" x="8"/>
        <item h="1" x="5"/>
        <item h="1" x="56"/>
        <item h="1" x="37"/>
        <item h="1" x="46"/>
        <item h="1" x="1"/>
        <item h="1" x="63"/>
        <item h="1" x="12"/>
        <item h="1" x="80"/>
        <item h="1" x="76"/>
        <item h="1" x="79"/>
        <item h="1" x="13"/>
        <item h="1" x="58"/>
        <item h="1" x="39"/>
        <item h="1" x="77"/>
        <item h="1" x="41"/>
        <item h="1" x="352"/>
        <item h="1" x="45"/>
        <item h="1" x="84"/>
        <item h="1" x="7"/>
        <item h="1" x="356"/>
        <item h="1" x="54"/>
        <item h="1" x="29"/>
        <item h="1" x="47"/>
        <item h="1" x="78"/>
        <item h="1" x="66"/>
        <item h="1" x="18"/>
        <item h="1" x="68"/>
        <item h="1" x="354"/>
        <item h="1" x="48"/>
        <item h="1" x="4"/>
        <item h="1" x="73"/>
        <item h="1" x="350"/>
        <item h="1" x="69"/>
        <item h="1" x="32"/>
        <item h="1" x="75"/>
        <item h="1" x="19"/>
        <item h="1" x="59"/>
        <item h="1" x="20"/>
        <item h="1" x="55"/>
        <item h="1" x="65"/>
        <item h="1" x="49"/>
        <item h="1" x="28"/>
        <item h="1" x="355"/>
        <item h="1" x="348"/>
        <item h="1" x="15"/>
        <item h="1" x="82"/>
        <item h="1" x="14"/>
        <item h="1" x="353"/>
        <item h="1" x="33"/>
        <item h="1" x="42"/>
        <item h="1" x="60"/>
        <item h="1" x="23"/>
        <item h="1" x="351"/>
        <item h="1" x="38"/>
        <item h="1" x="26"/>
        <item h="1" x="87"/>
        <item h="1" x="40"/>
        <item h="1" x="17"/>
        <item h="1" x="83"/>
        <item h="1" x="35"/>
        <item h="1" x="31"/>
        <item h="1" x="64"/>
        <item h="1" x="50"/>
        <item h="1" x="349"/>
        <item h="1" x="44"/>
        <item h="1" x="74"/>
        <item h="1" x="22"/>
        <item h="1" x="30"/>
        <item h="1" x="67"/>
        <item h="1" x="62"/>
        <item h="1" x="91"/>
        <item h="1" x="43"/>
        <item h="1" x="11"/>
        <item h="1" x="52"/>
        <item h="1" x="346"/>
        <item h="1" x="344"/>
        <item h="1" x="92"/>
        <item h="1" x="347"/>
        <item h="1" x="34"/>
        <item h="1" x="345"/>
        <item h="1" x="97"/>
        <item h="1" x="330"/>
        <item h="1" x="85"/>
        <item h="1" x="337"/>
        <item h="1" x="338"/>
        <item h="1" x="332"/>
        <item h="1" x="86"/>
        <item h="1" x="27"/>
        <item h="1" x="340"/>
        <item h="1" x="16"/>
        <item h="1" x="339"/>
        <item h="1" x="323"/>
        <item h="1" x="24"/>
        <item h="1" x="342"/>
        <item h="1" x="331"/>
        <item h="1" x="94"/>
        <item h="1" x="324"/>
        <item h="1" x="322"/>
        <item h="1" x="325"/>
        <item h="1" x="343"/>
        <item h="1" x="98"/>
        <item h="1" x="336"/>
        <item h="1" x="341"/>
        <item h="1" x="335"/>
        <item h="1" x="95"/>
        <item h="1" x="328"/>
        <item h="1" x="89"/>
        <item h="1" x="333"/>
        <item h="1" x="326"/>
        <item h="1" x="51"/>
        <item h="1" x="81"/>
        <item h="1" x="321"/>
        <item h="1" x="93"/>
        <item h="1" x="57"/>
        <item h="1" x="329"/>
        <item h="1" x="270"/>
        <item h="1" x="88"/>
        <item h="1" x="100"/>
        <item h="1" x="327"/>
        <item h="1" x="72"/>
        <item h="1" x="189"/>
        <item h="1" x="90"/>
        <item h="1" x="268"/>
        <item h="1" x="36"/>
        <item h="1" x="282"/>
        <item h="1" x="334"/>
        <item h="1" x="96"/>
        <item h="1" x="314"/>
        <item h="1" x="293"/>
        <item h="1" x="122"/>
        <item h="1" x="154"/>
        <item h="1" x="320"/>
        <item h="1" x="133"/>
        <item h="1" x="121"/>
        <item h="1" x="139"/>
        <item h="1" x="292"/>
        <item h="1" x="284"/>
        <item h="1" x="166"/>
        <item h="1" x="316"/>
        <item h="1" x="113"/>
        <item h="1" x="303"/>
        <item h="1" x="136"/>
        <item h="1" x="131"/>
        <item h="1" x="172"/>
        <item h="1" x="25"/>
        <item h="1" x="183"/>
        <item h="1" x="309"/>
        <item h="1" x="168"/>
        <item h="1" x="311"/>
        <item h="1" x="318"/>
        <item h="1" x="102"/>
        <item h="1" x="130"/>
        <item h="1" x="274"/>
        <item h="1" x="110"/>
        <item h="1" x="142"/>
        <item h="1" x="157"/>
        <item h="1" x="178"/>
        <item h="1" x="315"/>
        <item h="1" x="105"/>
        <item h="1" x="164"/>
        <item h="1" x="305"/>
        <item h="1" x="137"/>
        <item h="1" x="201"/>
        <item h="1" x="176"/>
        <item h="1" x="126"/>
        <item h="1" x="298"/>
        <item h="1" x="191"/>
        <item h="1" x="300"/>
        <item h="1" x="312"/>
        <item h="1" x="313"/>
        <item h="1" x="296"/>
        <item h="1" x="177"/>
        <item h="1" x="278"/>
        <item h="1" x="118"/>
        <item h="1" x="310"/>
        <item h="1" x="192"/>
        <item h="1" x="169"/>
        <item h="1" x="111"/>
        <item h="1" x="269"/>
        <item h="1" x="273"/>
        <item h="1" x="104"/>
        <item h="1" x="297"/>
        <item h="1" x="277"/>
        <item h="1" x="308"/>
        <item h="1" x="115"/>
        <item h="1" x="304"/>
        <item h="1" x="124"/>
        <item h="1" x="275"/>
        <item h="1" x="120"/>
        <item h="1" x="206"/>
        <item h="1" x="306"/>
        <item h="1" x="280"/>
        <item h="1" x="279"/>
        <item h="1" x="170"/>
        <item h="1" x="146"/>
        <item h="1" x="179"/>
        <item h="1" x="302"/>
        <item h="1" x="272"/>
        <item h="1" x="271"/>
        <item h="1" x="286"/>
        <item h="1" x="135"/>
        <item h="1" x="151"/>
        <item h="1" x="109"/>
        <item h="1" x="160"/>
        <item h="1" x="285"/>
        <item h="1" x="132"/>
        <item h="1" x="212"/>
        <item h="1" x="287"/>
        <item h="1" x="158"/>
        <item h="1" x="294"/>
        <item h="1" x="291"/>
        <item h="1" x="290"/>
        <item h="1" x="152"/>
        <item h="1" x="276"/>
        <item h="1" x="119"/>
        <item h="1" x="188"/>
        <item h="1" x="123"/>
        <item h="1" x="289"/>
        <item h="1" x="223"/>
        <item h="1" x="281"/>
        <item h="1" x="184"/>
        <item h="1" x="159"/>
        <item h="1" x="283"/>
        <item h="1" x="117"/>
        <item h="1" x="307"/>
        <item h="1" x="203"/>
        <item h="1" x="295"/>
        <item h="1" x="222"/>
        <item h="1" x="21"/>
        <item h="1" x="266"/>
        <item h="1" x="116"/>
        <item h="1" x="134"/>
        <item h="1" x="213"/>
        <item h="1" x="211"/>
        <item h="1" x="148"/>
        <item h="1" x="236"/>
        <item h="1" x="61"/>
        <item h="1" x="141"/>
        <item h="1" x="288"/>
        <item h="1" x="250"/>
        <item h="1" x="265"/>
        <item h="1" x="103"/>
        <item h="1" x="112"/>
        <item h="1" x="196"/>
        <item h="1" x="153"/>
        <item h="1" x="156"/>
        <item h="1" x="171"/>
        <item h="1" x="200"/>
        <item h="1" x="181"/>
        <item h="1" x="262"/>
        <item h="1" x="128"/>
        <item h="1" x="127"/>
        <item h="1" x="301"/>
        <item h="1" x="214"/>
        <item h="1" x="299"/>
        <item h="1" x="107"/>
        <item h="1" x="165"/>
        <item h="1" x="145"/>
        <item h="1" x="261"/>
        <item h="1" x="198"/>
        <item h="1" x="221"/>
        <item h="1" x="252"/>
        <item h="1" x="241"/>
        <item h="1" x="114"/>
        <item h="1" x="155"/>
        <item h="1" x="182"/>
        <item h="1" x="208"/>
        <item h="1" x="215"/>
        <item h="1" x="125"/>
        <item h="1" x="217"/>
        <item h="1" x="205"/>
        <item h="1" x="190"/>
        <item h="1" x="162"/>
        <item h="1" x="174"/>
        <item h="1" x="240"/>
        <item h="1" x="224"/>
        <item h="1" x="99"/>
        <item h="1" x="251"/>
        <item h="1" x="216"/>
        <item h="1" x="138"/>
        <item h="1" x="199"/>
        <item h="1" x="144"/>
        <item h="1" x="319"/>
        <item h="1" x="220"/>
        <item h="1" x="207"/>
        <item h="1" x="187"/>
        <item h="1" x="149"/>
        <item h="1" x="197"/>
        <item h="1" x="228"/>
        <item h="1" x="239"/>
        <item h="1" x="175"/>
        <item h="1" x="317"/>
        <item h="1" x="101"/>
        <item h="1" x="235"/>
        <item h="1" x="202"/>
        <item h="1" x="254"/>
        <item h="1" x="185"/>
        <item h="1" x="180"/>
        <item h="1" x="260"/>
        <item h="1" x="242"/>
        <item h="1" x="204"/>
        <item h="1" x="267"/>
        <item h="1" x="218"/>
        <item h="1" x="246"/>
        <item h="1" x="237"/>
        <item h="1" x="248"/>
        <item h="1" x="209"/>
        <item h="1" x="245"/>
        <item h="1" x="150"/>
        <item h="1" x="244"/>
        <item h="1" x="231"/>
        <item h="1" x="253"/>
        <item h="1" x="232"/>
        <item h="1" x="161"/>
        <item h="1" x="234"/>
        <item h="1" x="195"/>
        <item h="1" x="225"/>
        <item h="1" x="219"/>
        <item h="1" x="167"/>
        <item h="1" x="264"/>
        <item h="1" x="243"/>
        <item h="1" x="108"/>
        <item h="1" x="259"/>
        <item h="1" x="227"/>
        <item h="1" x="256"/>
        <item h="1" x="129"/>
        <item h="1" x="263"/>
        <item h="1" x="193"/>
        <item h="1" x="147"/>
        <item h="1" x="257"/>
        <item h="1" x="194"/>
        <item h="1" x="210"/>
        <item h="1" x="229"/>
        <item h="1" x="230"/>
        <item h="1" x="173"/>
        <item h="1" x="258"/>
        <item h="1" x="163"/>
        <item h="1" x="255"/>
        <item h="1" x="143"/>
        <item h="1" x="249"/>
        <item h="1" x="106"/>
        <item h="1" x="238"/>
        <item h="1" x="233"/>
        <item h="1" x="247"/>
        <item h="1" x="186"/>
        <item h="1" x="140"/>
        <item h="1" x="226"/>
        <item t="default"/>
      </items>
    </pivotField>
    <pivotField showAll="0"/>
    <pivotField showAll="0" defaultSubtotal="0"/>
    <pivotField showAll="0" defaultSubtotal="0"/>
    <pivotField dragToRow="0" dragToCol="0" dragToPage="0" showAll="0" defaultSubtotal="0"/>
  </pivotFields>
  <rowFields count="1">
    <field x="18"/>
  </rowFields>
  <rowItems count="5">
    <i>
      <x/>
    </i>
    <i>
      <x v="1"/>
    </i>
    <i>
      <x v="3"/>
    </i>
    <i>
      <x v="8"/>
    </i>
    <i>
      <x v="7"/>
    </i>
  </rowItems>
  <colItems count="1">
    <i/>
  </colItems>
  <dataFields count="1">
    <dataField name="Total Views" fld="15" baseField="18" baseItem="0"/>
  </dataFields>
  <formats count="6">
    <format dxfId="97">
      <pivotArea collapsedLevelsAreSubtotals="1" fieldPosition="0">
        <references count="1">
          <reference field="18" count="0"/>
        </references>
      </pivotArea>
    </format>
    <format dxfId="98">
      <pivotArea type="all" dataOnly="0" outline="0" fieldPosition="0"/>
    </format>
    <format dxfId="99">
      <pivotArea outline="0" collapsedLevelsAreSubtotals="1" fieldPosition="0"/>
    </format>
    <format dxfId="100">
      <pivotArea field="18" type="button" dataOnly="0" labelOnly="1" outline="0" axis="axisRow" fieldPosition="0"/>
    </format>
    <format dxfId="101">
      <pivotArea dataOnly="0" labelOnly="1" fieldPosition="0">
        <references count="1">
          <reference field="18" count="5">
            <x v="0"/>
            <x v="1"/>
            <x v="3"/>
            <x v="7"/>
            <x v="8"/>
          </reference>
        </references>
      </pivotArea>
    </format>
    <format dxfId="10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DD368D-0071-4466-909F-68E5D84D9268}" name="Total views by Uplaod date"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rowHeaderCaption="Months">
  <location ref="A89:B101" firstHeaderRow="1" firstDataRow="1" firstDataCol="1"/>
  <pivotFields count="24">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21">
        <item x="14"/>
        <item x="13"/>
        <item x="8"/>
        <item x="9"/>
        <item x="12"/>
        <item x="11"/>
        <item x="15"/>
        <item x="10"/>
        <item x="7"/>
        <item x="16"/>
        <item x="19"/>
        <item x="18"/>
        <item x="4"/>
        <item x="17"/>
        <item x="5"/>
        <item x="0"/>
        <item x="6"/>
        <item x="2"/>
        <item x="3"/>
        <item x="1"/>
        <item t="default"/>
      </items>
    </pivotField>
    <pivotField numFmtId="165" showAll="0">
      <items count="358">
        <item h="1" x="0"/>
        <item h="1" x="9"/>
        <item x="6"/>
        <item h="1" x="70"/>
        <item h="1" x="3"/>
        <item h="1" x="2"/>
        <item h="1" x="10"/>
        <item h="1" x="53"/>
        <item h="1" x="71"/>
        <item h="1" x="8"/>
        <item h="1" x="5"/>
        <item h="1" x="56"/>
        <item h="1" x="37"/>
        <item h="1" x="46"/>
        <item h="1" x="1"/>
        <item h="1" x="63"/>
        <item h="1" x="12"/>
        <item h="1" x="80"/>
        <item h="1" x="76"/>
        <item h="1" x="79"/>
        <item h="1" x="13"/>
        <item h="1" x="58"/>
        <item h="1" x="39"/>
        <item h="1" x="77"/>
        <item h="1" x="41"/>
        <item h="1" x="352"/>
        <item h="1" x="45"/>
        <item h="1" x="84"/>
        <item h="1" x="7"/>
        <item h="1" x="356"/>
        <item h="1" x="54"/>
        <item h="1" x="29"/>
        <item h="1" x="47"/>
        <item h="1" x="78"/>
        <item h="1" x="66"/>
        <item h="1" x="18"/>
        <item h="1" x="68"/>
        <item h="1" x="354"/>
        <item h="1" x="48"/>
        <item h="1" x="4"/>
        <item h="1" x="73"/>
        <item h="1" x="350"/>
        <item h="1" x="69"/>
        <item h="1" x="32"/>
        <item h="1" x="75"/>
        <item h="1" x="19"/>
        <item h="1" x="59"/>
        <item h="1" x="20"/>
        <item h="1" x="55"/>
        <item h="1" x="65"/>
        <item h="1" x="49"/>
        <item h="1" x="28"/>
        <item h="1" x="355"/>
        <item h="1" x="348"/>
        <item h="1" x="15"/>
        <item h="1" x="82"/>
        <item h="1" x="14"/>
        <item h="1" x="353"/>
        <item h="1" x="33"/>
        <item h="1" x="42"/>
        <item h="1" x="60"/>
        <item h="1" x="23"/>
        <item h="1" x="351"/>
        <item h="1" x="38"/>
        <item h="1" x="26"/>
        <item h="1" x="87"/>
        <item h="1" x="40"/>
        <item h="1" x="17"/>
        <item h="1" x="83"/>
        <item h="1" x="35"/>
        <item h="1" x="31"/>
        <item h="1" x="64"/>
        <item h="1" x="50"/>
        <item h="1" x="349"/>
        <item h="1" x="44"/>
        <item h="1" x="74"/>
        <item h="1" x="22"/>
        <item h="1" x="30"/>
        <item h="1" x="67"/>
        <item h="1" x="62"/>
        <item h="1" x="91"/>
        <item h="1" x="43"/>
        <item h="1" x="11"/>
        <item h="1" x="52"/>
        <item h="1" x="346"/>
        <item h="1" x="344"/>
        <item h="1" x="92"/>
        <item h="1" x="347"/>
        <item h="1" x="34"/>
        <item h="1" x="345"/>
        <item h="1" x="97"/>
        <item h="1" x="330"/>
        <item h="1" x="85"/>
        <item h="1" x="337"/>
        <item h="1" x="338"/>
        <item h="1" x="332"/>
        <item h="1" x="86"/>
        <item h="1" x="27"/>
        <item h="1" x="340"/>
        <item h="1" x="16"/>
        <item h="1" x="339"/>
        <item h="1" x="323"/>
        <item h="1" x="24"/>
        <item h="1" x="342"/>
        <item h="1" x="331"/>
        <item h="1" x="94"/>
        <item h="1" x="324"/>
        <item h="1" x="322"/>
        <item h="1" x="325"/>
        <item h="1" x="343"/>
        <item h="1" x="98"/>
        <item h="1" x="336"/>
        <item h="1" x="341"/>
        <item h="1" x="335"/>
        <item h="1" x="95"/>
        <item h="1" x="328"/>
        <item h="1" x="89"/>
        <item h="1" x="333"/>
        <item h="1" x="326"/>
        <item h="1" x="51"/>
        <item h="1" x="81"/>
        <item h="1" x="321"/>
        <item h="1" x="93"/>
        <item h="1" x="57"/>
        <item h="1" x="329"/>
        <item h="1" x="270"/>
        <item h="1" x="88"/>
        <item h="1" x="100"/>
        <item h="1" x="327"/>
        <item h="1" x="72"/>
        <item h="1" x="189"/>
        <item h="1" x="90"/>
        <item h="1" x="268"/>
        <item h="1" x="36"/>
        <item h="1" x="282"/>
        <item h="1" x="334"/>
        <item h="1" x="96"/>
        <item h="1" x="314"/>
        <item h="1" x="293"/>
        <item h="1" x="122"/>
        <item h="1" x="154"/>
        <item h="1" x="320"/>
        <item h="1" x="133"/>
        <item h="1" x="121"/>
        <item h="1" x="139"/>
        <item h="1" x="292"/>
        <item h="1" x="284"/>
        <item h="1" x="166"/>
        <item h="1" x="316"/>
        <item h="1" x="113"/>
        <item h="1" x="303"/>
        <item h="1" x="136"/>
        <item h="1" x="131"/>
        <item h="1" x="172"/>
        <item h="1" x="25"/>
        <item h="1" x="183"/>
        <item h="1" x="309"/>
        <item h="1" x="168"/>
        <item h="1" x="311"/>
        <item h="1" x="318"/>
        <item h="1" x="102"/>
        <item h="1" x="130"/>
        <item h="1" x="274"/>
        <item h="1" x="110"/>
        <item h="1" x="142"/>
        <item h="1" x="157"/>
        <item h="1" x="178"/>
        <item h="1" x="315"/>
        <item h="1" x="105"/>
        <item h="1" x="164"/>
        <item h="1" x="305"/>
        <item h="1" x="137"/>
        <item h="1" x="201"/>
        <item h="1" x="176"/>
        <item h="1" x="126"/>
        <item h="1" x="298"/>
        <item h="1" x="191"/>
        <item h="1" x="300"/>
        <item h="1" x="312"/>
        <item h="1" x="313"/>
        <item h="1" x="296"/>
        <item h="1" x="177"/>
        <item h="1" x="278"/>
        <item h="1" x="118"/>
        <item h="1" x="310"/>
        <item h="1" x="192"/>
        <item h="1" x="169"/>
        <item h="1" x="111"/>
        <item h="1" x="269"/>
        <item h="1" x="273"/>
        <item h="1" x="104"/>
        <item h="1" x="297"/>
        <item h="1" x="277"/>
        <item h="1" x="308"/>
        <item h="1" x="115"/>
        <item h="1" x="304"/>
        <item h="1" x="124"/>
        <item h="1" x="275"/>
        <item h="1" x="120"/>
        <item h="1" x="206"/>
        <item h="1" x="306"/>
        <item h="1" x="280"/>
        <item h="1" x="279"/>
        <item h="1" x="170"/>
        <item h="1" x="146"/>
        <item h="1" x="179"/>
        <item h="1" x="302"/>
        <item h="1" x="272"/>
        <item h="1" x="271"/>
        <item h="1" x="286"/>
        <item h="1" x="135"/>
        <item h="1" x="151"/>
        <item h="1" x="109"/>
        <item h="1" x="160"/>
        <item h="1" x="285"/>
        <item h="1" x="132"/>
        <item h="1" x="212"/>
        <item h="1" x="287"/>
        <item h="1" x="158"/>
        <item h="1" x="294"/>
        <item h="1" x="291"/>
        <item h="1" x="290"/>
        <item h="1" x="152"/>
        <item h="1" x="276"/>
        <item h="1" x="119"/>
        <item h="1" x="188"/>
        <item h="1" x="123"/>
        <item h="1" x="289"/>
        <item h="1" x="223"/>
        <item h="1" x="281"/>
        <item h="1" x="184"/>
        <item h="1" x="159"/>
        <item h="1" x="283"/>
        <item h="1" x="117"/>
        <item h="1" x="307"/>
        <item h="1" x="203"/>
        <item h="1" x="295"/>
        <item h="1" x="222"/>
        <item h="1" x="21"/>
        <item h="1" x="266"/>
        <item h="1" x="116"/>
        <item h="1" x="134"/>
        <item h="1" x="213"/>
        <item h="1" x="211"/>
        <item h="1" x="148"/>
        <item h="1" x="236"/>
        <item h="1" x="61"/>
        <item h="1" x="141"/>
        <item h="1" x="288"/>
        <item h="1" x="250"/>
        <item h="1" x="265"/>
        <item h="1" x="103"/>
        <item h="1" x="112"/>
        <item h="1" x="196"/>
        <item h="1" x="153"/>
        <item h="1" x="156"/>
        <item h="1" x="171"/>
        <item h="1" x="200"/>
        <item h="1" x="181"/>
        <item h="1" x="262"/>
        <item h="1" x="128"/>
        <item h="1" x="127"/>
        <item h="1" x="301"/>
        <item h="1" x="214"/>
        <item h="1" x="299"/>
        <item h="1" x="107"/>
        <item h="1" x="165"/>
        <item h="1" x="145"/>
        <item h="1" x="261"/>
        <item h="1" x="198"/>
        <item h="1" x="221"/>
        <item h="1" x="252"/>
        <item h="1" x="241"/>
        <item h="1" x="114"/>
        <item h="1" x="155"/>
        <item h="1" x="182"/>
        <item h="1" x="208"/>
        <item h="1" x="215"/>
        <item h="1" x="125"/>
        <item h="1" x="217"/>
        <item h="1" x="205"/>
        <item h="1" x="190"/>
        <item h="1" x="162"/>
        <item h="1" x="174"/>
        <item h="1" x="240"/>
        <item h="1" x="224"/>
        <item h="1" x="99"/>
        <item h="1" x="251"/>
        <item h="1" x="216"/>
        <item h="1" x="138"/>
        <item h="1" x="199"/>
        <item h="1" x="144"/>
        <item h="1" x="319"/>
        <item h="1" x="220"/>
        <item h="1" x="207"/>
        <item h="1" x="187"/>
        <item h="1" x="149"/>
        <item h="1" x="197"/>
        <item h="1" x="228"/>
        <item h="1" x="239"/>
        <item h="1" x="175"/>
        <item h="1" x="317"/>
        <item h="1" x="101"/>
        <item h="1" x="235"/>
        <item h="1" x="202"/>
        <item h="1" x="254"/>
        <item h="1" x="185"/>
        <item h="1" x="180"/>
        <item h="1" x="260"/>
        <item h="1" x="242"/>
        <item h="1" x="204"/>
        <item h="1" x="267"/>
        <item h="1" x="218"/>
        <item h="1" x="246"/>
        <item h="1" x="237"/>
        <item h="1" x="248"/>
        <item h="1" x="209"/>
        <item h="1" x="245"/>
        <item h="1" x="150"/>
        <item h="1" x="244"/>
        <item h="1" x="231"/>
        <item h="1" x="253"/>
        <item h="1" x="232"/>
        <item h="1" x="161"/>
        <item h="1" x="234"/>
        <item h="1" x="195"/>
        <item h="1" x="225"/>
        <item h="1" x="219"/>
        <item h="1" x="167"/>
        <item h="1" x="264"/>
        <item h="1" x="243"/>
        <item h="1" x="108"/>
        <item h="1" x="259"/>
        <item h="1" x="227"/>
        <item h="1" x="256"/>
        <item h="1" x="129"/>
        <item h="1" x="263"/>
        <item h="1" x="193"/>
        <item h="1" x="147"/>
        <item h="1" x="257"/>
        <item h="1" x="194"/>
        <item h="1" x="210"/>
        <item h="1" x="229"/>
        <item h="1" x="230"/>
        <item h="1" x="173"/>
        <item h="1" x="258"/>
        <item h="1" x="163"/>
        <item h="1" x="255"/>
        <item h="1" x="143"/>
        <item h="1" x="249"/>
        <item h="1" x="106"/>
        <item h="1" x="238"/>
        <item h="1" x="233"/>
        <item h="1" x="247"/>
        <item h="1" x="186"/>
        <item h="1" x="140"/>
        <item h="1" x="226"/>
        <item t="default"/>
      </items>
    </pivotField>
    <pivotField showAll="0"/>
    <pivotField showAll="0" defaultSubtotal="0">
      <items count="6">
        <item sd="0" x="0"/>
        <item sd="0" x="1"/>
        <item sd="0" x="2"/>
        <item sd="0" x="3"/>
        <item sd="0" x="4"/>
        <item sd="0" x="5"/>
      </items>
    </pivotField>
    <pivotField showAll="0" defaultSubtotal="0">
      <items count="11">
        <item sd="0" x="0"/>
        <item sd="0" x="1"/>
        <item sd="0" x="2"/>
        <item sd="0" x="3"/>
        <item sd="0" x="4"/>
        <item sd="0" x="5"/>
        <item sd="0" x="6"/>
        <item sd="0" x="7"/>
        <item sd="0" x="8"/>
        <item sd="0" x="9"/>
        <item sd="0" x="10"/>
      </items>
    </pivotField>
    <pivotField dragToRow="0" dragToCol="0" dragToPage="0" showAll="0" defaultSubtotal="0"/>
  </pivotFields>
  <rowFields count="1">
    <field x="3"/>
  </rowFields>
  <rowItems count="12">
    <i>
      <x v="1"/>
    </i>
    <i>
      <x v="2"/>
    </i>
    <i>
      <x v="3"/>
    </i>
    <i>
      <x v="4"/>
    </i>
    <i>
      <x v="5"/>
    </i>
    <i>
      <x v="6"/>
    </i>
    <i>
      <x v="7"/>
    </i>
    <i>
      <x v="8"/>
    </i>
    <i>
      <x v="9"/>
    </i>
    <i>
      <x v="10"/>
    </i>
    <i>
      <x v="11"/>
    </i>
    <i>
      <x v="12"/>
    </i>
  </rowItems>
  <colItems count="1">
    <i/>
  </colItems>
  <dataFields count="1">
    <dataField name="Total views" fld="15" baseField="3" baseItem="1"/>
  </dataFields>
  <formats count="11">
    <format dxfId="86">
      <pivotArea type="all" dataOnly="0" outline="0" fieldPosition="0"/>
    </format>
    <format dxfId="87">
      <pivotArea outline="0" collapsedLevelsAreSubtotals="1" fieldPosition="0"/>
    </format>
    <format dxfId="88">
      <pivotArea field="18" type="button" dataOnly="0" labelOnly="1" outline="0"/>
    </format>
    <format dxfId="89">
      <pivotArea dataOnly="0" labelOnly="1" grandRow="1" outline="0" fieldPosition="0"/>
    </format>
    <format dxfId="90">
      <pivotArea dataOnly="0" labelOnly="1" outline="0" axis="axisValues" fieldPosition="0"/>
    </format>
    <format dxfId="91">
      <pivotArea collapsedLevelsAreSubtotals="1" fieldPosition="0">
        <references count="1">
          <reference field="3" count="12">
            <x v="1"/>
            <x v="2"/>
            <x v="3"/>
            <x v="4"/>
            <x v="5"/>
            <x v="6"/>
            <x v="7"/>
            <x v="8"/>
            <x v="9"/>
            <x v="10"/>
            <x v="11"/>
            <x v="12"/>
          </reference>
        </references>
      </pivotArea>
    </format>
    <format dxfId="92">
      <pivotArea type="all" dataOnly="0" outline="0" fieldPosition="0"/>
    </format>
    <format dxfId="93">
      <pivotArea outline="0" collapsedLevelsAreSubtotals="1" fieldPosition="0"/>
    </format>
    <format dxfId="94">
      <pivotArea field="3" type="button" dataOnly="0" labelOnly="1" outline="0" axis="axisRow" fieldPosition="0"/>
    </format>
    <format dxfId="95">
      <pivotArea dataOnly="0" labelOnly="1" fieldPosition="0">
        <references count="1">
          <reference field="3" count="12">
            <x v="1"/>
            <x v="2"/>
            <x v="3"/>
            <x v="4"/>
            <x v="5"/>
            <x v="6"/>
            <x v="7"/>
            <x v="8"/>
            <x v="9"/>
            <x v="10"/>
            <x v="11"/>
            <x v="12"/>
          </reference>
        </references>
      </pivotArea>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D28E47-9CC5-476D-A796-3BFEF584327D}" name="Engagement Rate by Video Type"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Cotent Category">
  <location ref="A65:B86" firstHeaderRow="1" firstDataRow="1" firstDataCol="1"/>
  <pivotFields count="21">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21">
        <item x="14"/>
        <item x="13"/>
        <item x="8"/>
        <item x="9"/>
        <item x="12"/>
        <item x="11"/>
        <item x="15"/>
        <item x="10"/>
        <item x="7"/>
        <item x="16"/>
        <item x="19"/>
        <item x="18"/>
        <item x="4"/>
        <item x="17"/>
        <item x="5"/>
        <item x="0"/>
        <item x="6"/>
        <item x="2"/>
        <item x="3"/>
        <item x="1"/>
        <item t="default"/>
      </items>
    </pivotField>
    <pivotField dataField="1" numFmtId="165" showAll="0"/>
    <pivotField showAll="0"/>
  </pivotFields>
  <rowFields count="1">
    <field x="1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g Engagement Rate" fld="19" subtotal="average" baseField="18" baseItem="0"/>
  </dataFields>
  <formats count="7">
    <format dxfId="141">
      <pivotArea collapsedLevelsAreSubtotals="1" fieldPosition="0">
        <references count="1">
          <reference field="18" count="0"/>
        </references>
      </pivotArea>
    </format>
    <format dxfId="142">
      <pivotArea type="all" dataOnly="0" outline="0" fieldPosition="0"/>
    </format>
    <format dxfId="143">
      <pivotArea outline="0" collapsedLevelsAreSubtotals="1" fieldPosition="0"/>
    </format>
    <format dxfId="144">
      <pivotArea field="18" type="button" dataOnly="0" labelOnly="1" outline="0" axis="axisRow" fieldPosition="0"/>
    </format>
    <format dxfId="145">
      <pivotArea dataOnly="0" labelOnly="1" fieldPosition="0">
        <references count="1">
          <reference field="18" count="0"/>
        </references>
      </pivotArea>
    </format>
    <format dxfId="146">
      <pivotArea dataOnly="0" labelOnly="1" grandRow="1" outline="0" fieldPosition="0"/>
    </format>
    <format dxfId="147">
      <pivotArea dataOnly="0" labelOnly="1" outline="0" axis="axisValues" fieldPosition="0"/>
    </format>
  </format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0"/>
          </reference>
        </references>
      </pivotArea>
    </chartFormat>
    <chartFormat chart="0" format="2">
      <pivotArea type="data" outline="0" fieldPosition="0">
        <references count="2">
          <reference field="4294967294" count="1" selected="0">
            <x v="0"/>
          </reference>
          <reference field="18" count="1" selected="0">
            <x v="1"/>
          </reference>
        </references>
      </pivotArea>
    </chartFormat>
    <chartFormat chart="0" format="3">
      <pivotArea type="data" outline="0" fieldPosition="0">
        <references count="2">
          <reference field="4294967294" count="1" selected="0">
            <x v="0"/>
          </reference>
          <reference field="18" count="1" selected="0">
            <x v="2"/>
          </reference>
        </references>
      </pivotArea>
    </chartFormat>
    <chartFormat chart="0" format="4">
      <pivotArea type="data" outline="0" fieldPosition="0">
        <references count="2">
          <reference field="4294967294" count="1" selected="0">
            <x v="0"/>
          </reference>
          <reference field="18" count="1" selected="0">
            <x v="3"/>
          </reference>
        </references>
      </pivotArea>
    </chartFormat>
    <chartFormat chart="0" format="5">
      <pivotArea type="data" outline="0" fieldPosition="0">
        <references count="2">
          <reference field="4294967294" count="1" selected="0">
            <x v="0"/>
          </reference>
          <reference field="18" count="1" selected="0">
            <x v="4"/>
          </reference>
        </references>
      </pivotArea>
    </chartFormat>
    <chartFormat chart="0" format="6">
      <pivotArea type="data" outline="0" fieldPosition="0">
        <references count="2">
          <reference field="4294967294" count="1" selected="0">
            <x v="0"/>
          </reference>
          <reference field="18" count="1" selected="0">
            <x v="5"/>
          </reference>
        </references>
      </pivotArea>
    </chartFormat>
    <chartFormat chart="0" format="7">
      <pivotArea type="data" outline="0" fieldPosition="0">
        <references count="2">
          <reference field="4294967294" count="1" selected="0">
            <x v="0"/>
          </reference>
          <reference field="18" count="1" selected="0">
            <x v="6"/>
          </reference>
        </references>
      </pivotArea>
    </chartFormat>
    <chartFormat chart="0" format="8">
      <pivotArea type="data" outline="0" fieldPosition="0">
        <references count="2">
          <reference field="4294967294" count="1" selected="0">
            <x v="0"/>
          </reference>
          <reference field="18" count="1" selected="0">
            <x v="7"/>
          </reference>
        </references>
      </pivotArea>
    </chartFormat>
    <chartFormat chart="0" format="9">
      <pivotArea type="data" outline="0" fieldPosition="0">
        <references count="2">
          <reference field="4294967294" count="1" selected="0">
            <x v="0"/>
          </reference>
          <reference field="18" count="1" selected="0">
            <x v="8"/>
          </reference>
        </references>
      </pivotArea>
    </chartFormat>
    <chartFormat chart="0" format="10">
      <pivotArea type="data" outline="0" fieldPosition="0">
        <references count="2">
          <reference field="4294967294" count="1" selected="0">
            <x v="0"/>
          </reference>
          <reference field="18" count="1" selected="0">
            <x v="9"/>
          </reference>
        </references>
      </pivotArea>
    </chartFormat>
    <chartFormat chart="0" format="11">
      <pivotArea type="data" outline="0" fieldPosition="0">
        <references count="2">
          <reference field="4294967294" count="1" selected="0">
            <x v="0"/>
          </reference>
          <reference field="18" count="1" selected="0">
            <x v="10"/>
          </reference>
        </references>
      </pivotArea>
    </chartFormat>
    <chartFormat chart="0" format="12">
      <pivotArea type="data" outline="0" fieldPosition="0">
        <references count="2">
          <reference field="4294967294" count="1" selected="0">
            <x v="0"/>
          </reference>
          <reference field="18" count="1" selected="0">
            <x v="11"/>
          </reference>
        </references>
      </pivotArea>
    </chartFormat>
    <chartFormat chart="0" format="13">
      <pivotArea type="data" outline="0" fieldPosition="0">
        <references count="2">
          <reference field="4294967294" count="1" selected="0">
            <x v="0"/>
          </reference>
          <reference field="18" count="1" selected="0">
            <x v="12"/>
          </reference>
        </references>
      </pivotArea>
    </chartFormat>
    <chartFormat chart="0" format="14">
      <pivotArea type="data" outline="0" fieldPosition="0">
        <references count="2">
          <reference field="4294967294" count="1" selected="0">
            <x v="0"/>
          </reference>
          <reference field="18" count="1" selected="0">
            <x v="13"/>
          </reference>
        </references>
      </pivotArea>
    </chartFormat>
    <chartFormat chart="0" format="15">
      <pivotArea type="data" outline="0" fieldPosition="0">
        <references count="2">
          <reference field="4294967294" count="1" selected="0">
            <x v="0"/>
          </reference>
          <reference field="18" count="1" selected="0">
            <x v="14"/>
          </reference>
        </references>
      </pivotArea>
    </chartFormat>
    <chartFormat chart="0" format="16">
      <pivotArea type="data" outline="0" fieldPosition="0">
        <references count="2">
          <reference field="4294967294" count="1" selected="0">
            <x v="0"/>
          </reference>
          <reference field="18" count="1" selected="0">
            <x v="15"/>
          </reference>
        </references>
      </pivotArea>
    </chartFormat>
    <chartFormat chart="0" format="17">
      <pivotArea type="data" outline="0" fieldPosition="0">
        <references count="2">
          <reference field="4294967294" count="1" selected="0">
            <x v="0"/>
          </reference>
          <reference field="18" count="1" selected="0">
            <x v="16"/>
          </reference>
        </references>
      </pivotArea>
    </chartFormat>
    <chartFormat chart="0" format="18">
      <pivotArea type="data" outline="0" fieldPosition="0">
        <references count="2">
          <reference field="4294967294" count="1" selected="0">
            <x v="0"/>
          </reference>
          <reference field="18" count="1" selected="0">
            <x v="17"/>
          </reference>
        </references>
      </pivotArea>
    </chartFormat>
    <chartFormat chart="0" format="19">
      <pivotArea type="data" outline="0" fieldPosition="0">
        <references count="2">
          <reference field="4294967294" count="1" selected="0">
            <x v="0"/>
          </reference>
          <reference field="18" count="1" selected="0">
            <x v="18"/>
          </reference>
        </references>
      </pivotArea>
    </chartFormat>
    <chartFormat chart="0" format="20">
      <pivotArea type="data" outline="0" fieldPosition="0">
        <references count="2">
          <reference field="4294967294" count="1" selected="0">
            <x v="0"/>
          </reference>
          <reference field="18" count="1" selected="0">
            <x v="19"/>
          </reference>
        </references>
      </pivotArea>
    </chartFormat>
    <chartFormat chart="18" format="84" series="1">
      <pivotArea type="data" outline="0" fieldPosition="0">
        <references count="1">
          <reference field="4294967294" count="1" selected="0">
            <x v="0"/>
          </reference>
        </references>
      </pivotArea>
    </chartFormat>
    <chartFormat chart="18" format="85">
      <pivotArea type="data" outline="0" fieldPosition="0">
        <references count="2">
          <reference field="4294967294" count="1" selected="0">
            <x v="0"/>
          </reference>
          <reference field="18" count="1" selected="0">
            <x v="0"/>
          </reference>
        </references>
      </pivotArea>
    </chartFormat>
    <chartFormat chart="18" format="86">
      <pivotArea type="data" outline="0" fieldPosition="0">
        <references count="2">
          <reference field="4294967294" count="1" selected="0">
            <x v="0"/>
          </reference>
          <reference field="18" count="1" selected="0">
            <x v="1"/>
          </reference>
        </references>
      </pivotArea>
    </chartFormat>
    <chartFormat chart="18" format="87">
      <pivotArea type="data" outline="0" fieldPosition="0">
        <references count="2">
          <reference field="4294967294" count="1" selected="0">
            <x v="0"/>
          </reference>
          <reference field="18" count="1" selected="0">
            <x v="2"/>
          </reference>
        </references>
      </pivotArea>
    </chartFormat>
    <chartFormat chart="18" format="88">
      <pivotArea type="data" outline="0" fieldPosition="0">
        <references count="2">
          <reference field="4294967294" count="1" selected="0">
            <x v="0"/>
          </reference>
          <reference field="18" count="1" selected="0">
            <x v="3"/>
          </reference>
        </references>
      </pivotArea>
    </chartFormat>
    <chartFormat chart="18" format="89">
      <pivotArea type="data" outline="0" fieldPosition="0">
        <references count="2">
          <reference field="4294967294" count="1" selected="0">
            <x v="0"/>
          </reference>
          <reference field="18" count="1" selected="0">
            <x v="4"/>
          </reference>
        </references>
      </pivotArea>
    </chartFormat>
    <chartFormat chart="18" format="90">
      <pivotArea type="data" outline="0" fieldPosition="0">
        <references count="2">
          <reference field="4294967294" count="1" selected="0">
            <x v="0"/>
          </reference>
          <reference field="18" count="1" selected="0">
            <x v="5"/>
          </reference>
        </references>
      </pivotArea>
    </chartFormat>
    <chartFormat chart="18" format="91">
      <pivotArea type="data" outline="0" fieldPosition="0">
        <references count="2">
          <reference field="4294967294" count="1" selected="0">
            <x v="0"/>
          </reference>
          <reference field="18" count="1" selected="0">
            <x v="6"/>
          </reference>
        </references>
      </pivotArea>
    </chartFormat>
    <chartFormat chart="18" format="92">
      <pivotArea type="data" outline="0" fieldPosition="0">
        <references count="2">
          <reference field="4294967294" count="1" selected="0">
            <x v="0"/>
          </reference>
          <reference field="18" count="1" selected="0">
            <x v="7"/>
          </reference>
        </references>
      </pivotArea>
    </chartFormat>
    <chartFormat chart="18" format="93">
      <pivotArea type="data" outline="0" fieldPosition="0">
        <references count="2">
          <reference field="4294967294" count="1" selected="0">
            <x v="0"/>
          </reference>
          <reference field="18" count="1" selected="0">
            <x v="8"/>
          </reference>
        </references>
      </pivotArea>
    </chartFormat>
    <chartFormat chart="18" format="94">
      <pivotArea type="data" outline="0" fieldPosition="0">
        <references count="2">
          <reference field="4294967294" count="1" selected="0">
            <x v="0"/>
          </reference>
          <reference field="18" count="1" selected="0">
            <x v="9"/>
          </reference>
        </references>
      </pivotArea>
    </chartFormat>
    <chartFormat chart="18" format="95">
      <pivotArea type="data" outline="0" fieldPosition="0">
        <references count="2">
          <reference field="4294967294" count="1" selected="0">
            <x v="0"/>
          </reference>
          <reference field="18" count="1" selected="0">
            <x v="10"/>
          </reference>
        </references>
      </pivotArea>
    </chartFormat>
    <chartFormat chart="18" format="96">
      <pivotArea type="data" outline="0" fieldPosition="0">
        <references count="2">
          <reference field="4294967294" count="1" selected="0">
            <x v="0"/>
          </reference>
          <reference field="18" count="1" selected="0">
            <x v="11"/>
          </reference>
        </references>
      </pivotArea>
    </chartFormat>
    <chartFormat chart="18" format="97">
      <pivotArea type="data" outline="0" fieldPosition="0">
        <references count="2">
          <reference field="4294967294" count="1" selected="0">
            <x v="0"/>
          </reference>
          <reference field="18" count="1" selected="0">
            <x v="12"/>
          </reference>
        </references>
      </pivotArea>
    </chartFormat>
    <chartFormat chart="18" format="98">
      <pivotArea type="data" outline="0" fieldPosition="0">
        <references count="2">
          <reference field="4294967294" count="1" selected="0">
            <x v="0"/>
          </reference>
          <reference field="18" count="1" selected="0">
            <x v="13"/>
          </reference>
        </references>
      </pivotArea>
    </chartFormat>
    <chartFormat chart="18" format="99">
      <pivotArea type="data" outline="0" fieldPosition="0">
        <references count="2">
          <reference field="4294967294" count="1" selected="0">
            <x v="0"/>
          </reference>
          <reference field="18" count="1" selected="0">
            <x v="14"/>
          </reference>
        </references>
      </pivotArea>
    </chartFormat>
    <chartFormat chart="18" format="100">
      <pivotArea type="data" outline="0" fieldPosition="0">
        <references count="2">
          <reference field="4294967294" count="1" selected="0">
            <x v="0"/>
          </reference>
          <reference field="18" count="1" selected="0">
            <x v="15"/>
          </reference>
        </references>
      </pivotArea>
    </chartFormat>
    <chartFormat chart="18" format="101">
      <pivotArea type="data" outline="0" fieldPosition="0">
        <references count="2">
          <reference field="4294967294" count="1" selected="0">
            <x v="0"/>
          </reference>
          <reference field="18" count="1" selected="0">
            <x v="16"/>
          </reference>
        </references>
      </pivotArea>
    </chartFormat>
    <chartFormat chart="18" format="102">
      <pivotArea type="data" outline="0" fieldPosition="0">
        <references count="2">
          <reference field="4294967294" count="1" selected="0">
            <x v="0"/>
          </reference>
          <reference field="18" count="1" selected="0">
            <x v="17"/>
          </reference>
        </references>
      </pivotArea>
    </chartFormat>
    <chartFormat chart="18" format="103">
      <pivotArea type="data" outline="0" fieldPosition="0">
        <references count="2">
          <reference field="4294967294" count="1" selected="0">
            <x v="0"/>
          </reference>
          <reference field="18" count="1" selected="0">
            <x v="18"/>
          </reference>
        </references>
      </pivotArea>
    </chartFormat>
    <chartFormat chart="18" format="104">
      <pivotArea type="data" outline="0" fieldPosition="0">
        <references count="2">
          <reference field="4294967294" count="1" selected="0">
            <x v="0"/>
          </reference>
          <reference field="18"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B3C24C-D14F-4D09-91FD-E311D9F86203}" name="PivotTable1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14" firstHeaderRow="0" firstDataRow="1" firstDataCol="0"/>
  <pivotFields count="21">
    <pivotField showAll="0"/>
    <pivotField showAll="0"/>
    <pivotField showAll="0"/>
    <pivotField numFmtId="22"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items count="21">
        <item x="14"/>
        <item x="13"/>
        <item x="8"/>
        <item x="9"/>
        <item x="12"/>
        <item x="11"/>
        <item x="15"/>
        <item x="10"/>
        <item x="7"/>
        <item x="16"/>
        <item x="19"/>
        <item x="18"/>
        <item x="4"/>
        <item x="17"/>
        <item x="5"/>
        <item x="0"/>
        <item x="6"/>
        <item x="2"/>
        <item x="3"/>
        <item x="1"/>
        <item t="default"/>
      </items>
    </pivotField>
    <pivotField numFmtId="165" showAll="0"/>
    <pivotField showAll="0"/>
  </pivotFields>
  <rowItems count="1">
    <i/>
  </rowItems>
  <colFields count="1">
    <field x="-2"/>
  </colFields>
  <colItems count="2">
    <i>
      <x/>
    </i>
    <i i="1">
      <x v="1"/>
    </i>
  </colItems>
  <dataFields count="2">
    <dataField name="Sum of Comments" fld="9" baseField="0" baseItem="0"/>
    <dataField name="Count of Content Category" fld="18"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2B9681-BB07-428B-8674-74F12CAF5275}" name="PivotTable10"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8:G9" firstHeaderRow="0" firstDataRow="1" firstDataCol="0"/>
  <pivotFields count="21">
    <pivotField showAll="0"/>
    <pivotField showAll="0"/>
    <pivotField showAll="0"/>
    <pivotField numFmtId="22" showAll="0"/>
    <pivotField showAll="0"/>
    <pivotField showAll="0"/>
    <pivotField showAll="0"/>
    <pivotField showAll="0"/>
    <pivotField showAll="0"/>
    <pivotField dataField="1" showAll="0"/>
    <pivotField dataField="1" showAll="0"/>
    <pivotField showAll="0"/>
    <pivotField dataField="1" showAll="0"/>
    <pivotField showAll="0"/>
    <pivotField showAll="0"/>
    <pivotField dataField="1" showAll="0"/>
    <pivotField showAll="0"/>
    <pivotField showAll="0"/>
    <pivotField showAll="0">
      <items count="21">
        <item x="14"/>
        <item x="13"/>
        <item x="8"/>
        <item x="9"/>
        <item x="12"/>
        <item x="11"/>
        <item x="15"/>
        <item x="10"/>
        <item x="7"/>
        <item x="16"/>
        <item x="19"/>
        <item x="18"/>
        <item x="4"/>
        <item x="17"/>
        <item x="5"/>
        <item x="0"/>
        <item x="6"/>
        <item x="2"/>
        <item x="3"/>
        <item x="1"/>
        <item t="default"/>
      </items>
    </pivotField>
    <pivotField numFmtId="165" showAll="0"/>
    <pivotField showAll="0"/>
  </pivotFields>
  <rowItems count="1">
    <i/>
  </rowItems>
  <colFields count="1">
    <field x="-2"/>
  </colFields>
  <colItems count="4">
    <i>
      <x/>
    </i>
    <i i="1">
      <x v="1"/>
    </i>
    <i i="2">
      <x v="2"/>
    </i>
    <i i="3">
      <x v="3"/>
    </i>
  </colItems>
  <dataFields count="4">
    <dataField name="Sum of Likes" fld="12" baseField="0" baseItem="0"/>
    <dataField name="Sum of Shares" fld="10" baseField="0" baseItem="0"/>
    <dataField name="Sum of Comments" fld="9" baseField="0" baseItem="0"/>
    <dataField name="Sum of View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Category" xr10:uid="{470AF79D-AC8B-472B-B8E4-901EF0F14728}" sourceName="Content Category">
  <pivotTables>
    <pivotTable tabId="2" name="Total Views by Content Category"/>
    <pivotTable tabId="2" name="Average Watch Time by Video Length"/>
    <pivotTable tabId="5" name="PivotTable10"/>
    <pivotTable tabId="5" name="PivotTable11"/>
    <pivotTable tabId="5" name="PivotTable13"/>
    <pivotTable tabId="5" name="PivotTable9"/>
    <pivotTable tabId="2" name="Engagement Rate by Video Type"/>
  </pivotTables>
  <data>
    <tabular pivotCacheId="1162047181">
      <items count="20">
        <i x="14" s="1"/>
        <i x="13" s="1"/>
        <i x="8" s="1"/>
        <i x="9" s="1"/>
        <i x="12" s="1"/>
        <i x="11" s="1"/>
        <i x="15" s="1"/>
        <i x="10" s="1"/>
        <i x="7" s="1"/>
        <i x="16" s="1"/>
        <i x="19" s="1"/>
        <i x="18" s="1"/>
        <i x="4" s="1"/>
        <i x="17" s="1"/>
        <i x="5" s="1"/>
        <i x="0" s="1"/>
        <i x="6"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t Category" xr10:uid="{D77F4D46-0C70-4745-BBE4-9E6A2CC9F2C5}" cache="Slicer_Content_Category" caption="Content Category" startItem="10" style="Slicer new"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2705E1-72D9-4F57-AB2B-C3EFE1FC4C80}" name="Table1" displayName="Table1" ref="A1:U365" totalsRowShown="0">
  <autoFilter ref="A1:U365" xr:uid="{B02705E1-72D9-4F57-AB2B-C3EFE1FC4C80}"/>
  <tableColumns count="21">
    <tableColumn id="1" xr3:uid="{5FED37FF-F151-4C61-8FBD-A74DEED4B392}" name="ID"/>
    <tableColumn id="2" xr3:uid="{FBB59196-ED95-469C-89A6-B993368C8AFC}" name="Video Duration"/>
    <tableColumn id="3" xr3:uid="{4B8580A8-CEDF-4333-84E0-761FAA91F379}" name="Video Duration(Minutes)">
      <calculatedColumnFormula>TEXT(INT(B2/60), "00") &amp; ":" &amp; TEXT(MOD(B2, 60), "00")</calculatedColumnFormula>
    </tableColumn>
    <tableColumn id="4" xr3:uid="{74B74086-F302-485C-BE33-D5E904C0F489}" name="Video Publish Time" dataDxfId="149"/>
    <tableColumn id="5" xr3:uid="{711E4442-F702-46B0-BE9A-DF427E038D08}" name="Days Since Publish"/>
    <tableColumn id="6" xr3:uid="{83F57902-760F-47D9-9A82-6548FF7FD51C}" name="Day"/>
    <tableColumn id="7" xr3:uid="{EF4E4508-4C33-4C5E-9035-82DC8147F33E}" name="Month"/>
    <tableColumn id="8" xr3:uid="{49E89A74-A4A5-4FBC-BA28-717D7497B174}" name="Year"/>
    <tableColumn id="9" xr3:uid="{D90CEA6B-39C8-4241-A92D-F286FA54EA87}" name="Day of Week"/>
    <tableColumn id="10" xr3:uid="{E09E05F6-EB92-4F7D-8820-170C2E1A9543}" name="Comments"/>
    <tableColumn id="11" xr3:uid="{A9F25F69-8C2E-47AF-8F9E-A77112C3BFA1}" name="Shares"/>
    <tableColumn id="12" xr3:uid="{E1BD498B-2F3D-467E-8BB5-156E540A194D}" name="Like Rate (%)"/>
    <tableColumn id="13" xr3:uid="{F42F821D-BEB9-42EC-B64A-8ADE808AF4AC}" name="Likes"/>
    <tableColumn id="14" xr3:uid="{75B1B21B-6007-4B0A-9588-AE21DD892BC3}" name="New Subscribers"/>
    <tableColumn id="15" xr3:uid="{3C3C6602-16E4-45A9-A1F6-8DF23D6038CC}" name="Average View Duration"/>
    <tableColumn id="16" xr3:uid="{3AF059B2-E623-425D-B9B5-E9A8D145C8B4}" name="Views"/>
    <tableColumn id="17" xr3:uid="{F121FC41-7E16-4474-9623-7CA294D6E7AB}" name="Watch Time (hours)"/>
    <tableColumn id="18" xr3:uid="{023488F3-CE3D-4F93-BB27-9BC694977EB9}" name="Subscribers"/>
    <tableColumn id="19" xr3:uid="{D51C6E04-F654-4242-A2EB-F3CE0A691BE5}" name="Content Category"/>
    <tableColumn id="20" xr3:uid="{DD300558-390F-47A7-94D9-EAB26F382550}" name="Engagement Rate" dataDxfId="148" dataCellStyle="Percent">
      <calculatedColumnFormula xml:space="preserve"> (M2 + J2 + K2) / 46883237* 100</calculatedColumnFormula>
    </tableColumn>
    <tableColumn id="21" xr3:uid="{B01C7CEF-F4AF-4B9B-BA8F-ED076EE72E7C}" name="Video Duration Ranges">
      <calculatedColumnFormula>IF(B2&lt;300, "0-5 Min", IF(B2&lt;=900, "6-15 Min", IF(B2&lt;=1800, "16-30 Min", "30+ Min")))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EDDBB-7F18-4B7F-BBC9-2FC2DE5EA990}">
  <dimension ref="A1:U365"/>
  <sheetViews>
    <sheetView topLeftCell="A2" workbookViewId="0">
      <selection sqref="A1:U365"/>
    </sheetView>
  </sheetViews>
  <sheetFormatPr defaultRowHeight="14.4" x14ac:dyDescent="0.3"/>
  <cols>
    <col min="1" max="1" width="4.6640625" customWidth="1"/>
    <col min="2" max="2" width="15.5546875" customWidth="1"/>
    <col min="3" max="3" width="23.77734375" customWidth="1"/>
    <col min="4" max="4" width="18.88671875" customWidth="1"/>
    <col min="5" max="5" width="18.33203125" customWidth="1"/>
    <col min="6" max="6" width="6.109375" customWidth="1"/>
    <col min="7" max="7" width="8.6640625" customWidth="1"/>
    <col min="8" max="8" width="6.5546875" customWidth="1"/>
    <col min="9" max="9" width="13.5546875" customWidth="1"/>
    <col min="10" max="10" width="12" customWidth="1"/>
    <col min="11" max="11" width="8.44140625" customWidth="1"/>
    <col min="12" max="12" width="13.6640625" customWidth="1"/>
    <col min="13" max="13" width="7" customWidth="1"/>
    <col min="14" max="14" width="16.6640625" customWidth="1"/>
    <col min="15" max="15" width="22.109375" customWidth="1"/>
    <col min="16" max="16" width="7.77734375" customWidth="1"/>
    <col min="17" max="17" width="19.44140625" customWidth="1"/>
    <col min="18" max="18" width="12.44140625" customWidth="1"/>
    <col min="19" max="20" width="17.6640625" customWidth="1"/>
    <col min="21" max="21" width="22" customWidth="1"/>
  </cols>
  <sheetData>
    <row r="1" spans="1:21" x14ac:dyDescent="0.3">
      <c r="A1" t="s">
        <v>0</v>
      </c>
      <c r="B1" s="1" t="s">
        <v>1</v>
      </c>
      <c r="C1" s="1" t="s">
        <v>2</v>
      </c>
      <c r="D1" t="s">
        <v>3</v>
      </c>
      <c r="E1" t="s">
        <v>4</v>
      </c>
      <c r="F1" t="s">
        <v>5</v>
      </c>
      <c r="G1" t="s">
        <v>6</v>
      </c>
      <c r="H1" t="s">
        <v>7</v>
      </c>
      <c r="I1" t="s">
        <v>8</v>
      </c>
      <c r="J1" t="s">
        <v>9</v>
      </c>
      <c r="K1" t="s">
        <v>10</v>
      </c>
      <c r="L1" t="s">
        <v>11</v>
      </c>
      <c r="M1" t="s">
        <v>12</v>
      </c>
      <c r="N1" t="s">
        <v>13</v>
      </c>
      <c r="O1" t="s">
        <v>14</v>
      </c>
      <c r="P1" t="s">
        <v>15</v>
      </c>
      <c r="Q1" t="s">
        <v>16</v>
      </c>
      <c r="R1" t="s">
        <v>17</v>
      </c>
      <c r="S1" t="s">
        <v>18</v>
      </c>
      <c r="T1" s="2" t="s">
        <v>19</v>
      </c>
      <c r="U1" t="s">
        <v>20</v>
      </c>
    </row>
    <row r="2" spans="1:21" x14ac:dyDescent="0.3">
      <c r="A2">
        <v>0</v>
      </c>
      <c r="B2">
        <v>201</v>
      </c>
      <c r="C2" t="str">
        <f t="shared" ref="C2:C65" si="0">TEXT(INT(B2/60), "00") &amp; ":" &amp; TEXT(MOD(B2, 60), "00")</f>
        <v>03:21</v>
      </c>
      <c r="D2" s="3">
        <v>42523</v>
      </c>
      <c r="E2">
        <v>0</v>
      </c>
      <c r="F2">
        <v>2</v>
      </c>
      <c r="G2">
        <v>6</v>
      </c>
      <c r="H2">
        <v>2016</v>
      </c>
      <c r="I2" t="s">
        <v>21</v>
      </c>
      <c r="J2">
        <v>91</v>
      </c>
      <c r="K2">
        <v>12</v>
      </c>
      <c r="L2">
        <v>96.86</v>
      </c>
      <c r="M2">
        <v>924</v>
      </c>
      <c r="N2">
        <v>54</v>
      </c>
      <c r="O2">
        <v>81</v>
      </c>
      <c r="P2">
        <v>23531</v>
      </c>
      <c r="Q2">
        <v>533.16359999999997</v>
      </c>
      <c r="R2">
        <v>51</v>
      </c>
      <c r="S2" t="s">
        <v>22</v>
      </c>
      <c r="T2" s="2">
        <f xml:space="preserve"> (M2 + J2 + K2) / 46883237</f>
        <v>2.1905484043262626E-5</v>
      </c>
      <c r="U2" t="str">
        <f>IF(B2&lt;300, "0-5 Min", IF(B2&lt;=900, "6-15 Min", IF(B2&lt;=1800, "16-30 Min", "30+ Min")))</f>
        <v>0-5 Min</v>
      </c>
    </row>
    <row r="3" spans="1:21" x14ac:dyDescent="0.3">
      <c r="A3">
        <v>1</v>
      </c>
      <c r="B3">
        <v>391</v>
      </c>
      <c r="C3" t="str">
        <f t="shared" si="0"/>
        <v>06:31</v>
      </c>
      <c r="D3" s="3">
        <v>42531</v>
      </c>
      <c r="E3">
        <v>8</v>
      </c>
      <c r="F3">
        <v>10</v>
      </c>
      <c r="G3">
        <v>6</v>
      </c>
      <c r="H3">
        <v>2016</v>
      </c>
      <c r="I3" t="s">
        <v>23</v>
      </c>
      <c r="J3">
        <v>35</v>
      </c>
      <c r="K3">
        <v>5</v>
      </c>
      <c r="L3">
        <v>94.71</v>
      </c>
      <c r="M3">
        <v>322</v>
      </c>
      <c r="N3">
        <v>34</v>
      </c>
      <c r="O3">
        <v>156</v>
      </c>
      <c r="P3">
        <v>11478</v>
      </c>
      <c r="Q3">
        <v>500.56279999999998</v>
      </c>
      <c r="R3">
        <v>33</v>
      </c>
      <c r="S3" t="s">
        <v>24</v>
      </c>
      <c r="T3" s="2">
        <f t="shared" ref="T3:T66" si="1" xml:space="preserve"> (M3 + J3 + K3) / 46883237* 100</f>
        <v>7.7213098575083458E-4</v>
      </c>
      <c r="U3" t="str">
        <f t="shared" ref="U3:U66" si="2">IF(B3&lt;300, "0-5 Min", IF(B3&lt;=900, "6-15 Min", IF(B3&lt;=1800, "16-30 Min", "30+ Min")))</f>
        <v>6-15 Min</v>
      </c>
    </row>
    <row r="4" spans="1:21" x14ac:dyDescent="0.3">
      <c r="A4">
        <v>2</v>
      </c>
      <c r="B4">
        <v>133</v>
      </c>
      <c r="C4" t="str">
        <f t="shared" si="0"/>
        <v>02:13</v>
      </c>
      <c r="D4" s="3">
        <v>42535</v>
      </c>
      <c r="E4">
        <v>4</v>
      </c>
      <c r="F4">
        <v>14</v>
      </c>
      <c r="G4">
        <v>6</v>
      </c>
      <c r="H4">
        <v>2016</v>
      </c>
      <c r="I4" t="s">
        <v>25</v>
      </c>
      <c r="J4">
        <v>0</v>
      </c>
      <c r="K4">
        <v>4</v>
      </c>
      <c r="L4">
        <v>92.28</v>
      </c>
      <c r="M4">
        <v>239</v>
      </c>
      <c r="N4">
        <v>8</v>
      </c>
      <c r="O4">
        <v>41</v>
      </c>
      <c r="P4">
        <v>6153</v>
      </c>
      <c r="Q4">
        <v>70.728700000000003</v>
      </c>
      <c r="R4">
        <v>8</v>
      </c>
      <c r="S4" t="s">
        <v>26</v>
      </c>
      <c r="T4" s="2">
        <f t="shared" si="1"/>
        <v>5.1830892137417898E-4</v>
      </c>
      <c r="U4" t="str">
        <f t="shared" si="2"/>
        <v>0-5 Min</v>
      </c>
    </row>
    <row r="5" spans="1:21" x14ac:dyDescent="0.3">
      <c r="A5">
        <v>3</v>
      </c>
      <c r="B5">
        <v>14</v>
      </c>
      <c r="C5" t="str">
        <f t="shared" si="0"/>
        <v>00:14</v>
      </c>
      <c r="D5" s="3">
        <v>42550</v>
      </c>
      <c r="E5">
        <v>15</v>
      </c>
      <c r="F5">
        <v>29</v>
      </c>
      <c r="G5">
        <v>6</v>
      </c>
      <c r="H5">
        <v>2016</v>
      </c>
      <c r="I5" t="s">
        <v>27</v>
      </c>
      <c r="J5">
        <v>12</v>
      </c>
      <c r="K5">
        <v>7</v>
      </c>
      <c r="L5">
        <v>94.02</v>
      </c>
      <c r="M5">
        <v>220</v>
      </c>
      <c r="N5">
        <v>2</v>
      </c>
      <c r="O5">
        <v>14</v>
      </c>
      <c r="P5">
        <v>4398</v>
      </c>
      <c r="Q5">
        <v>17.6251</v>
      </c>
      <c r="R5">
        <v>2</v>
      </c>
      <c r="S5" t="s">
        <v>28</v>
      </c>
      <c r="T5" s="2">
        <f t="shared" si="1"/>
        <v>5.0977708727748471E-4</v>
      </c>
      <c r="U5" t="str">
        <f t="shared" si="2"/>
        <v>0-5 Min</v>
      </c>
    </row>
    <row r="6" spans="1:21" x14ac:dyDescent="0.3">
      <c r="A6">
        <v>4</v>
      </c>
      <c r="B6">
        <v>45</v>
      </c>
      <c r="C6" t="str">
        <f t="shared" si="0"/>
        <v>00:45</v>
      </c>
      <c r="D6" s="3">
        <v>42552</v>
      </c>
      <c r="E6">
        <v>2</v>
      </c>
      <c r="F6">
        <v>1</v>
      </c>
      <c r="G6">
        <v>7</v>
      </c>
      <c r="H6">
        <v>2016</v>
      </c>
      <c r="I6" t="s">
        <v>23</v>
      </c>
      <c r="J6">
        <v>50</v>
      </c>
      <c r="K6">
        <v>7</v>
      </c>
      <c r="L6">
        <v>76.98</v>
      </c>
      <c r="M6">
        <v>602</v>
      </c>
      <c r="N6">
        <v>31</v>
      </c>
      <c r="O6">
        <v>25</v>
      </c>
      <c r="P6">
        <v>14659</v>
      </c>
      <c r="Q6">
        <v>104.33410000000001</v>
      </c>
      <c r="R6">
        <v>28</v>
      </c>
      <c r="S6" t="s">
        <v>29</v>
      </c>
      <c r="T6" s="2">
        <f t="shared" si="1"/>
        <v>1.4056196674303867E-3</v>
      </c>
      <c r="U6" t="str">
        <f t="shared" si="2"/>
        <v>0-5 Min</v>
      </c>
    </row>
    <row r="7" spans="1:21" x14ac:dyDescent="0.3">
      <c r="A7">
        <v>5</v>
      </c>
      <c r="B7">
        <v>496</v>
      </c>
      <c r="C7" t="str">
        <f t="shared" si="0"/>
        <v>08:16</v>
      </c>
      <c r="D7" s="3">
        <v>42559</v>
      </c>
      <c r="E7">
        <v>7</v>
      </c>
      <c r="F7">
        <v>8</v>
      </c>
      <c r="G7">
        <v>7</v>
      </c>
      <c r="H7">
        <v>2016</v>
      </c>
      <c r="I7" t="s">
        <v>23</v>
      </c>
      <c r="J7">
        <v>27</v>
      </c>
      <c r="K7">
        <v>3</v>
      </c>
      <c r="L7">
        <v>94.46</v>
      </c>
      <c r="M7">
        <v>290</v>
      </c>
      <c r="N7">
        <v>20</v>
      </c>
      <c r="O7">
        <v>182</v>
      </c>
      <c r="P7">
        <v>8415</v>
      </c>
      <c r="Q7">
        <v>425.47730000000001</v>
      </c>
      <c r="R7">
        <v>19</v>
      </c>
      <c r="S7" t="s">
        <v>30</v>
      </c>
      <c r="T7" s="2">
        <f t="shared" si="1"/>
        <v>6.8254672773554437E-4</v>
      </c>
      <c r="U7" t="str">
        <f t="shared" si="2"/>
        <v>6-15 Min</v>
      </c>
    </row>
    <row r="8" spans="1:21" x14ac:dyDescent="0.3">
      <c r="A8">
        <v>6</v>
      </c>
      <c r="B8">
        <v>9</v>
      </c>
      <c r="C8" t="str">
        <f t="shared" si="0"/>
        <v>00:09</v>
      </c>
      <c r="D8" s="3">
        <v>42587</v>
      </c>
      <c r="E8">
        <v>28</v>
      </c>
      <c r="F8">
        <v>5</v>
      </c>
      <c r="G8">
        <v>8</v>
      </c>
      <c r="H8">
        <v>2016</v>
      </c>
      <c r="I8" t="s">
        <v>23</v>
      </c>
      <c r="J8">
        <v>16</v>
      </c>
      <c r="K8">
        <v>14</v>
      </c>
      <c r="L8">
        <v>94.97</v>
      </c>
      <c r="M8">
        <v>151</v>
      </c>
      <c r="N8">
        <v>4</v>
      </c>
      <c r="O8">
        <v>10</v>
      </c>
      <c r="P8">
        <v>4330</v>
      </c>
      <c r="Q8">
        <v>12.697900000000001</v>
      </c>
      <c r="R8">
        <v>4</v>
      </c>
      <c r="S8" t="s">
        <v>31</v>
      </c>
      <c r="T8" s="2">
        <f t="shared" si="1"/>
        <v>3.8606549287541729E-4</v>
      </c>
      <c r="U8" t="str">
        <f t="shared" si="2"/>
        <v>0-5 Min</v>
      </c>
    </row>
    <row r="9" spans="1:21" x14ac:dyDescent="0.3">
      <c r="A9">
        <v>7</v>
      </c>
      <c r="B9">
        <v>34</v>
      </c>
      <c r="C9" t="str">
        <f t="shared" si="0"/>
        <v>00:34</v>
      </c>
      <c r="D9" s="3">
        <v>42590</v>
      </c>
      <c r="E9">
        <v>3</v>
      </c>
      <c r="F9">
        <v>8</v>
      </c>
      <c r="G9">
        <v>8</v>
      </c>
      <c r="H9">
        <v>2016</v>
      </c>
      <c r="I9" t="s">
        <v>32</v>
      </c>
      <c r="J9">
        <v>33</v>
      </c>
      <c r="K9">
        <v>37</v>
      </c>
      <c r="L9">
        <v>97.57</v>
      </c>
      <c r="M9">
        <v>441</v>
      </c>
      <c r="N9">
        <v>24</v>
      </c>
      <c r="O9">
        <v>35</v>
      </c>
      <c r="P9">
        <v>10048</v>
      </c>
      <c r="Q9">
        <v>98.919200000000004</v>
      </c>
      <c r="R9">
        <v>24</v>
      </c>
      <c r="S9" t="s">
        <v>33</v>
      </c>
      <c r="T9" s="2">
        <f t="shared" si="1"/>
        <v>1.0899418058526974E-3</v>
      </c>
      <c r="U9" t="str">
        <f t="shared" si="2"/>
        <v>0-5 Min</v>
      </c>
    </row>
    <row r="10" spans="1:21" x14ac:dyDescent="0.3">
      <c r="A10">
        <v>8</v>
      </c>
      <c r="B10">
        <v>11</v>
      </c>
      <c r="C10" t="str">
        <f t="shared" si="0"/>
        <v>00:11</v>
      </c>
      <c r="D10" s="3">
        <v>42593</v>
      </c>
      <c r="E10">
        <v>3</v>
      </c>
      <c r="F10">
        <v>11</v>
      </c>
      <c r="G10">
        <v>8</v>
      </c>
      <c r="H10">
        <v>2016</v>
      </c>
      <c r="I10" t="s">
        <v>21</v>
      </c>
      <c r="J10">
        <v>37</v>
      </c>
      <c r="K10">
        <v>21</v>
      </c>
      <c r="L10">
        <v>93.77</v>
      </c>
      <c r="M10">
        <v>241</v>
      </c>
      <c r="N10">
        <v>14</v>
      </c>
      <c r="O10">
        <v>8</v>
      </c>
      <c r="P10">
        <v>8188</v>
      </c>
      <c r="Q10">
        <v>18.895299999999999</v>
      </c>
      <c r="R10">
        <v>14</v>
      </c>
      <c r="S10" t="s">
        <v>34</v>
      </c>
      <c r="T10" s="2">
        <f t="shared" si="1"/>
        <v>6.3775459872789932E-4</v>
      </c>
      <c r="U10" t="str">
        <f t="shared" si="2"/>
        <v>0-5 Min</v>
      </c>
    </row>
    <row r="11" spans="1:21" x14ac:dyDescent="0.3">
      <c r="A11">
        <v>9</v>
      </c>
      <c r="B11">
        <v>14</v>
      </c>
      <c r="C11" t="str">
        <f t="shared" si="0"/>
        <v>00:14</v>
      </c>
      <c r="D11" s="3">
        <v>42594</v>
      </c>
      <c r="E11">
        <v>1</v>
      </c>
      <c r="F11">
        <v>12</v>
      </c>
      <c r="G11">
        <v>8</v>
      </c>
      <c r="H11">
        <v>2016</v>
      </c>
      <c r="I11" t="s">
        <v>23</v>
      </c>
      <c r="J11">
        <v>15</v>
      </c>
      <c r="K11">
        <v>3</v>
      </c>
      <c r="L11">
        <v>90.98</v>
      </c>
      <c r="M11">
        <v>121</v>
      </c>
      <c r="N11">
        <v>5</v>
      </c>
      <c r="O11">
        <v>13</v>
      </c>
      <c r="P11">
        <v>4389</v>
      </c>
      <c r="Q11">
        <v>16.646999999999998</v>
      </c>
      <c r="R11">
        <v>5</v>
      </c>
      <c r="S11" t="s">
        <v>35</v>
      </c>
      <c r="T11" s="2">
        <f t="shared" si="1"/>
        <v>2.9648123486012708E-4</v>
      </c>
      <c r="U11" t="str">
        <f t="shared" si="2"/>
        <v>0-5 Min</v>
      </c>
    </row>
    <row r="12" spans="1:21" x14ac:dyDescent="0.3">
      <c r="A12">
        <v>10</v>
      </c>
      <c r="B12">
        <v>29</v>
      </c>
      <c r="C12" t="str">
        <f t="shared" si="0"/>
        <v>00:29</v>
      </c>
      <c r="D12" s="3">
        <v>42599</v>
      </c>
      <c r="E12">
        <v>5</v>
      </c>
      <c r="F12">
        <v>17</v>
      </c>
      <c r="G12">
        <v>8</v>
      </c>
      <c r="H12">
        <v>2016</v>
      </c>
      <c r="I12" t="s">
        <v>27</v>
      </c>
      <c r="J12">
        <v>0</v>
      </c>
      <c r="K12">
        <v>11</v>
      </c>
      <c r="L12">
        <v>93.75</v>
      </c>
      <c r="M12">
        <v>255</v>
      </c>
      <c r="N12">
        <v>13</v>
      </c>
      <c r="O12">
        <v>23</v>
      </c>
      <c r="P12">
        <v>6209</v>
      </c>
      <c r="Q12">
        <v>41.209400000000002</v>
      </c>
      <c r="R12">
        <v>11</v>
      </c>
      <c r="S12" t="s">
        <v>36</v>
      </c>
      <c r="T12" s="2">
        <f t="shared" si="1"/>
        <v>5.6736696743017127E-4</v>
      </c>
      <c r="U12" t="str">
        <f t="shared" si="2"/>
        <v>0-5 Min</v>
      </c>
    </row>
    <row r="13" spans="1:21" x14ac:dyDescent="0.3">
      <c r="A13">
        <v>11</v>
      </c>
      <c r="B13">
        <v>1238</v>
      </c>
      <c r="C13" t="str">
        <f t="shared" si="0"/>
        <v>20:38</v>
      </c>
      <c r="D13" s="3">
        <v>42618</v>
      </c>
      <c r="E13">
        <v>19</v>
      </c>
      <c r="F13">
        <v>5</v>
      </c>
      <c r="G13">
        <v>9</v>
      </c>
      <c r="H13">
        <v>2016</v>
      </c>
      <c r="I13" t="s">
        <v>32</v>
      </c>
      <c r="J13">
        <v>97</v>
      </c>
      <c r="K13">
        <v>33</v>
      </c>
      <c r="L13">
        <v>96.04</v>
      </c>
      <c r="M13">
        <v>1067</v>
      </c>
      <c r="N13">
        <v>94</v>
      </c>
      <c r="O13">
        <v>427</v>
      </c>
      <c r="P13">
        <v>27281</v>
      </c>
      <c r="Q13">
        <v>3241.5448999999999</v>
      </c>
      <c r="R13">
        <v>92</v>
      </c>
      <c r="S13" t="s">
        <v>22</v>
      </c>
      <c r="T13" s="2">
        <f t="shared" si="1"/>
        <v>2.5531513534357707E-3</v>
      </c>
      <c r="U13" t="str">
        <f t="shared" si="2"/>
        <v>16-30 Min</v>
      </c>
    </row>
    <row r="14" spans="1:21" x14ac:dyDescent="0.3">
      <c r="A14">
        <v>12</v>
      </c>
      <c r="B14">
        <v>161</v>
      </c>
      <c r="C14" t="str">
        <f t="shared" si="0"/>
        <v>02:41</v>
      </c>
      <c r="D14" s="3">
        <v>42624</v>
      </c>
      <c r="E14">
        <v>6</v>
      </c>
      <c r="F14">
        <v>11</v>
      </c>
      <c r="G14">
        <v>9</v>
      </c>
      <c r="H14">
        <v>2016</v>
      </c>
      <c r="I14" t="s">
        <v>37</v>
      </c>
      <c r="J14">
        <v>30</v>
      </c>
      <c r="K14">
        <v>10</v>
      </c>
      <c r="L14">
        <v>95.66</v>
      </c>
      <c r="M14">
        <v>331</v>
      </c>
      <c r="N14">
        <v>19</v>
      </c>
      <c r="O14">
        <v>61</v>
      </c>
      <c r="P14">
        <v>10179</v>
      </c>
      <c r="Q14">
        <v>173.21799999999999</v>
      </c>
      <c r="R14">
        <v>17</v>
      </c>
      <c r="S14" t="s">
        <v>22</v>
      </c>
      <c r="T14" s="2">
        <f t="shared" si="1"/>
        <v>7.9132761246839662E-4</v>
      </c>
      <c r="U14" t="str">
        <f t="shared" si="2"/>
        <v>0-5 Min</v>
      </c>
    </row>
    <row r="15" spans="1:21" x14ac:dyDescent="0.3">
      <c r="A15">
        <v>13</v>
      </c>
      <c r="B15">
        <v>22</v>
      </c>
      <c r="C15" t="str">
        <f t="shared" si="0"/>
        <v>00:22</v>
      </c>
      <c r="D15" s="3">
        <v>42631</v>
      </c>
      <c r="E15">
        <v>7</v>
      </c>
      <c r="F15">
        <v>18</v>
      </c>
      <c r="G15">
        <v>9</v>
      </c>
      <c r="H15">
        <v>2016</v>
      </c>
      <c r="I15" t="s">
        <v>37</v>
      </c>
      <c r="J15">
        <v>40</v>
      </c>
      <c r="K15">
        <v>72</v>
      </c>
      <c r="L15">
        <v>89.41</v>
      </c>
      <c r="M15">
        <v>304</v>
      </c>
      <c r="N15">
        <v>31</v>
      </c>
      <c r="O15">
        <v>14</v>
      </c>
      <c r="P15">
        <v>15417</v>
      </c>
      <c r="Q15">
        <v>62.596699999999998</v>
      </c>
      <c r="R15">
        <v>30</v>
      </c>
      <c r="S15" t="s">
        <v>22</v>
      </c>
      <c r="T15" s="2">
        <f t="shared" si="1"/>
        <v>8.8731074605620768E-4</v>
      </c>
      <c r="U15" t="str">
        <f t="shared" si="2"/>
        <v>0-5 Min</v>
      </c>
    </row>
    <row r="16" spans="1:21" x14ac:dyDescent="0.3">
      <c r="A16">
        <v>14</v>
      </c>
      <c r="B16">
        <v>19</v>
      </c>
      <c r="C16" t="str">
        <f t="shared" si="0"/>
        <v>00:19</v>
      </c>
      <c r="D16" s="3">
        <v>42644</v>
      </c>
      <c r="E16">
        <v>13</v>
      </c>
      <c r="F16">
        <v>1</v>
      </c>
      <c r="G16">
        <v>10</v>
      </c>
      <c r="H16">
        <v>2016</v>
      </c>
      <c r="I16" t="s">
        <v>38</v>
      </c>
      <c r="J16">
        <v>37</v>
      </c>
      <c r="K16">
        <v>35</v>
      </c>
      <c r="L16">
        <v>97.34</v>
      </c>
      <c r="M16">
        <v>769</v>
      </c>
      <c r="N16">
        <v>13</v>
      </c>
      <c r="O16">
        <v>18</v>
      </c>
      <c r="P16">
        <v>17771</v>
      </c>
      <c r="Q16">
        <v>93.451400000000007</v>
      </c>
      <c r="R16">
        <v>9</v>
      </c>
      <c r="S16" t="s">
        <v>22</v>
      </c>
      <c r="T16" s="2">
        <f t="shared" si="1"/>
        <v>1.7938181188299777E-3</v>
      </c>
      <c r="U16" t="str">
        <f t="shared" si="2"/>
        <v>0-5 Min</v>
      </c>
    </row>
    <row r="17" spans="1:21" x14ac:dyDescent="0.3">
      <c r="A17">
        <v>15</v>
      </c>
      <c r="B17">
        <v>832</v>
      </c>
      <c r="C17" t="str">
        <f t="shared" si="0"/>
        <v>13:52</v>
      </c>
      <c r="D17" s="3">
        <v>42655</v>
      </c>
      <c r="E17">
        <v>11</v>
      </c>
      <c r="F17">
        <v>12</v>
      </c>
      <c r="G17">
        <v>10</v>
      </c>
      <c r="H17">
        <v>2016</v>
      </c>
      <c r="I17" t="s">
        <v>27</v>
      </c>
      <c r="J17">
        <v>60</v>
      </c>
      <c r="K17">
        <v>17</v>
      </c>
      <c r="L17">
        <v>95.71</v>
      </c>
      <c r="M17">
        <v>736</v>
      </c>
      <c r="N17">
        <v>47</v>
      </c>
      <c r="O17">
        <v>361</v>
      </c>
      <c r="P17">
        <v>23999</v>
      </c>
      <c r="Q17">
        <v>2411.1410000000001</v>
      </c>
      <c r="R17">
        <v>47</v>
      </c>
      <c r="S17" t="s">
        <v>22</v>
      </c>
      <c r="T17" s="2">
        <f t="shared" si="1"/>
        <v>1.7340952801531175E-3</v>
      </c>
      <c r="U17" t="str">
        <f t="shared" si="2"/>
        <v>6-15 Min</v>
      </c>
    </row>
    <row r="18" spans="1:21" x14ac:dyDescent="0.3">
      <c r="A18">
        <v>16</v>
      </c>
      <c r="B18">
        <v>809</v>
      </c>
      <c r="C18" t="str">
        <f t="shared" si="0"/>
        <v>13:29</v>
      </c>
      <c r="D18" s="3">
        <v>42658</v>
      </c>
      <c r="E18">
        <v>3</v>
      </c>
      <c r="F18">
        <v>15</v>
      </c>
      <c r="G18">
        <v>10</v>
      </c>
      <c r="H18">
        <v>2016</v>
      </c>
      <c r="I18" t="s">
        <v>38</v>
      </c>
      <c r="J18">
        <v>108</v>
      </c>
      <c r="K18">
        <v>62</v>
      </c>
      <c r="L18">
        <v>95.66</v>
      </c>
      <c r="M18">
        <v>1674</v>
      </c>
      <c r="N18">
        <v>494</v>
      </c>
      <c r="O18">
        <v>299</v>
      </c>
      <c r="P18">
        <v>73469</v>
      </c>
      <c r="Q18">
        <v>6117.5468000000001</v>
      </c>
      <c r="R18">
        <v>486</v>
      </c>
      <c r="S18" t="s">
        <v>22</v>
      </c>
      <c r="T18" s="2">
        <f t="shared" si="1"/>
        <v>3.9331755185760741E-3</v>
      </c>
      <c r="U18" t="str">
        <f t="shared" si="2"/>
        <v>6-15 Min</v>
      </c>
    </row>
    <row r="19" spans="1:21" x14ac:dyDescent="0.3">
      <c r="A19">
        <v>17</v>
      </c>
      <c r="B19">
        <v>1146</v>
      </c>
      <c r="C19" t="str">
        <f t="shared" si="0"/>
        <v>19:06</v>
      </c>
      <c r="D19" s="3">
        <v>42663</v>
      </c>
      <c r="E19">
        <v>5</v>
      </c>
      <c r="F19">
        <v>20</v>
      </c>
      <c r="G19">
        <v>10</v>
      </c>
      <c r="H19">
        <v>2016</v>
      </c>
      <c r="I19" t="s">
        <v>21</v>
      </c>
      <c r="J19">
        <v>119</v>
      </c>
      <c r="K19">
        <v>58</v>
      </c>
      <c r="L19">
        <v>92.4</v>
      </c>
      <c r="M19">
        <v>778</v>
      </c>
      <c r="N19">
        <v>220</v>
      </c>
      <c r="O19">
        <v>388</v>
      </c>
      <c r="P19">
        <v>29055</v>
      </c>
      <c r="Q19">
        <v>3133.6338000000001</v>
      </c>
      <c r="R19">
        <v>219</v>
      </c>
      <c r="S19" t="s">
        <v>22</v>
      </c>
      <c r="T19" s="2">
        <f t="shared" si="1"/>
        <v>2.036975390585765E-3</v>
      </c>
      <c r="U19" t="str">
        <f t="shared" si="2"/>
        <v>16-30 Min</v>
      </c>
    </row>
    <row r="20" spans="1:21" x14ac:dyDescent="0.3">
      <c r="A20">
        <v>18</v>
      </c>
      <c r="B20">
        <v>123</v>
      </c>
      <c r="C20" t="str">
        <f t="shared" si="0"/>
        <v>02:03</v>
      </c>
      <c r="D20" s="3">
        <v>42669</v>
      </c>
      <c r="E20">
        <v>6</v>
      </c>
      <c r="F20">
        <v>26</v>
      </c>
      <c r="G20">
        <v>10</v>
      </c>
      <c r="H20">
        <v>2016</v>
      </c>
      <c r="I20" t="s">
        <v>27</v>
      </c>
      <c r="J20">
        <v>95</v>
      </c>
      <c r="K20">
        <v>13</v>
      </c>
      <c r="L20">
        <v>97.05</v>
      </c>
      <c r="M20">
        <v>527</v>
      </c>
      <c r="N20">
        <v>124</v>
      </c>
      <c r="O20">
        <v>38</v>
      </c>
      <c r="P20">
        <v>14095</v>
      </c>
      <c r="Q20">
        <v>150.1883</v>
      </c>
      <c r="R20">
        <v>123</v>
      </c>
      <c r="S20" t="s">
        <v>22</v>
      </c>
      <c r="T20" s="2">
        <f t="shared" si="1"/>
        <v>1.3544286628502209E-3</v>
      </c>
      <c r="U20" t="str">
        <f t="shared" si="2"/>
        <v>0-5 Min</v>
      </c>
    </row>
    <row r="21" spans="1:21" x14ac:dyDescent="0.3">
      <c r="A21">
        <v>19</v>
      </c>
      <c r="B21">
        <v>767</v>
      </c>
      <c r="C21" t="str">
        <f t="shared" si="0"/>
        <v>12:47</v>
      </c>
      <c r="D21" s="3">
        <v>42672</v>
      </c>
      <c r="E21">
        <v>3</v>
      </c>
      <c r="F21">
        <v>29</v>
      </c>
      <c r="G21">
        <v>10</v>
      </c>
      <c r="H21">
        <v>2016</v>
      </c>
      <c r="I21" t="s">
        <v>38</v>
      </c>
      <c r="J21">
        <v>98</v>
      </c>
      <c r="K21">
        <v>19</v>
      </c>
      <c r="L21">
        <v>97.3</v>
      </c>
      <c r="M21">
        <v>612</v>
      </c>
      <c r="N21">
        <v>102</v>
      </c>
      <c r="O21">
        <v>371</v>
      </c>
      <c r="P21">
        <v>18091</v>
      </c>
      <c r="Q21">
        <v>1865.9502</v>
      </c>
      <c r="R21">
        <v>98</v>
      </c>
      <c r="S21" t="s">
        <v>22</v>
      </c>
      <c r="T21" s="2">
        <f t="shared" si="1"/>
        <v>1.554926764122537E-3</v>
      </c>
      <c r="U21" t="str">
        <f t="shared" si="2"/>
        <v>6-15 Min</v>
      </c>
    </row>
    <row r="22" spans="1:21" x14ac:dyDescent="0.3">
      <c r="A22">
        <v>20</v>
      </c>
      <c r="B22">
        <v>841</v>
      </c>
      <c r="C22" t="str">
        <f t="shared" si="0"/>
        <v>14:01</v>
      </c>
      <c r="D22" s="3">
        <v>42676</v>
      </c>
      <c r="E22">
        <v>4</v>
      </c>
      <c r="F22">
        <v>2</v>
      </c>
      <c r="G22">
        <v>11</v>
      </c>
      <c r="H22">
        <v>2016</v>
      </c>
      <c r="I22" t="s">
        <v>27</v>
      </c>
      <c r="J22">
        <v>108</v>
      </c>
      <c r="K22">
        <v>13</v>
      </c>
      <c r="L22">
        <v>97.65</v>
      </c>
      <c r="M22">
        <v>624</v>
      </c>
      <c r="N22">
        <v>63</v>
      </c>
      <c r="O22">
        <v>406</v>
      </c>
      <c r="P22">
        <v>15881</v>
      </c>
      <c r="Q22">
        <v>1795.3154999999999</v>
      </c>
      <c r="R22">
        <v>63</v>
      </c>
      <c r="S22" t="s">
        <v>22</v>
      </c>
      <c r="T22" s="2">
        <f t="shared" si="1"/>
        <v>1.5890541005093143E-3</v>
      </c>
      <c r="U22" t="str">
        <f t="shared" si="2"/>
        <v>6-15 Min</v>
      </c>
    </row>
    <row r="23" spans="1:21" x14ac:dyDescent="0.3">
      <c r="A23">
        <v>21</v>
      </c>
      <c r="B23">
        <v>550</v>
      </c>
      <c r="C23" t="str">
        <f t="shared" si="0"/>
        <v>09:10</v>
      </c>
      <c r="D23" s="3">
        <v>42677</v>
      </c>
      <c r="E23">
        <v>1</v>
      </c>
      <c r="F23">
        <v>3</v>
      </c>
      <c r="G23">
        <v>11</v>
      </c>
      <c r="H23">
        <v>2016</v>
      </c>
      <c r="I23" t="s">
        <v>21</v>
      </c>
      <c r="J23">
        <v>583</v>
      </c>
      <c r="K23">
        <v>899</v>
      </c>
      <c r="L23">
        <v>97.26</v>
      </c>
      <c r="M23">
        <v>6285</v>
      </c>
      <c r="N23">
        <v>737</v>
      </c>
      <c r="O23">
        <v>181</v>
      </c>
      <c r="P23">
        <v>284819</v>
      </c>
      <c r="Q23">
        <v>14360.0617</v>
      </c>
      <c r="R23">
        <v>721</v>
      </c>
      <c r="S23" t="s">
        <v>22</v>
      </c>
      <c r="T23" s="2">
        <f t="shared" si="1"/>
        <v>1.6566688857256165E-2</v>
      </c>
      <c r="U23" t="str">
        <f t="shared" si="2"/>
        <v>6-15 Min</v>
      </c>
    </row>
    <row r="24" spans="1:21" x14ac:dyDescent="0.3">
      <c r="A24">
        <v>22</v>
      </c>
      <c r="B24">
        <v>502</v>
      </c>
      <c r="C24" t="str">
        <f t="shared" si="0"/>
        <v>08:22</v>
      </c>
      <c r="D24" s="3">
        <v>42679</v>
      </c>
      <c r="E24">
        <v>2</v>
      </c>
      <c r="F24">
        <v>5</v>
      </c>
      <c r="G24">
        <v>11</v>
      </c>
      <c r="H24">
        <v>2016</v>
      </c>
      <c r="I24" t="s">
        <v>38</v>
      </c>
      <c r="J24">
        <v>113</v>
      </c>
      <c r="K24">
        <v>47</v>
      </c>
      <c r="L24">
        <v>96.32</v>
      </c>
      <c r="M24">
        <v>889</v>
      </c>
      <c r="N24">
        <v>115</v>
      </c>
      <c r="O24">
        <v>103</v>
      </c>
      <c r="P24">
        <v>25727</v>
      </c>
      <c r="Q24">
        <v>742.18269999999995</v>
      </c>
      <c r="R24">
        <v>112</v>
      </c>
      <c r="S24" t="s">
        <v>24</v>
      </c>
      <c r="T24" s="2">
        <f t="shared" si="1"/>
        <v>2.2374734918580814E-3</v>
      </c>
      <c r="U24" t="str">
        <f t="shared" si="2"/>
        <v>6-15 Min</v>
      </c>
    </row>
    <row r="25" spans="1:21" x14ac:dyDescent="0.3">
      <c r="A25">
        <v>23</v>
      </c>
      <c r="B25">
        <v>1100</v>
      </c>
      <c r="C25" t="str">
        <f t="shared" si="0"/>
        <v>18:20</v>
      </c>
      <c r="D25" s="3">
        <v>42680</v>
      </c>
      <c r="E25">
        <v>1</v>
      </c>
      <c r="F25">
        <v>6</v>
      </c>
      <c r="G25">
        <v>11</v>
      </c>
      <c r="H25">
        <v>2016</v>
      </c>
      <c r="I25" t="s">
        <v>37</v>
      </c>
      <c r="J25">
        <v>146</v>
      </c>
      <c r="K25">
        <v>31</v>
      </c>
      <c r="L25">
        <v>96.23</v>
      </c>
      <c r="M25">
        <v>714</v>
      </c>
      <c r="N25">
        <v>116</v>
      </c>
      <c r="O25">
        <v>406</v>
      </c>
      <c r="P25">
        <v>20623</v>
      </c>
      <c r="Q25">
        <v>2326.6792999999998</v>
      </c>
      <c r="R25">
        <v>115</v>
      </c>
      <c r="S25" t="s">
        <v>24</v>
      </c>
      <c r="T25" s="2">
        <f t="shared" si="1"/>
        <v>1.9004660450386564E-3</v>
      </c>
      <c r="U25" t="str">
        <f t="shared" si="2"/>
        <v>16-30 Min</v>
      </c>
    </row>
    <row r="26" spans="1:21" x14ac:dyDescent="0.3">
      <c r="A26">
        <v>24</v>
      </c>
      <c r="B26">
        <v>1365</v>
      </c>
      <c r="C26" t="str">
        <f t="shared" si="0"/>
        <v>22:45</v>
      </c>
      <c r="D26" s="3">
        <v>42682</v>
      </c>
      <c r="E26">
        <v>2</v>
      </c>
      <c r="F26">
        <v>8</v>
      </c>
      <c r="G26">
        <v>11</v>
      </c>
      <c r="H26">
        <v>2016</v>
      </c>
      <c r="I26" t="s">
        <v>25</v>
      </c>
      <c r="J26">
        <v>187</v>
      </c>
      <c r="K26">
        <v>53</v>
      </c>
      <c r="L26">
        <v>94.9</v>
      </c>
      <c r="M26">
        <v>1636</v>
      </c>
      <c r="N26">
        <v>255</v>
      </c>
      <c r="O26">
        <v>419</v>
      </c>
      <c r="P26">
        <v>56759</v>
      </c>
      <c r="Q26">
        <v>6619.2407000000003</v>
      </c>
      <c r="R26">
        <v>253</v>
      </c>
      <c r="S26" t="s">
        <v>24</v>
      </c>
      <c r="T26" s="2">
        <f t="shared" si="1"/>
        <v>4.0014301913496282E-3</v>
      </c>
      <c r="U26" t="str">
        <f t="shared" si="2"/>
        <v>16-30 Min</v>
      </c>
    </row>
    <row r="27" spans="1:21" x14ac:dyDescent="0.3">
      <c r="A27">
        <v>25</v>
      </c>
      <c r="B27">
        <v>183</v>
      </c>
      <c r="C27" t="str">
        <f t="shared" si="0"/>
        <v>03:03</v>
      </c>
      <c r="D27" s="3">
        <v>42683</v>
      </c>
      <c r="E27">
        <v>1</v>
      </c>
      <c r="F27">
        <v>9</v>
      </c>
      <c r="G27">
        <v>11</v>
      </c>
      <c r="H27">
        <v>2016</v>
      </c>
      <c r="I27" t="s">
        <v>27</v>
      </c>
      <c r="J27">
        <v>453</v>
      </c>
      <c r="K27">
        <v>432</v>
      </c>
      <c r="L27">
        <v>96.48</v>
      </c>
      <c r="M27">
        <v>4031</v>
      </c>
      <c r="N27">
        <v>750</v>
      </c>
      <c r="O27">
        <v>77</v>
      </c>
      <c r="P27">
        <v>170618</v>
      </c>
      <c r="Q27">
        <v>3661.5789</v>
      </c>
      <c r="R27">
        <v>718</v>
      </c>
      <c r="S27" t="s">
        <v>24</v>
      </c>
      <c r="T27" s="2">
        <f t="shared" si="1"/>
        <v>1.0485624104837301E-2</v>
      </c>
      <c r="U27" t="str">
        <f t="shared" si="2"/>
        <v>0-5 Min</v>
      </c>
    </row>
    <row r="28" spans="1:21" x14ac:dyDescent="0.3">
      <c r="A28">
        <v>26</v>
      </c>
      <c r="B28">
        <v>729</v>
      </c>
      <c r="C28" t="str">
        <f t="shared" si="0"/>
        <v>12:09</v>
      </c>
      <c r="D28" s="3">
        <v>42686</v>
      </c>
      <c r="E28">
        <v>3</v>
      </c>
      <c r="F28">
        <v>12</v>
      </c>
      <c r="G28">
        <v>11</v>
      </c>
      <c r="H28">
        <v>2016</v>
      </c>
      <c r="I28" t="s">
        <v>38</v>
      </c>
      <c r="J28">
        <v>168</v>
      </c>
      <c r="K28">
        <v>16</v>
      </c>
      <c r="L28">
        <v>95.15</v>
      </c>
      <c r="M28">
        <v>745</v>
      </c>
      <c r="N28">
        <v>76</v>
      </c>
      <c r="O28">
        <v>301</v>
      </c>
      <c r="P28">
        <v>18699</v>
      </c>
      <c r="Q28">
        <v>1566.0586000000001</v>
      </c>
      <c r="R28">
        <v>75</v>
      </c>
      <c r="S28" t="s">
        <v>24</v>
      </c>
      <c r="T28" s="2">
        <f t="shared" si="1"/>
        <v>1.9815184689572522E-3</v>
      </c>
      <c r="U28" t="str">
        <f t="shared" si="2"/>
        <v>6-15 Min</v>
      </c>
    </row>
    <row r="29" spans="1:21" x14ac:dyDescent="0.3">
      <c r="A29">
        <v>27</v>
      </c>
      <c r="B29">
        <v>1029</v>
      </c>
      <c r="C29" t="str">
        <f t="shared" si="0"/>
        <v>17:09</v>
      </c>
      <c r="D29" s="3">
        <v>42689</v>
      </c>
      <c r="E29">
        <v>3</v>
      </c>
      <c r="F29">
        <v>15</v>
      </c>
      <c r="G29">
        <v>11</v>
      </c>
      <c r="H29">
        <v>2016</v>
      </c>
      <c r="I29" t="s">
        <v>25</v>
      </c>
      <c r="J29">
        <v>215</v>
      </c>
      <c r="K29">
        <v>64</v>
      </c>
      <c r="L29">
        <v>96.74</v>
      </c>
      <c r="M29">
        <v>1483</v>
      </c>
      <c r="N29">
        <v>152</v>
      </c>
      <c r="O29">
        <v>414</v>
      </c>
      <c r="P29">
        <v>38576</v>
      </c>
      <c r="Q29">
        <v>4440.1287000000002</v>
      </c>
      <c r="R29">
        <v>150</v>
      </c>
      <c r="S29" t="s">
        <v>24</v>
      </c>
      <c r="T29" s="2">
        <f t="shared" si="1"/>
        <v>3.7582729195938412E-3</v>
      </c>
      <c r="U29" t="str">
        <f t="shared" si="2"/>
        <v>16-30 Min</v>
      </c>
    </row>
    <row r="30" spans="1:21" x14ac:dyDescent="0.3">
      <c r="A30">
        <v>28</v>
      </c>
      <c r="B30">
        <v>1435</v>
      </c>
      <c r="C30" t="str">
        <f t="shared" si="0"/>
        <v>23:55</v>
      </c>
      <c r="D30" s="3">
        <v>42694</v>
      </c>
      <c r="E30">
        <v>5</v>
      </c>
      <c r="F30">
        <v>20</v>
      </c>
      <c r="G30">
        <v>11</v>
      </c>
      <c r="H30">
        <v>2016</v>
      </c>
      <c r="I30" t="s">
        <v>37</v>
      </c>
      <c r="J30">
        <v>121</v>
      </c>
      <c r="K30">
        <v>11</v>
      </c>
      <c r="L30">
        <v>96.88</v>
      </c>
      <c r="M30">
        <v>653</v>
      </c>
      <c r="N30">
        <v>42</v>
      </c>
      <c r="O30">
        <v>460</v>
      </c>
      <c r="P30">
        <v>17023</v>
      </c>
      <c r="Q30">
        <v>2177.1457999999998</v>
      </c>
      <c r="R30">
        <v>41</v>
      </c>
      <c r="S30" t="s">
        <v>24</v>
      </c>
      <c r="T30" s="2">
        <f t="shared" si="1"/>
        <v>1.6743724414762574E-3</v>
      </c>
      <c r="U30" t="str">
        <f t="shared" si="2"/>
        <v>16-30 Min</v>
      </c>
    </row>
    <row r="31" spans="1:21" x14ac:dyDescent="0.3">
      <c r="A31">
        <v>29</v>
      </c>
      <c r="B31">
        <v>479</v>
      </c>
      <c r="C31" t="str">
        <f t="shared" si="0"/>
        <v>07:59</v>
      </c>
      <c r="D31" s="3">
        <v>42697</v>
      </c>
      <c r="E31">
        <v>3</v>
      </c>
      <c r="F31">
        <v>23</v>
      </c>
      <c r="G31">
        <v>11</v>
      </c>
      <c r="H31">
        <v>2016</v>
      </c>
      <c r="I31" t="s">
        <v>27</v>
      </c>
      <c r="J31">
        <v>87</v>
      </c>
      <c r="K31">
        <v>3</v>
      </c>
      <c r="L31">
        <v>96.19</v>
      </c>
      <c r="M31">
        <v>454</v>
      </c>
      <c r="N31">
        <v>19</v>
      </c>
      <c r="O31">
        <v>215</v>
      </c>
      <c r="P31">
        <v>8788</v>
      </c>
      <c r="Q31">
        <v>526.30089999999996</v>
      </c>
      <c r="R31">
        <v>17</v>
      </c>
      <c r="S31" t="s">
        <v>26</v>
      </c>
      <c r="T31" s="2">
        <f t="shared" si="1"/>
        <v>1.1603294371504255E-3</v>
      </c>
      <c r="U31" t="str">
        <f t="shared" si="2"/>
        <v>6-15 Min</v>
      </c>
    </row>
    <row r="32" spans="1:21" x14ac:dyDescent="0.3">
      <c r="A32">
        <v>30</v>
      </c>
      <c r="B32">
        <v>172</v>
      </c>
      <c r="C32" t="str">
        <f t="shared" si="0"/>
        <v>02:52</v>
      </c>
      <c r="D32" s="3">
        <v>42699</v>
      </c>
      <c r="E32">
        <v>2</v>
      </c>
      <c r="F32">
        <v>25</v>
      </c>
      <c r="G32">
        <v>11</v>
      </c>
      <c r="H32">
        <v>2016</v>
      </c>
      <c r="I32" t="s">
        <v>23</v>
      </c>
      <c r="J32">
        <v>147</v>
      </c>
      <c r="K32">
        <v>50</v>
      </c>
      <c r="L32">
        <v>91.85</v>
      </c>
      <c r="M32">
        <v>868</v>
      </c>
      <c r="N32">
        <v>145</v>
      </c>
      <c r="O32">
        <v>42</v>
      </c>
      <c r="P32">
        <v>42747</v>
      </c>
      <c r="Q32">
        <v>502.73180000000002</v>
      </c>
      <c r="R32">
        <v>142</v>
      </c>
      <c r="S32" t="s">
        <v>26</v>
      </c>
      <c r="T32" s="2">
        <f t="shared" si="1"/>
        <v>2.2716008282448589E-3</v>
      </c>
      <c r="U32" t="str">
        <f t="shared" si="2"/>
        <v>0-5 Min</v>
      </c>
    </row>
    <row r="33" spans="1:21" x14ac:dyDescent="0.3">
      <c r="A33">
        <v>31</v>
      </c>
      <c r="B33">
        <v>860</v>
      </c>
      <c r="C33" t="str">
        <f t="shared" si="0"/>
        <v>14:20</v>
      </c>
      <c r="D33" s="3">
        <v>42701</v>
      </c>
      <c r="E33">
        <v>2</v>
      </c>
      <c r="F33">
        <v>27</v>
      </c>
      <c r="G33">
        <v>11</v>
      </c>
      <c r="H33">
        <v>2016</v>
      </c>
      <c r="I33" t="s">
        <v>37</v>
      </c>
      <c r="J33">
        <v>158</v>
      </c>
      <c r="K33">
        <v>28</v>
      </c>
      <c r="L33">
        <v>95.35</v>
      </c>
      <c r="M33">
        <v>821</v>
      </c>
      <c r="N33">
        <v>66</v>
      </c>
      <c r="O33">
        <v>339</v>
      </c>
      <c r="P33">
        <v>20363</v>
      </c>
      <c r="Q33">
        <v>1918.0689</v>
      </c>
      <c r="R33">
        <v>62</v>
      </c>
      <c r="S33" t="s">
        <v>26</v>
      </c>
      <c r="T33" s="2">
        <f t="shared" si="1"/>
        <v>2.1478892338427911E-3</v>
      </c>
      <c r="U33" t="str">
        <f t="shared" si="2"/>
        <v>6-15 Min</v>
      </c>
    </row>
    <row r="34" spans="1:21" x14ac:dyDescent="0.3">
      <c r="A34">
        <v>32</v>
      </c>
      <c r="B34">
        <v>894</v>
      </c>
      <c r="C34" t="str">
        <f t="shared" si="0"/>
        <v>14:54</v>
      </c>
      <c r="D34" s="3">
        <v>42709</v>
      </c>
      <c r="E34">
        <v>8</v>
      </c>
      <c r="F34">
        <v>5</v>
      </c>
      <c r="G34">
        <v>12</v>
      </c>
      <c r="H34">
        <v>2016</v>
      </c>
      <c r="I34" t="s">
        <v>32</v>
      </c>
      <c r="J34">
        <v>91</v>
      </c>
      <c r="K34">
        <v>9</v>
      </c>
      <c r="L34">
        <v>95.77</v>
      </c>
      <c r="M34">
        <v>612</v>
      </c>
      <c r="N34">
        <v>43</v>
      </c>
      <c r="O34">
        <v>349</v>
      </c>
      <c r="P34">
        <v>12972</v>
      </c>
      <c r="Q34">
        <v>1259.1522</v>
      </c>
      <c r="R34">
        <v>41</v>
      </c>
      <c r="S34" t="s">
        <v>26</v>
      </c>
      <c r="T34" s="2">
        <f t="shared" si="1"/>
        <v>1.5186664692115861E-3</v>
      </c>
      <c r="U34" t="str">
        <f t="shared" si="2"/>
        <v>6-15 Min</v>
      </c>
    </row>
    <row r="35" spans="1:21" x14ac:dyDescent="0.3">
      <c r="A35">
        <v>33</v>
      </c>
      <c r="B35">
        <v>1005</v>
      </c>
      <c r="C35" t="str">
        <f t="shared" si="0"/>
        <v>16:45</v>
      </c>
      <c r="D35" s="3">
        <v>42714</v>
      </c>
      <c r="E35">
        <v>5</v>
      </c>
      <c r="F35">
        <v>10</v>
      </c>
      <c r="G35">
        <v>12</v>
      </c>
      <c r="H35">
        <v>2016</v>
      </c>
      <c r="I35" t="s">
        <v>38</v>
      </c>
      <c r="J35">
        <v>143</v>
      </c>
      <c r="K35">
        <v>11</v>
      </c>
      <c r="L35">
        <v>96.84</v>
      </c>
      <c r="M35">
        <v>706</v>
      </c>
      <c r="N35">
        <v>47</v>
      </c>
      <c r="O35">
        <v>425</v>
      </c>
      <c r="P35">
        <v>15329</v>
      </c>
      <c r="Q35">
        <v>1810.2308</v>
      </c>
      <c r="R35">
        <v>46</v>
      </c>
      <c r="S35" t="s">
        <v>26</v>
      </c>
      <c r="T35" s="2">
        <f t="shared" si="1"/>
        <v>1.8343443307892754E-3</v>
      </c>
      <c r="U35" t="str">
        <f t="shared" si="2"/>
        <v>16-30 Min</v>
      </c>
    </row>
    <row r="36" spans="1:21" x14ac:dyDescent="0.3">
      <c r="A36">
        <v>34</v>
      </c>
      <c r="B36">
        <v>1096</v>
      </c>
      <c r="C36" t="str">
        <f t="shared" si="0"/>
        <v>18:16</v>
      </c>
      <c r="D36" s="3">
        <v>42721</v>
      </c>
      <c r="E36">
        <v>7</v>
      </c>
      <c r="F36">
        <v>17</v>
      </c>
      <c r="G36">
        <v>12</v>
      </c>
      <c r="H36">
        <v>2016</v>
      </c>
      <c r="I36" t="s">
        <v>38</v>
      </c>
      <c r="J36">
        <v>121</v>
      </c>
      <c r="K36">
        <v>18</v>
      </c>
      <c r="L36">
        <v>96.88</v>
      </c>
      <c r="M36">
        <v>1244</v>
      </c>
      <c r="N36">
        <v>32</v>
      </c>
      <c r="O36">
        <v>331</v>
      </c>
      <c r="P36">
        <v>46676</v>
      </c>
      <c r="Q36">
        <v>4295.6513999999997</v>
      </c>
      <c r="R36">
        <v>29</v>
      </c>
      <c r="S36" t="s">
        <v>26</v>
      </c>
      <c r="T36" s="2">
        <f t="shared" si="1"/>
        <v>2.9498816389320558E-3</v>
      </c>
      <c r="U36" t="str">
        <f t="shared" si="2"/>
        <v>16-30 Min</v>
      </c>
    </row>
    <row r="37" spans="1:21" x14ac:dyDescent="0.3">
      <c r="A37">
        <v>35</v>
      </c>
      <c r="B37">
        <v>1034</v>
      </c>
      <c r="C37" t="str">
        <f t="shared" si="0"/>
        <v>17:14</v>
      </c>
      <c r="D37" s="3">
        <v>42722</v>
      </c>
      <c r="E37">
        <v>1</v>
      </c>
      <c r="F37">
        <v>18</v>
      </c>
      <c r="G37">
        <v>12</v>
      </c>
      <c r="H37">
        <v>2016</v>
      </c>
      <c r="I37" t="s">
        <v>37</v>
      </c>
      <c r="J37">
        <v>169</v>
      </c>
      <c r="K37">
        <v>29</v>
      </c>
      <c r="L37">
        <v>97.2</v>
      </c>
      <c r="M37">
        <v>798</v>
      </c>
      <c r="N37">
        <v>54</v>
      </c>
      <c r="O37">
        <v>416</v>
      </c>
      <c r="P37">
        <v>19525</v>
      </c>
      <c r="Q37">
        <v>2258.2078999999999</v>
      </c>
      <c r="R37">
        <v>53</v>
      </c>
      <c r="S37" t="s">
        <v>26</v>
      </c>
      <c r="T37" s="2">
        <f t="shared" si="1"/>
        <v>2.1244266900768819E-3</v>
      </c>
      <c r="U37" t="str">
        <f t="shared" si="2"/>
        <v>16-30 Min</v>
      </c>
    </row>
    <row r="38" spans="1:21" x14ac:dyDescent="0.3">
      <c r="A38">
        <v>36</v>
      </c>
      <c r="B38">
        <v>348</v>
      </c>
      <c r="C38" t="str">
        <f t="shared" si="0"/>
        <v>05:48</v>
      </c>
      <c r="D38" s="3">
        <v>42728</v>
      </c>
      <c r="E38">
        <v>6</v>
      </c>
      <c r="F38">
        <v>24</v>
      </c>
      <c r="G38">
        <v>12</v>
      </c>
      <c r="H38">
        <v>2016</v>
      </c>
      <c r="I38" t="s">
        <v>38</v>
      </c>
      <c r="J38">
        <v>241</v>
      </c>
      <c r="K38">
        <v>311</v>
      </c>
      <c r="L38">
        <v>95.35</v>
      </c>
      <c r="M38">
        <v>3259</v>
      </c>
      <c r="N38">
        <v>335</v>
      </c>
      <c r="O38">
        <v>120</v>
      </c>
      <c r="P38">
        <v>142042</v>
      </c>
      <c r="Q38">
        <v>4754.0673999999999</v>
      </c>
      <c r="R38">
        <v>324</v>
      </c>
      <c r="S38" t="s">
        <v>26</v>
      </c>
      <c r="T38" s="2">
        <f t="shared" si="1"/>
        <v>8.1287049356254994E-3</v>
      </c>
      <c r="U38" t="str">
        <f t="shared" si="2"/>
        <v>6-15 Min</v>
      </c>
    </row>
    <row r="39" spans="1:21" x14ac:dyDescent="0.3">
      <c r="A39">
        <v>37</v>
      </c>
      <c r="B39">
        <v>15</v>
      </c>
      <c r="C39" t="str">
        <f t="shared" si="0"/>
        <v>00:15</v>
      </c>
      <c r="D39" s="3">
        <v>42729</v>
      </c>
      <c r="E39">
        <v>1</v>
      </c>
      <c r="F39">
        <v>25</v>
      </c>
      <c r="G39">
        <v>12</v>
      </c>
      <c r="H39">
        <v>2016</v>
      </c>
      <c r="I39" t="s">
        <v>37</v>
      </c>
      <c r="J39">
        <v>53</v>
      </c>
      <c r="K39">
        <v>1</v>
      </c>
      <c r="L39">
        <v>96.69</v>
      </c>
      <c r="M39">
        <v>292</v>
      </c>
      <c r="N39">
        <v>2</v>
      </c>
      <c r="O39">
        <v>18</v>
      </c>
      <c r="P39">
        <v>3532</v>
      </c>
      <c r="Q39">
        <v>18.280100000000001</v>
      </c>
      <c r="R39">
        <v>2</v>
      </c>
      <c r="S39" t="s">
        <v>26</v>
      </c>
      <c r="T39" s="2">
        <f t="shared" si="1"/>
        <v>7.3800364936405731E-4</v>
      </c>
      <c r="U39" t="str">
        <f t="shared" si="2"/>
        <v>0-5 Min</v>
      </c>
    </row>
    <row r="40" spans="1:21" x14ac:dyDescent="0.3">
      <c r="A40">
        <v>38</v>
      </c>
      <c r="B40">
        <v>1195</v>
      </c>
      <c r="C40" t="str">
        <f t="shared" si="0"/>
        <v>19:55</v>
      </c>
      <c r="D40" s="3">
        <v>42730</v>
      </c>
      <c r="E40">
        <v>1</v>
      </c>
      <c r="F40">
        <v>26</v>
      </c>
      <c r="G40">
        <v>12</v>
      </c>
      <c r="H40">
        <v>2016</v>
      </c>
      <c r="I40" t="s">
        <v>32</v>
      </c>
      <c r="J40">
        <v>146</v>
      </c>
      <c r="K40">
        <v>27</v>
      </c>
      <c r="L40">
        <v>95.5</v>
      </c>
      <c r="M40">
        <v>743</v>
      </c>
      <c r="N40">
        <v>42</v>
      </c>
      <c r="O40">
        <v>472</v>
      </c>
      <c r="P40">
        <v>18062</v>
      </c>
      <c r="Q40">
        <v>2370.0999000000002</v>
      </c>
      <c r="R40">
        <v>38</v>
      </c>
      <c r="S40" t="s">
        <v>28</v>
      </c>
      <c r="T40" s="2">
        <f t="shared" si="1"/>
        <v>1.9537900081429958E-3</v>
      </c>
      <c r="U40" t="str">
        <f t="shared" si="2"/>
        <v>16-30 Min</v>
      </c>
    </row>
    <row r="41" spans="1:21" x14ac:dyDescent="0.3">
      <c r="A41">
        <v>39</v>
      </c>
      <c r="B41">
        <v>292</v>
      </c>
      <c r="C41" t="str">
        <f t="shared" si="0"/>
        <v>04:52</v>
      </c>
      <c r="D41" s="3">
        <v>42735</v>
      </c>
      <c r="E41">
        <v>5</v>
      </c>
      <c r="F41">
        <v>31</v>
      </c>
      <c r="G41">
        <v>12</v>
      </c>
      <c r="H41">
        <v>2016</v>
      </c>
      <c r="I41" t="s">
        <v>38</v>
      </c>
      <c r="J41">
        <v>66</v>
      </c>
      <c r="K41">
        <v>24</v>
      </c>
      <c r="L41">
        <v>98.04</v>
      </c>
      <c r="M41">
        <v>350</v>
      </c>
      <c r="N41">
        <v>19</v>
      </c>
      <c r="O41">
        <v>44</v>
      </c>
      <c r="P41">
        <v>11945</v>
      </c>
      <c r="Q41">
        <v>148.82980000000001</v>
      </c>
      <c r="R41">
        <v>18</v>
      </c>
      <c r="S41" t="s">
        <v>28</v>
      </c>
      <c r="T41" s="2">
        <f t="shared" si="1"/>
        <v>9.3850175063637349E-4</v>
      </c>
      <c r="U41" t="str">
        <f t="shared" si="2"/>
        <v>0-5 Min</v>
      </c>
    </row>
    <row r="42" spans="1:21" x14ac:dyDescent="0.3">
      <c r="A42">
        <v>40</v>
      </c>
      <c r="B42">
        <v>1359</v>
      </c>
      <c r="C42" t="str">
        <f t="shared" si="0"/>
        <v>22:39</v>
      </c>
      <c r="D42" s="3">
        <v>42736</v>
      </c>
      <c r="E42">
        <v>1</v>
      </c>
      <c r="F42">
        <v>1</v>
      </c>
      <c r="G42">
        <v>1</v>
      </c>
      <c r="H42">
        <v>2017</v>
      </c>
      <c r="I42" t="s">
        <v>37</v>
      </c>
      <c r="J42">
        <v>149</v>
      </c>
      <c r="K42">
        <v>25</v>
      </c>
      <c r="L42">
        <v>96.89</v>
      </c>
      <c r="M42">
        <v>778</v>
      </c>
      <c r="N42">
        <v>49</v>
      </c>
      <c r="O42">
        <v>544</v>
      </c>
      <c r="P42">
        <v>18737</v>
      </c>
      <c r="Q42">
        <v>2836.5210000000002</v>
      </c>
      <c r="R42">
        <v>48</v>
      </c>
      <c r="S42" t="s">
        <v>28</v>
      </c>
      <c r="T42" s="2">
        <f t="shared" si="1"/>
        <v>2.0305765150132444E-3</v>
      </c>
      <c r="U42" t="str">
        <f t="shared" si="2"/>
        <v>16-30 Min</v>
      </c>
    </row>
    <row r="43" spans="1:21" x14ac:dyDescent="0.3">
      <c r="A43">
        <v>41</v>
      </c>
      <c r="B43">
        <v>225</v>
      </c>
      <c r="C43" t="str">
        <f t="shared" si="0"/>
        <v>03:45</v>
      </c>
      <c r="D43" s="3">
        <v>42737</v>
      </c>
      <c r="E43">
        <v>1</v>
      </c>
      <c r="F43">
        <v>2</v>
      </c>
      <c r="G43">
        <v>1</v>
      </c>
      <c r="H43">
        <v>2017</v>
      </c>
      <c r="I43" t="s">
        <v>32</v>
      </c>
      <c r="J43">
        <v>58</v>
      </c>
      <c r="K43">
        <v>7</v>
      </c>
      <c r="L43">
        <v>96.55</v>
      </c>
      <c r="M43">
        <v>392</v>
      </c>
      <c r="N43">
        <v>29</v>
      </c>
      <c r="O43">
        <v>73</v>
      </c>
      <c r="P43">
        <v>8463</v>
      </c>
      <c r="Q43">
        <v>173.13290000000001</v>
      </c>
      <c r="R43">
        <v>29</v>
      </c>
      <c r="S43" t="s">
        <v>28</v>
      </c>
      <c r="T43" s="2">
        <f t="shared" si="1"/>
        <v>9.7476204554732427E-4</v>
      </c>
      <c r="U43" t="str">
        <f t="shared" si="2"/>
        <v>0-5 Min</v>
      </c>
    </row>
    <row r="44" spans="1:21" x14ac:dyDescent="0.3">
      <c r="A44">
        <v>42</v>
      </c>
      <c r="B44">
        <v>1130</v>
      </c>
      <c r="C44" t="str">
        <f t="shared" si="0"/>
        <v>18:50</v>
      </c>
      <c r="D44" s="3">
        <v>42742</v>
      </c>
      <c r="E44">
        <v>5</v>
      </c>
      <c r="F44">
        <v>7</v>
      </c>
      <c r="G44">
        <v>1</v>
      </c>
      <c r="H44">
        <v>2017</v>
      </c>
      <c r="I44" t="s">
        <v>38</v>
      </c>
      <c r="J44">
        <v>132</v>
      </c>
      <c r="K44">
        <v>12</v>
      </c>
      <c r="L44">
        <v>95.51</v>
      </c>
      <c r="M44">
        <v>723</v>
      </c>
      <c r="N44">
        <v>26</v>
      </c>
      <c r="O44">
        <v>425</v>
      </c>
      <c r="P44">
        <v>15944</v>
      </c>
      <c r="Q44">
        <v>1885.3688</v>
      </c>
      <c r="R44">
        <v>26</v>
      </c>
      <c r="S44" t="s">
        <v>28</v>
      </c>
      <c r="T44" s="2">
        <f t="shared" si="1"/>
        <v>1.8492750404584903E-3</v>
      </c>
      <c r="U44" t="str">
        <f t="shared" si="2"/>
        <v>16-30 Min</v>
      </c>
    </row>
    <row r="45" spans="1:21" x14ac:dyDescent="0.3">
      <c r="A45">
        <v>43</v>
      </c>
      <c r="B45">
        <v>1485</v>
      </c>
      <c r="C45" t="str">
        <f t="shared" si="0"/>
        <v>24:45</v>
      </c>
      <c r="D45" s="3">
        <v>42750</v>
      </c>
      <c r="E45">
        <v>8</v>
      </c>
      <c r="F45">
        <v>15</v>
      </c>
      <c r="G45">
        <v>1</v>
      </c>
      <c r="H45">
        <v>2017</v>
      </c>
      <c r="I45" t="s">
        <v>37</v>
      </c>
      <c r="J45">
        <v>143</v>
      </c>
      <c r="K45">
        <v>33</v>
      </c>
      <c r="L45">
        <v>96.03</v>
      </c>
      <c r="M45">
        <v>943</v>
      </c>
      <c r="N45">
        <v>27</v>
      </c>
      <c r="O45">
        <v>566</v>
      </c>
      <c r="P45">
        <v>23819</v>
      </c>
      <c r="Q45">
        <v>3747.2705000000001</v>
      </c>
      <c r="R45">
        <v>26</v>
      </c>
      <c r="S45" t="s">
        <v>28</v>
      </c>
      <c r="T45" s="2">
        <f t="shared" si="1"/>
        <v>2.3867805885502318E-3</v>
      </c>
      <c r="U45" t="str">
        <f t="shared" si="2"/>
        <v>16-30 Min</v>
      </c>
    </row>
    <row r="46" spans="1:21" x14ac:dyDescent="0.3">
      <c r="A46">
        <v>44</v>
      </c>
      <c r="B46">
        <v>1475</v>
      </c>
      <c r="C46" t="str">
        <f t="shared" si="0"/>
        <v>24:35</v>
      </c>
      <c r="D46" s="3">
        <v>42759</v>
      </c>
      <c r="E46">
        <v>9</v>
      </c>
      <c r="F46">
        <v>24</v>
      </c>
      <c r="G46">
        <v>1</v>
      </c>
      <c r="H46">
        <v>2017</v>
      </c>
      <c r="I46" t="s">
        <v>25</v>
      </c>
      <c r="J46">
        <v>118</v>
      </c>
      <c r="K46">
        <v>24</v>
      </c>
      <c r="L46">
        <v>97.39</v>
      </c>
      <c r="M46">
        <v>897</v>
      </c>
      <c r="N46">
        <v>17</v>
      </c>
      <c r="O46">
        <v>569</v>
      </c>
      <c r="P46">
        <v>22678</v>
      </c>
      <c r="Q46">
        <v>3584.7615000000001</v>
      </c>
      <c r="R46">
        <v>14</v>
      </c>
      <c r="S46" t="s">
        <v>28</v>
      </c>
      <c r="T46" s="2">
        <f t="shared" si="1"/>
        <v>2.2161439066163456E-3</v>
      </c>
      <c r="U46" t="str">
        <f t="shared" si="2"/>
        <v>16-30 Min</v>
      </c>
    </row>
    <row r="47" spans="1:21" x14ac:dyDescent="0.3">
      <c r="A47">
        <v>45</v>
      </c>
      <c r="B47">
        <v>335</v>
      </c>
      <c r="C47" t="str">
        <f t="shared" si="0"/>
        <v>05:35</v>
      </c>
      <c r="D47" s="3">
        <v>42763</v>
      </c>
      <c r="E47">
        <v>4</v>
      </c>
      <c r="F47">
        <v>28</v>
      </c>
      <c r="G47">
        <v>1</v>
      </c>
      <c r="H47">
        <v>2017</v>
      </c>
      <c r="I47" t="s">
        <v>38</v>
      </c>
      <c r="J47">
        <v>113</v>
      </c>
      <c r="K47">
        <v>14</v>
      </c>
      <c r="L47">
        <v>94.07</v>
      </c>
      <c r="M47">
        <v>349</v>
      </c>
      <c r="N47">
        <v>30</v>
      </c>
      <c r="O47">
        <v>136</v>
      </c>
      <c r="P47">
        <v>5380</v>
      </c>
      <c r="Q47">
        <v>204.55369999999999</v>
      </c>
      <c r="R47">
        <v>29</v>
      </c>
      <c r="S47" t="s">
        <v>28</v>
      </c>
      <c r="T47" s="2">
        <f t="shared" si="1"/>
        <v>1.0152882575066222E-3</v>
      </c>
      <c r="U47" t="str">
        <f t="shared" si="2"/>
        <v>6-15 Min</v>
      </c>
    </row>
    <row r="48" spans="1:21" x14ac:dyDescent="0.3">
      <c r="A48">
        <v>46</v>
      </c>
      <c r="B48">
        <v>495</v>
      </c>
      <c r="C48" t="str">
        <f t="shared" si="0"/>
        <v>08:15</v>
      </c>
      <c r="D48" s="3">
        <v>42764</v>
      </c>
      <c r="E48">
        <v>1</v>
      </c>
      <c r="F48">
        <v>29</v>
      </c>
      <c r="G48">
        <v>1</v>
      </c>
      <c r="H48">
        <v>2017</v>
      </c>
      <c r="I48" t="s">
        <v>37</v>
      </c>
      <c r="J48">
        <v>65</v>
      </c>
      <c r="K48">
        <v>14</v>
      </c>
      <c r="L48">
        <v>96.48</v>
      </c>
      <c r="M48">
        <v>274</v>
      </c>
      <c r="N48">
        <v>12</v>
      </c>
      <c r="O48">
        <v>195</v>
      </c>
      <c r="P48">
        <v>4712</v>
      </c>
      <c r="Q48">
        <v>255.5001</v>
      </c>
      <c r="R48">
        <v>11</v>
      </c>
      <c r="S48" t="s">
        <v>28</v>
      </c>
      <c r="T48" s="2">
        <f t="shared" si="1"/>
        <v>7.5293435903327243E-4</v>
      </c>
      <c r="U48" t="str">
        <f t="shared" si="2"/>
        <v>6-15 Min</v>
      </c>
    </row>
    <row r="49" spans="1:21" x14ac:dyDescent="0.3">
      <c r="A49">
        <v>47</v>
      </c>
      <c r="B49">
        <v>626</v>
      </c>
      <c r="C49" t="str">
        <f t="shared" si="0"/>
        <v>10:26</v>
      </c>
      <c r="D49" s="3">
        <v>42766</v>
      </c>
      <c r="E49">
        <v>2</v>
      </c>
      <c r="F49">
        <v>31</v>
      </c>
      <c r="G49">
        <v>1</v>
      </c>
      <c r="H49">
        <v>2017</v>
      </c>
      <c r="I49" t="s">
        <v>25</v>
      </c>
      <c r="J49">
        <v>72</v>
      </c>
      <c r="K49">
        <v>16</v>
      </c>
      <c r="L49">
        <v>95.5</v>
      </c>
      <c r="M49">
        <v>467</v>
      </c>
      <c r="N49">
        <v>14</v>
      </c>
      <c r="O49">
        <v>226</v>
      </c>
      <c r="P49">
        <v>10498</v>
      </c>
      <c r="Q49">
        <v>659.66160000000002</v>
      </c>
      <c r="R49">
        <v>12</v>
      </c>
      <c r="S49" t="s">
        <v>29</v>
      </c>
      <c r="T49" s="2">
        <f t="shared" si="1"/>
        <v>1.1837919809163347E-3</v>
      </c>
      <c r="U49" t="str">
        <f t="shared" si="2"/>
        <v>6-15 Min</v>
      </c>
    </row>
    <row r="50" spans="1:21" x14ac:dyDescent="0.3">
      <c r="A50">
        <v>48</v>
      </c>
      <c r="B50">
        <v>1215</v>
      </c>
      <c r="C50" t="str">
        <f t="shared" si="0"/>
        <v>20:15</v>
      </c>
      <c r="D50" s="3">
        <v>42770</v>
      </c>
      <c r="E50">
        <v>4</v>
      </c>
      <c r="F50">
        <v>4</v>
      </c>
      <c r="G50">
        <v>2</v>
      </c>
      <c r="H50">
        <v>2017</v>
      </c>
      <c r="I50" t="s">
        <v>38</v>
      </c>
      <c r="J50">
        <v>104</v>
      </c>
      <c r="K50">
        <v>8</v>
      </c>
      <c r="L50">
        <v>94.81</v>
      </c>
      <c r="M50">
        <v>530</v>
      </c>
      <c r="N50">
        <v>26</v>
      </c>
      <c r="O50">
        <v>364</v>
      </c>
      <c r="P50">
        <v>11075</v>
      </c>
      <c r="Q50">
        <v>1120.7678000000001</v>
      </c>
      <c r="R50">
        <v>23</v>
      </c>
      <c r="S50" t="s">
        <v>29</v>
      </c>
      <c r="T50" s="2">
        <f t="shared" si="1"/>
        <v>1.369359372519436E-3</v>
      </c>
      <c r="U50" t="str">
        <f t="shared" si="2"/>
        <v>16-30 Min</v>
      </c>
    </row>
    <row r="51" spans="1:21" x14ac:dyDescent="0.3">
      <c r="A51">
        <v>49</v>
      </c>
      <c r="B51">
        <v>204</v>
      </c>
      <c r="C51" t="str">
        <f t="shared" si="0"/>
        <v>03:24</v>
      </c>
      <c r="D51" s="3">
        <v>42773</v>
      </c>
      <c r="E51">
        <v>3</v>
      </c>
      <c r="F51">
        <v>7</v>
      </c>
      <c r="G51">
        <v>2</v>
      </c>
      <c r="H51">
        <v>2017</v>
      </c>
      <c r="I51" t="s">
        <v>25</v>
      </c>
      <c r="J51">
        <v>109</v>
      </c>
      <c r="K51">
        <v>11</v>
      </c>
      <c r="L51">
        <v>98.79</v>
      </c>
      <c r="M51">
        <v>654</v>
      </c>
      <c r="N51">
        <v>16</v>
      </c>
      <c r="O51">
        <v>86</v>
      </c>
      <c r="P51">
        <v>15322</v>
      </c>
      <c r="Q51">
        <v>367.10230000000001</v>
      </c>
      <c r="R51">
        <v>15</v>
      </c>
      <c r="S51" t="s">
        <v>29</v>
      </c>
      <c r="T51" s="2">
        <f t="shared" si="1"/>
        <v>1.6509098977103478E-3</v>
      </c>
      <c r="U51" t="str">
        <f t="shared" si="2"/>
        <v>0-5 Min</v>
      </c>
    </row>
    <row r="52" spans="1:21" x14ac:dyDescent="0.3">
      <c r="A52">
        <v>50</v>
      </c>
      <c r="B52">
        <v>915</v>
      </c>
      <c r="C52" t="str">
        <f t="shared" si="0"/>
        <v>15:15</v>
      </c>
      <c r="D52" s="3">
        <v>42776</v>
      </c>
      <c r="E52">
        <v>3</v>
      </c>
      <c r="F52">
        <v>10</v>
      </c>
      <c r="G52">
        <v>2</v>
      </c>
      <c r="H52">
        <v>2017</v>
      </c>
      <c r="I52" t="s">
        <v>23</v>
      </c>
      <c r="J52">
        <v>126</v>
      </c>
      <c r="K52">
        <v>36</v>
      </c>
      <c r="L52">
        <v>96.44</v>
      </c>
      <c r="M52">
        <v>867</v>
      </c>
      <c r="N52">
        <v>31</v>
      </c>
      <c r="O52">
        <v>380</v>
      </c>
      <c r="P52">
        <v>19195</v>
      </c>
      <c r="Q52">
        <v>2027.9541999999999</v>
      </c>
      <c r="R52">
        <v>28</v>
      </c>
      <c r="S52" t="s">
        <v>29</v>
      </c>
      <c r="T52" s="2">
        <f t="shared" si="1"/>
        <v>2.1948143213746099E-3</v>
      </c>
      <c r="U52" t="str">
        <f t="shared" si="2"/>
        <v>16-30 Min</v>
      </c>
    </row>
    <row r="53" spans="1:21" x14ac:dyDescent="0.3">
      <c r="A53">
        <v>51</v>
      </c>
      <c r="B53">
        <v>568</v>
      </c>
      <c r="C53" t="str">
        <f t="shared" si="0"/>
        <v>09:28</v>
      </c>
      <c r="D53" s="3">
        <v>42784</v>
      </c>
      <c r="E53">
        <v>8</v>
      </c>
      <c r="F53">
        <v>18</v>
      </c>
      <c r="G53">
        <v>2</v>
      </c>
      <c r="H53">
        <v>2017</v>
      </c>
      <c r="I53" t="s">
        <v>38</v>
      </c>
      <c r="J53">
        <v>192</v>
      </c>
      <c r="K53">
        <v>145</v>
      </c>
      <c r="L53">
        <v>95.03</v>
      </c>
      <c r="M53">
        <v>2660</v>
      </c>
      <c r="N53">
        <v>87</v>
      </c>
      <c r="O53">
        <v>205</v>
      </c>
      <c r="P53">
        <v>66920</v>
      </c>
      <c r="Q53">
        <v>3816.9283</v>
      </c>
      <c r="R53">
        <v>82</v>
      </c>
      <c r="S53" t="s">
        <v>29</v>
      </c>
      <c r="T53" s="2">
        <f t="shared" si="1"/>
        <v>6.3924766969482068E-3</v>
      </c>
      <c r="U53" t="str">
        <f t="shared" si="2"/>
        <v>6-15 Min</v>
      </c>
    </row>
    <row r="54" spans="1:21" x14ac:dyDescent="0.3">
      <c r="A54">
        <v>52</v>
      </c>
      <c r="B54">
        <v>1009</v>
      </c>
      <c r="C54" t="str">
        <f t="shared" si="0"/>
        <v>16:49</v>
      </c>
      <c r="D54" s="3">
        <v>42788</v>
      </c>
      <c r="E54">
        <v>4</v>
      </c>
      <c r="F54">
        <v>22</v>
      </c>
      <c r="G54">
        <v>2</v>
      </c>
      <c r="H54">
        <v>2017</v>
      </c>
      <c r="I54" t="s">
        <v>27</v>
      </c>
      <c r="J54">
        <v>108</v>
      </c>
      <c r="K54">
        <v>10</v>
      </c>
      <c r="L54">
        <v>93.7</v>
      </c>
      <c r="M54">
        <v>1100</v>
      </c>
      <c r="N54">
        <v>32</v>
      </c>
      <c r="O54">
        <v>287</v>
      </c>
      <c r="P54">
        <v>35393</v>
      </c>
      <c r="Q54">
        <v>2830.2121000000002</v>
      </c>
      <c r="R54">
        <v>30</v>
      </c>
      <c r="S54" t="s">
        <v>29</v>
      </c>
      <c r="T54" s="2">
        <f t="shared" si="1"/>
        <v>2.5979434824434156E-3</v>
      </c>
      <c r="U54" t="str">
        <f t="shared" si="2"/>
        <v>16-30 Min</v>
      </c>
    </row>
    <row r="55" spans="1:21" x14ac:dyDescent="0.3">
      <c r="A55">
        <v>53</v>
      </c>
      <c r="B55">
        <v>1037</v>
      </c>
      <c r="C55" t="str">
        <f t="shared" si="0"/>
        <v>17:17</v>
      </c>
      <c r="D55" s="3">
        <v>42789</v>
      </c>
      <c r="E55">
        <v>1</v>
      </c>
      <c r="F55">
        <v>23</v>
      </c>
      <c r="G55">
        <v>2</v>
      </c>
      <c r="H55">
        <v>2017</v>
      </c>
      <c r="I55" t="s">
        <v>21</v>
      </c>
      <c r="J55">
        <v>51</v>
      </c>
      <c r="K55">
        <v>8</v>
      </c>
      <c r="L55">
        <v>98.65</v>
      </c>
      <c r="M55">
        <v>219</v>
      </c>
      <c r="N55">
        <v>2</v>
      </c>
      <c r="O55">
        <v>289</v>
      </c>
      <c r="P55">
        <v>2461</v>
      </c>
      <c r="Q55">
        <v>197.96</v>
      </c>
      <c r="R55">
        <v>2</v>
      </c>
      <c r="S55" t="s">
        <v>29</v>
      </c>
      <c r="T55" s="2">
        <f t="shared" si="1"/>
        <v>5.9296246972025417E-4</v>
      </c>
      <c r="U55" t="str">
        <f t="shared" si="2"/>
        <v>16-30 Min</v>
      </c>
    </row>
    <row r="56" spans="1:21" x14ac:dyDescent="0.3">
      <c r="A56">
        <v>54</v>
      </c>
      <c r="B56">
        <v>1216</v>
      </c>
      <c r="C56" t="str">
        <f t="shared" si="0"/>
        <v>20:16</v>
      </c>
      <c r="D56" s="3">
        <v>42789</v>
      </c>
      <c r="E56">
        <v>0</v>
      </c>
      <c r="F56">
        <v>23</v>
      </c>
      <c r="G56">
        <v>2</v>
      </c>
      <c r="H56">
        <v>2017</v>
      </c>
      <c r="I56" t="s">
        <v>21</v>
      </c>
      <c r="J56">
        <v>79</v>
      </c>
      <c r="K56">
        <v>7</v>
      </c>
      <c r="L56">
        <v>92.09</v>
      </c>
      <c r="M56">
        <v>454</v>
      </c>
      <c r="N56">
        <v>15</v>
      </c>
      <c r="O56">
        <v>322</v>
      </c>
      <c r="P56">
        <v>10773</v>
      </c>
      <c r="Q56">
        <v>965.03930000000003</v>
      </c>
      <c r="R56">
        <v>13</v>
      </c>
      <c r="S56" t="s">
        <v>29</v>
      </c>
      <c r="T56" s="2">
        <f t="shared" si="1"/>
        <v>1.1517976030537311E-3</v>
      </c>
      <c r="U56" t="str">
        <f t="shared" si="2"/>
        <v>16-30 Min</v>
      </c>
    </row>
    <row r="57" spans="1:21" x14ac:dyDescent="0.3">
      <c r="A57">
        <v>55</v>
      </c>
      <c r="B57">
        <v>1566</v>
      </c>
      <c r="C57" t="str">
        <f t="shared" si="0"/>
        <v>26:06</v>
      </c>
      <c r="D57" s="3">
        <v>42791</v>
      </c>
      <c r="E57">
        <v>2</v>
      </c>
      <c r="F57">
        <v>25</v>
      </c>
      <c r="G57">
        <v>2</v>
      </c>
      <c r="H57">
        <v>2017</v>
      </c>
      <c r="I57" t="s">
        <v>38</v>
      </c>
      <c r="J57">
        <v>101</v>
      </c>
      <c r="K57">
        <v>15</v>
      </c>
      <c r="L57">
        <v>86.59</v>
      </c>
      <c r="M57">
        <v>633</v>
      </c>
      <c r="N57">
        <v>75</v>
      </c>
      <c r="O57">
        <v>351</v>
      </c>
      <c r="P57">
        <v>27170</v>
      </c>
      <c r="Q57">
        <v>2652.7795000000001</v>
      </c>
      <c r="R57">
        <v>68</v>
      </c>
      <c r="S57" t="s">
        <v>29</v>
      </c>
      <c r="T57" s="2">
        <f t="shared" si="1"/>
        <v>1.5975859346060086E-3</v>
      </c>
      <c r="U57" t="str">
        <f t="shared" si="2"/>
        <v>16-30 Min</v>
      </c>
    </row>
    <row r="58" spans="1:21" x14ac:dyDescent="0.3">
      <c r="A58">
        <v>56</v>
      </c>
      <c r="B58">
        <v>528</v>
      </c>
      <c r="C58" t="str">
        <f t="shared" si="0"/>
        <v>08:48</v>
      </c>
      <c r="D58" s="3">
        <v>42793</v>
      </c>
      <c r="E58">
        <v>2</v>
      </c>
      <c r="F58">
        <v>27</v>
      </c>
      <c r="G58">
        <v>2</v>
      </c>
      <c r="H58">
        <v>2017</v>
      </c>
      <c r="I58" t="s">
        <v>32</v>
      </c>
      <c r="J58">
        <v>42</v>
      </c>
      <c r="K58">
        <v>2</v>
      </c>
      <c r="L58">
        <v>94.98</v>
      </c>
      <c r="M58">
        <v>284</v>
      </c>
      <c r="N58">
        <v>8</v>
      </c>
      <c r="O58">
        <v>240</v>
      </c>
      <c r="P58">
        <v>6179</v>
      </c>
      <c r="Q58">
        <v>412.69799999999998</v>
      </c>
      <c r="R58">
        <v>7</v>
      </c>
      <c r="S58" t="s">
        <v>29</v>
      </c>
      <c r="T58" s="2">
        <f t="shared" si="1"/>
        <v>6.9961039592893301E-4</v>
      </c>
      <c r="U58" t="str">
        <f t="shared" si="2"/>
        <v>6-15 Min</v>
      </c>
    </row>
    <row r="59" spans="1:21" x14ac:dyDescent="0.3">
      <c r="A59">
        <v>57</v>
      </c>
      <c r="B59">
        <v>334</v>
      </c>
      <c r="C59" t="str">
        <f t="shared" si="0"/>
        <v>05:34</v>
      </c>
      <c r="D59" s="3">
        <v>42797</v>
      </c>
      <c r="E59">
        <v>4</v>
      </c>
      <c r="F59">
        <v>3</v>
      </c>
      <c r="G59">
        <v>3</v>
      </c>
      <c r="H59">
        <v>2017</v>
      </c>
      <c r="I59" t="s">
        <v>23</v>
      </c>
      <c r="J59">
        <v>192</v>
      </c>
      <c r="K59">
        <v>209</v>
      </c>
      <c r="L59">
        <v>96.79</v>
      </c>
      <c r="M59">
        <v>2894</v>
      </c>
      <c r="N59">
        <v>1399</v>
      </c>
      <c r="O59">
        <v>108</v>
      </c>
      <c r="P59">
        <v>92290</v>
      </c>
      <c r="Q59">
        <v>2781.2152000000001</v>
      </c>
      <c r="R59">
        <v>1040</v>
      </c>
      <c r="S59" t="s">
        <v>29</v>
      </c>
      <c r="T59" s="2">
        <f t="shared" si="1"/>
        <v>7.0280983371519331E-3</v>
      </c>
      <c r="U59" t="str">
        <f t="shared" si="2"/>
        <v>6-15 Min</v>
      </c>
    </row>
    <row r="60" spans="1:21" x14ac:dyDescent="0.3">
      <c r="A60">
        <v>58</v>
      </c>
      <c r="B60">
        <v>946</v>
      </c>
      <c r="C60" t="str">
        <f t="shared" si="0"/>
        <v>15:46</v>
      </c>
      <c r="D60" s="3">
        <v>42798</v>
      </c>
      <c r="E60">
        <v>1</v>
      </c>
      <c r="F60">
        <v>4</v>
      </c>
      <c r="G60">
        <v>3</v>
      </c>
      <c r="H60">
        <v>2017</v>
      </c>
      <c r="I60" t="s">
        <v>38</v>
      </c>
      <c r="J60">
        <v>43</v>
      </c>
      <c r="K60">
        <v>3</v>
      </c>
      <c r="L60">
        <v>94.18</v>
      </c>
      <c r="M60">
        <v>372</v>
      </c>
      <c r="N60">
        <v>10</v>
      </c>
      <c r="O60">
        <v>291</v>
      </c>
      <c r="P60">
        <v>10424</v>
      </c>
      <c r="Q60">
        <v>843.87270000000001</v>
      </c>
      <c r="R60">
        <v>9</v>
      </c>
      <c r="S60" t="s">
        <v>29</v>
      </c>
      <c r="T60" s="2">
        <f t="shared" si="1"/>
        <v>8.9157666310455482E-4</v>
      </c>
      <c r="U60" t="str">
        <f t="shared" si="2"/>
        <v>16-30 Min</v>
      </c>
    </row>
    <row r="61" spans="1:21" x14ac:dyDescent="0.3">
      <c r="A61">
        <v>59</v>
      </c>
      <c r="B61">
        <v>746</v>
      </c>
      <c r="C61" t="str">
        <f t="shared" si="0"/>
        <v>12:26</v>
      </c>
      <c r="D61" s="3">
        <v>42798</v>
      </c>
      <c r="E61">
        <v>0</v>
      </c>
      <c r="F61">
        <v>4</v>
      </c>
      <c r="G61">
        <v>3</v>
      </c>
      <c r="H61">
        <v>2017</v>
      </c>
      <c r="I61" t="s">
        <v>38</v>
      </c>
      <c r="J61">
        <v>111</v>
      </c>
      <c r="K61">
        <v>9</v>
      </c>
      <c r="L61">
        <v>96.43</v>
      </c>
      <c r="M61">
        <v>621</v>
      </c>
      <c r="N61">
        <v>23</v>
      </c>
      <c r="O61">
        <v>321</v>
      </c>
      <c r="P61">
        <v>14948</v>
      </c>
      <c r="Q61">
        <v>1332.9440999999999</v>
      </c>
      <c r="R61">
        <v>23</v>
      </c>
      <c r="S61" t="s">
        <v>29</v>
      </c>
      <c r="T61" s="2">
        <f t="shared" si="1"/>
        <v>1.58052226641262E-3</v>
      </c>
      <c r="U61" t="str">
        <f t="shared" si="2"/>
        <v>6-15 Min</v>
      </c>
    </row>
    <row r="62" spans="1:21" x14ac:dyDescent="0.3">
      <c r="A62">
        <v>60</v>
      </c>
      <c r="B62">
        <v>294</v>
      </c>
      <c r="C62" t="str">
        <f t="shared" si="0"/>
        <v>04:54</v>
      </c>
      <c r="D62" s="3">
        <v>42800</v>
      </c>
      <c r="E62">
        <v>2</v>
      </c>
      <c r="F62">
        <v>6</v>
      </c>
      <c r="G62">
        <v>3</v>
      </c>
      <c r="H62">
        <v>2017</v>
      </c>
      <c r="I62" t="s">
        <v>32</v>
      </c>
      <c r="J62">
        <v>92</v>
      </c>
      <c r="K62">
        <v>33</v>
      </c>
      <c r="L62">
        <v>92.52</v>
      </c>
      <c r="M62">
        <v>754</v>
      </c>
      <c r="N62">
        <v>95</v>
      </c>
      <c r="O62">
        <v>57</v>
      </c>
      <c r="P62">
        <v>36845</v>
      </c>
      <c r="Q62">
        <v>592.17449999999997</v>
      </c>
      <c r="R62">
        <v>90</v>
      </c>
      <c r="S62" t="s">
        <v>29</v>
      </c>
      <c r="T62" s="2">
        <f t="shared" si="1"/>
        <v>1.8748705427485734E-3</v>
      </c>
      <c r="U62" t="str">
        <f t="shared" si="2"/>
        <v>0-5 Min</v>
      </c>
    </row>
    <row r="63" spans="1:21" x14ac:dyDescent="0.3">
      <c r="A63">
        <v>61</v>
      </c>
      <c r="B63">
        <v>536</v>
      </c>
      <c r="C63" t="str">
        <f t="shared" si="0"/>
        <v>08:56</v>
      </c>
      <c r="D63" s="3">
        <v>42805</v>
      </c>
      <c r="E63">
        <v>5</v>
      </c>
      <c r="F63">
        <v>11</v>
      </c>
      <c r="G63">
        <v>3</v>
      </c>
      <c r="H63">
        <v>2017</v>
      </c>
      <c r="I63" t="s">
        <v>38</v>
      </c>
      <c r="J63">
        <v>544</v>
      </c>
      <c r="K63">
        <v>786</v>
      </c>
      <c r="L63">
        <v>93.31</v>
      </c>
      <c r="M63">
        <v>7082</v>
      </c>
      <c r="N63">
        <v>1069</v>
      </c>
      <c r="O63">
        <v>180</v>
      </c>
      <c r="P63">
        <v>260474</v>
      </c>
      <c r="Q63">
        <v>13046.1893</v>
      </c>
      <c r="R63">
        <v>1015</v>
      </c>
      <c r="S63" t="s">
        <v>29</v>
      </c>
      <c r="T63" s="2">
        <f t="shared" si="1"/>
        <v>1.7942447105348123E-2</v>
      </c>
      <c r="U63" t="str">
        <f t="shared" si="2"/>
        <v>6-15 Min</v>
      </c>
    </row>
    <row r="64" spans="1:21" x14ac:dyDescent="0.3">
      <c r="A64">
        <v>62</v>
      </c>
      <c r="B64">
        <v>1413</v>
      </c>
      <c r="C64" t="str">
        <f t="shared" si="0"/>
        <v>23:33</v>
      </c>
      <c r="D64" s="3">
        <v>42812</v>
      </c>
      <c r="E64">
        <v>7</v>
      </c>
      <c r="F64">
        <v>18</v>
      </c>
      <c r="G64">
        <v>3</v>
      </c>
      <c r="H64">
        <v>2017</v>
      </c>
      <c r="I64" t="s">
        <v>38</v>
      </c>
      <c r="J64">
        <v>130</v>
      </c>
      <c r="K64">
        <v>28</v>
      </c>
      <c r="L64">
        <v>97.02</v>
      </c>
      <c r="M64">
        <v>943</v>
      </c>
      <c r="N64">
        <v>29</v>
      </c>
      <c r="O64">
        <v>531</v>
      </c>
      <c r="P64">
        <v>24526</v>
      </c>
      <c r="Q64">
        <v>3618.3751999999999</v>
      </c>
      <c r="R64">
        <v>24</v>
      </c>
      <c r="S64" t="s">
        <v>29</v>
      </c>
      <c r="T64" s="2">
        <f t="shared" si="1"/>
        <v>2.3483873351151075E-3</v>
      </c>
      <c r="U64" t="str">
        <f t="shared" si="2"/>
        <v>16-30 Min</v>
      </c>
    </row>
    <row r="65" spans="1:21" x14ac:dyDescent="0.3">
      <c r="A65">
        <v>63</v>
      </c>
      <c r="B65">
        <v>88</v>
      </c>
      <c r="C65" t="str">
        <f t="shared" si="0"/>
        <v>01:28</v>
      </c>
      <c r="D65" s="3">
        <v>42816</v>
      </c>
      <c r="E65">
        <v>4</v>
      </c>
      <c r="F65">
        <v>22</v>
      </c>
      <c r="G65">
        <v>3</v>
      </c>
      <c r="H65">
        <v>2017</v>
      </c>
      <c r="I65" t="s">
        <v>27</v>
      </c>
      <c r="J65">
        <v>86</v>
      </c>
      <c r="K65">
        <v>4</v>
      </c>
      <c r="L65">
        <v>94.14</v>
      </c>
      <c r="M65">
        <v>273</v>
      </c>
      <c r="N65">
        <v>12</v>
      </c>
      <c r="O65">
        <v>58</v>
      </c>
      <c r="P65">
        <v>6146</v>
      </c>
      <c r="Q65">
        <v>99.134500000000003</v>
      </c>
      <c r="R65">
        <v>11</v>
      </c>
      <c r="S65" t="s">
        <v>29</v>
      </c>
      <c r="T65" s="2">
        <f t="shared" si="1"/>
        <v>7.7426394427500809E-4</v>
      </c>
      <c r="U65" t="str">
        <f t="shared" si="2"/>
        <v>0-5 Min</v>
      </c>
    </row>
    <row r="66" spans="1:21" x14ac:dyDescent="0.3">
      <c r="A66">
        <v>64</v>
      </c>
      <c r="B66">
        <v>645</v>
      </c>
      <c r="C66" t="str">
        <f t="shared" ref="C66:C129" si="3">TEXT(INT(B66/60), "00") &amp; ":" &amp; TEXT(MOD(B66, 60), "00")</f>
        <v>10:45</v>
      </c>
      <c r="D66" s="3">
        <v>42817</v>
      </c>
      <c r="E66">
        <v>1</v>
      </c>
      <c r="F66">
        <v>23</v>
      </c>
      <c r="G66">
        <v>3</v>
      </c>
      <c r="H66">
        <v>2017</v>
      </c>
      <c r="I66" t="s">
        <v>21</v>
      </c>
      <c r="J66">
        <v>94</v>
      </c>
      <c r="K66">
        <v>18</v>
      </c>
      <c r="L66">
        <v>94.91</v>
      </c>
      <c r="M66">
        <v>913</v>
      </c>
      <c r="N66">
        <v>31</v>
      </c>
      <c r="O66">
        <v>251</v>
      </c>
      <c r="P66">
        <v>40188</v>
      </c>
      <c r="Q66">
        <v>2802.58</v>
      </c>
      <c r="R66">
        <v>23</v>
      </c>
      <c r="S66" t="s">
        <v>29</v>
      </c>
      <c r="T66" s="2">
        <f t="shared" si="1"/>
        <v>2.1862824872779158E-3</v>
      </c>
      <c r="U66" t="str">
        <f t="shared" si="2"/>
        <v>6-15 Min</v>
      </c>
    </row>
    <row r="67" spans="1:21" x14ac:dyDescent="0.3">
      <c r="A67">
        <v>65</v>
      </c>
      <c r="B67">
        <v>810</v>
      </c>
      <c r="C67" t="str">
        <f t="shared" si="3"/>
        <v>13:30</v>
      </c>
      <c r="D67" s="3">
        <v>42818</v>
      </c>
      <c r="E67">
        <v>1</v>
      </c>
      <c r="F67">
        <v>24</v>
      </c>
      <c r="G67">
        <v>3</v>
      </c>
      <c r="H67">
        <v>2017</v>
      </c>
      <c r="I67" t="s">
        <v>23</v>
      </c>
      <c r="J67">
        <v>86</v>
      </c>
      <c r="K67">
        <v>12</v>
      </c>
      <c r="L67">
        <v>96.9</v>
      </c>
      <c r="M67">
        <v>656</v>
      </c>
      <c r="N67">
        <v>20</v>
      </c>
      <c r="O67">
        <v>385</v>
      </c>
      <c r="P67">
        <v>15086</v>
      </c>
      <c r="Q67">
        <v>1617.4014999999999</v>
      </c>
      <c r="R67">
        <v>19</v>
      </c>
      <c r="S67" t="s">
        <v>29</v>
      </c>
      <c r="T67" s="2">
        <f t="shared" ref="T67:T130" si="4" xml:space="preserve"> (M67 + J67 + K67) / 46883237* 100</f>
        <v>1.6082507272268762E-3</v>
      </c>
      <c r="U67" t="str">
        <f t="shared" ref="U67:U130" si="5">IF(B67&lt;300, "0-5 Min", IF(B67&lt;=900, "6-15 Min", IF(B67&lt;=1800, "16-30 Min", "30+ Min")))</f>
        <v>6-15 Min</v>
      </c>
    </row>
    <row r="68" spans="1:21" x14ac:dyDescent="0.3">
      <c r="A68">
        <v>66</v>
      </c>
      <c r="B68">
        <v>79</v>
      </c>
      <c r="C68" t="str">
        <f t="shared" si="3"/>
        <v>01:19</v>
      </c>
      <c r="D68" s="3">
        <v>42818</v>
      </c>
      <c r="E68">
        <v>0</v>
      </c>
      <c r="F68">
        <v>24</v>
      </c>
      <c r="G68">
        <v>3</v>
      </c>
      <c r="H68">
        <v>2017</v>
      </c>
      <c r="I68" t="s">
        <v>23</v>
      </c>
      <c r="J68">
        <v>131</v>
      </c>
      <c r="K68">
        <v>25</v>
      </c>
      <c r="L68">
        <v>87.63</v>
      </c>
      <c r="M68">
        <v>425</v>
      </c>
      <c r="N68">
        <v>8</v>
      </c>
      <c r="O68">
        <v>62</v>
      </c>
      <c r="P68">
        <v>4512</v>
      </c>
      <c r="Q68">
        <v>78.705399999999997</v>
      </c>
      <c r="R68">
        <v>3</v>
      </c>
      <c r="S68" t="s">
        <v>29</v>
      </c>
      <c r="T68" s="2">
        <f t="shared" si="4"/>
        <v>1.2392489025448478E-3</v>
      </c>
      <c r="U68" t="str">
        <f t="shared" si="5"/>
        <v>0-5 Min</v>
      </c>
    </row>
    <row r="69" spans="1:21" x14ac:dyDescent="0.3">
      <c r="A69">
        <v>67</v>
      </c>
      <c r="B69">
        <v>1228</v>
      </c>
      <c r="C69" t="str">
        <f t="shared" si="3"/>
        <v>20:28</v>
      </c>
      <c r="D69" s="3">
        <v>42820</v>
      </c>
      <c r="E69">
        <v>2</v>
      </c>
      <c r="F69">
        <v>26</v>
      </c>
      <c r="G69">
        <v>3</v>
      </c>
      <c r="H69">
        <v>2017</v>
      </c>
      <c r="I69" t="s">
        <v>37</v>
      </c>
      <c r="J69">
        <v>148</v>
      </c>
      <c r="K69">
        <v>47</v>
      </c>
      <c r="L69">
        <v>96.64</v>
      </c>
      <c r="M69">
        <v>891</v>
      </c>
      <c r="N69">
        <v>42</v>
      </c>
      <c r="O69">
        <v>475</v>
      </c>
      <c r="P69">
        <v>22738</v>
      </c>
      <c r="Q69">
        <v>3003.8512999999998</v>
      </c>
      <c r="R69">
        <v>40</v>
      </c>
      <c r="S69" t="s">
        <v>29</v>
      </c>
      <c r="T69" s="2">
        <f t="shared" si="4"/>
        <v>2.3163929572525034E-3</v>
      </c>
      <c r="U69" t="str">
        <f t="shared" si="5"/>
        <v>16-30 Min</v>
      </c>
    </row>
    <row r="70" spans="1:21" x14ac:dyDescent="0.3">
      <c r="A70">
        <v>68</v>
      </c>
      <c r="B70">
        <v>871</v>
      </c>
      <c r="C70" t="str">
        <f t="shared" si="3"/>
        <v>14:31</v>
      </c>
      <c r="D70" s="3">
        <v>42822</v>
      </c>
      <c r="E70">
        <v>2</v>
      </c>
      <c r="F70">
        <v>28</v>
      </c>
      <c r="G70">
        <v>3</v>
      </c>
      <c r="H70">
        <v>2017</v>
      </c>
      <c r="I70" t="s">
        <v>25</v>
      </c>
      <c r="J70">
        <v>78</v>
      </c>
      <c r="K70">
        <v>4</v>
      </c>
      <c r="L70">
        <v>98.76</v>
      </c>
      <c r="M70">
        <v>558</v>
      </c>
      <c r="N70">
        <v>11</v>
      </c>
      <c r="O70">
        <v>323</v>
      </c>
      <c r="P70">
        <v>16417</v>
      </c>
      <c r="Q70">
        <v>1476.3408999999999</v>
      </c>
      <c r="R70">
        <v>8</v>
      </c>
      <c r="S70" t="s">
        <v>29</v>
      </c>
      <c r="T70" s="2">
        <f t="shared" si="4"/>
        <v>1.3650934554710887E-3</v>
      </c>
      <c r="U70" t="str">
        <f t="shared" si="5"/>
        <v>6-15 Min</v>
      </c>
    </row>
    <row r="71" spans="1:21" x14ac:dyDescent="0.3">
      <c r="A71">
        <v>69</v>
      </c>
      <c r="B71">
        <v>634</v>
      </c>
      <c r="C71" t="str">
        <f t="shared" si="3"/>
        <v>10:34</v>
      </c>
      <c r="D71" s="3">
        <v>42824</v>
      </c>
      <c r="E71">
        <v>2</v>
      </c>
      <c r="F71">
        <v>30</v>
      </c>
      <c r="G71">
        <v>3</v>
      </c>
      <c r="H71">
        <v>2017</v>
      </c>
      <c r="I71" t="s">
        <v>21</v>
      </c>
      <c r="J71">
        <v>60</v>
      </c>
      <c r="K71">
        <v>13</v>
      </c>
      <c r="L71">
        <v>97.21</v>
      </c>
      <c r="M71">
        <v>628</v>
      </c>
      <c r="N71">
        <v>5</v>
      </c>
      <c r="O71">
        <v>278</v>
      </c>
      <c r="P71">
        <v>17837</v>
      </c>
      <c r="Q71">
        <v>1379.0649000000001</v>
      </c>
      <c r="R71">
        <v>5</v>
      </c>
      <c r="S71" t="s">
        <v>29</v>
      </c>
      <c r="T71" s="2">
        <f t="shared" si="4"/>
        <v>1.4952039254456768E-3</v>
      </c>
      <c r="U71" t="str">
        <f t="shared" si="5"/>
        <v>6-15 Min</v>
      </c>
    </row>
    <row r="72" spans="1:21" x14ac:dyDescent="0.3">
      <c r="A72">
        <v>70</v>
      </c>
      <c r="B72">
        <v>759</v>
      </c>
      <c r="C72" t="str">
        <f t="shared" si="3"/>
        <v>12:39</v>
      </c>
      <c r="D72" s="3">
        <v>42830</v>
      </c>
      <c r="E72">
        <v>6</v>
      </c>
      <c r="F72">
        <v>5</v>
      </c>
      <c r="G72">
        <v>4</v>
      </c>
      <c r="H72">
        <v>2017</v>
      </c>
      <c r="I72" t="s">
        <v>27</v>
      </c>
      <c r="J72">
        <v>25</v>
      </c>
      <c r="K72">
        <v>1</v>
      </c>
      <c r="L72">
        <v>96.28</v>
      </c>
      <c r="M72">
        <v>181</v>
      </c>
      <c r="N72">
        <v>0</v>
      </c>
      <c r="O72">
        <v>185</v>
      </c>
      <c r="P72">
        <v>4446</v>
      </c>
      <c r="Q72">
        <v>229.244</v>
      </c>
      <c r="R72">
        <v>0</v>
      </c>
      <c r="S72" t="s">
        <v>29</v>
      </c>
      <c r="T72" s="2">
        <f t="shared" si="4"/>
        <v>4.4152241450393028E-4</v>
      </c>
      <c r="U72" t="str">
        <f t="shared" si="5"/>
        <v>6-15 Min</v>
      </c>
    </row>
    <row r="73" spans="1:21" x14ac:dyDescent="0.3">
      <c r="A73">
        <v>71</v>
      </c>
      <c r="B73">
        <v>526</v>
      </c>
      <c r="C73" t="str">
        <f t="shared" si="3"/>
        <v>08:46</v>
      </c>
      <c r="D73" s="3">
        <v>42833</v>
      </c>
      <c r="E73">
        <v>3</v>
      </c>
      <c r="F73">
        <v>8</v>
      </c>
      <c r="G73">
        <v>4</v>
      </c>
      <c r="H73">
        <v>2017</v>
      </c>
      <c r="I73" t="s">
        <v>38</v>
      </c>
      <c r="J73">
        <v>32</v>
      </c>
      <c r="K73">
        <v>5</v>
      </c>
      <c r="L73">
        <v>96.28</v>
      </c>
      <c r="M73">
        <v>259</v>
      </c>
      <c r="N73">
        <v>2</v>
      </c>
      <c r="O73">
        <v>243</v>
      </c>
      <c r="P73">
        <v>7296</v>
      </c>
      <c r="Q73">
        <v>493.29469999999998</v>
      </c>
      <c r="R73">
        <v>2</v>
      </c>
      <c r="S73" t="s">
        <v>29</v>
      </c>
      <c r="T73" s="2">
        <f t="shared" si="4"/>
        <v>6.3135572315537857E-4</v>
      </c>
      <c r="U73" t="str">
        <f t="shared" si="5"/>
        <v>6-15 Min</v>
      </c>
    </row>
    <row r="74" spans="1:21" x14ac:dyDescent="0.3">
      <c r="A74">
        <v>72</v>
      </c>
      <c r="B74">
        <v>372</v>
      </c>
      <c r="C74" t="str">
        <f t="shared" si="3"/>
        <v>06:12</v>
      </c>
      <c r="D74" s="3">
        <v>42835</v>
      </c>
      <c r="E74">
        <v>2</v>
      </c>
      <c r="F74">
        <v>10</v>
      </c>
      <c r="G74">
        <v>4</v>
      </c>
      <c r="H74">
        <v>2017</v>
      </c>
      <c r="I74" t="s">
        <v>32</v>
      </c>
      <c r="J74">
        <v>366</v>
      </c>
      <c r="K74">
        <v>376</v>
      </c>
      <c r="L74">
        <v>96.77</v>
      </c>
      <c r="M74">
        <v>2996</v>
      </c>
      <c r="N74">
        <v>231</v>
      </c>
      <c r="O74">
        <v>68</v>
      </c>
      <c r="P74">
        <v>158987</v>
      </c>
      <c r="Q74">
        <v>3031.1993000000002</v>
      </c>
      <c r="R74">
        <v>226</v>
      </c>
      <c r="S74" t="s">
        <v>29</v>
      </c>
      <c r="T74" s="2">
        <f t="shared" si="4"/>
        <v>7.9729989633608271E-3</v>
      </c>
      <c r="U74" t="str">
        <f t="shared" si="5"/>
        <v>6-15 Min</v>
      </c>
    </row>
    <row r="75" spans="1:21" x14ac:dyDescent="0.3">
      <c r="A75">
        <v>73</v>
      </c>
      <c r="B75">
        <v>996</v>
      </c>
      <c r="C75" t="str">
        <f t="shared" si="3"/>
        <v>16:36</v>
      </c>
      <c r="D75" s="3">
        <v>42837</v>
      </c>
      <c r="E75">
        <v>2</v>
      </c>
      <c r="F75">
        <v>12</v>
      </c>
      <c r="G75">
        <v>4</v>
      </c>
      <c r="H75">
        <v>2017</v>
      </c>
      <c r="I75" t="s">
        <v>27</v>
      </c>
      <c r="J75">
        <v>57</v>
      </c>
      <c r="K75">
        <v>11</v>
      </c>
      <c r="L75">
        <v>97.23</v>
      </c>
      <c r="M75">
        <v>597</v>
      </c>
      <c r="N75">
        <v>3</v>
      </c>
      <c r="O75">
        <v>416</v>
      </c>
      <c r="P75">
        <v>16205</v>
      </c>
      <c r="Q75">
        <v>1873.1421</v>
      </c>
      <c r="R75">
        <v>3</v>
      </c>
      <c r="S75" t="s">
        <v>29</v>
      </c>
      <c r="T75" s="2">
        <f t="shared" si="4"/>
        <v>1.4184174185754282E-3</v>
      </c>
      <c r="U75" t="str">
        <f t="shared" si="5"/>
        <v>16-30 Min</v>
      </c>
    </row>
    <row r="76" spans="1:21" x14ac:dyDescent="0.3">
      <c r="A76">
        <v>74</v>
      </c>
      <c r="B76">
        <v>1345</v>
      </c>
      <c r="C76" t="str">
        <f t="shared" si="3"/>
        <v>22:25</v>
      </c>
      <c r="D76" s="3">
        <v>42841</v>
      </c>
      <c r="E76">
        <v>4</v>
      </c>
      <c r="F76">
        <v>16</v>
      </c>
      <c r="G76">
        <v>4</v>
      </c>
      <c r="H76">
        <v>2017</v>
      </c>
      <c r="I76" t="s">
        <v>37</v>
      </c>
      <c r="J76">
        <v>104</v>
      </c>
      <c r="K76">
        <v>29</v>
      </c>
      <c r="L76">
        <v>96.81</v>
      </c>
      <c r="M76">
        <v>910</v>
      </c>
      <c r="N76">
        <v>5</v>
      </c>
      <c r="O76">
        <v>434</v>
      </c>
      <c r="P76">
        <v>32667</v>
      </c>
      <c r="Q76">
        <v>3941.6237999999998</v>
      </c>
      <c r="R76">
        <v>5</v>
      </c>
      <c r="S76" t="s">
        <v>29</v>
      </c>
      <c r="T76" s="2">
        <f t="shared" si="4"/>
        <v>2.2246757407130397E-3</v>
      </c>
      <c r="U76" t="str">
        <f t="shared" si="5"/>
        <v>16-30 Min</v>
      </c>
    </row>
    <row r="77" spans="1:21" x14ac:dyDescent="0.3">
      <c r="A77">
        <v>75</v>
      </c>
      <c r="B77">
        <v>271</v>
      </c>
      <c r="C77" t="str">
        <f t="shared" si="3"/>
        <v>04:31</v>
      </c>
      <c r="D77" s="3">
        <v>42845</v>
      </c>
      <c r="E77">
        <v>4</v>
      </c>
      <c r="F77">
        <v>20</v>
      </c>
      <c r="G77">
        <v>4</v>
      </c>
      <c r="H77">
        <v>2017</v>
      </c>
      <c r="I77" t="s">
        <v>21</v>
      </c>
      <c r="J77">
        <v>60</v>
      </c>
      <c r="K77">
        <v>29</v>
      </c>
      <c r="L77">
        <v>89.84</v>
      </c>
      <c r="M77">
        <v>637</v>
      </c>
      <c r="N77">
        <v>68</v>
      </c>
      <c r="O77">
        <v>108</v>
      </c>
      <c r="P77">
        <v>17524</v>
      </c>
      <c r="Q77">
        <v>530.01869999999997</v>
      </c>
      <c r="R77">
        <v>65</v>
      </c>
      <c r="S77" t="s">
        <v>29</v>
      </c>
      <c r="T77" s="2">
        <f t="shared" si="4"/>
        <v>1.5485278885500162E-3</v>
      </c>
      <c r="U77" t="str">
        <f t="shared" si="5"/>
        <v>0-5 Min</v>
      </c>
    </row>
    <row r="78" spans="1:21" x14ac:dyDescent="0.3">
      <c r="A78">
        <v>76</v>
      </c>
      <c r="B78">
        <v>425</v>
      </c>
      <c r="C78" t="str">
        <f t="shared" si="3"/>
        <v>07:05</v>
      </c>
      <c r="D78" s="3">
        <v>42847</v>
      </c>
      <c r="E78">
        <v>2</v>
      </c>
      <c r="F78">
        <v>22</v>
      </c>
      <c r="G78">
        <v>4</v>
      </c>
      <c r="H78">
        <v>2017</v>
      </c>
      <c r="I78" t="s">
        <v>38</v>
      </c>
      <c r="J78">
        <v>57</v>
      </c>
      <c r="K78">
        <v>5</v>
      </c>
      <c r="L78">
        <v>95.25</v>
      </c>
      <c r="M78">
        <v>321</v>
      </c>
      <c r="N78">
        <v>3</v>
      </c>
      <c r="O78">
        <v>199</v>
      </c>
      <c r="P78">
        <v>8977</v>
      </c>
      <c r="Q78">
        <v>496.32769999999999</v>
      </c>
      <c r="R78">
        <v>3</v>
      </c>
      <c r="S78" t="s">
        <v>29</v>
      </c>
      <c r="T78" s="2">
        <f t="shared" si="4"/>
        <v>8.1692311475847963E-4</v>
      </c>
      <c r="U78" t="str">
        <f t="shared" si="5"/>
        <v>6-15 Min</v>
      </c>
    </row>
    <row r="79" spans="1:21" x14ac:dyDescent="0.3">
      <c r="A79">
        <v>77</v>
      </c>
      <c r="B79">
        <v>12</v>
      </c>
      <c r="C79" t="str">
        <f t="shared" si="3"/>
        <v>00:12</v>
      </c>
      <c r="D79" s="3">
        <v>42855</v>
      </c>
      <c r="E79">
        <v>8</v>
      </c>
      <c r="F79">
        <v>30</v>
      </c>
      <c r="G79">
        <v>4</v>
      </c>
      <c r="H79">
        <v>2017</v>
      </c>
      <c r="I79" t="s">
        <v>37</v>
      </c>
      <c r="J79">
        <v>32</v>
      </c>
      <c r="K79">
        <v>23</v>
      </c>
      <c r="L79">
        <v>96.62</v>
      </c>
      <c r="M79">
        <v>400</v>
      </c>
      <c r="N79">
        <v>2</v>
      </c>
      <c r="O79">
        <v>12</v>
      </c>
      <c r="P79">
        <v>11195</v>
      </c>
      <c r="Q79">
        <v>39.585500000000003</v>
      </c>
      <c r="R79">
        <v>1</v>
      </c>
      <c r="S79" t="s">
        <v>29</v>
      </c>
      <c r="T79" s="2">
        <f t="shared" si="4"/>
        <v>9.7049612849897703E-4</v>
      </c>
      <c r="U79" t="str">
        <f t="shared" si="5"/>
        <v>0-5 Min</v>
      </c>
    </row>
    <row r="80" spans="1:21" x14ac:dyDescent="0.3">
      <c r="A80">
        <v>78</v>
      </c>
      <c r="B80">
        <v>636</v>
      </c>
      <c r="C80" t="str">
        <f t="shared" si="3"/>
        <v>10:36</v>
      </c>
      <c r="D80" s="3">
        <v>42855</v>
      </c>
      <c r="E80">
        <v>0</v>
      </c>
      <c r="F80">
        <v>30</v>
      </c>
      <c r="G80">
        <v>4</v>
      </c>
      <c r="H80">
        <v>2017</v>
      </c>
      <c r="I80" t="s">
        <v>37</v>
      </c>
      <c r="J80">
        <v>79</v>
      </c>
      <c r="K80">
        <v>12</v>
      </c>
      <c r="L80">
        <v>96.61</v>
      </c>
      <c r="M80">
        <v>769</v>
      </c>
      <c r="N80">
        <v>5</v>
      </c>
      <c r="O80">
        <v>250</v>
      </c>
      <c r="P80">
        <v>27076</v>
      </c>
      <c r="Q80">
        <v>1881.7506000000001</v>
      </c>
      <c r="R80">
        <v>5</v>
      </c>
      <c r="S80" t="s">
        <v>29</v>
      </c>
      <c r="T80" s="2">
        <f t="shared" si="4"/>
        <v>1.8343443307892754E-3</v>
      </c>
      <c r="U80" t="str">
        <f t="shared" si="5"/>
        <v>6-15 Min</v>
      </c>
    </row>
    <row r="81" spans="1:21" x14ac:dyDescent="0.3">
      <c r="A81">
        <v>79</v>
      </c>
      <c r="B81">
        <v>128</v>
      </c>
      <c r="C81" t="str">
        <f t="shared" si="3"/>
        <v>02:08</v>
      </c>
      <c r="D81" s="3">
        <v>42856</v>
      </c>
      <c r="E81">
        <v>1</v>
      </c>
      <c r="F81">
        <v>1</v>
      </c>
      <c r="G81">
        <v>5</v>
      </c>
      <c r="H81">
        <v>2017</v>
      </c>
      <c r="I81" t="s">
        <v>32</v>
      </c>
      <c r="J81">
        <v>122</v>
      </c>
      <c r="K81">
        <v>9</v>
      </c>
      <c r="L81">
        <v>99.1</v>
      </c>
      <c r="M81">
        <v>440</v>
      </c>
      <c r="N81">
        <v>2</v>
      </c>
      <c r="O81">
        <v>62</v>
      </c>
      <c r="P81">
        <v>4254</v>
      </c>
      <c r="Q81">
        <v>73.319900000000004</v>
      </c>
      <c r="R81">
        <v>2</v>
      </c>
      <c r="S81" t="s">
        <v>30</v>
      </c>
      <c r="T81" s="2">
        <f t="shared" si="4"/>
        <v>1.217919317303112E-3</v>
      </c>
      <c r="U81" t="str">
        <f t="shared" si="5"/>
        <v>0-5 Min</v>
      </c>
    </row>
    <row r="82" spans="1:21" x14ac:dyDescent="0.3">
      <c r="A82">
        <v>80</v>
      </c>
      <c r="B82">
        <v>605</v>
      </c>
      <c r="C82" t="str">
        <f t="shared" si="3"/>
        <v>10:05</v>
      </c>
      <c r="D82" s="3">
        <v>42858</v>
      </c>
      <c r="E82">
        <v>2</v>
      </c>
      <c r="F82">
        <v>3</v>
      </c>
      <c r="G82">
        <v>5</v>
      </c>
      <c r="H82">
        <v>2017</v>
      </c>
      <c r="I82" t="s">
        <v>27</v>
      </c>
      <c r="J82">
        <v>55</v>
      </c>
      <c r="K82">
        <v>8</v>
      </c>
      <c r="L82">
        <v>96.03</v>
      </c>
      <c r="M82">
        <v>339</v>
      </c>
      <c r="N82">
        <v>0</v>
      </c>
      <c r="O82">
        <v>283</v>
      </c>
      <c r="P82">
        <v>9123</v>
      </c>
      <c r="Q82">
        <v>718.06569999999999</v>
      </c>
      <c r="R82">
        <v>0</v>
      </c>
      <c r="S82" t="s">
        <v>30</v>
      </c>
      <c r="T82" s="2">
        <f t="shared" si="4"/>
        <v>8.5744932671777765E-4</v>
      </c>
      <c r="U82" t="str">
        <f t="shared" si="5"/>
        <v>6-15 Min</v>
      </c>
    </row>
    <row r="83" spans="1:21" x14ac:dyDescent="0.3">
      <c r="A83">
        <v>81</v>
      </c>
      <c r="B83">
        <v>559</v>
      </c>
      <c r="C83" t="str">
        <f t="shared" si="3"/>
        <v>09:19</v>
      </c>
      <c r="D83" s="3">
        <v>42864</v>
      </c>
      <c r="E83">
        <v>6</v>
      </c>
      <c r="F83">
        <v>9</v>
      </c>
      <c r="G83">
        <v>5</v>
      </c>
      <c r="H83">
        <v>2017</v>
      </c>
      <c r="I83" t="s">
        <v>25</v>
      </c>
      <c r="J83">
        <v>51</v>
      </c>
      <c r="K83">
        <v>5</v>
      </c>
      <c r="L83">
        <v>93.12</v>
      </c>
      <c r="M83">
        <v>325</v>
      </c>
      <c r="N83">
        <v>2</v>
      </c>
      <c r="O83">
        <v>182</v>
      </c>
      <c r="P83">
        <v>7758</v>
      </c>
      <c r="Q83">
        <v>392.98520000000002</v>
      </c>
      <c r="R83">
        <v>2</v>
      </c>
      <c r="S83" t="s">
        <v>30</v>
      </c>
      <c r="T83" s="2">
        <f t="shared" si="4"/>
        <v>8.1265719771013239E-4</v>
      </c>
      <c r="U83" t="str">
        <f t="shared" si="5"/>
        <v>6-15 Min</v>
      </c>
    </row>
    <row r="84" spans="1:21" x14ac:dyDescent="0.3">
      <c r="A84">
        <v>82</v>
      </c>
      <c r="B84">
        <v>561</v>
      </c>
      <c r="C84" t="str">
        <f t="shared" si="3"/>
        <v>09:21</v>
      </c>
      <c r="D84" s="3">
        <v>42866</v>
      </c>
      <c r="E84">
        <v>2</v>
      </c>
      <c r="F84">
        <v>11</v>
      </c>
      <c r="G84">
        <v>5</v>
      </c>
      <c r="H84">
        <v>2017</v>
      </c>
      <c r="I84" t="s">
        <v>21</v>
      </c>
      <c r="J84">
        <v>199</v>
      </c>
      <c r="K84">
        <v>66</v>
      </c>
      <c r="L84">
        <v>96.33</v>
      </c>
      <c r="M84">
        <v>2782</v>
      </c>
      <c r="N84">
        <v>88</v>
      </c>
      <c r="O84">
        <v>215</v>
      </c>
      <c r="P84">
        <v>90871</v>
      </c>
      <c r="Q84">
        <v>5435.3414000000002</v>
      </c>
      <c r="R84">
        <v>86</v>
      </c>
      <c r="S84" t="s">
        <v>30</v>
      </c>
      <c r="T84" s="2">
        <f t="shared" si="4"/>
        <v>6.4991246231568866E-3</v>
      </c>
      <c r="U84" t="str">
        <f t="shared" si="5"/>
        <v>6-15 Min</v>
      </c>
    </row>
    <row r="85" spans="1:21" x14ac:dyDescent="0.3">
      <c r="A85">
        <v>83</v>
      </c>
      <c r="B85">
        <v>423</v>
      </c>
      <c r="C85" t="str">
        <f t="shared" si="3"/>
        <v>07:03</v>
      </c>
      <c r="D85" s="3">
        <v>42868</v>
      </c>
      <c r="E85">
        <v>2</v>
      </c>
      <c r="F85">
        <v>13</v>
      </c>
      <c r="G85">
        <v>5</v>
      </c>
      <c r="H85">
        <v>2017</v>
      </c>
      <c r="I85" t="s">
        <v>38</v>
      </c>
      <c r="J85">
        <v>104</v>
      </c>
      <c r="K85">
        <v>9</v>
      </c>
      <c r="L85">
        <v>95.77</v>
      </c>
      <c r="M85">
        <v>725</v>
      </c>
      <c r="N85">
        <v>7</v>
      </c>
      <c r="O85">
        <v>214</v>
      </c>
      <c r="P85">
        <v>22556</v>
      </c>
      <c r="Q85">
        <v>1345.1846</v>
      </c>
      <c r="R85">
        <v>7</v>
      </c>
      <c r="S85" t="s">
        <v>30</v>
      </c>
      <c r="T85" s="2">
        <f t="shared" si="4"/>
        <v>1.7874192432574567E-3</v>
      </c>
      <c r="U85" t="str">
        <f t="shared" si="5"/>
        <v>6-15 Min</v>
      </c>
    </row>
    <row r="86" spans="1:21" x14ac:dyDescent="0.3">
      <c r="A86">
        <v>84</v>
      </c>
      <c r="B86">
        <v>606</v>
      </c>
      <c r="C86" t="str">
        <f t="shared" si="3"/>
        <v>10:06</v>
      </c>
      <c r="D86" s="3">
        <v>42872</v>
      </c>
      <c r="E86">
        <v>4</v>
      </c>
      <c r="F86">
        <v>17</v>
      </c>
      <c r="G86">
        <v>5</v>
      </c>
      <c r="H86">
        <v>2017</v>
      </c>
      <c r="I86" t="s">
        <v>27</v>
      </c>
      <c r="J86">
        <v>98</v>
      </c>
      <c r="K86">
        <v>23</v>
      </c>
      <c r="L86">
        <v>95.89</v>
      </c>
      <c r="M86">
        <v>863</v>
      </c>
      <c r="N86">
        <v>2</v>
      </c>
      <c r="O86">
        <v>249</v>
      </c>
      <c r="P86">
        <v>30682</v>
      </c>
      <c r="Q86">
        <v>2130.6833000000001</v>
      </c>
      <c r="R86">
        <v>2</v>
      </c>
      <c r="S86" t="s">
        <v>30</v>
      </c>
      <c r="T86" s="2">
        <f t="shared" si="4"/>
        <v>2.0988311877867989E-3</v>
      </c>
      <c r="U86" t="str">
        <f t="shared" si="5"/>
        <v>6-15 Min</v>
      </c>
    </row>
    <row r="87" spans="1:21" x14ac:dyDescent="0.3">
      <c r="A87">
        <v>85</v>
      </c>
      <c r="B87">
        <v>97</v>
      </c>
      <c r="C87" t="str">
        <f t="shared" si="3"/>
        <v>01:37</v>
      </c>
      <c r="D87" s="3">
        <v>42873</v>
      </c>
      <c r="E87">
        <v>1</v>
      </c>
      <c r="F87">
        <v>18</v>
      </c>
      <c r="G87">
        <v>5</v>
      </c>
      <c r="H87">
        <v>2017</v>
      </c>
      <c r="I87" t="s">
        <v>21</v>
      </c>
      <c r="J87">
        <v>78</v>
      </c>
      <c r="K87">
        <v>7</v>
      </c>
      <c r="L87">
        <v>90.7</v>
      </c>
      <c r="M87">
        <v>400</v>
      </c>
      <c r="N87">
        <v>8</v>
      </c>
      <c r="O87">
        <v>54</v>
      </c>
      <c r="P87">
        <v>11181</v>
      </c>
      <c r="Q87">
        <v>168.27780000000001</v>
      </c>
      <c r="R87">
        <v>8</v>
      </c>
      <c r="S87" t="s">
        <v>30</v>
      </c>
      <c r="T87" s="2">
        <f t="shared" si="4"/>
        <v>1.0344848842241843E-3</v>
      </c>
      <c r="U87" t="str">
        <f t="shared" si="5"/>
        <v>0-5 Min</v>
      </c>
    </row>
    <row r="88" spans="1:21" x14ac:dyDescent="0.3">
      <c r="A88">
        <v>86</v>
      </c>
      <c r="B88">
        <v>847</v>
      </c>
      <c r="C88" t="str">
        <f t="shared" si="3"/>
        <v>14:07</v>
      </c>
      <c r="D88" s="3">
        <v>42878</v>
      </c>
      <c r="E88">
        <v>5</v>
      </c>
      <c r="F88">
        <v>23</v>
      </c>
      <c r="G88">
        <v>5</v>
      </c>
      <c r="H88">
        <v>2017</v>
      </c>
      <c r="I88" t="s">
        <v>25</v>
      </c>
      <c r="J88">
        <v>96</v>
      </c>
      <c r="K88">
        <v>25</v>
      </c>
      <c r="L88">
        <v>97.39</v>
      </c>
      <c r="M88">
        <v>1453</v>
      </c>
      <c r="N88">
        <v>12</v>
      </c>
      <c r="O88">
        <v>348</v>
      </c>
      <c r="P88">
        <v>51597</v>
      </c>
      <c r="Q88">
        <v>4993.2268999999997</v>
      </c>
      <c r="R88">
        <v>10</v>
      </c>
      <c r="S88" t="s">
        <v>30</v>
      </c>
      <c r="T88" s="2">
        <f t="shared" si="4"/>
        <v>3.3572767170492088E-3</v>
      </c>
      <c r="U88" t="str">
        <f t="shared" si="5"/>
        <v>6-15 Min</v>
      </c>
    </row>
    <row r="89" spans="1:21" x14ac:dyDescent="0.3">
      <c r="A89">
        <v>87</v>
      </c>
      <c r="B89">
        <v>436</v>
      </c>
      <c r="C89" t="str">
        <f t="shared" si="3"/>
        <v>07:16</v>
      </c>
      <c r="D89" s="3">
        <v>42880</v>
      </c>
      <c r="E89">
        <v>2</v>
      </c>
      <c r="F89">
        <v>25</v>
      </c>
      <c r="G89">
        <v>5</v>
      </c>
      <c r="H89">
        <v>2017</v>
      </c>
      <c r="I89" t="s">
        <v>21</v>
      </c>
      <c r="J89">
        <v>79</v>
      </c>
      <c r="K89">
        <v>32</v>
      </c>
      <c r="L89">
        <v>96.46</v>
      </c>
      <c r="M89">
        <v>1551</v>
      </c>
      <c r="N89">
        <v>16</v>
      </c>
      <c r="O89">
        <v>188</v>
      </c>
      <c r="P89">
        <v>56603</v>
      </c>
      <c r="Q89">
        <v>2966.7040000000002</v>
      </c>
      <c r="R89">
        <v>15</v>
      </c>
      <c r="S89" t="s">
        <v>30</v>
      </c>
      <c r="T89" s="2">
        <f t="shared" si="4"/>
        <v>3.5449770671764835E-3</v>
      </c>
      <c r="U89" t="str">
        <f t="shared" si="5"/>
        <v>6-15 Min</v>
      </c>
    </row>
    <row r="90" spans="1:21" x14ac:dyDescent="0.3">
      <c r="A90">
        <v>88</v>
      </c>
      <c r="B90">
        <v>353</v>
      </c>
      <c r="C90" t="str">
        <f t="shared" si="3"/>
        <v>05:53</v>
      </c>
      <c r="D90" s="3">
        <v>42882</v>
      </c>
      <c r="E90">
        <v>2</v>
      </c>
      <c r="F90">
        <v>27</v>
      </c>
      <c r="G90">
        <v>5</v>
      </c>
      <c r="H90">
        <v>2017</v>
      </c>
      <c r="I90" t="s">
        <v>38</v>
      </c>
      <c r="J90">
        <v>103</v>
      </c>
      <c r="K90">
        <v>27</v>
      </c>
      <c r="L90">
        <v>97.35</v>
      </c>
      <c r="M90">
        <v>809</v>
      </c>
      <c r="N90">
        <v>21</v>
      </c>
      <c r="O90">
        <v>149</v>
      </c>
      <c r="P90">
        <v>19347</v>
      </c>
      <c r="Q90">
        <v>802.82529999999997</v>
      </c>
      <c r="R90">
        <v>21</v>
      </c>
      <c r="S90" t="s">
        <v>30</v>
      </c>
      <c r="T90" s="2">
        <f t="shared" si="4"/>
        <v>2.002848054198988E-3</v>
      </c>
      <c r="U90" t="str">
        <f t="shared" si="5"/>
        <v>6-15 Min</v>
      </c>
    </row>
    <row r="91" spans="1:21" x14ac:dyDescent="0.3">
      <c r="A91">
        <v>89</v>
      </c>
      <c r="B91">
        <v>696</v>
      </c>
      <c r="C91" t="str">
        <f t="shared" si="3"/>
        <v>11:36</v>
      </c>
      <c r="D91" s="3">
        <v>42885</v>
      </c>
      <c r="E91">
        <v>3</v>
      </c>
      <c r="F91">
        <v>30</v>
      </c>
      <c r="G91">
        <v>5</v>
      </c>
      <c r="H91">
        <v>2017</v>
      </c>
      <c r="I91" t="s">
        <v>25</v>
      </c>
      <c r="J91">
        <v>106</v>
      </c>
      <c r="K91">
        <v>29</v>
      </c>
      <c r="L91">
        <v>97.37</v>
      </c>
      <c r="M91">
        <v>1741</v>
      </c>
      <c r="N91">
        <v>18</v>
      </c>
      <c r="O91">
        <v>295</v>
      </c>
      <c r="P91">
        <v>63118</v>
      </c>
      <c r="Q91">
        <v>5172.8462</v>
      </c>
      <c r="R91">
        <v>17</v>
      </c>
      <c r="S91" t="s">
        <v>30</v>
      </c>
      <c r="T91" s="2">
        <f t="shared" si="4"/>
        <v>4.0014301913496282E-3</v>
      </c>
      <c r="U91" t="str">
        <f t="shared" si="5"/>
        <v>6-15 Min</v>
      </c>
    </row>
    <row r="92" spans="1:21" x14ac:dyDescent="0.3">
      <c r="A92">
        <v>90</v>
      </c>
      <c r="B92">
        <v>731</v>
      </c>
      <c r="C92" t="str">
        <f t="shared" si="3"/>
        <v>12:11</v>
      </c>
      <c r="D92" s="3">
        <v>42887</v>
      </c>
      <c r="E92">
        <v>2</v>
      </c>
      <c r="F92">
        <v>1</v>
      </c>
      <c r="G92">
        <v>6</v>
      </c>
      <c r="H92">
        <v>2017</v>
      </c>
      <c r="I92" t="s">
        <v>21</v>
      </c>
      <c r="J92">
        <v>139</v>
      </c>
      <c r="K92">
        <v>90</v>
      </c>
      <c r="L92">
        <v>97.17</v>
      </c>
      <c r="M92">
        <v>3190</v>
      </c>
      <c r="N92">
        <v>132</v>
      </c>
      <c r="O92">
        <v>230</v>
      </c>
      <c r="P92">
        <v>131922</v>
      </c>
      <c r="Q92">
        <v>8439.9383999999991</v>
      </c>
      <c r="R92">
        <v>123</v>
      </c>
      <c r="S92" t="s">
        <v>30</v>
      </c>
      <c r="T92" s="2">
        <f t="shared" si="4"/>
        <v>7.2925851941494577E-3</v>
      </c>
      <c r="U92" t="str">
        <f t="shared" si="5"/>
        <v>6-15 Min</v>
      </c>
    </row>
    <row r="93" spans="1:21" x14ac:dyDescent="0.3">
      <c r="A93">
        <v>91</v>
      </c>
      <c r="B93">
        <v>534</v>
      </c>
      <c r="C93" t="str">
        <f t="shared" si="3"/>
        <v>08:54</v>
      </c>
      <c r="D93" s="3">
        <v>42889</v>
      </c>
      <c r="E93">
        <v>2</v>
      </c>
      <c r="F93">
        <v>3</v>
      </c>
      <c r="G93">
        <v>6</v>
      </c>
      <c r="H93">
        <v>2017</v>
      </c>
      <c r="I93" t="s">
        <v>38</v>
      </c>
      <c r="J93">
        <v>117</v>
      </c>
      <c r="K93">
        <v>75</v>
      </c>
      <c r="L93">
        <v>97.83</v>
      </c>
      <c r="M93">
        <v>2433</v>
      </c>
      <c r="N93">
        <v>83</v>
      </c>
      <c r="O93">
        <v>230</v>
      </c>
      <c r="P93">
        <v>102077</v>
      </c>
      <c r="Q93">
        <v>6539.4296000000004</v>
      </c>
      <c r="R93">
        <v>81</v>
      </c>
      <c r="S93" t="s">
        <v>30</v>
      </c>
      <c r="T93" s="2">
        <f t="shared" si="4"/>
        <v>5.5990161259556375E-3</v>
      </c>
      <c r="U93" t="str">
        <f t="shared" si="5"/>
        <v>6-15 Min</v>
      </c>
    </row>
    <row r="94" spans="1:21" x14ac:dyDescent="0.3">
      <c r="A94">
        <v>92</v>
      </c>
      <c r="B94">
        <v>760</v>
      </c>
      <c r="C94" t="str">
        <f t="shared" si="3"/>
        <v>12:40</v>
      </c>
      <c r="D94" s="3">
        <v>42893</v>
      </c>
      <c r="E94">
        <v>4</v>
      </c>
      <c r="F94">
        <v>7</v>
      </c>
      <c r="G94">
        <v>6</v>
      </c>
      <c r="H94">
        <v>2017</v>
      </c>
      <c r="I94" t="s">
        <v>27</v>
      </c>
      <c r="J94">
        <v>181</v>
      </c>
      <c r="K94">
        <v>140</v>
      </c>
      <c r="L94">
        <v>97.65</v>
      </c>
      <c r="M94">
        <v>3446</v>
      </c>
      <c r="N94">
        <v>103</v>
      </c>
      <c r="O94">
        <v>304</v>
      </c>
      <c r="P94">
        <v>142308</v>
      </c>
      <c r="Q94">
        <v>12020.802100000001</v>
      </c>
      <c r="R94">
        <v>99</v>
      </c>
      <c r="S94" t="s">
        <v>30</v>
      </c>
      <c r="T94" s="2">
        <f t="shared" si="4"/>
        <v>8.034854760561861E-3</v>
      </c>
      <c r="U94" t="str">
        <f t="shared" si="5"/>
        <v>6-15 Min</v>
      </c>
    </row>
    <row r="95" spans="1:21" x14ac:dyDescent="0.3">
      <c r="A95">
        <v>93</v>
      </c>
      <c r="B95">
        <v>40</v>
      </c>
      <c r="C95" t="str">
        <f t="shared" si="3"/>
        <v>00:40</v>
      </c>
      <c r="D95" s="3">
        <v>42895</v>
      </c>
      <c r="E95">
        <v>2</v>
      </c>
      <c r="F95">
        <v>9</v>
      </c>
      <c r="G95">
        <v>6</v>
      </c>
      <c r="H95">
        <v>2017</v>
      </c>
      <c r="I95" t="s">
        <v>23</v>
      </c>
      <c r="J95">
        <v>208</v>
      </c>
      <c r="K95">
        <v>51</v>
      </c>
      <c r="L95">
        <v>97.7</v>
      </c>
      <c r="M95">
        <v>850</v>
      </c>
      <c r="N95">
        <v>6</v>
      </c>
      <c r="O95">
        <v>35</v>
      </c>
      <c r="P95">
        <v>10273</v>
      </c>
      <c r="Q95">
        <v>102.6232</v>
      </c>
      <c r="R95">
        <v>6</v>
      </c>
      <c r="S95" t="s">
        <v>30</v>
      </c>
      <c r="T95" s="2">
        <f t="shared" si="4"/>
        <v>2.365451003308496E-3</v>
      </c>
      <c r="U95" t="str">
        <f t="shared" si="5"/>
        <v>0-5 Min</v>
      </c>
    </row>
    <row r="96" spans="1:21" x14ac:dyDescent="0.3">
      <c r="A96">
        <v>94</v>
      </c>
      <c r="B96">
        <v>390</v>
      </c>
      <c r="C96" t="str">
        <f t="shared" si="3"/>
        <v>06:30</v>
      </c>
      <c r="D96" s="3">
        <v>42895</v>
      </c>
      <c r="E96">
        <v>0</v>
      </c>
      <c r="F96">
        <v>9</v>
      </c>
      <c r="G96">
        <v>6</v>
      </c>
      <c r="H96">
        <v>2017</v>
      </c>
      <c r="I96" t="s">
        <v>23</v>
      </c>
      <c r="J96">
        <v>101</v>
      </c>
      <c r="K96">
        <v>25</v>
      </c>
      <c r="L96">
        <v>96.08</v>
      </c>
      <c r="M96">
        <v>1201</v>
      </c>
      <c r="N96">
        <v>9</v>
      </c>
      <c r="O96">
        <v>158</v>
      </c>
      <c r="P96">
        <v>33799</v>
      </c>
      <c r="Q96">
        <v>1491.4158</v>
      </c>
      <c r="R96">
        <v>8</v>
      </c>
      <c r="S96" t="s">
        <v>30</v>
      </c>
      <c r="T96" s="2">
        <f t="shared" si="4"/>
        <v>2.8304359615783357E-3</v>
      </c>
      <c r="U96" t="str">
        <f t="shared" si="5"/>
        <v>6-15 Min</v>
      </c>
    </row>
    <row r="97" spans="1:21" x14ac:dyDescent="0.3">
      <c r="A97">
        <v>95</v>
      </c>
      <c r="B97">
        <v>641</v>
      </c>
      <c r="C97" t="str">
        <f t="shared" si="3"/>
        <v>10:41</v>
      </c>
      <c r="D97" s="3">
        <v>42897</v>
      </c>
      <c r="E97">
        <v>2</v>
      </c>
      <c r="F97">
        <v>11</v>
      </c>
      <c r="G97">
        <v>6</v>
      </c>
      <c r="H97">
        <v>2017</v>
      </c>
      <c r="I97" t="s">
        <v>37</v>
      </c>
      <c r="J97">
        <v>243</v>
      </c>
      <c r="K97">
        <v>91</v>
      </c>
      <c r="L97">
        <v>96.65</v>
      </c>
      <c r="M97">
        <v>2883</v>
      </c>
      <c r="N97">
        <v>55</v>
      </c>
      <c r="O97">
        <v>250</v>
      </c>
      <c r="P97">
        <v>103676</v>
      </c>
      <c r="Q97">
        <v>7223.1661000000004</v>
      </c>
      <c r="R97">
        <v>54</v>
      </c>
      <c r="S97" t="s">
        <v>30</v>
      </c>
      <c r="T97" s="2">
        <f t="shared" si="4"/>
        <v>6.8617275722663946E-3</v>
      </c>
      <c r="U97" t="str">
        <f t="shared" si="5"/>
        <v>6-15 Min</v>
      </c>
    </row>
    <row r="98" spans="1:21" x14ac:dyDescent="0.3">
      <c r="A98">
        <v>96</v>
      </c>
      <c r="B98">
        <v>728</v>
      </c>
      <c r="C98" t="str">
        <f t="shared" si="3"/>
        <v>12:08</v>
      </c>
      <c r="D98" s="3">
        <v>42899</v>
      </c>
      <c r="E98">
        <v>2</v>
      </c>
      <c r="F98">
        <v>13</v>
      </c>
      <c r="G98">
        <v>6</v>
      </c>
      <c r="H98">
        <v>2017</v>
      </c>
      <c r="I98" t="s">
        <v>25</v>
      </c>
      <c r="J98">
        <v>199</v>
      </c>
      <c r="K98">
        <v>42</v>
      </c>
      <c r="L98">
        <v>95</v>
      </c>
      <c r="M98">
        <v>1804</v>
      </c>
      <c r="N98">
        <v>52</v>
      </c>
      <c r="O98">
        <v>254</v>
      </c>
      <c r="P98">
        <v>62817</v>
      </c>
      <c r="Q98">
        <v>4437.5138999999999</v>
      </c>
      <c r="R98">
        <v>52</v>
      </c>
      <c r="S98" t="s">
        <v>30</v>
      </c>
      <c r="T98" s="2">
        <f t="shared" si="4"/>
        <v>4.3619001819349638E-3</v>
      </c>
      <c r="U98" t="str">
        <f t="shared" si="5"/>
        <v>6-15 Min</v>
      </c>
    </row>
    <row r="99" spans="1:21" x14ac:dyDescent="0.3">
      <c r="A99">
        <v>97</v>
      </c>
      <c r="B99">
        <v>788</v>
      </c>
      <c r="C99" t="str">
        <f t="shared" si="3"/>
        <v>13:08</v>
      </c>
      <c r="D99" s="3">
        <v>42900</v>
      </c>
      <c r="E99">
        <v>1</v>
      </c>
      <c r="F99">
        <v>14</v>
      </c>
      <c r="G99">
        <v>6</v>
      </c>
      <c r="H99">
        <v>2017</v>
      </c>
      <c r="I99" t="s">
        <v>27</v>
      </c>
      <c r="J99">
        <v>196</v>
      </c>
      <c r="K99">
        <v>27</v>
      </c>
      <c r="L99">
        <v>97.63</v>
      </c>
      <c r="M99">
        <v>2307</v>
      </c>
      <c r="N99">
        <v>37</v>
      </c>
      <c r="O99">
        <v>267</v>
      </c>
      <c r="P99">
        <v>82120</v>
      </c>
      <c r="Q99">
        <v>6101.5047999999997</v>
      </c>
      <c r="R99">
        <v>35</v>
      </c>
      <c r="S99" t="s">
        <v>31</v>
      </c>
      <c r="T99" s="2">
        <f t="shared" si="4"/>
        <v>5.3963850661591477E-3</v>
      </c>
      <c r="U99" t="str">
        <f t="shared" si="5"/>
        <v>6-15 Min</v>
      </c>
    </row>
    <row r="100" spans="1:21" x14ac:dyDescent="0.3">
      <c r="A100">
        <v>98</v>
      </c>
      <c r="B100">
        <v>574</v>
      </c>
      <c r="C100" t="str">
        <f t="shared" si="3"/>
        <v>09:34</v>
      </c>
      <c r="D100" s="3">
        <v>42903</v>
      </c>
      <c r="E100">
        <v>3</v>
      </c>
      <c r="F100">
        <v>17</v>
      </c>
      <c r="G100">
        <v>6</v>
      </c>
      <c r="H100">
        <v>2017</v>
      </c>
      <c r="I100" t="s">
        <v>38</v>
      </c>
      <c r="J100">
        <v>226</v>
      </c>
      <c r="K100">
        <v>94</v>
      </c>
      <c r="L100">
        <v>97.92</v>
      </c>
      <c r="M100">
        <v>3721</v>
      </c>
      <c r="N100">
        <v>50</v>
      </c>
      <c r="O100">
        <v>240</v>
      </c>
      <c r="P100">
        <v>110462</v>
      </c>
      <c r="Q100">
        <v>7377.6117000000004</v>
      </c>
      <c r="R100">
        <v>48</v>
      </c>
      <c r="S100" t="s">
        <v>31</v>
      </c>
      <c r="T100" s="2">
        <f t="shared" si="4"/>
        <v>8.6192853961854204E-3</v>
      </c>
      <c r="U100" t="str">
        <f t="shared" si="5"/>
        <v>6-15 Min</v>
      </c>
    </row>
    <row r="101" spans="1:21" x14ac:dyDescent="0.3">
      <c r="A101">
        <v>99</v>
      </c>
      <c r="B101">
        <v>321</v>
      </c>
      <c r="C101" t="str">
        <f t="shared" si="3"/>
        <v>05:21</v>
      </c>
      <c r="D101" s="3">
        <v>42905</v>
      </c>
      <c r="E101">
        <v>2</v>
      </c>
      <c r="F101">
        <v>19</v>
      </c>
      <c r="G101">
        <v>6</v>
      </c>
      <c r="H101">
        <v>2017</v>
      </c>
      <c r="I101" t="s">
        <v>32</v>
      </c>
      <c r="J101">
        <v>220</v>
      </c>
      <c r="K101">
        <v>88</v>
      </c>
      <c r="L101">
        <v>97.26</v>
      </c>
      <c r="M101">
        <v>1207</v>
      </c>
      <c r="N101">
        <v>23</v>
      </c>
      <c r="O101">
        <v>61</v>
      </c>
      <c r="P101">
        <v>49862</v>
      </c>
      <c r="Q101">
        <v>855.99099999999999</v>
      </c>
      <c r="R101">
        <v>23</v>
      </c>
      <c r="S101" t="s">
        <v>31</v>
      </c>
      <c r="T101" s="2">
        <f t="shared" si="4"/>
        <v>3.2314321641229676E-3</v>
      </c>
      <c r="U101" t="str">
        <f t="shared" si="5"/>
        <v>6-15 Min</v>
      </c>
    </row>
    <row r="102" spans="1:21" x14ac:dyDescent="0.3">
      <c r="A102">
        <v>100</v>
      </c>
      <c r="B102">
        <v>413</v>
      </c>
      <c r="C102" t="str">
        <f t="shared" si="3"/>
        <v>06:53</v>
      </c>
      <c r="D102" s="3">
        <v>42907</v>
      </c>
      <c r="E102">
        <v>2</v>
      </c>
      <c r="F102">
        <v>21</v>
      </c>
      <c r="G102">
        <v>6</v>
      </c>
      <c r="H102">
        <v>2017</v>
      </c>
      <c r="I102" t="s">
        <v>27</v>
      </c>
      <c r="J102">
        <v>141</v>
      </c>
      <c r="K102">
        <v>43</v>
      </c>
      <c r="L102">
        <v>96.35</v>
      </c>
      <c r="M102">
        <v>2035</v>
      </c>
      <c r="N102">
        <v>15</v>
      </c>
      <c r="O102">
        <v>210</v>
      </c>
      <c r="P102">
        <v>72006</v>
      </c>
      <c r="Q102">
        <v>4219.4748</v>
      </c>
      <c r="R102">
        <v>13</v>
      </c>
      <c r="S102" t="s">
        <v>31</v>
      </c>
      <c r="T102" s="2">
        <f t="shared" si="4"/>
        <v>4.7330349651411655E-3</v>
      </c>
      <c r="U102" t="str">
        <f t="shared" si="5"/>
        <v>6-15 Min</v>
      </c>
    </row>
    <row r="103" spans="1:21" x14ac:dyDescent="0.3">
      <c r="A103">
        <v>101</v>
      </c>
      <c r="B103">
        <v>467</v>
      </c>
      <c r="C103" t="str">
        <f t="shared" si="3"/>
        <v>07:47</v>
      </c>
      <c r="D103" s="3">
        <v>42909</v>
      </c>
      <c r="E103">
        <v>2</v>
      </c>
      <c r="F103">
        <v>23</v>
      </c>
      <c r="G103">
        <v>6</v>
      </c>
      <c r="H103">
        <v>2017</v>
      </c>
      <c r="I103" t="s">
        <v>23</v>
      </c>
      <c r="J103">
        <v>433</v>
      </c>
      <c r="K103">
        <v>738</v>
      </c>
      <c r="L103">
        <v>97.88</v>
      </c>
      <c r="M103">
        <v>8986</v>
      </c>
      <c r="N103">
        <v>1436</v>
      </c>
      <c r="O103">
        <v>208</v>
      </c>
      <c r="P103">
        <v>259905</v>
      </c>
      <c r="Q103">
        <v>15050.623100000001</v>
      </c>
      <c r="R103">
        <v>1410</v>
      </c>
      <c r="S103" t="s">
        <v>31</v>
      </c>
      <c r="T103" s="2">
        <f t="shared" si="4"/>
        <v>2.1664459730031012E-2</v>
      </c>
      <c r="U103" t="str">
        <f t="shared" si="5"/>
        <v>6-15 Min</v>
      </c>
    </row>
    <row r="104" spans="1:21" x14ac:dyDescent="0.3">
      <c r="A104">
        <v>102</v>
      </c>
      <c r="B104">
        <v>708</v>
      </c>
      <c r="C104" t="str">
        <f t="shared" si="3"/>
        <v>11:48</v>
      </c>
      <c r="D104" s="3">
        <v>42911</v>
      </c>
      <c r="E104">
        <v>2</v>
      </c>
      <c r="F104">
        <v>25</v>
      </c>
      <c r="G104">
        <v>6</v>
      </c>
      <c r="H104">
        <v>2017</v>
      </c>
      <c r="I104" t="s">
        <v>37</v>
      </c>
      <c r="J104">
        <v>241</v>
      </c>
      <c r="K104">
        <v>65</v>
      </c>
      <c r="L104">
        <v>96.99</v>
      </c>
      <c r="M104">
        <v>3156</v>
      </c>
      <c r="N104">
        <v>64</v>
      </c>
      <c r="O104">
        <v>265</v>
      </c>
      <c r="P104">
        <v>124153</v>
      </c>
      <c r="Q104">
        <v>9150.9470000000001</v>
      </c>
      <c r="R104">
        <v>61</v>
      </c>
      <c r="S104" t="s">
        <v>31</v>
      </c>
      <c r="T104" s="2">
        <f t="shared" si="4"/>
        <v>7.3843024106889209E-3</v>
      </c>
      <c r="U104" t="str">
        <f t="shared" si="5"/>
        <v>6-15 Min</v>
      </c>
    </row>
    <row r="105" spans="1:21" x14ac:dyDescent="0.3">
      <c r="A105">
        <v>103</v>
      </c>
      <c r="B105">
        <v>491</v>
      </c>
      <c r="C105" t="str">
        <f t="shared" si="3"/>
        <v>08:11</v>
      </c>
      <c r="D105" s="3">
        <v>42913</v>
      </c>
      <c r="E105">
        <v>2</v>
      </c>
      <c r="F105">
        <v>27</v>
      </c>
      <c r="G105">
        <v>6</v>
      </c>
      <c r="H105">
        <v>2017</v>
      </c>
      <c r="I105" t="s">
        <v>25</v>
      </c>
      <c r="J105">
        <v>717</v>
      </c>
      <c r="K105">
        <v>586</v>
      </c>
      <c r="L105">
        <v>95.12</v>
      </c>
      <c r="M105">
        <v>9931</v>
      </c>
      <c r="N105">
        <v>829</v>
      </c>
      <c r="O105">
        <v>143</v>
      </c>
      <c r="P105">
        <v>443920</v>
      </c>
      <c r="Q105">
        <v>17687.152699999999</v>
      </c>
      <c r="R105">
        <v>766</v>
      </c>
      <c r="S105" t="s">
        <v>31</v>
      </c>
      <c r="T105" s="2">
        <f t="shared" si="4"/>
        <v>2.3961656060565956E-2</v>
      </c>
      <c r="U105" t="str">
        <f t="shared" si="5"/>
        <v>6-15 Min</v>
      </c>
    </row>
    <row r="106" spans="1:21" x14ac:dyDescent="0.3">
      <c r="A106">
        <v>104</v>
      </c>
      <c r="B106">
        <v>679</v>
      </c>
      <c r="C106" t="str">
        <f t="shared" si="3"/>
        <v>11:19</v>
      </c>
      <c r="D106" s="3">
        <v>42915</v>
      </c>
      <c r="E106">
        <v>2</v>
      </c>
      <c r="F106">
        <v>29</v>
      </c>
      <c r="G106">
        <v>6</v>
      </c>
      <c r="H106">
        <v>2017</v>
      </c>
      <c r="I106" t="s">
        <v>21</v>
      </c>
      <c r="J106">
        <v>529</v>
      </c>
      <c r="K106">
        <v>236</v>
      </c>
      <c r="L106">
        <v>97.52</v>
      </c>
      <c r="M106">
        <v>4367</v>
      </c>
      <c r="N106">
        <v>108</v>
      </c>
      <c r="O106">
        <v>271</v>
      </c>
      <c r="P106">
        <v>113205</v>
      </c>
      <c r="Q106">
        <v>8534.1931000000004</v>
      </c>
      <c r="R106">
        <v>107</v>
      </c>
      <c r="S106" t="s">
        <v>31</v>
      </c>
      <c r="T106" s="2">
        <f t="shared" si="4"/>
        <v>1.0946343146058793E-2</v>
      </c>
      <c r="U106" t="str">
        <f t="shared" si="5"/>
        <v>6-15 Min</v>
      </c>
    </row>
    <row r="107" spans="1:21" x14ac:dyDescent="0.3">
      <c r="A107">
        <v>105</v>
      </c>
      <c r="B107">
        <v>642</v>
      </c>
      <c r="C107" t="str">
        <f t="shared" si="3"/>
        <v>10:42</v>
      </c>
      <c r="D107" s="3">
        <v>42918</v>
      </c>
      <c r="E107">
        <v>3</v>
      </c>
      <c r="F107">
        <v>2</v>
      </c>
      <c r="G107">
        <v>7</v>
      </c>
      <c r="H107">
        <v>2017</v>
      </c>
      <c r="I107" t="s">
        <v>37</v>
      </c>
      <c r="J107">
        <v>742</v>
      </c>
      <c r="K107">
        <v>428</v>
      </c>
      <c r="L107">
        <v>96.46</v>
      </c>
      <c r="M107">
        <v>7334</v>
      </c>
      <c r="N107">
        <v>493</v>
      </c>
      <c r="O107">
        <v>239</v>
      </c>
      <c r="P107">
        <v>169650</v>
      </c>
      <c r="Q107">
        <v>11296.762699999999</v>
      </c>
      <c r="R107">
        <v>478</v>
      </c>
      <c r="S107" t="s">
        <v>31</v>
      </c>
      <c r="T107" s="2">
        <f t="shared" si="4"/>
        <v>1.813867928957209E-2</v>
      </c>
      <c r="U107" t="str">
        <f t="shared" si="5"/>
        <v>6-15 Min</v>
      </c>
    </row>
    <row r="108" spans="1:21" x14ac:dyDescent="0.3">
      <c r="A108">
        <v>106</v>
      </c>
      <c r="B108">
        <v>840</v>
      </c>
      <c r="C108" t="str">
        <f t="shared" si="3"/>
        <v>14:00</v>
      </c>
      <c r="D108" s="3">
        <v>42920</v>
      </c>
      <c r="E108">
        <v>2</v>
      </c>
      <c r="F108">
        <v>4</v>
      </c>
      <c r="G108">
        <v>7</v>
      </c>
      <c r="H108">
        <v>2017</v>
      </c>
      <c r="I108" t="s">
        <v>25</v>
      </c>
      <c r="J108">
        <v>832</v>
      </c>
      <c r="K108">
        <v>263</v>
      </c>
      <c r="L108">
        <v>96.6</v>
      </c>
      <c r="M108">
        <v>5008</v>
      </c>
      <c r="N108">
        <v>110</v>
      </c>
      <c r="O108">
        <v>309</v>
      </c>
      <c r="P108">
        <v>114298</v>
      </c>
      <c r="Q108">
        <v>9825.5252</v>
      </c>
      <c r="R108">
        <v>108</v>
      </c>
      <c r="S108" t="s">
        <v>31</v>
      </c>
      <c r="T108" s="2">
        <f t="shared" si="4"/>
        <v>1.3017445873031335E-2</v>
      </c>
      <c r="U108" t="str">
        <f t="shared" si="5"/>
        <v>6-15 Min</v>
      </c>
    </row>
    <row r="109" spans="1:21" x14ac:dyDescent="0.3">
      <c r="A109">
        <v>107</v>
      </c>
      <c r="B109">
        <v>685</v>
      </c>
      <c r="C109" t="str">
        <f t="shared" si="3"/>
        <v>11:25</v>
      </c>
      <c r="D109" s="3">
        <v>42921</v>
      </c>
      <c r="E109">
        <v>1</v>
      </c>
      <c r="F109">
        <v>5</v>
      </c>
      <c r="G109">
        <v>7</v>
      </c>
      <c r="H109">
        <v>2017</v>
      </c>
      <c r="I109" t="s">
        <v>27</v>
      </c>
      <c r="J109">
        <v>542</v>
      </c>
      <c r="K109">
        <v>139</v>
      </c>
      <c r="L109">
        <v>97.18</v>
      </c>
      <c r="M109">
        <v>4717</v>
      </c>
      <c r="N109">
        <v>129</v>
      </c>
      <c r="O109">
        <v>260</v>
      </c>
      <c r="P109">
        <v>112377</v>
      </c>
      <c r="Q109">
        <v>8144.4494999999997</v>
      </c>
      <c r="R109">
        <v>126</v>
      </c>
      <c r="S109" t="s">
        <v>31</v>
      </c>
      <c r="T109" s="2">
        <f t="shared" si="4"/>
        <v>1.1513710113488965E-2</v>
      </c>
      <c r="U109" t="str">
        <f t="shared" si="5"/>
        <v>6-15 Min</v>
      </c>
    </row>
    <row r="110" spans="1:21" x14ac:dyDescent="0.3">
      <c r="A110">
        <v>108</v>
      </c>
      <c r="B110">
        <v>677</v>
      </c>
      <c r="C110" t="str">
        <f t="shared" si="3"/>
        <v>11:17</v>
      </c>
      <c r="D110" s="3">
        <v>42921</v>
      </c>
      <c r="E110">
        <v>0</v>
      </c>
      <c r="F110">
        <v>5</v>
      </c>
      <c r="G110">
        <v>7</v>
      </c>
      <c r="H110">
        <v>2017</v>
      </c>
      <c r="I110" t="s">
        <v>27</v>
      </c>
      <c r="J110">
        <v>2510</v>
      </c>
      <c r="K110">
        <v>1707</v>
      </c>
      <c r="L110">
        <v>98.1</v>
      </c>
      <c r="M110">
        <v>14102</v>
      </c>
      <c r="N110">
        <v>1503</v>
      </c>
      <c r="O110">
        <v>114</v>
      </c>
      <c r="P110">
        <v>485866</v>
      </c>
      <c r="Q110">
        <v>15503.526599999999</v>
      </c>
      <c r="R110">
        <v>1456</v>
      </c>
      <c r="S110" t="s">
        <v>31</v>
      </c>
      <c r="T110" s="2">
        <f t="shared" si="4"/>
        <v>3.9073667204335742E-2</v>
      </c>
      <c r="U110" t="str">
        <f t="shared" si="5"/>
        <v>6-15 Min</v>
      </c>
    </row>
    <row r="111" spans="1:21" x14ac:dyDescent="0.3">
      <c r="A111">
        <v>109</v>
      </c>
      <c r="B111">
        <v>766</v>
      </c>
      <c r="C111" t="str">
        <f t="shared" si="3"/>
        <v>12:46</v>
      </c>
      <c r="D111" s="3">
        <v>42922</v>
      </c>
      <c r="E111">
        <v>1</v>
      </c>
      <c r="F111">
        <v>6</v>
      </c>
      <c r="G111">
        <v>7</v>
      </c>
      <c r="H111">
        <v>2017</v>
      </c>
      <c r="I111" t="s">
        <v>21</v>
      </c>
      <c r="J111">
        <v>756</v>
      </c>
      <c r="K111">
        <v>275</v>
      </c>
      <c r="L111">
        <v>98.1</v>
      </c>
      <c r="M111">
        <v>8062</v>
      </c>
      <c r="N111">
        <v>290</v>
      </c>
      <c r="O111">
        <v>332</v>
      </c>
      <c r="P111">
        <v>235880</v>
      </c>
      <c r="Q111">
        <v>21798.799500000001</v>
      </c>
      <c r="R111">
        <v>284</v>
      </c>
      <c r="S111" t="s">
        <v>31</v>
      </c>
      <c r="T111" s="2">
        <f t="shared" si="4"/>
        <v>1.939499186031033E-2</v>
      </c>
      <c r="U111" t="str">
        <f t="shared" si="5"/>
        <v>6-15 Min</v>
      </c>
    </row>
    <row r="112" spans="1:21" x14ac:dyDescent="0.3">
      <c r="A112">
        <v>110</v>
      </c>
      <c r="B112">
        <v>950</v>
      </c>
      <c r="C112" t="str">
        <f t="shared" si="3"/>
        <v>15:50</v>
      </c>
      <c r="D112" s="3">
        <v>42924</v>
      </c>
      <c r="E112">
        <v>2</v>
      </c>
      <c r="F112">
        <v>8</v>
      </c>
      <c r="G112">
        <v>7</v>
      </c>
      <c r="H112">
        <v>2017</v>
      </c>
      <c r="I112" t="s">
        <v>38</v>
      </c>
      <c r="J112">
        <v>1176</v>
      </c>
      <c r="K112">
        <v>655</v>
      </c>
      <c r="L112">
        <v>95.65</v>
      </c>
      <c r="M112">
        <v>11978</v>
      </c>
      <c r="N112">
        <v>1724</v>
      </c>
      <c r="O112">
        <v>307</v>
      </c>
      <c r="P112">
        <v>375812</v>
      </c>
      <c r="Q112">
        <v>32065.434000000001</v>
      </c>
      <c r="R112">
        <v>1642</v>
      </c>
      <c r="S112" t="s">
        <v>31</v>
      </c>
      <c r="T112" s="2">
        <f t="shared" si="4"/>
        <v>2.9454024260312912E-2</v>
      </c>
      <c r="U112" t="str">
        <f t="shared" si="5"/>
        <v>16-30 Min</v>
      </c>
    </row>
    <row r="113" spans="1:21" x14ac:dyDescent="0.3">
      <c r="A113">
        <v>111</v>
      </c>
      <c r="B113">
        <v>837</v>
      </c>
      <c r="C113" t="str">
        <f t="shared" si="3"/>
        <v>13:57</v>
      </c>
      <c r="D113" s="3">
        <v>42926</v>
      </c>
      <c r="E113">
        <v>2</v>
      </c>
      <c r="F113">
        <v>10</v>
      </c>
      <c r="G113">
        <v>7</v>
      </c>
      <c r="H113">
        <v>2017</v>
      </c>
      <c r="I113" t="s">
        <v>32</v>
      </c>
      <c r="J113">
        <v>634</v>
      </c>
      <c r="K113">
        <v>180</v>
      </c>
      <c r="L113">
        <v>97.92</v>
      </c>
      <c r="M113">
        <v>6225</v>
      </c>
      <c r="N113">
        <v>129</v>
      </c>
      <c r="O113">
        <v>319</v>
      </c>
      <c r="P113">
        <v>198153</v>
      </c>
      <c r="Q113">
        <v>17595.549599999998</v>
      </c>
      <c r="R113">
        <v>120</v>
      </c>
      <c r="S113" t="s">
        <v>31</v>
      </c>
      <c r="T113" s="2">
        <f t="shared" si="4"/>
        <v>1.5013895051657804E-2</v>
      </c>
      <c r="U113" t="str">
        <f t="shared" si="5"/>
        <v>6-15 Min</v>
      </c>
    </row>
    <row r="114" spans="1:21" x14ac:dyDescent="0.3">
      <c r="A114">
        <v>112</v>
      </c>
      <c r="B114">
        <v>527</v>
      </c>
      <c r="C114" t="str">
        <f t="shared" si="3"/>
        <v>08:47</v>
      </c>
      <c r="D114" s="3">
        <v>42928</v>
      </c>
      <c r="E114">
        <v>2</v>
      </c>
      <c r="F114">
        <v>12</v>
      </c>
      <c r="G114">
        <v>7</v>
      </c>
      <c r="H114">
        <v>2017</v>
      </c>
      <c r="I114" t="s">
        <v>27</v>
      </c>
      <c r="J114">
        <v>484</v>
      </c>
      <c r="K114">
        <v>114</v>
      </c>
      <c r="L114">
        <v>97.27</v>
      </c>
      <c r="M114">
        <v>4634</v>
      </c>
      <c r="N114">
        <v>56</v>
      </c>
      <c r="O114">
        <v>239</v>
      </c>
      <c r="P114">
        <v>113416</v>
      </c>
      <c r="Q114">
        <v>7535.7506999999996</v>
      </c>
      <c r="R114">
        <v>53</v>
      </c>
      <c r="S114" t="s">
        <v>33</v>
      </c>
      <c r="T114" s="2">
        <f t="shared" si="4"/>
        <v>1.115963899847615E-2</v>
      </c>
      <c r="U114" t="str">
        <f t="shared" si="5"/>
        <v>6-15 Min</v>
      </c>
    </row>
    <row r="115" spans="1:21" x14ac:dyDescent="0.3">
      <c r="A115">
        <v>113</v>
      </c>
      <c r="B115">
        <v>496</v>
      </c>
      <c r="C115" t="str">
        <f t="shared" si="3"/>
        <v>08:16</v>
      </c>
      <c r="D115" s="3">
        <v>42930</v>
      </c>
      <c r="E115">
        <v>2</v>
      </c>
      <c r="F115">
        <v>14</v>
      </c>
      <c r="G115">
        <v>7</v>
      </c>
      <c r="H115">
        <v>2017</v>
      </c>
      <c r="I115" t="s">
        <v>23</v>
      </c>
      <c r="J115">
        <v>502</v>
      </c>
      <c r="K115">
        <v>148</v>
      </c>
      <c r="L115">
        <v>97.32</v>
      </c>
      <c r="M115">
        <v>5382</v>
      </c>
      <c r="N115">
        <v>98</v>
      </c>
      <c r="O115">
        <v>236</v>
      </c>
      <c r="P115">
        <v>160525</v>
      </c>
      <c r="Q115">
        <v>10524.4035</v>
      </c>
      <c r="R115">
        <v>96</v>
      </c>
      <c r="S115" t="s">
        <v>33</v>
      </c>
      <c r="T115" s="2">
        <f t="shared" si="4"/>
        <v>1.286600581781501E-2</v>
      </c>
      <c r="U115" t="str">
        <f t="shared" si="5"/>
        <v>6-15 Min</v>
      </c>
    </row>
    <row r="116" spans="1:21" x14ac:dyDescent="0.3">
      <c r="A116">
        <v>114</v>
      </c>
      <c r="B116">
        <v>457</v>
      </c>
      <c r="C116" t="str">
        <f t="shared" si="3"/>
        <v>07:37</v>
      </c>
      <c r="D116" s="3">
        <v>42931</v>
      </c>
      <c r="E116">
        <v>1</v>
      </c>
      <c r="F116">
        <v>15</v>
      </c>
      <c r="G116">
        <v>7</v>
      </c>
      <c r="H116">
        <v>2017</v>
      </c>
      <c r="I116" t="s">
        <v>38</v>
      </c>
      <c r="J116">
        <v>635</v>
      </c>
      <c r="K116">
        <v>414</v>
      </c>
      <c r="L116">
        <v>95.14</v>
      </c>
      <c r="M116">
        <v>7457</v>
      </c>
      <c r="N116">
        <v>388</v>
      </c>
      <c r="O116">
        <v>204</v>
      </c>
      <c r="P116">
        <v>236116</v>
      </c>
      <c r="Q116">
        <v>13384.6405</v>
      </c>
      <c r="R116">
        <v>371</v>
      </c>
      <c r="S116" t="s">
        <v>33</v>
      </c>
      <c r="T116" s="2">
        <f t="shared" si="4"/>
        <v>1.814294520662044E-2</v>
      </c>
      <c r="U116" t="str">
        <f t="shared" si="5"/>
        <v>6-15 Min</v>
      </c>
    </row>
    <row r="117" spans="1:21" x14ac:dyDescent="0.3">
      <c r="A117">
        <v>115</v>
      </c>
      <c r="B117">
        <v>444</v>
      </c>
      <c r="C117" t="str">
        <f t="shared" si="3"/>
        <v>07:24</v>
      </c>
      <c r="D117" s="3">
        <v>42933</v>
      </c>
      <c r="E117">
        <v>2</v>
      </c>
      <c r="F117">
        <v>17</v>
      </c>
      <c r="G117">
        <v>7</v>
      </c>
      <c r="H117">
        <v>2017</v>
      </c>
      <c r="I117" t="s">
        <v>32</v>
      </c>
      <c r="J117">
        <v>443</v>
      </c>
      <c r="K117">
        <v>96</v>
      </c>
      <c r="L117">
        <v>96.45</v>
      </c>
      <c r="M117">
        <v>4235</v>
      </c>
      <c r="N117">
        <v>37</v>
      </c>
      <c r="O117">
        <v>216</v>
      </c>
      <c r="P117">
        <v>104798</v>
      </c>
      <c r="Q117">
        <v>6312.2493000000004</v>
      </c>
      <c r="R117">
        <v>28</v>
      </c>
      <c r="S117" t="s">
        <v>33</v>
      </c>
      <c r="T117" s="2">
        <f t="shared" si="4"/>
        <v>1.0182743994404652E-2</v>
      </c>
      <c r="U117" t="str">
        <f t="shared" si="5"/>
        <v>6-15 Min</v>
      </c>
    </row>
    <row r="118" spans="1:21" x14ac:dyDescent="0.3">
      <c r="A118">
        <v>116</v>
      </c>
      <c r="B118">
        <v>594</v>
      </c>
      <c r="C118" t="str">
        <f t="shared" si="3"/>
        <v>09:54</v>
      </c>
      <c r="D118" s="3">
        <v>42935</v>
      </c>
      <c r="E118">
        <v>2</v>
      </c>
      <c r="F118">
        <v>19</v>
      </c>
      <c r="G118">
        <v>7</v>
      </c>
      <c r="H118">
        <v>2017</v>
      </c>
      <c r="I118" t="s">
        <v>27</v>
      </c>
      <c r="J118">
        <v>659</v>
      </c>
      <c r="K118">
        <v>384</v>
      </c>
      <c r="L118">
        <v>97.59</v>
      </c>
      <c r="M118">
        <v>8519</v>
      </c>
      <c r="N118">
        <v>251</v>
      </c>
      <c r="O118">
        <v>251</v>
      </c>
      <c r="P118">
        <v>236465</v>
      </c>
      <c r="Q118">
        <v>16533.8105</v>
      </c>
      <c r="R118">
        <v>238</v>
      </c>
      <c r="S118" t="s">
        <v>33</v>
      </c>
      <c r="T118" s="2">
        <f t="shared" si="4"/>
        <v>2.0395349408147734E-2</v>
      </c>
      <c r="U118" t="str">
        <f t="shared" si="5"/>
        <v>6-15 Min</v>
      </c>
    </row>
    <row r="119" spans="1:21" x14ac:dyDescent="0.3">
      <c r="A119">
        <v>117</v>
      </c>
      <c r="B119">
        <v>698</v>
      </c>
      <c r="C119" t="str">
        <f t="shared" si="3"/>
        <v>11:38</v>
      </c>
      <c r="D119" s="3">
        <v>42937</v>
      </c>
      <c r="E119">
        <v>2</v>
      </c>
      <c r="F119">
        <v>21</v>
      </c>
      <c r="G119">
        <v>7</v>
      </c>
      <c r="H119">
        <v>2017</v>
      </c>
      <c r="I119" t="s">
        <v>23</v>
      </c>
      <c r="J119">
        <v>447</v>
      </c>
      <c r="K119">
        <v>171</v>
      </c>
      <c r="L119">
        <v>97.82</v>
      </c>
      <c r="M119">
        <v>5616</v>
      </c>
      <c r="N119">
        <v>101</v>
      </c>
      <c r="O119">
        <v>305</v>
      </c>
      <c r="P119">
        <v>159550</v>
      </c>
      <c r="Q119">
        <v>13557.713900000001</v>
      </c>
      <c r="R119">
        <v>95</v>
      </c>
      <c r="S119" t="s">
        <v>33</v>
      </c>
      <c r="T119" s="2">
        <f t="shared" si="4"/>
        <v>1.3296863439698074E-2</v>
      </c>
      <c r="U119" t="str">
        <f t="shared" si="5"/>
        <v>6-15 Min</v>
      </c>
    </row>
    <row r="120" spans="1:21" x14ac:dyDescent="0.3">
      <c r="A120">
        <v>118</v>
      </c>
      <c r="B120">
        <v>643</v>
      </c>
      <c r="C120" t="str">
        <f t="shared" si="3"/>
        <v>10:43</v>
      </c>
      <c r="D120" s="3">
        <v>42940</v>
      </c>
      <c r="E120">
        <v>3</v>
      </c>
      <c r="F120">
        <v>24</v>
      </c>
      <c r="G120">
        <v>7</v>
      </c>
      <c r="H120">
        <v>2017</v>
      </c>
      <c r="I120" t="s">
        <v>32</v>
      </c>
      <c r="J120">
        <v>544</v>
      </c>
      <c r="K120">
        <v>229</v>
      </c>
      <c r="L120">
        <v>97.6</v>
      </c>
      <c r="M120">
        <v>7113</v>
      </c>
      <c r="N120">
        <v>262</v>
      </c>
      <c r="O120">
        <v>295</v>
      </c>
      <c r="P120">
        <v>206782</v>
      </c>
      <c r="Q120">
        <v>16989.5219</v>
      </c>
      <c r="R120">
        <v>258</v>
      </c>
      <c r="S120" t="s">
        <v>33</v>
      </c>
      <c r="T120" s="2">
        <f t="shared" si="4"/>
        <v>1.6820510921632822E-2</v>
      </c>
      <c r="U120" t="str">
        <f t="shared" si="5"/>
        <v>6-15 Min</v>
      </c>
    </row>
    <row r="121" spans="1:21" x14ac:dyDescent="0.3">
      <c r="A121">
        <v>119</v>
      </c>
      <c r="B121">
        <v>563</v>
      </c>
      <c r="C121" t="str">
        <f t="shared" si="3"/>
        <v>09:23</v>
      </c>
      <c r="D121" s="3">
        <v>42941</v>
      </c>
      <c r="E121">
        <v>1</v>
      </c>
      <c r="F121">
        <v>25</v>
      </c>
      <c r="G121">
        <v>7</v>
      </c>
      <c r="H121">
        <v>2017</v>
      </c>
      <c r="I121" t="s">
        <v>25</v>
      </c>
      <c r="J121">
        <v>592</v>
      </c>
      <c r="K121">
        <v>184</v>
      </c>
      <c r="L121">
        <v>98.24</v>
      </c>
      <c r="M121">
        <v>6846</v>
      </c>
      <c r="N121">
        <v>233</v>
      </c>
      <c r="O121">
        <v>272</v>
      </c>
      <c r="P121">
        <v>166343</v>
      </c>
      <c r="Q121">
        <v>12597.0694</v>
      </c>
      <c r="R121">
        <v>202</v>
      </c>
      <c r="S121" t="s">
        <v>33</v>
      </c>
      <c r="T121" s="2">
        <f t="shared" si="4"/>
        <v>1.6257409871250999E-2</v>
      </c>
      <c r="U121" t="str">
        <f t="shared" si="5"/>
        <v>6-15 Min</v>
      </c>
    </row>
    <row r="122" spans="1:21" x14ac:dyDescent="0.3">
      <c r="A122">
        <v>120</v>
      </c>
      <c r="B122">
        <v>594</v>
      </c>
      <c r="C122" t="str">
        <f t="shared" si="3"/>
        <v>09:54</v>
      </c>
      <c r="D122" s="3">
        <v>42943</v>
      </c>
      <c r="E122">
        <v>2</v>
      </c>
      <c r="F122">
        <v>27</v>
      </c>
      <c r="G122">
        <v>7</v>
      </c>
      <c r="H122">
        <v>2017</v>
      </c>
      <c r="I122" t="s">
        <v>21</v>
      </c>
      <c r="J122">
        <v>453</v>
      </c>
      <c r="K122">
        <v>230</v>
      </c>
      <c r="L122">
        <v>97.13</v>
      </c>
      <c r="M122">
        <v>5240</v>
      </c>
      <c r="N122">
        <v>280</v>
      </c>
      <c r="O122">
        <v>289</v>
      </c>
      <c r="P122">
        <v>170912</v>
      </c>
      <c r="Q122">
        <v>13759.007</v>
      </c>
      <c r="R122">
        <v>267</v>
      </c>
      <c r="S122" t="s">
        <v>33</v>
      </c>
      <c r="T122" s="2">
        <f t="shared" si="4"/>
        <v>1.2633513338680092E-2</v>
      </c>
      <c r="U122" t="str">
        <f t="shared" si="5"/>
        <v>6-15 Min</v>
      </c>
    </row>
    <row r="123" spans="1:21" x14ac:dyDescent="0.3">
      <c r="A123">
        <v>121</v>
      </c>
      <c r="B123">
        <v>665</v>
      </c>
      <c r="C123" t="str">
        <f t="shared" si="3"/>
        <v>11:05</v>
      </c>
      <c r="D123" s="3">
        <v>42947</v>
      </c>
      <c r="E123">
        <v>4</v>
      </c>
      <c r="F123">
        <v>31</v>
      </c>
      <c r="G123">
        <v>7</v>
      </c>
      <c r="H123">
        <v>2017</v>
      </c>
      <c r="I123" t="s">
        <v>32</v>
      </c>
      <c r="J123">
        <v>564</v>
      </c>
      <c r="K123">
        <v>146</v>
      </c>
      <c r="L123">
        <v>98.08</v>
      </c>
      <c r="M123">
        <v>6545</v>
      </c>
      <c r="N123">
        <v>247</v>
      </c>
      <c r="O123">
        <v>308</v>
      </c>
      <c r="P123">
        <v>151912</v>
      </c>
      <c r="Q123">
        <v>13036.7588</v>
      </c>
      <c r="R123">
        <v>236</v>
      </c>
      <c r="S123" t="s">
        <v>33</v>
      </c>
      <c r="T123" s="2">
        <f t="shared" si="4"/>
        <v>1.5474614092879296E-2</v>
      </c>
      <c r="U123" t="str">
        <f t="shared" si="5"/>
        <v>6-15 Min</v>
      </c>
    </row>
    <row r="124" spans="1:21" x14ac:dyDescent="0.3">
      <c r="A124">
        <v>122</v>
      </c>
      <c r="B124">
        <v>541</v>
      </c>
      <c r="C124" t="str">
        <f t="shared" si="3"/>
        <v>09:01</v>
      </c>
      <c r="D124" s="3">
        <v>42949</v>
      </c>
      <c r="E124">
        <v>2</v>
      </c>
      <c r="F124">
        <v>2</v>
      </c>
      <c r="G124">
        <v>8</v>
      </c>
      <c r="H124">
        <v>2017</v>
      </c>
      <c r="I124" t="s">
        <v>27</v>
      </c>
      <c r="J124">
        <v>476</v>
      </c>
      <c r="K124">
        <v>151</v>
      </c>
      <c r="L124">
        <v>96.56</v>
      </c>
      <c r="M124">
        <v>5643</v>
      </c>
      <c r="N124">
        <v>223</v>
      </c>
      <c r="O124">
        <v>227</v>
      </c>
      <c r="P124">
        <v>123705</v>
      </c>
      <c r="Q124">
        <v>7834.4839000000002</v>
      </c>
      <c r="R124">
        <v>216</v>
      </c>
      <c r="S124" t="s">
        <v>33</v>
      </c>
      <c r="T124" s="2">
        <f t="shared" si="4"/>
        <v>1.3373649946568322E-2</v>
      </c>
      <c r="U124" t="str">
        <f t="shared" si="5"/>
        <v>6-15 Min</v>
      </c>
    </row>
    <row r="125" spans="1:21" x14ac:dyDescent="0.3">
      <c r="A125">
        <v>123</v>
      </c>
      <c r="B125">
        <v>687</v>
      </c>
      <c r="C125" t="str">
        <f t="shared" si="3"/>
        <v>11:27</v>
      </c>
      <c r="D125" s="3">
        <v>42951</v>
      </c>
      <c r="E125">
        <v>2</v>
      </c>
      <c r="F125">
        <v>4</v>
      </c>
      <c r="G125">
        <v>8</v>
      </c>
      <c r="H125">
        <v>2017</v>
      </c>
      <c r="I125" t="s">
        <v>23</v>
      </c>
      <c r="J125">
        <v>348</v>
      </c>
      <c r="K125">
        <v>116</v>
      </c>
      <c r="L125">
        <v>97.79</v>
      </c>
      <c r="M125">
        <v>4150</v>
      </c>
      <c r="N125">
        <v>146</v>
      </c>
      <c r="O125">
        <v>312</v>
      </c>
      <c r="P125">
        <v>99720</v>
      </c>
      <c r="Q125">
        <v>8666.3196000000007</v>
      </c>
      <c r="R125">
        <v>143</v>
      </c>
      <c r="S125" t="s">
        <v>33</v>
      </c>
      <c r="T125" s="2">
        <f t="shared" si="4"/>
        <v>9.8414706305368811E-3</v>
      </c>
      <c r="U125" t="str">
        <f t="shared" si="5"/>
        <v>6-15 Min</v>
      </c>
    </row>
    <row r="126" spans="1:21" x14ac:dyDescent="0.3">
      <c r="A126">
        <v>124</v>
      </c>
      <c r="B126">
        <v>710</v>
      </c>
      <c r="C126" t="str">
        <f t="shared" si="3"/>
        <v>11:50</v>
      </c>
      <c r="D126" s="3">
        <v>42952</v>
      </c>
      <c r="E126">
        <v>1</v>
      </c>
      <c r="F126">
        <v>5</v>
      </c>
      <c r="G126">
        <v>8</v>
      </c>
      <c r="H126">
        <v>2017</v>
      </c>
      <c r="I126" t="s">
        <v>38</v>
      </c>
      <c r="J126">
        <v>301</v>
      </c>
      <c r="K126">
        <v>79</v>
      </c>
      <c r="L126">
        <v>97.58</v>
      </c>
      <c r="M126">
        <v>3865</v>
      </c>
      <c r="N126">
        <v>132</v>
      </c>
      <c r="O126">
        <v>288</v>
      </c>
      <c r="P126">
        <v>89296</v>
      </c>
      <c r="Q126">
        <v>7163.0262000000002</v>
      </c>
      <c r="R126">
        <v>123</v>
      </c>
      <c r="S126" t="s">
        <v>33</v>
      </c>
      <c r="T126" s="2">
        <f t="shared" si="4"/>
        <v>9.0544089351168311E-3</v>
      </c>
      <c r="U126" t="str">
        <f t="shared" si="5"/>
        <v>6-15 Min</v>
      </c>
    </row>
    <row r="127" spans="1:21" x14ac:dyDescent="0.3">
      <c r="A127">
        <v>125</v>
      </c>
      <c r="B127">
        <v>698</v>
      </c>
      <c r="C127" t="str">
        <f t="shared" si="3"/>
        <v>11:38</v>
      </c>
      <c r="D127" s="3">
        <v>42954</v>
      </c>
      <c r="E127">
        <v>2</v>
      </c>
      <c r="F127">
        <v>7</v>
      </c>
      <c r="G127">
        <v>8</v>
      </c>
      <c r="H127">
        <v>2017</v>
      </c>
      <c r="I127" t="s">
        <v>32</v>
      </c>
      <c r="J127">
        <v>439</v>
      </c>
      <c r="K127">
        <v>206</v>
      </c>
      <c r="L127">
        <v>96.44</v>
      </c>
      <c r="M127">
        <v>6766</v>
      </c>
      <c r="N127">
        <v>277</v>
      </c>
      <c r="O127">
        <v>312</v>
      </c>
      <c r="P127">
        <v>199105</v>
      </c>
      <c r="Q127">
        <v>17288.344400000002</v>
      </c>
      <c r="R127">
        <v>256</v>
      </c>
      <c r="S127" t="s">
        <v>33</v>
      </c>
      <c r="T127" s="2">
        <f t="shared" si="4"/>
        <v>1.5807355622650374E-2</v>
      </c>
      <c r="U127" t="str">
        <f t="shared" si="5"/>
        <v>6-15 Min</v>
      </c>
    </row>
    <row r="128" spans="1:21" x14ac:dyDescent="0.3">
      <c r="A128">
        <v>126</v>
      </c>
      <c r="B128">
        <v>636</v>
      </c>
      <c r="C128" t="str">
        <f t="shared" si="3"/>
        <v>10:36</v>
      </c>
      <c r="D128" s="3">
        <v>42955</v>
      </c>
      <c r="E128">
        <v>1</v>
      </c>
      <c r="F128">
        <v>8</v>
      </c>
      <c r="G128">
        <v>8</v>
      </c>
      <c r="H128">
        <v>2017</v>
      </c>
      <c r="I128" t="s">
        <v>25</v>
      </c>
      <c r="J128">
        <v>395</v>
      </c>
      <c r="K128">
        <v>154</v>
      </c>
      <c r="L128">
        <v>96.83</v>
      </c>
      <c r="M128">
        <v>5716</v>
      </c>
      <c r="N128">
        <v>200</v>
      </c>
      <c r="O128">
        <v>299</v>
      </c>
      <c r="P128">
        <v>178800</v>
      </c>
      <c r="Q128">
        <v>14886.210300000001</v>
      </c>
      <c r="R128">
        <v>191</v>
      </c>
      <c r="S128" t="s">
        <v>33</v>
      </c>
      <c r="T128" s="2">
        <f t="shared" si="4"/>
        <v>1.3362985153947456E-2</v>
      </c>
      <c r="U128" t="str">
        <f t="shared" si="5"/>
        <v>6-15 Min</v>
      </c>
    </row>
    <row r="129" spans="1:21" x14ac:dyDescent="0.3">
      <c r="A129">
        <v>127</v>
      </c>
      <c r="B129">
        <v>1146</v>
      </c>
      <c r="C129" t="str">
        <f t="shared" si="3"/>
        <v>19:06</v>
      </c>
      <c r="D129" s="3">
        <v>42958</v>
      </c>
      <c r="E129">
        <v>3</v>
      </c>
      <c r="F129">
        <v>11</v>
      </c>
      <c r="G129">
        <v>8</v>
      </c>
      <c r="H129">
        <v>2017</v>
      </c>
      <c r="I129" t="s">
        <v>23</v>
      </c>
      <c r="J129">
        <v>897</v>
      </c>
      <c r="K129">
        <v>175</v>
      </c>
      <c r="L129">
        <v>97.6</v>
      </c>
      <c r="M129">
        <v>8580</v>
      </c>
      <c r="N129">
        <v>353</v>
      </c>
      <c r="O129">
        <v>385</v>
      </c>
      <c r="P129">
        <v>213493</v>
      </c>
      <c r="Q129">
        <v>22853.988700000002</v>
      </c>
      <c r="R129">
        <v>332</v>
      </c>
      <c r="S129" t="s">
        <v>33</v>
      </c>
      <c r="T129" s="2">
        <f t="shared" si="4"/>
        <v>2.0587315675323358E-2</v>
      </c>
      <c r="U129" t="str">
        <f t="shared" si="5"/>
        <v>16-30 Min</v>
      </c>
    </row>
    <row r="130" spans="1:21" x14ac:dyDescent="0.3">
      <c r="A130">
        <v>128</v>
      </c>
      <c r="B130">
        <v>708</v>
      </c>
      <c r="C130" t="str">
        <f t="shared" ref="C130:C193" si="6">TEXT(INT(B130/60), "00") &amp; ":" &amp; TEXT(MOD(B130, 60), "00")</f>
        <v>11:48</v>
      </c>
      <c r="D130" s="3">
        <v>42961</v>
      </c>
      <c r="E130">
        <v>3</v>
      </c>
      <c r="F130">
        <v>14</v>
      </c>
      <c r="G130">
        <v>8</v>
      </c>
      <c r="H130">
        <v>2017</v>
      </c>
      <c r="I130" t="s">
        <v>32</v>
      </c>
      <c r="J130">
        <v>427</v>
      </c>
      <c r="K130">
        <v>117</v>
      </c>
      <c r="L130">
        <v>96.83</v>
      </c>
      <c r="M130">
        <v>5170</v>
      </c>
      <c r="N130">
        <v>195</v>
      </c>
      <c r="O130">
        <v>290</v>
      </c>
      <c r="P130">
        <v>142405</v>
      </c>
      <c r="Q130">
        <v>11504.4848</v>
      </c>
      <c r="R130">
        <v>185</v>
      </c>
      <c r="S130" t="s">
        <v>33</v>
      </c>
      <c r="T130" s="2">
        <f t="shared" si="4"/>
        <v>1.2187725007127814E-2</v>
      </c>
      <c r="U130" t="str">
        <f t="shared" si="5"/>
        <v>6-15 Min</v>
      </c>
    </row>
    <row r="131" spans="1:21" x14ac:dyDescent="0.3">
      <c r="A131">
        <v>129</v>
      </c>
      <c r="B131">
        <v>781</v>
      </c>
      <c r="C131" t="str">
        <f t="shared" si="6"/>
        <v>13:01</v>
      </c>
      <c r="D131" s="3">
        <v>42963</v>
      </c>
      <c r="E131">
        <v>2</v>
      </c>
      <c r="F131">
        <v>16</v>
      </c>
      <c r="G131">
        <v>8</v>
      </c>
      <c r="H131">
        <v>2017</v>
      </c>
      <c r="I131" t="s">
        <v>27</v>
      </c>
      <c r="J131">
        <v>578</v>
      </c>
      <c r="K131">
        <v>239</v>
      </c>
      <c r="L131">
        <v>97.78</v>
      </c>
      <c r="M131">
        <v>8107</v>
      </c>
      <c r="N131">
        <v>392</v>
      </c>
      <c r="O131">
        <v>300</v>
      </c>
      <c r="P131">
        <v>210752</v>
      </c>
      <c r="Q131">
        <v>17568.4218</v>
      </c>
      <c r="R131">
        <v>376</v>
      </c>
      <c r="S131" t="s">
        <v>33</v>
      </c>
      <c r="T131" s="2">
        <f t="shared" ref="T131:T194" si="7" xml:space="preserve"> (M131 + J131 + K131) / 46883237* 100</f>
        <v>1.9034521869724996E-2</v>
      </c>
      <c r="U131" t="str">
        <f t="shared" ref="U131:U194" si="8">IF(B131&lt;300, "0-5 Min", IF(B131&lt;=900, "6-15 Min", IF(B131&lt;=1800, "16-30 Min", "30+ Min")))</f>
        <v>6-15 Min</v>
      </c>
    </row>
    <row r="132" spans="1:21" x14ac:dyDescent="0.3">
      <c r="A132">
        <v>130</v>
      </c>
      <c r="B132">
        <v>842</v>
      </c>
      <c r="C132" t="str">
        <f t="shared" si="6"/>
        <v>14:02</v>
      </c>
      <c r="D132" s="3">
        <v>42966</v>
      </c>
      <c r="E132">
        <v>3</v>
      </c>
      <c r="F132">
        <v>19</v>
      </c>
      <c r="G132">
        <v>8</v>
      </c>
      <c r="H132">
        <v>2017</v>
      </c>
      <c r="I132" t="s">
        <v>38</v>
      </c>
      <c r="J132">
        <v>606</v>
      </c>
      <c r="K132">
        <v>392</v>
      </c>
      <c r="L132">
        <v>97.08</v>
      </c>
      <c r="M132">
        <v>7856</v>
      </c>
      <c r="N132">
        <v>309</v>
      </c>
      <c r="O132">
        <v>325</v>
      </c>
      <c r="P132">
        <v>242331</v>
      </c>
      <c r="Q132">
        <v>21921.5046</v>
      </c>
      <c r="R132">
        <v>293</v>
      </c>
      <c r="S132" t="s">
        <v>33</v>
      </c>
      <c r="T132" s="2">
        <f t="shared" si="7"/>
        <v>1.8885214773032843E-2</v>
      </c>
      <c r="U132" t="str">
        <f t="shared" si="8"/>
        <v>6-15 Min</v>
      </c>
    </row>
    <row r="133" spans="1:21" x14ac:dyDescent="0.3">
      <c r="A133">
        <v>131</v>
      </c>
      <c r="B133">
        <v>306</v>
      </c>
      <c r="C133" t="str">
        <f t="shared" si="6"/>
        <v>05:06</v>
      </c>
      <c r="D133" s="3">
        <v>42967</v>
      </c>
      <c r="E133">
        <v>1</v>
      </c>
      <c r="F133">
        <v>20</v>
      </c>
      <c r="G133">
        <v>8</v>
      </c>
      <c r="H133">
        <v>2017</v>
      </c>
      <c r="I133" t="s">
        <v>37</v>
      </c>
      <c r="J133">
        <v>952</v>
      </c>
      <c r="K133">
        <v>1369</v>
      </c>
      <c r="L133">
        <v>97.98</v>
      </c>
      <c r="M133">
        <v>11992</v>
      </c>
      <c r="N133">
        <v>1460</v>
      </c>
      <c r="O133">
        <v>124</v>
      </c>
      <c r="P133">
        <v>326996</v>
      </c>
      <c r="Q133">
        <v>11349.3737</v>
      </c>
      <c r="R133">
        <v>1438</v>
      </c>
      <c r="S133" t="s">
        <v>33</v>
      </c>
      <c r="T133" s="2">
        <f t="shared" si="7"/>
        <v>3.0529035356496398E-2</v>
      </c>
      <c r="U133" t="str">
        <f t="shared" si="8"/>
        <v>6-15 Min</v>
      </c>
    </row>
    <row r="134" spans="1:21" x14ac:dyDescent="0.3">
      <c r="A134">
        <v>132</v>
      </c>
      <c r="B134">
        <v>464</v>
      </c>
      <c r="C134" t="str">
        <f t="shared" si="6"/>
        <v>07:44</v>
      </c>
      <c r="D134" s="3">
        <v>42968</v>
      </c>
      <c r="E134">
        <v>1</v>
      </c>
      <c r="F134">
        <v>21</v>
      </c>
      <c r="G134">
        <v>8</v>
      </c>
      <c r="H134">
        <v>2017</v>
      </c>
      <c r="I134" t="s">
        <v>32</v>
      </c>
      <c r="J134">
        <v>392</v>
      </c>
      <c r="K134">
        <v>94</v>
      </c>
      <c r="L134">
        <v>96.33</v>
      </c>
      <c r="M134">
        <v>4675</v>
      </c>
      <c r="N134">
        <v>129</v>
      </c>
      <c r="O134">
        <v>229</v>
      </c>
      <c r="P134">
        <v>103996</v>
      </c>
      <c r="Q134">
        <v>6632.7327999999998</v>
      </c>
      <c r="R134">
        <v>119</v>
      </c>
      <c r="S134" t="s">
        <v>34</v>
      </c>
      <c r="T134" s="2">
        <f t="shared" si="7"/>
        <v>1.1008198943259826E-2</v>
      </c>
      <c r="U134" t="str">
        <f t="shared" si="8"/>
        <v>6-15 Min</v>
      </c>
    </row>
    <row r="135" spans="1:21" x14ac:dyDescent="0.3">
      <c r="A135">
        <v>133</v>
      </c>
      <c r="B135">
        <v>638</v>
      </c>
      <c r="C135" t="str">
        <f t="shared" si="6"/>
        <v>10:38</v>
      </c>
      <c r="D135" s="3">
        <v>42970</v>
      </c>
      <c r="E135">
        <v>2</v>
      </c>
      <c r="F135">
        <v>23</v>
      </c>
      <c r="G135">
        <v>8</v>
      </c>
      <c r="H135">
        <v>2017</v>
      </c>
      <c r="I135" t="s">
        <v>27</v>
      </c>
      <c r="J135">
        <v>510</v>
      </c>
      <c r="K135">
        <v>114</v>
      </c>
      <c r="L135">
        <v>95.99</v>
      </c>
      <c r="M135">
        <v>4281</v>
      </c>
      <c r="N135">
        <v>94</v>
      </c>
      <c r="O135">
        <v>283</v>
      </c>
      <c r="P135">
        <v>90385</v>
      </c>
      <c r="Q135">
        <v>7112.777</v>
      </c>
      <c r="R135">
        <v>86</v>
      </c>
      <c r="S135" t="s">
        <v>34</v>
      </c>
      <c r="T135" s="2">
        <f t="shared" si="7"/>
        <v>1.046216156107139E-2</v>
      </c>
      <c r="U135" t="str">
        <f t="shared" si="8"/>
        <v>6-15 Min</v>
      </c>
    </row>
    <row r="136" spans="1:21" x14ac:dyDescent="0.3">
      <c r="A136">
        <v>134</v>
      </c>
      <c r="B136">
        <v>809</v>
      </c>
      <c r="C136" t="str">
        <f t="shared" si="6"/>
        <v>13:29</v>
      </c>
      <c r="D136" s="3">
        <v>42972</v>
      </c>
      <c r="E136">
        <v>2</v>
      </c>
      <c r="F136">
        <v>25</v>
      </c>
      <c r="G136">
        <v>8</v>
      </c>
      <c r="H136">
        <v>2017</v>
      </c>
      <c r="I136" t="s">
        <v>23</v>
      </c>
      <c r="J136">
        <v>735</v>
      </c>
      <c r="K136">
        <v>182</v>
      </c>
      <c r="L136">
        <v>97.18</v>
      </c>
      <c r="M136">
        <v>6233</v>
      </c>
      <c r="N136">
        <v>251</v>
      </c>
      <c r="O136">
        <v>343</v>
      </c>
      <c r="P136">
        <v>125006</v>
      </c>
      <c r="Q136">
        <v>11925.7176</v>
      </c>
      <c r="R136">
        <v>233</v>
      </c>
      <c r="S136" t="s">
        <v>34</v>
      </c>
      <c r="T136" s="2">
        <f t="shared" si="7"/>
        <v>1.5250653447841069E-2</v>
      </c>
      <c r="U136" t="str">
        <f t="shared" si="8"/>
        <v>6-15 Min</v>
      </c>
    </row>
    <row r="137" spans="1:21" x14ac:dyDescent="0.3">
      <c r="A137">
        <v>135</v>
      </c>
      <c r="B137">
        <v>527</v>
      </c>
      <c r="C137" t="str">
        <f t="shared" si="6"/>
        <v>08:47</v>
      </c>
      <c r="D137" s="3">
        <v>42975</v>
      </c>
      <c r="E137">
        <v>3</v>
      </c>
      <c r="F137">
        <v>28</v>
      </c>
      <c r="G137">
        <v>8</v>
      </c>
      <c r="H137">
        <v>2017</v>
      </c>
      <c r="I137" t="s">
        <v>32</v>
      </c>
      <c r="J137">
        <v>401</v>
      </c>
      <c r="K137">
        <v>123</v>
      </c>
      <c r="L137">
        <v>96.06</v>
      </c>
      <c r="M137">
        <v>3945</v>
      </c>
      <c r="N137">
        <v>137</v>
      </c>
      <c r="O137">
        <v>234</v>
      </c>
      <c r="P137">
        <v>88470</v>
      </c>
      <c r="Q137">
        <v>5753.8732</v>
      </c>
      <c r="R137">
        <v>127</v>
      </c>
      <c r="S137" t="s">
        <v>34</v>
      </c>
      <c r="T137" s="2">
        <f t="shared" si="7"/>
        <v>9.5321916445317116E-3</v>
      </c>
      <c r="U137" t="str">
        <f t="shared" si="8"/>
        <v>6-15 Min</v>
      </c>
    </row>
    <row r="138" spans="1:21" x14ac:dyDescent="0.3">
      <c r="A138">
        <v>136</v>
      </c>
      <c r="B138">
        <v>659</v>
      </c>
      <c r="C138" t="str">
        <f t="shared" si="6"/>
        <v>10:59</v>
      </c>
      <c r="D138" s="3">
        <v>42978</v>
      </c>
      <c r="E138">
        <v>3</v>
      </c>
      <c r="F138">
        <v>31</v>
      </c>
      <c r="G138">
        <v>8</v>
      </c>
      <c r="H138">
        <v>2017</v>
      </c>
      <c r="I138" t="s">
        <v>21</v>
      </c>
      <c r="J138">
        <v>889</v>
      </c>
      <c r="K138">
        <v>423</v>
      </c>
      <c r="L138">
        <v>97.82</v>
      </c>
      <c r="M138">
        <v>6647</v>
      </c>
      <c r="N138">
        <v>121</v>
      </c>
      <c r="O138">
        <v>270</v>
      </c>
      <c r="P138">
        <v>146987</v>
      </c>
      <c r="Q138">
        <v>11063.0134</v>
      </c>
      <c r="R138">
        <v>113</v>
      </c>
      <c r="S138" t="s">
        <v>34</v>
      </c>
      <c r="T138" s="2">
        <f t="shared" si="7"/>
        <v>1.6976216893897493E-2</v>
      </c>
      <c r="U138" t="str">
        <f t="shared" si="8"/>
        <v>6-15 Min</v>
      </c>
    </row>
    <row r="139" spans="1:21" x14ac:dyDescent="0.3">
      <c r="A139">
        <v>137</v>
      </c>
      <c r="B139">
        <v>660</v>
      </c>
      <c r="C139" t="str">
        <f t="shared" si="6"/>
        <v>11:00</v>
      </c>
      <c r="D139" s="3">
        <v>42980</v>
      </c>
      <c r="E139">
        <v>2</v>
      </c>
      <c r="F139">
        <v>2</v>
      </c>
      <c r="G139">
        <v>9</v>
      </c>
      <c r="H139">
        <v>2017</v>
      </c>
      <c r="I139" t="s">
        <v>38</v>
      </c>
      <c r="J139">
        <v>325</v>
      </c>
      <c r="K139">
        <v>160</v>
      </c>
      <c r="L139">
        <v>97.6</v>
      </c>
      <c r="M139">
        <v>6377</v>
      </c>
      <c r="N139">
        <v>142</v>
      </c>
      <c r="O139">
        <v>300</v>
      </c>
      <c r="P139">
        <v>190708</v>
      </c>
      <c r="Q139">
        <v>15929.1587</v>
      </c>
      <c r="R139">
        <v>136</v>
      </c>
      <c r="S139" t="s">
        <v>34</v>
      </c>
      <c r="T139" s="2">
        <f t="shared" si="7"/>
        <v>1.463636139287908E-2</v>
      </c>
      <c r="U139" t="str">
        <f t="shared" si="8"/>
        <v>6-15 Min</v>
      </c>
    </row>
    <row r="140" spans="1:21" x14ac:dyDescent="0.3">
      <c r="A140">
        <v>138</v>
      </c>
      <c r="B140">
        <v>570</v>
      </c>
      <c r="C140" t="str">
        <f t="shared" si="6"/>
        <v>09:30</v>
      </c>
      <c r="D140" s="3">
        <v>42982</v>
      </c>
      <c r="E140">
        <v>2</v>
      </c>
      <c r="F140">
        <v>4</v>
      </c>
      <c r="G140">
        <v>9</v>
      </c>
      <c r="H140">
        <v>2017</v>
      </c>
      <c r="I140" t="s">
        <v>32</v>
      </c>
      <c r="J140">
        <v>436</v>
      </c>
      <c r="K140">
        <v>135</v>
      </c>
      <c r="L140">
        <v>97.44</v>
      </c>
      <c r="M140">
        <v>4333</v>
      </c>
      <c r="N140">
        <v>46</v>
      </c>
      <c r="O140">
        <v>264</v>
      </c>
      <c r="P140">
        <v>106571</v>
      </c>
      <c r="Q140">
        <v>7816.3055000000004</v>
      </c>
      <c r="R140">
        <v>42</v>
      </c>
      <c r="S140" t="s">
        <v>34</v>
      </c>
      <c r="T140" s="2">
        <f t="shared" si="7"/>
        <v>1.0460028602547217E-2</v>
      </c>
      <c r="U140" t="str">
        <f t="shared" si="8"/>
        <v>6-15 Min</v>
      </c>
    </row>
    <row r="141" spans="1:21" x14ac:dyDescent="0.3">
      <c r="A141">
        <v>139</v>
      </c>
      <c r="B141">
        <v>489</v>
      </c>
      <c r="C141" t="str">
        <f t="shared" si="6"/>
        <v>08:09</v>
      </c>
      <c r="D141" s="3">
        <v>42984</v>
      </c>
      <c r="E141">
        <v>2</v>
      </c>
      <c r="F141">
        <v>6</v>
      </c>
      <c r="G141">
        <v>9</v>
      </c>
      <c r="H141">
        <v>2017</v>
      </c>
      <c r="I141" t="s">
        <v>27</v>
      </c>
      <c r="J141">
        <v>572</v>
      </c>
      <c r="K141">
        <v>177</v>
      </c>
      <c r="L141">
        <v>97.26</v>
      </c>
      <c r="M141">
        <v>4872</v>
      </c>
      <c r="N141">
        <v>78</v>
      </c>
      <c r="O141">
        <v>221</v>
      </c>
      <c r="P141">
        <v>110478</v>
      </c>
      <c r="Q141">
        <v>6803.6151</v>
      </c>
      <c r="R141">
        <v>74</v>
      </c>
      <c r="S141" t="s">
        <v>34</v>
      </c>
      <c r="T141" s="2">
        <f t="shared" si="7"/>
        <v>1.1989359864379672E-2</v>
      </c>
      <c r="U141" t="str">
        <f t="shared" si="8"/>
        <v>6-15 Min</v>
      </c>
    </row>
    <row r="142" spans="1:21" x14ac:dyDescent="0.3">
      <c r="A142">
        <v>140</v>
      </c>
      <c r="B142">
        <v>628</v>
      </c>
      <c r="C142" t="str">
        <f t="shared" si="6"/>
        <v>10:28</v>
      </c>
      <c r="D142" s="3">
        <v>42988</v>
      </c>
      <c r="E142">
        <v>4</v>
      </c>
      <c r="F142">
        <v>10</v>
      </c>
      <c r="G142">
        <v>9</v>
      </c>
      <c r="H142">
        <v>2017</v>
      </c>
      <c r="I142" t="s">
        <v>37</v>
      </c>
      <c r="J142">
        <v>547</v>
      </c>
      <c r="K142">
        <v>539</v>
      </c>
      <c r="L142">
        <v>97.66</v>
      </c>
      <c r="M142">
        <v>9264</v>
      </c>
      <c r="N142">
        <v>535</v>
      </c>
      <c r="O142">
        <v>283</v>
      </c>
      <c r="P142">
        <v>290626</v>
      </c>
      <c r="Q142">
        <v>22848.503199999999</v>
      </c>
      <c r="R142">
        <v>507</v>
      </c>
      <c r="S142" t="s">
        <v>34</v>
      </c>
      <c r="T142" s="2">
        <f t="shared" si="7"/>
        <v>2.2076120725196515E-2</v>
      </c>
      <c r="U142" t="str">
        <f t="shared" si="8"/>
        <v>6-15 Min</v>
      </c>
    </row>
    <row r="143" spans="1:21" x14ac:dyDescent="0.3">
      <c r="A143">
        <v>141</v>
      </c>
      <c r="B143">
        <v>468</v>
      </c>
      <c r="C143" t="str">
        <f t="shared" si="6"/>
        <v>07:48</v>
      </c>
      <c r="D143" s="3">
        <v>42990</v>
      </c>
      <c r="E143">
        <v>2</v>
      </c>
      <c r="F143">
        <v>12</v>
      </c>
      <c r="G143">
        <v>9</v>
      </c>
      <c r="H143">
        <v>2017</v>
      </c>
      <c r="I143" t="s">
        <v>25</v>
      </c>
      <c r="J143">
        <v>562</v>
      </c>
      <c r="K143">
        <v>193</v>
      </c>
      <c r="L143">
        <v>95.39</v>
      </c>
      <c r="M143">
        <v>3908</v>
      </c>
      <c r="N143">
        <v>30</v>
      </c>
      <c r="O143">
        <v>208</v>
      </c>
      <c r="P143">
        <v>64203</v>
      </c>
      <c r="Q143">
        <v>3722.7327</v>
      </c>
      <c r="R143">
        <v>27</v>
      </c>
      <c r="S143" t="s">
        <v>34</v>
      </c>
      <c r="T143" s="2">
        <f t="shared" si="7"/>
        <v>9.9459855982213866E-3</v>
      </c>
      <c r="U143" t="str">
        <f t="shared" si="8"/>
        <v>6-15 Min</v>
      </c>
    </row>
    <row r="144" spans="1:21" x14ac:dyDescent="0.3">
      <c r="A144">
        <v>142</v>
      </c>
      <c r="B144">
        <v>520</v>
      </c>
      <c r="C144" t="str">
        <f t="shared" si="6"/>
        <v>08:40</v>
      </c>
      <c r="D144" s="3">
        <v>42993</v>
      </c>
      <c r="E144">
        <v>3</v>
      </c>
      <c r="F144">
        <v>15</v>
      </c>
      <c r="G144">
        <v>9</v>
      </c>
      <c r="H144">
        <v>2017</v>
      </c>
      <c r="I144" t="s">
        <v>23</v>
      </c>
      <c r="J144">
        <v>1121</v>
      </c>
      <c r="K144">
        <v>1628</v>
      </c>
      <c r="L144">
        <v>98.04</v>
      </c>
      <c r="M144">
        <v>20908</v>
      </c>
      <c r="N144">
        <v>1877</v>
      </c>
      <c r="O144">
        <v>206</v>
      </c>
      <c r="P144">
        <v>562751</v>
      </c>
      <c r="Q144">
        <v>32216.5972</v>
      </c>
      <c r="R144">
        <v>1770</v>
      </c>
      <c r="S144" t="s">
        <v>34</v>
      </c>
      <c r="T144" s="2">
        <f t="shared" si="7"/>
        <v>5.0459399806374289E-2</v>
      </c>
      <c r="U144" t="str">
        <f t="shared" si="8"/>
        <v>6-15 Min</v>
      </c>
    </row>
    <row r="145" spans="1:21" x14ac:dyDescent="0.3">
      <c r="A145">
        <v>143</v>
      </c>
      <c r="B145">
        <v>462</v>
      </c>
      <c r="C145" t="str">
        <f t="shared" si="6"/>
        <v>07:42</v>
      </c>
      <c r="D145" s="3">
        <v>42996</v>
      </c>
      <c r="E145">
        <v>3</v>
      </c>
      <c r="F145">
        <v>18</v>
      </c>
      <c r="G145">
        <v>9</v>
      </c>
      <c r="H145">
        <v>2017</v>
      </c>
      <c r="I145" t="s">
        <v>32</v>
      </c>
      <c r="J145">
        <v>635</v>
      </c>
      <c r="K145">
        <v>455</v>
      </c>
      <c r="L145">
        <v>93.97</v>
      </c>
      <c r="M145">
        <v>7370</v>
      </c>
      <c r="N145">
        <v>265</v>
      </c>
      <c r="O145">
        <v>195</v>
      </c>
      <c r="P145">
        <v>197185</v>
      </c>
      <c r="Q145">
        <v>10724.3274</v>
      </c>
      <c r="R145">
        <v>237</v>
      </c>
      <c r="S145" t="s">
        <v>34</v>
      </c>
      <c r="T145" s="2">
        <f t="shared" si="7"/>
        <v>1.8044829114508453E-2</v>
      </c>
      <c r="U145" t="str">
        <f t="shared" si="8"/>
        <v>6-15 Min</v>
      </c>
    </row>
    <row r="146" spans="1:21" x14ac:dyDescent="0.3">
      <c r="A146">
        <v>144</v>
      </c>
      <c r="B146">
        <v>541</v>
      </c>
      <c r="C146" t="str">
        <f t="shared" si="6"/>
        <v>09:01</v>
      </c>
      <c r="D146" s="3">
        <v>42999</v>
      </c>
      <c r="E146">
        <v>3</v>
      </c>
      <c r="F146">
        <v>21</v>
      </c>
      <c r="G146">
        <v>9</v>
      </c>
      <c r="H146">
        <v>2017</v>
      </c>
      <c r="I146" t="s">
        <v>21</v>
      </c>
      <c r="J146">
        <v>485</v>
      </c>
      <c r="K146">
        <v>153</v>
      </c>
      <c r="L146">
        <v>84.99</v>
      </c>
      <c r="M146">
        <v>4631</v>
      </c>
      <c r="N146">
        <v>178</v>
      </c>
      <c r="O146">
        <v>218</v>
      </c>
      <c r="P146">
        <v>142652</v>
      </c>
      <c r="Q146">
        <v>8653.6075999999994</v>
      </c>
      <c r="R146">
        <v>157</v>
      </c>
      <c r="S146" t="s">
        <v>34</v>
      </c>
      <c r="T146" s="2">
        <f t="shared" si="7"/>
        <v>1.1238558463870573E-2</v>
      </c>
      <c r="U146" t="str">
        <f t="shared" si="8"/>
        <v>6-15 Min</v>
      </c>
    </row>
    <row r="147" spans="1:21" x14ac:dyDescent="0.3">
      <c r="A147">
        <v>145</v>
      </c>
      <c r="B147">
        <v>840</v>
      </c>
      <c r="C147" t="str">
        <f t="shared" si="6"/>
        <v>14:00</v>
      </c>
      <c r="D147" s="3">
        <v>43002</v>
      </c>
      <c r="E147">
        <v>3</v>
      </c>
      <c r="F147">
        <v>24</v>
      </c>
      <c r="G147">
        <v>9</v>
      </c>
      <c r="H147">
        <v>2017</v>
      </c>
      <c r="I147" t="s">
        <v>37</v>
      </c>
      <c r="J147">
        <v>1414</v>
      </c>
      <c r="K147">
        <v>608</v>
      </c>
      <c r="L147">
        <v>95.13</v>
      </c>
      <c r="M147">
        <v>15243</v>
      </c>
      <c r="N147">
        <v>880</v>
      </c>
      <c r="O147">
        <v>280</v>
      </c>
      <c r="P147">
        <v>365711</v>
      </c>
      <c r="Q147">
        <v>28471.6783</v>
      </c>
      <c r="R147">
        <v>830</v>
      </c>
      <c r="S147" t="s">
        <v>34</v>
      </c>
      <c r="T147" s="2">
        <f t="shared" si="7"/>
        <v>3.6825528919856791E-2</v>
      </c>
      <c r="U147" t="str">
        <f t="shared" si="8"/>
        <v>6-15 Min</v>
      </c>
    </row>
    <row r="148" spans="1:21" x14ac:dyDescent="0.3">
      <c r="A148">
        <v>146</v>
      </c>
      <c r="B148">
        <v>570</v>
      </c>
      <c r="C148" t="str">
        <f t="shared" si="6"/>
        <v>09:30</v>
      </c>
      <c r="D148" s="3">
        <v>43005</v>
      </c>
      <c r="E148">
        <v>3</v>
      </c>
      <c r="F148">
        <v>27</v>
      </c>
      <c r="G148">
        <v>9</v>
      </c>
      <c r="H148">
        <v>2017</v>
      </c>
      <c r="I148" t="s">
        <v>27</v>
      </c>
      <c r="J148">
        <v>515</v>
      </c>
      <c r="K148">
        <v>425</v>
      </c>
      <c r="L148">
        <v>95.7</v>
      </c>
      <c r="M148">
        <v>9545</v>
      </c>
      <c r="N148">
        <v>736</v>
      </c>
      <c r="O148">
        <v>259</v>
      </c>
      <c r="P148">
        <v>320895</v>
      </c>
      <c r="Q148">
        <v>23096.645100000002</v>
      </c>
      <c r="R148">
        <v>702</v>
      </c>
      <c r="S148" t="s">
        <v>35</v>
      </c>
      <c r="T148" s="2">
        <f t="shared" si="7"/>
        <v>2.2364070125959947E-2</v>
      </c>
      <c r="U148" t="str">
        <f t="shared" si="8"/>
        <v>6-15 Min</v>
      </c>
    </row>
    <row r="149" spans="1:21" x14ac:dyDescent="0.3">
      <c r="A149">
        <v>147</v>
      </c>
      <c r="B149">
        <v>514</v>
      </c>
      <c r="C149" t="str">
        <f t="shared" si="6"/>
        <v>08:34</v>
      </c>
      <c r="D149" s="3">
        <v>43008</v>
      </c>
      <c r="E149">
        <v>3</v>
      </c>
      <c r="F149">
        <v>30</v>
      </c>
      <c r="G149">
        <v>9</v>
      </c>
      <c r="H149">
        <v>2017</v>
      </c>
      <c r="I149" t="s">
        <v>38</v>
      </c>
      <c r="J149">
        <v>384</v>
      </c>
      <c r="K149">
        <v>313</v>
      </c>
      <c r="L149">
        <v>97.24</v>
      </c>
      <c r="M149">
        <v>8500</v>
      </c>
      <c r="N149">
        <v>318</v>
      </c>
      <c r="O149">
        <v>245</v>
      </c>
      <c r="P149">
        <v>250061</v>
      </c>
      <c r="Q149">
        <v>17066.268199999999</v>
      </c>
      <c r="R149">
        <v>313</v>
      </c>
      <c r="S149" t="s">
        <v>35</v>
      </c>
      <c r="T149" s="2">
        <f t="shared" si="7"/>
        <v>1.9616819546824378E-2</v>
      </c>
      <c r="U149" t="str">
        <f t="shared" si="8"/>
        <v>6-15 Min</v>
      </c>
    </row>
    <row r="150" spans="1:21" x14ac:dyDescent="0.3">
      <c r="A150">
        <v>148</v>
      </c>
      <c r="B150">
        <v>456</v>
      </c>
      <c r="C150" t="str">
        <f t="shared" si="6"/>
        <v>07:36</v>
      </c>
      <c r="D150" s="3">
        <v>43010</v>
      </c>
      <c r="E150">
        <v>2</v>
      </c>
      <c r="F150">
        <v>2</v>
      </c>
      <c r="G150">
        <v>10</v>
      </c>
      <c r="H150">
        <v>2017</v>
      </c>
      <c r="I150" t="s">
        <v>32</v>
      </c>
      <c r="J150">
        <v>319</v>
      </c>
      <c r="K150">
        <v>184</v>
      </c>
      <c r="L150">
        <v>97.1</v>
      </c>
      <c r="M150">
        <v>6218</v>
      </c>
      <c r="N150">
        <v>210</v>
      </c>
      <c r="O150">
        <v>218</v>
      </c>
      <c r="P150">
        <v>156761</v>
      </c>
      <c r="Q150">
        <v>9504.9892999999993</v>
      </c>
      <c r="R150">
        <v>202</v>
      </c>
      <c r="S150" t="s">
        <v>35</v>
      </c>
      <c r="T150" s="2">
        <f t="shared" si="7"/>
        <v>1.4335614240970605E-2</v>
      </c>
      <c r="U150" t="str">
        <f t="shared" si="8"/>
        <v>6-15 Min</v>
      </c>
    </row>
    <row r="151" spans="1:21" x14ac:dyDescent="0.3">
      <c r="A151">
        <v>149</v>
      </c>
      <c r="B151">
        <v>862</v>
      </c>
      <c r="C151" t="str">
        <f t="shared" si="6"/>
        <v>14:22</v>
      </c>
      <c r="D151" s="3">
        <v>43014</v>
      </c>
      <c r="E151">
        <v>4</v>
      </c>
      <c r="F151">
        <v>6</v>
      </c>
      <c r="G151">
        <v>10</v>
      </c>
      <c r="H151">
        <v>2017</v>
      </c>
      <c r="I151" t="s">
        <v>23</v>
      </c>
      <c r="J151">
        <v>641</v>
      </c>
      <c r="K151">
        <v>745</v>
      </c>
      <c r="L151">
        <v>96.8</v>
      </c>
      <c r="M151">
        <v>13322</v>
      </c>
      <c r="N151">
        <v>2154</v>
      </c>
      <c r="O151">
        <v>312</v>
      </c>
      <c r="P151">
        <v>458985</v>
      </c>
      <c r="Q151">
        <v>39841.483099999998</v>
      </c>
      <c r="R151">
        <v>2097</v>
      </c>
      <c r="S151" t="s">
        <v>35</v>
      </c>
      <c r="T151" s="2">
        <f t="shared" si="7"/>
        <v>3.1371553973544956E-2</v>
      </c>
      <c r="U151" t="str">
        <f t="shared" si="8"/>
        <v>6-15 Min</v>
      </c>
    </row>
    <row r="152" spans="1:21" x14ac:dyDescent="0.3">
      <c r="A152">
        <v>150</v>
      </c>
      <c r="B152">
        <v>723</v>
      </c>
      <c r="C152" t="str">
        <f t="shared" si="6"/>
        <v>12:03</v>
      </c>
      <c r="D152" s="3">
        <v>43016</v>
      </c>
      <c r="E152">
        <v>2</v>
      </c>
      <c r="F152">
        <v>8</v>
      </c>
      <c r="G152">
        <v>10</v>
      </c>
      <c r="H152">
        <v>2017</v>
      </c>
      <c r="I152" t="s">
        <v>37</v>
      </c>
      <c r="J152">
        <v>403</v>
      </c>
      <c r="K152">
        <v>165</v>
      </c>
      <c r="L152">
        <v>95.81</v>
      </c>
      <c r="M152">
        <v>7686</v>
      </c>
      <c r="N152">
        <v>259</v>
      </c>
      <c r="O152">
        <v>338</v>
      </c>
      <c r="P152">
        <v>273998</v>
      </c>
      <c r="Q152">
        <v>25794.617699999999</v>
      </c>
      <c r="R152">
        <v>239</v>
      </c>
      <c r="S152" t="s">
        <v>35</v>
      </c>
      <c r="T152" s="2">
        <f t="shared" si="7"/>
        <v>1.7605439658528697E-2</v>
      </c>
      <c r="U152" t="str">
        <f t="shared" si="8"/>
        <v>6-15 Min</v>
      </c>
    </row>
    <row r="153" spans="1:21" x14ac:dyDescent="0.3">
      <c r="A153">
        <v>151</v>
      </c>
      <c r="B153">
        <v>951</v>
      </c>
      <c r="C153" t="str">
        <f t="shared" si="6"/>
        <v>15:51</v>
      </c>
      <c r="D153" s="3">
        <v>43019</v>
      </c>
      <c r="E153">
        <v>3</v>
      </c>
      <c r="F153">
        <v>11</v>
      </c>
      <c r="G153">
        <v>10</v>
      </c>
      <c r="H153">
        <v>2017</v>
      </c>
      <c r="I153" t="s">
        <v>27</v>
      </c>
      <c r="J153">
        <v>391</v>
      </c>
      <c r="K153">
        <v>340</v>
      </c>
      <c r="L153">
        <v>96.25</v>
      </c>
      <c r="M153">
        <v>9957</v>
      </c>
      <c r="N153">
        <v>587</v>
      </c>
      <c r="O153">
        <v>389</v>
      </c>
      <c r="P153">
        <v>358968</v>
      </c>
      <c r="Q153">
        <v>38868.957300000002</v>
      </c>
      <c r="R153">
        <v>571</v>
      </c>
      <c r="S153" t="s">
        <v>35</v>
      </c>
      <c r="T153" s="2">
        <f t="shared" si="7"/>
        <v>2.2797060706367181E-2</v>
      </c>
      <c r="U153" t="str">
        <f t="shared" si="8"/>
        <v>16-30 Min</v>
      </c>
    </row>
    <row r="154" spans="1:21" x14ac:dyDescent="0.3">
      <c r="A154">
        <v>152</v>
      </c>
      <c r="B154">
        <v>522</v>
      </c>
      <c r="C154" t="str">
        <f t="shared" si="6"/>
        <v>08:42</v>
      </c>
      <c r="D154" s="3">
        <v>43022</v>
      </c>
      <c r="E154">
        <v>3</v>
      </c>
      <c r="F154">
        <v>14</v>
      </c>
      <c r="G154">
        <v>10</v>
      </c>
      <c r="H154">
        <v>2017</v>
      </c>
      <c r="I154" t="s">
        <v>38</v>
      </c>
      <c r="J154">
        <v>751</v>
      </c>
      <c r="K154">
        <v>1187</v>
      </c>
      <c r="L154">
        <v>97.44</v>
      </c>
      <c r="M154">
        <v>10545</v>
      </c>
      <c r="N154">
        <v>557</v>
      </c>
      <c r="O154">
        <v>266</v>
      </c>
      <c r="P154">
        <v>339580</v>
      </c>
      <c r="Q154">
        <v>25154.438099999999</v>
      </c>
      <c r="R154">
        <v>537</v>
      </c>
      <c r="S154" t="s">
        <v>35</v>
      </c>
      <c r="T154" s="2">
        <f t="shared" si="7"/>
        <v>2.6625721257258751E-2</v>
      </c>
      <c r="U154" t="str">
        <f t="shared" si="8"/>
        <v>6-15 Min</v>
      </c>
    </row>
    <row r="155" spans="1:21" x14ac:dyDescent="0.3">
      <c r="A155">
        <v>153</v>
      </c>
      <c r="B155">
        <v>544</v>
      </c>
      <c r="C155" t="str">
        <f t="shared" si="6"/>
        <v>09:04</v>
      </c>
      <c r="D155" s="3">
        <v>43026</v>
      </c>
      <c r="E155">
        <v>4</v>
      </c>
      <c r="F155">
        <v>18</v>
      </c>
      <c r="G155">
        <v>10</v>
      </c>
      <c r="H155">
        <v>2017</v>
      </c>
      <c r="I155" t="s">
        <v>27</v>
      </c>
      <c r="J155">
        <v>481</v>
      </c>
      <c r="K155">
        <v>280</v>
      </c>
      <c r="L155">
        <v>97.31</v>
      </c>
      <c r="M155">
        <v>6230</v>
      </c>
      <c r="N155">
        <v>186</v>
      </c>
      <c r="O155">
        <v>255</v>
      </c>
      <c r="P155">
        <v>193306</v>
      </c>
      <c r="Q155">
        <v>13703.577799999999</v>
      </c>
      <c r="R155">
        <v>168</v>
      </c>
      <c r="S155" t="s">
        <v>35</v>
      </c>
      <c r="T155" s="2">
        <f t="shared" si="7"/>
        <v>1.491151304249747E-2</v>
      </c>
      <c r="U155" t="str">
        <f t="shared" si="8"/>
        <v>6-15 Min</v>
      </c>
    </row>
    <row r="156" spans="1:21" x14ac:dyDescent="0.3">
      <c r="A156">
        <v>154</v>
      </c>
      <c r="B156">
        <v>622</v>
      </c>
      <c r="C156" t="str">
        <f t="shared" si="6"/>
        <v>10:22</v>
      </c>
      <c r="D156" s="3">
        <v>43030</v>
      </c>
      <c r="E156">
        <v>4</v>
      </c>
      <c r="F156">
        <v>22</v>
      </c>
      <c r="G156">
        <v>10</v>
      </c>
      <c r="H156">
        <v>2017</v>
      </c>
      <c r="I156" t="s">
        <v>37</v>
      </c>
      <c r="J156">
        <v>415</v>
      </c>
      <c r="K156">
        <v>373</v>
      </c>
      <c r="L156">
        <v>97.44</v>
      </c>
      <c r="M156">
        <v>6426</v>
      </c>
      <c r="N156">
        <v>213</v>
      </c>
      <c r="O156">
        <v>314</v>
      </c>
      <c r="P156">
        <v>200147</v>
      </c>
      <c r="Q156">
        <v>17504.456600000001</v>
      </c>
      <c r="R156">
        <v>209</v>
      </c>
      <c r="S156" t="s">
        <v>35</v>
      </c>
      <c r="T156" s="2">
        <f t="shared" si="7"/>
        <v>1.5387162793388179E-2</v>
      </c>
      <c r="U156" t="str">
        <f t="shared" si="8"/>
        <v>6-15 Min</v>
      </c>
    </row>
    <row r="157" spans="1:21" x14ac:dyDescent="0.3">
      <c r="A157">
        <v>155</v>
      </c>
      <c r="B157">
        <v>623</v>
      </c>
      <c r="C157" t="str">
        <f t="shared" si="6"/>
        <v>10:23</v>
      </c>
      <c r="D157" s="3">
        <v>43033</v>
      </c>
      <c r="E157">
        <v>3</v>
      </c>
      <c r="F157">
        <v>25</v>
      </c>
      <c r="G157">
        <v>10</v>
      </c>
      <c r="H157">
        <v>2017</v>
      </c>
      <c r="I157" t="s">
        <v>27</v>
      </c>
      <c r="J157">
        <v>422</v>
      </c>
      <c r="K157">
        <v>388</v>
      </c>
      <c r="L157">
        <v>97.9</v>
      </c>
      <c r="M157">
        <v>7830</v>
      </c>
      <c r="N157">
        <v>272</v>
      </c>
      <c r="O157">
        <v>285</v>
      </c>
      <c r="P157">
        <v>245452</v>
      </c>
      <c r="Q157">
        <v>19449.128400000001</v>
      </c>
      <c r="R157">
        <v>253</v>
      </c>
      <c r="S157" t="s">
        <v>35</v>
      </c>
      <c r="T157" s="2">
        <f t="shared" si="7"/>
        <v>1.8428761648859697E-2</v>
      </c>
      <c r="U157" t="str">
        <f t="shared" si="8"/>
        <v>6-15 Min</v>
      </c>
    </row>
    <row r="158" spans="1:21" x14ac:dyDescent="0.3">
      <c r="A158">
        <v>156</v>
      </c>
      <c r="B158">
        <v>404</v>
      </c>
      <c r="C158" t="str">
        <f t="shared" si="6"/>
        <v>06:44</v>
      </c>
      <c r="D158" s="3">
        <v>43035</v>
      </c>
      <c r="E158">
        <v>2</v>
      </c>
      <c r="F158">
        <v>27</v>
      </c>
      <c r="G158">
        <v>10</v>
      </c>
      <c r="H158">
        <v>2017</v>
      </c>
      <c r="I158" t="s">
        <v>23</v>
      </c>
      <c r="J158">
        <v>393</v>
      </c>
      <c r="K158">
        <v>404</v>
      </c>
      <c r="L158">
        <v>97.92</v>
      </c>
      <c r="M158">
        <v>3623</v>
      </c>
      <c r="N158">
        <v>87</v>
      </c>
      <c r="O158">
        <v>112</v>
      </c>
      <c r="P158">
        <v>86272</v>
      </c>
      <c r="Q158">
        <v>2695.4582</v>
      </c>
      <c r="R158">
        <v>84</v>
      </c>
      <c r="S158" t="s">
        <v>35</v>
      </c>
      <c r="T158" s="2">
        <f t="shared" si="7"/>
        <v>9.4276766768472062E-3</v>
      </c>
      <c r="U158" t="str">
        <f t="shared" si="8"/>
        <v>6-15 Min</v>
      </c>
    </row>
    <row r="159" spans="1:21" x14ac:dyDescent="0.3">
      <c r="A159">
        <v>157</v>
      </c>
      <c r="B159">
        <v>861</v>
      </c>
      <c r="C159" t="str">
        <f t="shared" si="6"/>
        <v>14:21</v>
      </c>
      <c r="D159" s="3">
        <v>43038</v>
      </c>
      <c r="E159">
        <v>3</v>
      </c>
      <c r="F159">
        <v>30</v>
      </c>
      <c r="G159">
        <v>10</v>
      </c>
      <c r="H159">
        <v>2017</v>
      </c>
      <c r="I159" t="s">
        <v>32</v>
      </c>
      <c r="J159">
        <v>453</v>
      </c>
      <c r="K159">
        <v>299</v>
      </c>
      <c r="L159">
        <v>97.97</v>
      </c>
      <c r="M159">
        <v>8845</v>
      </c>
      <c r="N159">
        <v>295</v>
      </c>
      <c r="O159">
        <v>362</v>
      </c>
      <c r="P159">
        <v>298148</v>
      </c>
      <c r="Q159">
        <v>30053.057700000001</v>
      </c>
      <c r="R159">
        <v>275</v>
      </c>
      <c r="S159" t="s">
        <v>35</v>
      </c>
      <c r="T159" s="2">
        <f t="shared" si="7"/>
        <v>2.0470002956493809E-2</v>
      </c>
      <c r="U159" t="str">
        <f t="shared" si="8"/>
        <v>6-15 Min</v>
      </c>
    </row>
    <row r="160" spans="1:21" x14ac:dyDescent="0.3">
      <c r="A160">
        <v>158</v>
      </c>
      <c r="B160">
        <v>408</v>
      </c>
      <c r="C160" t="str">
        <f t="shared" si="6"/>
        <v>06:48</v>
      </c>
      <c r="D160" s="3">
        <v>43040</v>
      </c>
      <c r="E160">
        <v>2</v>
      </c>
      <c r="F160">
        <v>1</v>
      </c>
      <c r="G160">
        <v>11</v>
      </c>
      <c r="H160">
        <v>2017</v>
      </c>
      <c r="I160" t="s">
        <v>27</v>
      </c>
      <c r="J160">
        <v>399</v>
      </c>
      <c r="K160">
        <v>276</v>
      </c>
      <c r="L160">
        <v>98.11</v>
      </c>
      <c r="M160">
        <v>8006</v>
      </c>
      <c r="N160">
        <v>200</v>
      </c>
      <c r="O160">
        <v>205</v>
      </c>
      <c r="P160">
        <v>198219</v>
      </c>
      <c r="Q160">
        <v>11338.087799999999</v>
      </c>
      <c r="R160">
        <v>190</v>
      </c>
      <c r="S160" t="s">
        <v>35</v>
      </c>
      <c r="T160" s="2">
        <f t="shared" si="7"/>
        <v>1.8516212948350815E-2</v>
      </c>
      <c r="U160" t="str">
        <f t="shared" si="8"/>
        <v>6-15 Min</v>
      </c>
    </row>
    <row r="161" spans="1:21" x14ac:dyDescent="0.3">
      <c r="A161">
        <v>159</v>
      </c>
      <c r="B161">
        <v>552</v>
      </c>
      <c r="C161" t="str">
        <f t="shared" si="6"/>
        <v>09:12</v>
      </c>
      <c r="D161" s="3">
        <v>43043</v>
      </c>
      <c r="E161">
        <v>3</v>
      </c>
      <c r="F161">
        <v>4</v>
      </c>
      <c r="G161">
        <v>11</v>
      </c>
      <c r="H161">
        <v>2017</v>
      </c>
      <c r="I161" t="s">
        <v>38</v>
      </c>
      <c r="J161">
        <v>314</v>
      </c>
      <c r="K161">
        <v>126</v>
      </c>
      <c r="L161">
        <v>97.5</v>
      </c>
      <c r="M161">
        <v>4843</v>
      </c>
      <c r="N161">
        <v>112</v>
      </c>
      <c r="O161">
        <v>275</v>
      </c>
      <c r="P161">
        <v>153405</v>
      </c>
      <c r="Q161">
        <v>11736.7515</v>
      </c>
      <c r="R161">
        <v>107</v>
      </c>
      <c r="S161" t="s">
        <v>35</v>
      </c>
      <c r="T161" s="2">
        <f t="shared" si="7"/>
        <v>1.1268419883209002E-2</v>
      </c>
      <c r="U161" t="str">
        <f t="shared" si="8"/>
        <v>6-15 Min</v>
      </c>
    </row>
    <row r="162" spans="1:21" x14ac:dyDescent="0.3">
      <c r="A162">
        <v>160</v>
      </c>
      <c r="B162">
        <v>679</v>
      </c>
      <c r="C162" t="str">
        <f t="shared" si="6"/>
        <v>11:19</v>
      </c>
      <c r="D162" s="3">
        <v>43047</v>
      </c>
      <c r="E162">
        <v>4</v>
      </c>
      <c r="F162">
        <v>8</v>
      </c>
      <c r="G162">
        <v>11</v>
      </c>
      <c r="H162">
        <v>2017</v>
      </c>
      <c r="I162" t="s">
        <v>27</v>
      </c>
      <c r="J162">
        <v>483</v>
      </c>
      <c r="K162">
        <v>175</v>
      </c>
      <c r="L162">
        <v>96.33</v>
      </c>
      <c r="M162">
        <v>6515</v>
      </c>
      <c r="N162">
        <v>348</v>
      </c>
      <c r="O162">
        <v>309</v>
      </c>
      <c r="P162">
        <v>171251</v>
      </c>
      <c r="Q162">
        <v>14740.1196</v>
      </c>
      <c r="R162">
        <v>317</v>
      </c>
      <c r="S162" t="s">
        <v>35</v>
      </c>
      <c r="T162" s="2">
        <f t="shared" si="7"/>
        <v>1.5299711493897063E-2</v>
      </c>
      <c r="U162" t="str">
        <f t="shared" si="8"/>
        <v>6-15 Min</v>
      </c>
    </row>
    <row r="163" spans="1:21" x14ac:dyDescent="0.3">
      <c r="A163">
        <v>161</v>
      </c>
      <c r="B163">
        <v>398</v>
      </c>
      <c r="C163" t="str">
        <f t="shared" si="6"/>
        <v>06:38</v>
      </c>
      <c r="D163" s="3">
        <v>43050</v>
      </c>
      <c r="E163">
        <v>3</v>
      </c>
      <c r="F163">
        <v>11</v>
      </c>
      <c r="G163">
        <v>11</v>
      </c>
      <c r="H163">
        <v>2017</v>
      </c>
      <c r="I163" t="s">
        <v>38</v>
      </c>
      <c r="J163">
        <v>352</v>
      </c>
      <c r="K163">
        <v>186</v>
      </c>
      <c r="L163">
        <v>97.63</v>
      </c>
      <c r="M163">
        <v>7046</v>
      </c>
      <c r="N163">
        <v>333</v>
      </c>
      <c r="O163">
        <v>209</v>
      </c>
      <c r="P163">
        <v>216060</v>
      </c>
      <c r="Q163">
        <v>12579.4367</v>
      </c>
      <c r="R163">
        <v>298</v>
      </c>
      <c r="S163" t="s">
        <v>36</v>
      </c>
      <c r="T163" s="2">
        <f t="shared" si="7"/>
        <v>1.6176357447332403E-2</v>
      </c>
      <c r="U163" t="str">
        <f t="shared" si="8"/>
        <v>6-15 Min</v>
      </c>
    </row>
    <row r="164" spans="1:21" x14ac:dyDescent="0.3">
      <c r="A164">
        <v>162</v>
      </c>
      <c r="B164">
        <v>535</v>
      </c>
      <c r="C164" t="str">
        <f t="shared" si="6"/>
        <v>08:55</v>
      </c>
      <c r="D164" s="3">
        <v>43053</v>
      </c>
      <c r="E164">
        <v>3</v>
      </c>
      <c r="F164">
        <v>14</v>
      </c>
      <c r="G164">
        <v>11</v>
      </c>
      <c r="H164">
        <v>2017</v>
      </c>
      <c r="I164" t="s">
        <v>25</v>
      </c>
      <c r="J164">
        <v>542</v>
      </c>
      <c r="K164">
        <v>282</v>
      </c>
      <c r="L164">
        <v>97.04</v>
      </c>
      <c r="M164">
        <v>6253</v>
      </c>
      <c r="N164">
        <v>318</v>
      </c>
      <c r="O164">
        <v>220</v>
      </c>
      <c r="P164">
        <v>177261</v>
      </c>
      <c r="Q164">
        <v>10844.524799999999</v>
      </c>
      <c r="R164">
        <v>280</v>
      </c>
      <c r="S164" t="s">
        <v>36</v>
      </c>
      <c r="T164" s="2">
        <f t="shared" si="7"/>
        <v>1.5094947475576399E-2</v>
      </c>
      <c r="U164" t="str">
        <f t="shared" si="8"/>
        <v>6-15 Min</v>
      </c>
    </row>
    <row r="165" spans="1:21" x14ac:dyDescent="0.3">
      <c r="A165">
        <v>163</v>
      </c>
      <c r="B165">
        <v>511</v>
      </c>
      <c r="C165" t="str">
        <f t="shared" si="6"/>
        <v>08:31</v>
      </c>
      <c r="D165" s="3">
        <v>43056</v>
      </c>
      <c r="E165">
        <v>3</v>
      </c>
      <c r="F165">
        <v>17</v>
      </c>
      <c r="G165">
        <v>11</v>
      </c>
      <c r="H165">
        <v>2017</v>
      </c>
      <c r="I165" t="s">
        <v>23</v>
      </c>
      <c r="J165">
        <v>467</v>
      </c>
      <c r="K165">
        <v>602</v>
      </c>
      <c r="L165">
        <v>97.94</v>
      </c>
      <c r="M165">
        <v>11811</v>
      </c>
      <c r="N165">
        <v>818</v>
      </c>
      <c r="O165">
        <v>238</v>
      </c>
      <c r="P165">
        <v>351454</v>
      </c>
      <c r="Q165">
        <v>23277.549500000001</v>
      </c>
      <c r="R165">
        <v>766</v>
      </c>
      <c r="S165" t="s">
        <v>36</v>
      </c>
      <c r="T165" s="2">
        <f t="shared" si="7"/>
        <v>2.7472505791355663E-2</v>
      </c>
      <c r="U165" t="str">
        <f t="shared" si="8"/>
        <v>6-15 Min</v>
      </c>
    </row>
    <row r="166" spans="1:21" x14ac:dyDescent="0.3">
      <c r="A166">
        <v>164</v>
      </c>
      <c r="B166">
        <v>788</v>
      </c>
      <c r="C166" t="str">
        <f t="shared" si="6"/>
        <v>13:08</v>
      </c>
      <c r="D166" s="3">
        <v>43061</v>
      </c>
      <c r="E166">
        <v>5</v>
      </c>
      <c r="F166">
        <v>22</v>
      </c>
      <c r="G166">
        <v>11</v>
      </c>
      <c r="H166">
        <v>2017</v>
      </c>
      <c r="I166" t="s">
        <v>27</v>
      </c>
      <c r="J166">
        <v>925</v>
      </c>
      <c r="K166">
        <v>260</v>
      </c>
      <c r="L166">
        <v>92.16</v>
      </c>
      <c r="M166">
        <v>8604</v>
      </c>
      <c r="N166">
        <v>605</v>
      </c>
      <c r="O166">
        <v>298</v>
      </c>
      <c r="P166">
        <v>258393</v>
      </c>
      <c r="Q166">
        <v>21440.947400000001</v>
      </c>
      <c r="R166">
        <v>525</v>
      </c>
      <c r="S166" t="s">
        <v>36</v>
      </c>
      <c r="T166" s="2">
        <f t="shared" si="7"/>
        <v>2.0879530993135137E-2</v>
      </c>
      <c r="U166" t="str">
        <f t="shared" si="8"/>
        <v>6-15 Min</v>
      </c>
    </row>
    <row r="167" spans="1:21" x14ac:dyDescent="0.3">
      <c r="A167">
        <v>165</v>
      </c>
      <c r="B167">
        <v>530</v>
      </c>
      <c r="C167" t="str">
        <f t="shared" si="6"/>
        <v>08:50</v>
      </c>
      <c r="D167" s="3">
        <v>43065</v>
      </c>
      <c r="E167">
        <v>4</v>
      </c>
      <c r="F167">
        <v>26</v>
      </c>
      <c r="G167">
        <v>11</v>
      </c>
      <c r="H167">
        <v>2017</v>
      </c>
      <c r="I167" t="s">
        <v>37</v>
      </c>
      <c r="J167">
        <v>577</v>
      </c>
      <c r="K167">
        <v>1404</v>
      </c>
      <c r="L167">
        <v>98.16</v>
      </c>
      <c r="M167">
        <v>14321</v>
      </c>
      <c r="N167">
        <v>1393</v>
      </c>
      <c r="O167">
        <v>237</v>
      </c>
      <c r="P167">
        <v>454370</v>
      </c>
      <c r="Q167">
        <v>29980.015800000001</v>
      </c>
      <c r="R167">
        <v>1325</v>
      </c>
      <c r="S167" t="s">
        <v>36</v>
      </c>
      <c r="T167" s="2">
        <f t="shared" si="7"/>
        <v>3.4771489861077642E-2</v>
      </c>
      <c r="U167" t="str">
        <f t="shared" si="8"/>
        <v>6-15 Min</v>
      </c>
    </row>
    <row r="168" spans="1:21" x14ac:dyDescent="0.3">
      <c r="A168">
        <v>166</v>
      </c>
      <c r="B168">
        <v>789</v>
      </c>
      <c r="C168" t="str">
        <f t="shared" si="6"/>
        <v>13:09</v>
      </c>
      <c r="D168" s="3">
        <v>43067</v>
      </c>
      <c r="E168">
        <v>2</v>
      </c>
      <c r="F168">
        <v>28</v>
      </c>
      <c r="G168">
        <v>11</v>
      </c>
      <c r="H168">
        <v>2017</v>
      </c>
      <c r="I168" t="s">
        <v>25</v>
      </c>
      <c r="J168">
        <v>650</v>
      </c>
      <c r="K168">
        <v>143</v>
      </c>
      <c r="L168">
        <v>96.27</v>
      </c>
      <c r="M168">
        <v>4651</v>
      </c>
      <c r="N168">
        <v>279</v>
      </c>
      <c r="O168">
        <v>325</v>
      </c>
      <c r="P168">
        <v>118352</v>
      </c>
      <c r="Q168">
        <v>10686.0278</v>
      </c>
      <c r="R168">
        <v>257</v>
      </c>
      <c r="S168" t="s">
        <v>36</v>
      </c>
      <c r="T168" s="2">
        <f t="shared" si="7"/>
        <v>1.1611826205600948E-2</v>
      </c>
      <c r="U168" t="str">
        <f t="shared" si="8"/>
        <v>6-15 Min</v>
      </c>
    </row>
    <row r="169" spans="1:21" x14ac:dyDescent="0.3">
      <c r="A169">
        <v>167</v>
      </c>
      <c r="B169">
        <v>520</v>
      </c>
      <c r="C169" t="str">
        <f t="shared" si="6"/>
        <v>08:40</v>
      </c>
      <c r="D169" s="3">
        <v>43070</v>
      </c>
      <c r="E169">
        <v>3</v>
      </c>
      <c r="F169">
        <v>1</v>
      </c>
      <c r="G169">
        <v>12</v>
      </c>
      <c r="H169">
        <v>2017</v>
      </c>
      <c r="I169" t="s">
        <v>23</v>
      </c>
      <c r="J169">
        <v>483</v>
      </c>
      <c r="K169">
        <v>382</v>
      </c>
      <c r="L169">
        <v>97.5</v>
      </c>
      <c r="M169">
        <v>8239</v>
      </c>
      <c r="N169">
        <v>422</v>
      </c>
      <c r="O169">
        <v>247</v>
      </c>
      <c r="P169">
        <v>242798</v>
      </c>
      <c r="Q169">
        <v>16674.6823</v>
      </c>
      <c r="R169">
        <v>393</v>
      </c>
      <c r="S169" t="s">
        <v>36</v>
      </c>
      <c r="T169" s="2">
        <f t="shared" si="7"/>
        <v>1.9418454404076236E-2</v>
      </c>
      <c r="U169" t="str">
        <f t="shared" si="8"/>
        <v>6-15 Min</v>
      </c>
    </row>
    <row r="170" spans="1:21" x14ac:dyDescent="0.3">
      <c r="A170">
        <v>168</v>
      </c>
      <c r="B170">
        <v>587</v>
      </c>
      <c r="C170" t="str">
        <f t="shared" si="6"/>
        <v>09:47</v>
      </c>
      <c r="D170" s="3">
        <v>43074</v>
      </c>
      <c r="E170">
        <v>4</v>
      </c>
      <c r="F170">
        <v>5</v>
      </c>
      <c r="G170">
        <v>12</v>
      </c>
      <c r="H170">
        <v>2017</v>
      </c>
      <c r="I170" t="s">
        <v>25</v>
      </c>
      <c r="J170">
        <v>445</v>
      </c>
      <c r="K170">
        <v>171</v>
      </c>
      <c r="L170">
        <v>91.51</v>
      </c>
      <c r="M170">
        <v>4126</v>
      </c>
      <c r="N170">
        <v>269</v>
      </c>
      <c r="O170">
        <v>280</v>
      </c>
      <c r="P170">
        <v>119680</v>
      </c>
      <c r="Q170">
        <v>9331.3366000000005</v>
      </c>
      <c r="R170">
        <v>227</v>
      </c>
      <c r="S170" t="s">
        <v>36</v>
      </c>
      <c r="T170" s="2">
        <f t="shared" si="7"/>
        <v>1.0114489321631098E-2</v>
      </c>
      <c r="U170" t="str">
        <f t="shared" si="8"/>
        <v>6-15 Min</v>
      </c>
    </row>
    <row r="171" spans="1:21" x14ac:dyDescent="0.3">
      <c r="A171">
        <v>169</v>
      </c>
      <c r="B171">
        <v>794</v>
      </c>
      <c r="C171" t="str">
        <f t="shared" si="6"/>
        <v>13:14</v>
      </c>
      <c r="D171" s="3">
        <v>43078</v>
      </c>
      <c r="E171">
        <v>4</v>
      </c>
      <c r="F171">
        <v>9</v>
      </c>
      <c r="G171">
        <v>12</v>
      </c>
      <c r="H171">
        <v>2017</v>
      </c>
      <c r="I171" t="s">
        <v>38</v>
      </c>
      <c r="J171">
        <v>695</v>
      </c>
      <c r="K171">
        <v>928</v>
      </c>
      <c r="L171">
        <v>97.39</v>
      </c>
      <c r="M171">
        <v>11815</v>
      </c>
      <c r="N171">
        <v>788</v>
      </c>
      <c r="O171">
        <v>362</v>
      </c>
      <c r="P171">
        <v>390067</v>
      </c>
      <c r="Q171">
        <v>39275.582600000002</v>
      </c>
      <c r="R171">
        <v>739</v>
      </c>
      <c r="S171" t="s">
        <v>36</v>
      </c>
      <c r="T171" s="2">
        <f t="shared" si="7"/>
        <v>2.8662696647844519E-2</v>
      </c>
      <c r="U171" t="str">
        <f t="shared" si="8"/>
        <v>6-15 Min</v>
      </c>
    </row>
    <row r="172" spans="1:21" x14ac:dyDescent="0.3">
      <c r="A172">
        <v>170</v>
      </c>
      <c r="B172">
        <v>471</v>
      </c>
      <c r="C172" t="str">
        <f t="shared" si="6"/>
        <v>07:51</v>
      </c>
      <c r="D172" s="3">
        <v>43082</v>
      </c>
      <c r="E172">
        <v>4</v>
      </c>
      <c r="F172">
        <v>13</v>
      </c>
      <c r="G172">
        <v>12</v>
      </c>
      <c r="H172">
        <v>2017</v>
      </c>
      <c r="I172" t="s">
        <v>27</v>
      </c>
      <c r="J172">
        <v>384</v>
      </c>
      <c r="K172">
        <v>133</v>
      </c>
      <c r="L172">
        <v>96.27</v>
      </c>
      <c r="M172">
        <v>4573</v>
      </c>
      <c r="N172">
        <v>247</v>
      </c>
      <c r="O172">
        <v>230</v>
      </c>
      <c r="P172">
        <v>101854</v>
      </c>
      <c r="Q172">
        <v>6516.5852000000004</v>
      </c>
      <c r="R172">
        <v>222</v>
      </c>
      <c r="S172" t="s">
        <v>36</v>
      </c>
      <c r="T172" s="2">
        <f t="shared" si="7"/>
        <v>1.0856758888043503E-2</v>
      </c>
      <c r="U172" t="str">
        <f t="shared" si="8"/>
        <v>6-15 Min</v>
      </c>
    </row>
    <row r="173" spans="1:21" x14ac:dyDescent="0.3">
      <c r="A173">
        <v>171</v>
      </c>
      <c r="B173">
        <v>647</v>
      </c>
      <c r="C173" t="str">
        <f t="shared" si="6"/>
        <v>10:47</v>
      </c>
      <c r="D173" s="3">
        <v>43088</v>
      </c>
      <c r="E173">
        <v>6</v>
      </c>
      <c r="F173">
        <v>19</v>
      </c>
      <c r="G173">
        <v>12</v>
      </c>
      <c r="H173">
        <v>2017</v>
      </c>
      <c r="I173" t="s">
        <v>25</v>
      </c>
      <c r="J173">
        <v>528</v>
      </c>
      <c r="K173">
        <v>176</v>
      </c>
      <c r="L173">
        <v>97.29</v>
      </c>
      <c r="M173">
        <v>5306</v>
      </c>
      <c r="N173">
        <v>277</v>
      </c>
      <c r="O173">
        <v>294</v>
      </c>
      <c r="P173">
        <v>146304</v>
      </c>
      <c r="Q173">
        <v>11964.8235</v>
      </c>
      <c r="R173">
        <v>250</v>
      </c>
      <c r="S173" t="s">
        <v>36</v>
      </c>
      <c r="T173" s="2">
        <f t="shared" si="7"/>
        <v>1.2819080730283193E-2</v>
      </c>
      <c r="U173" t="str">
        <f t="shared" si="8"/>
        <v>6-15 Min</v>
      </c>
    </row>
    <row r="174" spans="1:21" x14ac:dyDescent="0.3">
      <c r="A174">
        <v>172</v>
      </c>
      <c r="B174">
        <v>664</v>
      </c>
      <c r="C174" t="str">
        <f t="shared" si="6"/>
        <v>11:04</v>
      </c>
      <c r="D174" s="3">
        <v>43091</v>
      </c>
      <c r="E174">
        <v>3</v>
      </c>
      <c r="F174">
        <v>22</v>
      </c>
      <c r="G174">
        <v>12</v>
      </c>
      <c r="H174">
        <v>2017</v>
      </c>
      <c r="I174" t="s">
        <v>23</v>
      </c>
      <c r="J174">
        <v>419</v>
      </c>
      <c r="K174">
        <v>187</v>
      </c>
      <c r="L174">
        <v>96.59</v>
      </c>
      <c r="M174">
        <v>5970</v>
      </c>
      <c r="N174">
        <v>262</v>
      </c>
      <c r="O174">
        <v>290</v>
      </c>
      <c r="P174">
        <v>182633</v>
      </c>
      <c r="Q174">
        <v>14749.106100000001</v>
      </c>
      <c r="R174">
        <v>226</v>
      </c>
      <c r="S174" t="s">
        <v>36</v>
      </c>
      <c r="T174" s="2">
        <f t="shared" si="7"/>
        <v>1.4026335254965435E-2</v>
      </c>
      <c r="U174" t="str">
        <f t="shared" si="8"/>
        <v>6-15 Min</v>
      </c>
    </row>
    <row r="175" spans="1:21" x14ac:dyDescent="0.3">
      <c r="A175">
        <v>173</v>
      </c>
      <c r="B175">
        <v>339</v>
      </c>
      <c r="C175" t="str">
        <f t="shared" si="6"/>
        <v>05:39</v>
      </c>
      <c r="D175" s="3">
        <v>43095</v>
      </c>
      <c r="E175">
        <v>4</v>
      </c>
      <c r="F175">
        <v>26</v>
      </c>
      <c r="G175">
        <v>12</v>
      </c>
      <c r="H175">
        <v>2017</v>
      </c>
      <c r="I175" t="s">
        <v>25</v>
      </c>
      <c r="J175">
        <v>1078</v>
      </c>
      <c r="K175">
        <v>751</v>
      </c>
      <c r="L175">
        <v>96.33</v>
      </c>
      <c r="M175">
        <v>6954</v>
      </c>
      <c r="N175">
        <v>716</v>
      </c>
      <c r="O175">
        <v>65</v>
      </c>
      <c r="P175">
        <v>167925</v>
      </c>
      <c r="Q175">
        <v>3075.3476000000001</v>
      </c>
      <c r="R175">
        <v>688</v>
      </c>
      <c r="S175" t="s">
        <v>36</v>
      </c>
      <c r="T175" s="2">
        <f t="shared" si="7"/>
        <v>1.873377471781652E-2</v>
      </c>
      <c r="U175" t="str">
        <f t="shared" si="8"/>
        <v>6-15 Min</v>
      </c>
    </row>
    <row r="176" spans="1:21" x14ac:dyDescent="0.3">
      <c r="A176">
        <v>174</v>
      </c>
      <c r="B176">
        <v>460</v>
      </c>
      <c r="C176" t="str">
        <f t="shared" si="6"/>
        <v>07:40</v>
      </c>
      <c r="D176" s="3">
        <v>43098</v>
      </c>
      <c r="E176">
        <v>3</v>
      </c>
      <c r="F176">
        <v>29</v>
      </c>
      <c r="G176">
        <v>12</v>
      </c>
      <c r="H176">
        <v>2017</v>
      </c>
      <c r="I176" t="s">
        <v>23</v>
      </c>
      <c r="J176">
        <v>304</v>
      </c>
      <c r="K176">
        <v>128</v>
      </c>
      <c r="L176">
        <v>97.39</v>
      </c>
      <c r="M176">
        <v>4476</v>
      </c>
      <c r="N176">
        <v>165</v>
      </c>
      <c r="O176">
        <v>223</v>
      </c>
      <c r="P176">
        <v>82365</v>
      </c>
      <c r="Q176">
        <v>5119.3536999999997</v>
      </c>
      <c r="R176">
        <v>143</v>
      </c>
      <c r="S176" t="s">
        <v>36</v>
      </c>
      <c r="T176" s="2">
        <f t="shared" si="7"/>
        <v>1.0468560436643912E-2</v>
      </c>
      <c r="U176" t="str">
        <f t="shared" si="8"/>
        <v>6-15 Min</v>
      </c>
    </row>
    <row r="177" spans="1:21" x14ac:dyDescent="0.3">
      <c r="A177">
        <v>175</v>
      </c>
      <c r="B177">
        <v>954</v>
      </c>
      <c r="C177" t="str">
        <f t="shared" si="6"/>
        <v>15:54</v>
      </c>
      <c r="D177" s="3">
        <v>43100</v>
      </c>
      <c r="E177">
        <v>2</v>
      </c>
      <c r="F177">
        <v>31</v>
      </c>
      <c r="G177">
        <v>12</v>
      </c>
      <c r="H177">
        <v>2017</v>
      </c>
      <c r="I177" t="s">
        <v>37</v>
      </c>
      <c r="J177">
        <v>1265</v>
      </c>
      <c r="K177">
        <v>1789</v>
      </c>
      <c r="L177">
        <v>96.58</v>
      </c>
      <c r="M177">
        <v>13089</v>
      </c>
      <c r="N177">
        <v>2250</v>
      </c>
      <c r="O177">
        <v>210</v>
      </c>
      <c r="P177">
        <v>348563</v>
      </c>
      <c r="Q177">
        <v>20357.9859</v>
      </c>
      <c r="R177">
        <v>2201</v>
      </c>
      <c r="S177" t="s">
        <v>36</v>
      </c>
      <c r="T177" s="2">
        <f t="shared" si="7"/>
        <v>3.4432349455734042E-2</v>
      </c>
      <c r="U177" t="str">
        <f t="shared" si="8"/>
        <v>16-30 Min</v>
      </c>
    </row>
    <row r="178" spans="1:21" x14ac:dyDescent="0.3">
      <c r="A178">
        <v>176</v>
      </c>
      <c r="B178">
        <v>718</v>
      </c>
      <c r="C178" t="str">
        <f t="shared" si="6"/>
        <v>11:58</v>
      </c>
      <c r="D178" s="3">
        <v>43103</v>
      </c>
      <c r="E178">
        <v>3</v>
      </c>
      <c r="F178">
        <v>3</v>
      </c>
      <c r="G178">
        <v>1</v>
      </c>
      <c r="H178">
        <v>2018</v>
      </c>
      <c r="I178" t="s">
        <v>27</v>
      </c>
      <c r="J178">
        <v>433</v>
      </c>
      <c r="K178">
        <v>387</v>
      </c>
      <c r="L178">
        <v>98.3</v>
      </c>
      <c r="M178">
        <v>9062</v>
      </c>
      <c r="N178">
        <v>780</v>
      </c>
      <c r="O178">
        <v>346</v>
      </c>
      <c r="P178">
        <v>316260</v>
      </c>
      <c r="Q178">
        <v>30477.117699999999</v>
      </c>
      <c r="R178">
        <v>744</v>
      </c>
      <c r="S178" t="s">
        <v>39</v>
      </c>
      <c r="T178" s="2">
        <f t="shared" si="7"/>
        <v>2.1077896135883279E-2</v>
      </c>
      <c r="U178" t="str">
        <f t="shared" si="8"/>
        <v>6-15 Min</v>
      </c>
    </row>
    <row r="179" spans="1:21" x14ac:dyDescent="0.3">
      <c r="A179">
        <v>177</v>
      </c>
      <c r="B179">
        <v>844</v>
      </c>
      <c r="C179" t="str">
        <f t="shared" si="6"/>
        <v>14:04</v>
      </c>
      <c r="D179" s="3">
        <v>43107</v>
      </c>
      <c r="E179">
        <v>4</v>
      </c>
      <c r="F179">
        <v>7</v>
      </c>
      <c r="G179">
        <v>1</v>
      </c>
      <c r="H179">
        <v>2018</v>
      </c>
      <c r="I179" t="s">
        <v>37</v>
      </c>
      <c r="J179">
        <v>577</v>
      </c>
      <c r="K179">
        <v>432</v>
      </c>
      <c r="L179">
        <v>97.82</v>
      </c>
      <c r="M179">
        <v>9919</v>
      </c>
      <c r="N179">
        <v>665</v>
      </c>
      <c r="O179">
        <v>339</v>
      </c>
      <c r="P179">
        <v>327247</v>
      </c>
      <c r="Q179">
        <v>30840.284</v>
      </c>
      <c r="R179">
        <v>625</v>
      </c>
      <c r="S179" t="s">
        <v>40</v>
      </c>
      <c r="T179" s="2">
        <f t="shared" si="7"/>
        <v>2.3308970752168839E-2</v>
      </c>
      <c r="U179" t="str">
        <f t="shared" si="8"/>
        <v>6-15 Min</v>
      </c>
    </row>
    <row r="180" spans="1:21" x14ac:dyDescent="0.3">
      <c r="A180">
        <v>178</v>
      </c>
      <c r="B180">
        <v>453</v>
      </c>
      <c r="C180" t="str">
        <f t="shared" si="6"/>
        <v>07:33</v>
      </c>
      <c r="D180" s="3">
        <v>43112</v>
      </c>
      <c r="E180">
        <v>5</v>
      </c>
      <c r="F180">
        <v>12</v>
      </c>
      <c r="G180">
        <v>1</v>
      </c>
      <c r="H180">
        <v>2018</v>
      </c>
      <c r="I180" t="s">
        <v>23</v>
      </c>
      <c r="J180">
        <v>470</v>
      </c>
      <c r="K180">
        <v>135</v>
      </c>
      <c r="L180">
        <v>96.99</v>
      </c>
      <c r="M180">
        <v>5059</v>
      </c>
      <c r="N180">
        <v>195</v>
      </c>
      <c r="O180">
        <v>193</v>
      </c>
      <c r="P180">
        <v>109603</v>
      </c>
      <c r="Q180">
        <v>5903.3717999999999</v>
      </c>
      <c r="R180">
        <v>162</v>
      </c>
      <c r="S180" t="s">
        <v>41</v>
      </c>
      <c r="T180" s="2">
        <f t="shared" si="7"/>
        <v>1.2081077080919135E-2</v>
      </c>
      <c r="U180" t="str">
        <f t="shared" si="8"/>
        <v>6-15 Min</v>
      </c>
    </row>
    <row r="181" spans="1:21" x14ac:dyDescent="0.3">
      <c r="A181">
        <v>179</v>
      </c>
      <c r="B181">
        <v>465</v>
      </c>
      <c r="C181" t="str">
        <f t="shared" si="6"/>
        <v>07:45</v>
      </c>
      <c r="D181" s="3">
        <v>43118</v>
      </c>
      <c r="E181">
        <v>6</v>
      </c>
      <c r="F181">
        <v>18</v>
      </c>
      <c r="G181">
        <v>1</v>
      </c>
      <c r="H181">
        <v>2018</v>
      </c>
      <c r="I181" t="s">
        <v>21</v>
      </c>
      <c r="J181">
        <v>383</v>
      </c>
      <c r="K181">
        <v>150</v>
      </c>
      <c r="L181">
        <v>98.09</v>
      </c>
      <c r="M181">
        <v>5350</v>
      </c>
      <c r="N181">
        <v>211</v>
      </c>
      <c r="O181">
        <v>229</v>
      </c>
      <c r="P181">
        <v>150614</v>
      </c>
      <c r="Q181">
        <v>9616.6376999999993</v>
      </c>
      <c r="R181">
        <v>173</v>
      </c>
      <c r="S181" t="s">
        <v>42</v>
      </c>
      <c r="T181" s="2">
        <f t="shared" si="7"/>
        <v>1.2548194997713149E-2</v>
      </c>
      <c r="U181" t="str">
        <f t="shared" si="8"/>
        <v>6-15 Min</v>
      </c>
    </row>
    <row r="182" spans="1:21" x14ac:dyDescent="0.3">
      <c r="A182">
        <v>180</v>
      </c>
      <c r="B182">
        <v>482</v>
      </c>
      <c r="C182" t="str">
        <f t="shared" si="6"/>
        <v>08:02</v>
      </c>
      <c r="D182" s="3">
        <v>43123</v>
      </c>
      <c r="E182">
        <v>5</v>
      </c>
      <c r="F182">
        <v>23</v>
      </c>
      <c r="G182">
        <v>1</v>
      </c>
      <c r="H182">
        <v>2018</v>
      </c>
      <c r="I182" t="s">
        <v>25</v>
      </c>
      <c r="J182">
        <v>305</v>
      </c>
      <c r="K182">
        <v>94</v>
      </c>
      <c r="L182">
        <v>97.94</v>
      </c>
      <c r="M182">
        <v>4933</v>
      </c>
      <c r="N182">
        <v>226</v>
      </c>
      <c r="O182">
        <v>222</v>
      </c>
      <c r="P182">
        <v>116841</v>
      </c>
      <c r="Q182">
        <v>7236.9926999999998</v>
      </c>
      <c r="R182">
        <v>192</v>
      </c>
      <c r="S182" t="s">
        <v>43</v>
      </c>
      <c r="T182" s="2">
        <f t="shared" si="7"/>
        <v>1.1372934850893508E-2</v>
      </c>
      <c r="U182" t="str">
        <f t="shared" si="8"/>
        <v>6-15 Min</v>
      </c>
    </row>
    <row r="183" spans="1:21" x14ac:dyDescent="0.3">
      <c r="A183">
        <v>181</v>
      </c>
      <c r="B183">
        <v>740</v>
      </c>
      <c r="C183" t="str">
        <f t="shared" si="6"/>
        <v>12:20</v>
      </c>
      <c r="D183" s="3">
        <v>43126</v>
      </c>
      <c r="E183">
        <v>3</v>
      </c>
      <c r="F183">
        <v>26</v>
      </c>
      <c r="G183">
        <v>1</v>
      </c>
      <c r="H183">
        <v>2018</v>
      </c>
      <c r="I183" t="s">
        <v>23</v>
      </c>
      <c r="J183">
        <v>469</v>
      </c>
      <c r="K183">
        <v>312</v>
      </c>
      <c r="L183">
        <v>97.71</v>
      </c>
      <c r="M183">
        <v>5962</v>
      </c>
      <c r="N183">
        <v>375</v>
      </c>
      <c r="O183">
        <v>320</v>
      </c>
      <c r="P183">
        <v>131296</v>
      </c>
      <c r="Q183">
        <v>11677.2799</v>
      </c>
      <c r="R183">
        <v>342</v>
      </c>
      <c r="S183" t="s">
        <v>44</v>
      </c>
      <c r="T183" s="2">
        <f t="shared" si="7"/>
        <v>1.4382539328502425E-2</v>
      </c>
      <c r="U183" t="str">
        <f t="shared" si="8"/>
        <v>6-15 Min</v>
      </c>
    </row>
    <row r="184" spans="1:21" x14ac:dyDescent="0.3">
      <c r="A184">
        <v>182</v>
      </c>
      <c r="B184">
        <v>570</v>
      </c>
      <c r="C184" t="str">
        <f t="shared" si="6"/>
        <v>09:30</v>
      </c>
      <c r="D184" s="3">
        <v>43130</v>
      </c>
      <c r="E184">
        <v>4</v>
      </c>
      <c r="F184">
        <v>30</v>
      </c>
      <c r="G184">
        <v>1</v>
      </c>
      <c r="H184">
        <v>2018</v>
      </c>
      <c r="I184" t="s">
        <v>25</v>
      </c>
      <c r="J184">
        <v>733</v>
      </c>
      <c r="K184">
        <v>670</v>
      </c>
      <c r="L184">
        <v>98.64</v>
      </c>
      <c r="M184">
        <v>10057</v>
      </c>
      <c r="N184">
        <v>563</v>
      </c>
      <c r="O184">
        <v>260</v>
      </c>
      <c r="P184">
        <v>245066</v>
      </c>
      <c r="Q184">
        <v>17724.089</v>
      </c>
      <c r="R184">
        <v>532</v>
      </c>
      <c r="S184" t="s">
        <v>45</v>
      </c>
      <c r="T184" s="2">
        <f t="shared" si="7"/>
        <v>2.4443704687029184E-2</v>
      </c>
      <c r="U184" t="str">
        <f t="shared" si="8"/>
        <v>6-15 Min</v>
      </c>
    </row>
    <row r="185" spans="1:21" x14ac:dyDescent="0.3">
      <c r="A185">
        <v>183</v>
      </c>
      <c r="B185">
        <v>507</v>
      </c>
      <c r="C185" t="str">
        <f t="shared" si="6"/>
        <v>08:27</v>
      </c>
      <c r="D185" s="3">
        <v>43136</v>
      </c>
      <c r="E185">
        <v>6</v>
      </c>
      <c r="F185">
        <v>5</v>
      </c>
      <c r="G185">
        <v>2</v>
      </c>
      <c r="H185">
        <v>2018</v>
      </c>
      <c r="I185" t="s">
        <v>32</v>
      </c>
      <c r="J185">
        <v>535</v>
      </c>
      <c r="K185">
        <v>407</v>
      </c>
      <c r="L185">
        <v>97.16</v>
      </c>
      <c r="M185">
        <v>7882</v>
      </c>
      <c r="N185">
        <v>447</v>
      </c>
      <c r="O185">
        <v>218</v>
      </c>
      <c r="P185">
        <v>201411</v>
      </c>
      <c r="Q185">
        <v>12250.1813</v>
      </c>
      <c r="R185">
        <v>409</v>
      </c>
      <c r="S185" t="s">
        <v>46</v>
      </c>
      <c r="T185" s="2">
        <f t="shared" si="7"/>
        <v>1.8821226017307634E-2</v>
      </c>
      <c r="U185" t="str">
        <f t="shared" si="8"/>
        <v>6-15 Min</v>
      </c>
    </row>
    <row r="186" spans="1:21" x14ac:dyDescent="0.3">
      <c r="A186">
        <v>184</v>
      </c>
      <c r="B186">
        <v>499</v>
      </c>
      <c r="C186" t="str">
        <f t="shared" si="6"/>
        <v>08:19</v>
      </c>
      <c r="D186" s="3">
        <v>43142</v>
      </c>
      <c r="E186">
        <v>6</v>
      </c>
      <c r="F186">
        <v>11</v>
      </c>
      <c r="G186">
        <v>2</v>
      </c>
      <c r="H186">
        <v>2018</v>
      </c>
      <c r="I186" t="s">
        <v>37</v>
      </c>
      <c r="J186">
        <v>395</v>
      </c>
      <c r="K186">
        <v>246</v>
      </c>
      <c r="L186">
        <v>98.12</v>
      </c>
      <c r="M186">
        <v>8964</v>
      </c>
      <c r="N186">
        <v>430</v>
      </c>
      <c r="O186">
        <v>259</v>
      </c>
      <c r="P186">
        <v>288795</v>
      </c>
      <c r="Q186">
        <v>20854.092199999999</v>
      </c>
      <c r="R186">
        <v>391</v>
      </c>
      <c r="S186" t="s">
        <v>47</v>
      </c>
      <c r="T186" s="2">
        <f t="shared" si="7"/>
        <v>2.0487066624687199E-2</v>
      </c>
      <c r="U186" t="str">
        <f t="shared" si="8"/>
        <v>6-15 Min</v>
      </c>
    </row>
    <row r="187" spans="1:21" x14ac:dyDescent="0.3">
      <c r="A187">
        <v>185</v>
      </c>
      <c r="B187">
        <v>798</v>
      </c>
      <c r="C187" t="str">
        <f t="shared" si="6"/>
        <v>13:18</v>
      </c>
      <c r="D187" s="3">
        <v>43146</v>
      </c>
      <c r="E187">
        <v>4</v>
      </c>
      <c r="F187">
        <v>15</v>
      </c>
      <c r="G187">
        <v>2</v>
      </c>
      <c r="H187">
        <v>2018</v>
      </c>
      <c r="I187" t="s">
        <v>21</v>
      </c>
      <c r="J187">
        <v>434</v>
      </c>
      <c r="K187">
        <v>159</v>
      </c>
      <c r="L187">
        <v>93.91</v>
      </c>
      <c r="M187">
        <v>4471</v>
      </c>
      <c r="N187">
        <v>232</v>
      </c>
      <c r="O187">
        <v>343</v>
      </c>
      <c r="P187">
        <v>128539</v>
      </c>
      <c r="Q187">
        <v>12251.3513</v>
      </c>
      <c r="R187">
        <v>210</v>
      </c>
      <c r="S187" t="s">
        <v>39</v>
      </c>
      <c r="T187" s="2">
        <f t="shared" si="7"/>
        <v>1.0801301966414989E-2</v>
      </c>
      <c r="U187" t="str">
        <f t="shared" si="8"/>
        <v>6-15 Min</v>
      </c>
    </row>
    <row r="188" spans="1:21" x14ac:dyDescent="0.3">
      <c r="A188">
        <v>186</v>
      </c>
      <c r="B188">
        <v>580</v>
      </c>
      <c r="C188" t="str">
        <f t="shared" si="6"/>
        <v>09:40</v>
      </c>
      <c r="D188" s="3">
        <v>43150</v>
      </c>
      <c r="E188">
        <v>4</v>
      </c>
      <c r="F188">
        <v>19</v>
      </c>
      <c r="G188">
        <v>2</v>
      </c>
      <c r="H188">
        <v>2018</v>
      </c>
      <c r="I188" t="s">
        <v>32</v>
      </c>
      <c r="J188">
        <v>569</v>
      </c>
      <c r="K188">
        <v>259</v>
      </c>
      <c r="L188">
        <v>98.27</v>
      </c>
      <c r="M188">
        <v>6717</v>
      </c>
      <c r="N188">
        <v>303</v>
      </c>
      <c r="O188">
        <v>252</v>
      </c>
      <c r="P188">
        <v>172541</v>
      </c>
      <c r="Q188">
        <v>12121.343999999999</v>
      </c>
      <c r="R188">
        <v>269</v>
      </c>
      <c r="S188" t="s">
        <v>39</v>
      </c>
      <c r="T188" s="2">
        <f t="shared" si="7"/>
        <v>1.6093172064889635E-2</v>
      </c>
      <c r="U188" t="str">
        <f t="shared" si="8"/>
        <v>6-15 Min</v>
      </c>
    </row>
    <row r="189" spans="1:21" x14ac:dyDescent="0.3">
      <c r="A189">
        <v>187</v>
      </c>
      <c r="B189">
        <v>595</v>
      </c>
      <c r="C189" t="str">
        <f t="shared" si="6"/>
        <v>09:55</v>
      </c>
      <c r="D189" s="3">
        <v>43156</v>
      </c>
      <c r="E189">
        <v>6</v>
      </c>
      <c r="F189">
        <v>25</v>
      </c>
      <c r="G189">
        <v>2</v>
      </c>
      <c r="H189">
        <v>2018</v>
      </c>
      <c r="I189" t="s">
        <v>37</v>
      </c>
      <c r="J189">
        <v>439</v>
      </c>
      <c r="K189">
        <v>436</v>
      </c>
      <c r="L189">
        <v>98.55</v>
      </c>
      <c r="M189">
        <v>10541</v>
      </c>
      <c r="N189">
        <v>499</v>
      </c>
      <c r="O189">
        <v>283</v>
      </c>
      <c r="P189">
        <v>311350</v>
      </c>
      <c r="Q189">
        <v>24516.695899999999</v>
      </c>
      <c r="R189">
        <v>442</v>
      </c>
      <c r="S189" t="s">
        <v>39</v>
      </c>
      <c r="T189" s="2">
        <f t="shared" si="7"/>
        <v>2.4349854511965544E-2</v>
      </c>
      <c r="U189" t="str">
        <f t="shared" si="8"/>
        <v>6-15 Min</v>
      </c>
    </row>
    <row r="190" spans="1:21" x14ac:dyDescent="0.3">
      <c r="A190">
        <v>188</v>
      </c>
      <c r="B190">
        <v>731</v>
      </c>
      <c r="C190" t="str">
        <f t="shared" si="6"/>
        <v>12:11</v>
      </c>
      <c r="D190" s="3">
        <v>43161</v>
      </c>
      <c r="E190">
        <v>5</v>
      </c>
      <c r="F190">
        <v>2</v>
      </c>
      <c r="G190">
        <v>3</v>
      </c>
      <c r="H190">
        <v>2018</v>
      </c>
      <c r="I190" t="s">
        <v>23</v>
      </c>
      <c r="J190">
        <v>663</v>
      </c>
      <c r="K190">
        <v>1483</v>
      </c>
      <c r="L190">
        <v>97.74</v>
      </c>
      <c r="M190">
        <v>20861</v>
      </c>
      <c r="N190">
        <v>3925</v>
      </c>
      <c r="O190">
        <v>244</v>
      </c>
      <c r="P190">
        <v>629864</v>
      </c>
      <c r="Q190">
        <v>42799.344499999999</v>
      </c>
      <c r="R190">
        <v>3728</v>
      </c>
      <c r="S190" t="s">
        <v>39</v>
      </c>
      <c r="T190" s="2">
        <f t="shared" si="7"/>
        <v>4.9072976765661469E-2</v>
      </c>
      <c r="U190" t="str">
        <f t="shared" si="8"/>
        <v>6-15 Min</v>
      </c>
    </row>
    <row r="191" spans="1:21" x14ac:dyDescent="0.3">
      <c r="A191">
        <v>189</v>
      </c>
      <c r="B191">
        <v>640</v>
      </c>
      <c r="C191" t="str">
        <f t="shared" si="6"/>
        <v>10:40</v>
      </c>
      <c r="D191" s="3">
        <v>43166</v>
      </c>
      <c r="E191">
        <v>5</v>
      </c>
      <c r="F191">
        <v>7</v>
      </c>
      <c r="G191">
        <v>3</v>
      </c>
      <c r="H191">
        <v>2018</v>
      </c>
      <c r="I191" t="s">
        <v>27</v>
      </c>
      <c r="J191">
        <v>454</v>
      </c>
      <c r="K191">
        <v>329</v>
      </c>
      <c r="L191">
        <v>97.47</v>
      </c>
      <c r="M191">
        <v>9872</v>
      </c>
      <c r="N191">
        <v>885</v>
      </c>
      <c r="O191">
        <v>266</v>
      </c>
      <c r="P191">
        <v>292260</v>
      </c>
      <c r="Q191">
        <v>21624.0615</v>
      </c>
      <c r="R191">
        <v>836</v>
      </c>
      <c r="S191" t="s">
        <v>39</v>
      </c>
      <c r="T191" s="2">
        <f t="shared" si="7"/>
        <v>2.2726673075069453E-2</v>
      </c>
      <c r="U191" t="str">
        <f t="shared" si="8"/>
        <v>6-15 Min</v>
      </c>
    </row>
    <row r="192" spans="1:21" x14ac:dyDescent="0.3">
      <c r="A192">
        <v>190</v>
      </c>
      <c r="B192">
        <v>683</v>
      </c>
      <c r="C192" t="str">
        <f t="shared" si="6"/>
        <v>11:23</v>
      </c>
      <c r="D192" s="3">
        <v>43171</v>
      </c>
      <c r="E192">
        <v>5</v>
      </c>
      <c r="F192">
        <v>12</v>
      </c>
      <c r="G192">
        <v>3</v>
      </c>
      <c r="H192">
        <v>2018</v>
      </c>
      <c r="I192" t="s">
        <v>32</v>
      </c>
      <c r="J192">
        <v>505</v>
      </c>
      <c r="K192">
        <v>218</v>
      </c>
      <c r="L192">
        <v>97.7</v>
      </c>
      <c r="M192">
        <v>6680</v>
      </c>
      <c r="N192">
        <v>314</v>
      </c>
      <c r="O192">
        <v>255</v>
      </c>
      <c r="P192">
        <v>183572</v>
      </c>
      <c r="Q192">
        <v>13012.621800000001</v>
      </c>
      <c r="R192">
        <v>273</v>
      </c>
      <c r="S192" t="s">
        <v>39</v>
      </c>
      <c r="T192" s="2">
        <f t="shared" si="7"/>
        <v>1.5790291954456984E-2</v>
      </c>
      <c r="U192" t="str">
        <f t="shared" si="8"/>
        <v>6-15 Min</v>
      </c>
    </row>
    <row r="193" spans="1:21" x14ac:dyDescent="0.3">
      <c r="A193">
        <v>191</v>
      </c>
      <c r="B193">
        <v>709</v>
      </c>
      <c r="C193" t="str">
        <f t="shared" si="6"/>
        <v>11:49</v>
      </c>
      <c r="D193" s="3">
        <v>43175</v>
      </c>
      <c r="E193">
        <v>4</v>
      </c>
      <c r="F193">
        <v>16</v>
      </c>
      <c r="G193">
        <v>3</v>
      </c>
      <c r="H193">
        <v>2018</v>
      </c>
      <c r="I193" t="s">
        <v>23</v>
      </c>
      <c r="J193">
        <v>311</v>
      </c>
      <c r="K193">
        <v>109</v>
      </c>
      <c r="L193">
        <v>97.62</v>
      </c>
      <c r="M193">
        <v>3321</v>
      </c>
      <c r="N193">
        <v>140</v>
      </c>
      <c r="O193">
        <v>313</v>
      </c>
      <c r="P193">
        <v>67664</v>
      </c>
      <c r="Q193">
        <v>5887.1085999999996</v>
      </c>
      <c r="R193">
        <v>109</v>
      </c>
      <c r="S193" t="s">
        <v>39</v>
      </c>
      <c r="T193" s="2">
        <f t="shared" si="7"/>
        <v>7.9793978389333491E-3</v>
      </c>
      <c r="U193" t="str">
        <f t="shared" si="8"/>
        <v>6-15 Min</v>
      </c>
    </row>
    <row r="194" spans="1:21" x14ac:dyDescent="0.3">
      <c r="A194">
        <v>192</v>
      </c>
      <c r="B194">
        <v>725</v>
      </c>
      <c r="C194" t="str">
        <f t="shared" ref="C194:C257" si="9">TEXT(INT(B194/60), "00") &amp; ":" &amp; TEXT(MOD(B194, 60), "00")</f>
        <v>12:05</v>
      </c>
      <c r="D194" s="3">
        <v>43181</v>
      </c>
      <c r="E194">
        <v>6</v>
      </c>
      <c r="F194">
        <v>22</v>
      </c>
      <c r="G194">
        <v>3</v>
      </c>
      <c r="H194">
        <v>2018</v>
      </c>
      <c r="I194" t="s">
        <v>21</v>
      </c>
      <c r="J194">
        <v>465</v>
      </c>
      <c r="K194">
        <v>342</v>
      </c>
      <c r="L194">
        <v>97.78</v>
      </c>
      <c r="M194">
        <v>8976</v>
      </c>
      <c r="N194">
        <v>923</v>
      </c>
      <c r="O194">
        <v>320</v>
      </c>
      <c r="P194">
        <v>325975</v>
      </c>
      <c r="Q194">
        <v>29019.8658</v>
      </c>
      <c r="R194">
        <v>862</v>
      </c>
      <c r="S194" t="s">
        <v>39</v>
      </c>
      <c r="T194" s="2">
        <f t="shared" si="7"/>
        <v>2.0866733241990097E-2</v>
      </c>
      <c r="U194" t="str">
        <f t="shared" si="8"/>
        <v>6-15 Min</v>
      </c>
    </row>
    <row r="195" spans="1:21" x14ac:dyDescent="0.3">
      <c r="A195">
        <v>193</v>
      </c>
      <c r="B195">
        <v>927</v>
      </c>
      <c r="C195" t="str">
        <f t="shared" si="9"/>
        <v>15:27</v>
      </c>
      <c r="D195" s="3">
        <v>43187</v>
      </c>
      <c r="E195">
        <v>6</v>
      </c>
      <c r="F195">
        <v>28</v>
      </c>
      <c r="G195">
        <v>3</v>
      </c>
      <c r="H195">
        <v>2018</v>
      </c>
      <c r="I195" t="s">
        <v>27</v>
      </c>
      <c r="J195">
        <v>693</v>
      </c>
      <c r="K195">
        <v>136</v>
      </c>
      <c r="L195">
        <v>96.25</v>
      </c>
      <c r="M195">
        <v>4949</v>
      </c>
      <c r="N195">
        <v>216</v>
      </c>
      <c r="O195">
        <v>246</v>
      </c>
      <c r="P195">
        <v>73816</v>
      </c>
      <c r="Q195">
        <v>5049.9328999999998</v>
      </c>
      <c r="R195">
        <v>186</v>
      </c>
      <c r="S195" t="s">
        <v>39</v>
      </c>
      <c r="T195" s="2">
        <f t="shared" ref="T195:T258" si="10" xml:space="preserve"> (M195 + J195 + K195) / 46883237* 100</f>
        <v>1.2324234352674922E-2</v>
      </c>
      <c r="U195" t="str">
        <f t="shared" ref="U195:U258" si="11">IF(B195&lt;300, "0-5 Min", IF(B195&lt;=900, "6-15 Min", IF(B195&lt;=1800, "16-30 Min", "30+ Min")))</f>
        <v>16-30 Min</v>
      </c>
    </row>
    <row r="196" spans="1:21" x14ac:dyDescent="0.3">
      <c r="A196">
        <v>194</v>
      </c>
      <c r="B196">
        <v>705</v>
      </c>
      <c r="C196" t="str">
        <f t="shared" si="9"/>
        <v>11:45</v>
      </c>
      <c r="D196" s="3">
        <v>43191</v>
      </c>
      <c r="E196">
        <v>4</v>
      </c>
      <c r="F196">
        <v>1</v>
      </c>
      <c r="G196">
        <v>4</v>
      </c>
      <c r="H196">
        <v>2018</v>
      </c>
      <c r="I196" t="s">
        <v>37</v>
      </c>
      <c r="J196">
        <v>447</v>
      </c>
      <c r="K196">
        <v>212</v>
      </c>
      <c r="L196">
        <v>97.36</v>
      </c>
      <c r="M196">
        <v>5347</v>
      </c>
      <c r="N196">
        <v>513</v>
      </c>
      <c r="O196">
        <v>312</v>
      </c>
      <c r="P196">
        <v>145206</v>
      </c>
      <c r="Q196">
        <v>12612.0838</v>
      </c>
      <c r="R196">
        <v>473</v>
      </c>
      <c r="S196" t="s">
        <v>40</v>
      </c>
      <c r="T196" s="2">
        <f t="shared" si="10"/>
        <v>1.28105488961865E-2</v>
      </c>
      <c r="U196" t="str">
        <f t="shared" si="11"/>
        <v>6-15 Min</v>
      </c>
    </row>
    <row r="197" spans="1:21" x14ac:dyDescent="0.3">
      <c r="A197">
        <v>195</v>
      </c>
      <c r="B197">
        <v>597</v>
      </c>
      <c r="C197" t="str">
        <f t="shared" si="9"/>
        <v>09:57</v>
      </c>
      <c r="D197" s="3">
        <v>43197</v>
      </c>
      <c r="E197">
        <v>6</v>
      </c>
      <c r="F197">
        <v>7</v>
      </c>
      <c r="G197">
        <v>4</v>
      </c>
      <c r="H197">
        <v>2018</v>
      </c>
      <c r="I197" t="s">
        <v>38</v>
      </c>
      <c r="J197">
        <v>559</v>
      </c>
      <c r="K197">
        <v>694</v>
      </c>
      <c r="L197">
        <v>97.2</v>
      </c>
      <c r="M197">
        <v>13272</v>
      </c>
      <c r="N197">
        <v>1440</v>
      </c>
      <c r="O197">
        <v>294</v>
      </c>
      <c r="P197">
        <v>447003</v>
      </c>
      <c r="Q197">
        <v>36523.752200000003</v>
      </c>
      <c r="R197">
        <v>1375</v>
      </c>
      <c r="S197" t="s">
        <v>40</v>
      </c>
      <c r="T197" s="2">
        <f t="shared" si="10"/>
        <v>3.0981222563621194E-2</v>
      </c>
      <c r="U197" t="str">
        <f t="shared" si="11"/>
        <v>6-15 Min</v>
      </c>
    </row>
    <row r="198" spans="1:21" x14ac:dyDescent="0.3">
      <c r="A198">
        <v>196</v>
      </c>
      <c r="B198">
        <v>877</v>
      </c>
      <c r="C198" t="str">
        <f t="shared" si="9"/>
        <v>14:37</v>
      </c>
      <c r="D198" s="3">
        <v>43203</v>
      </c>
      <c r="E198">
        <v>6</v>
      </c>
      <c r="F198">
        <v>13</v>
      </c>
      <c r="G198">
        <v>4</v>
      </c>
      <c r="H198">
        <v>2018</v>
      </c>
      <c r="I198" t="s">
        <v>23</v>
      </c>
      <c r="J198">
        <v>445</v>
      </c>
      <c r="K198">
        <v>775</v>
      </c>
      <c r="L198">
        <v>97.91</v>
      </c>
      <c r="M198">
        <v>13881</v>
      </c>
      <c r="N198">
        <v>1763</v>
      </c>
      <c r="O198">
        <v>367</v>
      </c>
      <c r="P198">
        <v>527343</v>
      </c>
      <c r="Q198">
        <v>53794.6587</v>
      </c>
      <c r="R198">
        <v>1691</v>
      </c>
      <c r="S198" t="s">
        <v>40</v>
      </c>
      <c r="T198" s="2">
        <f t="shared" si="10"/>
        <v>3.2209806673545172E-2</v>
      </c>
      <c r="U198" t="str">
        <f t="shared" si="11"/>
        <v>6-15 Min</v>
      </c>
    </row>
    <row r="199" spans="1:21" x14ac:dyDescent="0.3">
      <c r="A199">
        <v>197</v>
      </c>
      <c r="B199">
        <v>917</v>
      </c>
      <c r="C199" t="str">
        <f t="shared" si="9"/>
        <v>15:17</v>
      </c>
      <c r="D199" s="3">
        <v>43209</v>
      </c>
      <c r="E199">
        <v>6</v>
      </c>
      <c r="F199">
        <v>19</v>
      </c>
      <c r="G199">
        <v>4</v>
      </c>
      <c r="H199">
        <v>2018</v>
      </c>
      <c r="I199" t="s">
        <v>21</v>
      </c>
      <c r="J199">
        <v>376</v>
      </c>
      <c r="K199">
        <v>293</v>
      </c>
      <c r="L199">
        <v>98.06</v>
      </c>
      <c r="M199">
        <v>12348</v>
      </c>
      <c r="N199">
        <v>743</v>
      </c>
      <c r="O199">
        <v>384</v>
      </c>
      <c r="P199">
        <v>432147</v>
      </c>
      <c r="Q199">
        <v>46138.182000000001</v>
      </c>
      <c r="R199">
        <v>695</v>
      </c>
      <c r="S199" t="s">
        <v>40</v>
      </c>
      <c r="T199" s="2">
        <f t="shared" si="10"/>
        <v>2.7764721109167442E-2</v>
      </c>
      <c r="U199" t="str">
        <f t="shared" si="11"/>
        <v>16-30 Min</v>
      </c>
    </row>
    <row r="200" spans="1:21" x14ac:dyDescent="0.3">
      <c r="A200">
        <v>198</v>
      </c>
      <c r="B200">
        <v>569</v>
      </c>
      <c r="C200" t="str">
        <f t="shared" si="9"/>
        <v>09:29</v>
      </c>
      <c r="D200" s="3">
        <v>43214</v>
      </c>
      <c r="E200">
        <v>5</v>
      </c>
      <c r="F200">
        <v>24</v>
      </c>
      <c r="G200">
        <v>4</v>
      </c>
      <c r="H200">
        <v>2018</v>
      </c>
      <c r="I200" t="s">
        <v>25</v>
      </c>
      <c r="J200">
        <v>396</v>
      </c>
      <c r="K200">
        <v>202</v>
      </c>
      <c r="L200">
        <v>98.48</v>
      </c>
      <c r="M200">
        <v>7954</v>
      </c>
      <c r="N200">
        <v>416</v>
      </c>
      <c r="O200">
        <v>265</v>
      </c>
      <c r="P200">
        <v>216499</v>
      </c>
      <c r="Q200">
        <v>15971.409100000001</v>
      </c>
      <c r="R200">
        <v>366</v>
      </c>
      <c r="S200" t="s">
        <v>40</v>
      </c>
      <c r="T200" s="2">
        <f t="shared" si="10"/>
        <v>1.8241061298732424E-2</v>
      </c>
      <c r="U200" t="str">
        <f t="shared" si="11"/>
        <v>6-15 Min</v>
      </c>
    </row>
    <row r="201" spans="1:21" x14ac:dyDescent="0.3">
      <c r="A201">
        <v>199</v>
      </c>
      <c r="B201">
        <v>598</v>
      </c>
      <c r="C201" t="str">
        <f t="shared" si="9"/>
        <v>09:58</v>
      </c>
      <c r="D201" s="3">
        <v>43219</v>
      </c>
      <c r="E201">
        <v>5</v>
      </c>
      <c r="F201">
        <v>29</v>
      </c>
      <c r="G201">
        <v>4</v>
      </c>
      <c r="H201">
        <v>2018</v>
      </c>
      <c r="I201" t="s">
        <v>37</v>
      </c>
      <c r="J201">
        <v>539</v>
      </c>
      <c r="K201">
        <v>300</v>
      </c>
      <c r="L201">
        <v>98.23</v>
      </c>
      <c r="M201">
        <v>9905</v>
      </c>
      <c r="N201">
        <v>504</v>
      </c>
      <c r="O201">
        <v>276</v>
      </c>
      <c r="P201">
        <v>297726</v>
      </c>
      <c r="Q201">
        <v>22870.190500000001</v>
      </c>
      <c r="R201">
        <v>461</v>
      </c>
      <c r="S201" t="s">
        <v>40</v>
      </c>
      <c r="T201" s="2">
        <f t="shared" si="10"/>
        <v>2.2916506383720902E-2</v>
      </c>
      <c r="U201" t="str">
        <f t="shared" si="11"/>
        <v>6-15 Min</v>
      </c>
    </row>
    <row r="202" spans="1:21" x14ac:dyDescent="0.3">
      <c r="A202">
        <v>200</v>
      </c>
      <c r="B202">
        <v>619</v>
      </c>
      <c r="C202" t="str">
        <f t="shared" si="9"/>
        <v>10:19</v>
      </c>
      <c r="D202" s="3">
        <v>43225</v>
      </c>
      <c r="E202">
        <v>6</v>
      </c>
      <c r="F202">
        <v>5</v>
      </c>
      <c r="G202">
        <v>5</v>
      </c>
      <c r="H202">
        <v>2018</v>
      </c>
      <c r="I202" t="s">
        <v>38</v>
      </c>
      <c r="J202">
        <v>444</v>
      </c>
      <c r="K202">
        <v>300</v>
      </c>
      <c r="L202">
        <v>97.73</v>
      </c>
      <c r="M202">
        <v>8665</v>
      </c>
      <c r="N202">
        <v>587</v>
      </c>
      <c r="O202">
        <v>317</v>
      </c>
      <c r="P202">
        <v>239462</v>
      </c>
      <c r="Q202">
        <v>21137.6237</v>
      </c>
      <c r="R202">
        <v>544</v>
      </c>
      <c r="S202" t="s">
        <v>40</v>
      </c>
      <c r="T202" s="2">
        <f t="shared" si="10"/>
        <v>2.0069006753949178E-2</v>
      </c>
      <c r="U202" t="str">
        <f t="shared" si="11"/>
        <v>6-15 Min</v>
      </c>
    </row>
    <row r="203" spans="1:21" x14ac:dyDescent="0.3">
      <c r="A203">
        <v>201</v>
      </c>
      <c r="B203">
        <v>517</v>
      </c>
      <c r="C203" t="str">
        <f t="shared" si="9"/>
        <v>08:37</v>
      </c>
      <c r="D203" s="3">
        <v>43231</v>
      </c>
      <c r="E203">
        <v>6</v>
      </c>
      <c r="F203">
        <v>11</v>
      </c>
      <c r="G203">
        <v>5</v>
      </c>
      <c r="H203">
        <v>2018</v>
      </c>
      <c r="I203" t="s">
        <v>23</v>
      </c>
      <c r="J203">
        <v>483</v>
      </c>
      <c r="K203">
        <v>306</v>
      </c>
      <c r="L203">
        <v>98.1</v>
      </c>
      <c r="M203">
        <v>9646</v>
      </c>
      <c r="N203">
        <v>627</v>
      </c>
      <c r="O203">
        <v>238</v>
      </c>
      <c r="P203">
        <v>257495</v>
      </c>
      <c r="Q203">
        <v>17034.958299999998</v>
      </c>
      <c r="R203">
        <v>566</v>
      </c>
      <c r="S203" t="s">
        <v>40</v>
      </c>
      <c r="T203" s="2">
        <f t="shared" si="10"/>
        <v>2.2257422199751267E-2</v>
      </c>
      <c r="U203" t="str">
        <f t="shared" si="11"/>
        <v>6-15 Min</v>
      </c>
    </row>
    <row r="204" spans="1:21" x14ac:dyDescent="0.3">
      <c r="A204">
        <v>202</v>
      </c>
      <c r="B204">
        <v>532</v>
      </c>
      <c r="C204" t="str">
        <f t="shared" si="9"/>
        <v>08:52</v>
      </c>
      <c r="D204" s="3">
        <v>43236</v>
      </c>
      <c r="E204">
        <v>5</v>
      </c>
      <c r="F204">
        <v>16</v>
      </c>
      <c r="G204">
        <v>5</v>
      </c>
      <c r="H204">
        <v>2018</v>
      </c>
      <c r="I204" t="s">
        <v>27</v>
      </c>
      <c r="J204">
        <v>463</v>
      </c>
      <c r="K204">
        <v>373</v>
      </c>
      <c r="L204">
        <v>97.94</v>
      </c>
      <c r="M204">
        <v>7959</v>
      </c>
      <c r="N204">
        <v>545</v>
      </c>
      <c r="O204">
        <v>273</v>
      </c>
      <c r="P204">
        <v>225705</v>
      </c>
      <c r="Q204">
        <v>17163.962800000001</v>
      </c>
      <c r="R204">
        <v>493</v>
      </c>
      <c r="S204" t="s">
        <v>40</v>
      </c>
      <c r="T204" s="2">
        <f t="shared" si="10"/>
        <v>1.8759370220106601E-2</v>
      </c>
      <c r="U204" t="str">
        <f t="shared" si="11"/>
        <v>6-15 Min</v>
      </c>
    </row>
    <row r="205" spans="1:21" x14ac:dyDescent="0.3">
      <c r="A205">
        <v>203</v>
      </c>
      <c r="B205">
        <v>712</v>
      </c>
      <c r="C205" t="str">
        <f t="shared" si="9"/>
        <v>11:52</v>
      </c>
      <c r="D205" s="3">
        <v>43241</v>
      </c>
      <c r="E205">
        <v>5</v>
      </c>
      <c r="F205">
        <v>21</v>
      </c>
      <c r="G205">
        <v>5</v>
      </c>
      <c r="H205">
        <v>2018</v>
      </c>
      <c r="I205" t="s">
        <v>32</v>
      </c>
      <c r="J205">
        <v>356</v>
      </c>
      <c r="K205">
        <v>130</v>
      </c>
      <c r="L205">
        <v>96.62</v>
      </c>
      <c r="M205">
        <v>5174</v>
      </c>
      <c r="N205">
        <v>796</v>
      </c>
      <c r="O205">
        <v>345</v>
      </c>
      <c r="P205">
        <v>100433</v>
      </c>
      <c r="Q205">
        <v>9640.3261999999995</v>
      </c>
      <c r="R205">
        <v>762</v>
      </c>
      <c r="S205" t="s">
        <v>40</v>
      </c>
      <c r="T205" s="2">
        <f t="shared" si="10"/>
        <v>1.2072545246822441E-2</v>
      </c>
      <c r="U205" t="str">
        <f t="shared" si="11"/>
        <v>6-15 Min</v>
      </c>
    </row>
    <row r="206" spans="1:21" x14ac:dyDescent="0.3">
      <c r="A206">
        <v>204</v>
      </c>
      <c r="B206">
        <v>462</v>
      </c>
      <c r="C206" t="str">
        <f t="shared" si="9"/>
        <v>07:42</v>
      </c>
      <c r="D206" s="3">
        <v>43249</v>
      </c>
      <c r="E206">
        <v>8</v>
      </c>
      <c r="F206">
        <v>29</v>
      </c>
      <c r="G206">
        <v>5</v>
      </c>
      <c r="H206">
        <v>2018</v>
      </c>
      <c r="I206" t="s">
        <v>25</v>
      </c>
      <c r="J206">
        <v>490</v>
      </c>
      <c r="K206">
        <v>631</v>
      </c>
      <c r="L206">
        <v>97.83</v>
      </c>
      <c r="M206">
        <v>10175</v>
      </c>
      <c r="N206">
        <v>878</v>
      </c>
      <c r="O206">
        <v>218</v>
      </c>
      <c r="P206">
        <v>274941</v>
      </c>
      <c r="Q206">
        <v>16682.422299999998</v>
      </c>
      <c r="R206">
        <v>831</v>
      </c>
      <c r="S206" t="s">
        <v>41</v>
      </c>
      <c r="T206" s="2">
        <f t="shared" si="10"/>
        <v>2.4093899489064718E-2</v>
      </c>
      <c r="U206" t="str">
        <f t="shared" si="11"/>
        <v>6-15 Min</v>
      </c>
    </row>
    <row r="207" spans="1:21" x14ac:dyDescent="0.3">
      <c r="A207">
        <v>205</v>
      </c>
      <c r="B207">
        <v>547</v>
      </c>
      <c r="C207" t="str">
        <f t="shared" si="9"/>
        <v>09:07</v>
      </c>
      <c r="D207" s="3">
        <v>43255</v>
      </c>
      <c r="E207">
        <v>6</v>
      </c>
      <c r="F207">
        <v>4</v>
      </c>
      <c r="G207">
        <v>6</v>
      </c>
      <c r="H207">
        <v>2018</v>
      </c>
      <c r="I207" t="s">
        <v>32</v>
      </c>
      <c r="J207">
        <v>480</v>
      </c>
      <c r="K207">
        <v>263</v>
      </c>
      <c r="L207">
        <v>97.79</v>
      </c>
      <c r="M207">
        <v>7002</v>
      </c>
      <c r="N207">
        <v>381</v>
      </c>
      <c r="O207">
        <v>293</v>
      </c>
      <c r="P207">
        <v>217969</v>
      </c>
      <c r="Q207">
        <v>17775.372200000002</v>
      </c>
      <c r="R207">
        <v>344</v>
      </c>
      <c r="S207" t="s">
        <v>41</v>
      </c>
      <c r="T207" s="2">
        <f t="shared" si="10"/>
        <v>1.6519763769724347E-2</v>
      </c>
      <c r="U207" t="str">
        <f t="shared" si="11"/>
        <v>6-15 Min</v>
      </c>
    </row>
    <row r="208" spans="1:21" x14ac:dyDescent="0.3">
      <c r="A208">
        <v>206</v>
      </c>
      <c r="B208">
        <v>565</v>
      </c>
      <c r="C208" t="str">
        <f t="shared" si="9"/>
        <v>09:25</v>
      </c>
      <c r="D208" s="3">
        <v>43261</v>
      </c>
      <c r="E208">
        <v>6</v>
      </c>
      <c r="F208">
        <v>10</v>
      </c>
      <c r="G208">
        <v>6</v>
      </c>
      <c r="H208">
        <v>2018</v>
      </c>
      <c r="I208" t="s">
        <v>37</v>
      </c>
      <c r="J208">
        <v>514</v>
      </c>
      <c r="K208">
        <v>533</v>
      </c>
      <c r="L208">
        <v>98.36</v>
      </c>
      <c r="M208">
        <v>10575</v>
      </c>
      <c r="N208">
        <v>802</v>
      </c>
      <c r="O208">
        <v>289</v>
      </c>
      <c r="P208">
        <v>313713</v>
      </c>
      <c r="Q208">
        <v>25225.1342</v>
      </c>
      <c r="R208">
        <v>755</v>
      </c>
      <c r="S208" t="s">
        <v>41</v>
      </c>
      <c r="T208" s="2">
        <f t="shared" si="10"/>
        <v>2.4789243967945306E-2</v>
      </c>
      <c r="U208" t="str">
        <f t="shared" si="11"/>
        <v>6-15 Min</v>
      </c>
    </row>
    <row r="209" spans="1:21" x14ac:dyDescent="0.3">
      <c r="A209">
        <v>207</v>
      </c>
      <c r="B209">
        <v>384</v>
      </c>
      <c r="C209" t="str">
        <f t="shared" si="9"/>
        <v>06:24</v>
      </c>
      <c r="D209" s="3">
        <v>43269</v>
      </c>
      <c r="E209">
        <v>8</v>
      </c>
      <c r="F209">
        <v>18</v>
      </c>
      <c r="G209">
        <v>6</v>
      </c>
      <c r="H209">
        <v>2018</v>
      </c>
      <c r="I209" t="s">
        <v>32</v>
      </c>
      <c r="J209">
        <v>748</v>
      </c>
      <c r="K209">
        <v>419</v>
      </c>
      <c r="L209">
        <v>97.79</v>
      </c>
      <c r="M209">
        <v>8579</v>
      </c>
      <c r="N209">
        <v>560</v>
      </c>
      <c r="O209">
        <v>200</v>
      </c>
      <c r="P209">
        <v>210741</v>
      </c>
      <c r="Q209">
        <v>11726.0393</v>
      </c>
      <c r="R209">
        <v>529</v>
      </c>
      <c r="S209" t="s">
        <v>41</v>
      </c>
      <c r="T209" s="2">
        <f t="shared" si="10"/>
        <v>2.0787813776595672E-2</v>
      </c>
      <c r="U209" t="str">
        <f t="shared" si="11"/>
        <v>6-15 Min</v>
      </c>
    </row>
    <row r="210" spans="1:21" x14ac:dyDescent="0.3">
      <c r="A210">
        <v>208</v>
      </c>
      <c r="B210">
        <v>449</v>
      </c>
      <c r="C210" t="str">
        <f t="shared" si="9"/>
        <v>07:29</v>
      </c>
      <c r="D210" s="3">
        <v>43275</v>
      </c>
      <c r="E210">
        <v>6</v>
      </c>
      <c r="F210">
        <v>24</v>
      </c>
      <c r="G210">
        <v>6</v>
      </c>
      <c r="H210">
        <v>2018</v>
      </c>
      <c r="I210" t="s">
        <v>37</v>
      </c>
      <c r="J210">
        <v>386</v>
      </c>
      <c r="K210">
        <v>209</v>
      </c>
      <c r="L210">
        <v>97.5</v>
      </c>
      <c r="M210">
        <v>5686</v>
      </c>
      <c r="N210">
        <v>279</v>
      </c>
      <c r="O210">
        <v>212</v>
      </c>
      <c r="P210">
        <v>114060</v>
      </c>
      <c r="Q210">
        <v>6734.1621999999998</v>
      </c>
      <c r="R210">
        <v>249</v>
      </c>
      <c r="S210" t="s">
        <v>41</v>
      </c>
      <c r="T210" s="2">
        <f t="shared" si="10"/>
        <v>1.3397112490334231E-2</v>
      </c>
      <c r="U210" t="str">
        <f t="shared" si="11"/>
        <v>6-15 Min</v>
      </c>
    </row>
    <row r="211" spans="1:21" x14ac:dyDescent="0.3">
      <c r="A211">
        <v>209</v>
      </c>
      <c r="B211">
        <v>532</v>
      </c>
      <c r="C211" t="str">
        <f t="shared" si="9"/>
        <v>08:52</v>
      </c>
      <c r="D211" s="3">
        <v>43281</v>
      </c>
      <c r="E211">
        <v>6</v>
      </c>
      <c r="F211">
        <v>30</v>
      </c>
      <c r="G211">
        <v>6</v>
      </c>
      <c r="H211">
        <v>2018</v>
      </c>
      <c r="I211" t="s">
        <v>38</v>
      </c>
      <c r="J211">
        <v>733</v>
      </c>
      <c r="K211">
        <v>389</v>
      </c>
      <c r="L211">
        <v>98.16</v>
      </c>
      <c r="M211">
        <v>9510</v>
      </c>
      <c r="N211">
        <v>683</v>
      </c>
      <c r="O211">
        <v>262</v>
      </c>
      <c r="P211">
        <v>242723</v>
      </c>
      <c r="Q211">
        <v>17698.424200000001</v>
      </c>
      <c r="R211">
        <v>641</v>
      </c>
      <c r="S211" t="s">
        <v>41</v>
      </c>
      <c r="T211" s="2">
        <f t="shared" si="10"/>
        <v>2.2677615029013463E-2</v>
      </c>
      <c r="U211" t="str">
        <f t="shared" si="11"/>
        <v>6-15 Min</v>
      </c>
    </row>
    <row r="212" spans="1:21" x14ac:dyDescent="0.3">
      <c r="A212">
        <v>210</v>
      </c>
      <c r="B212">
        <v>490</v>
      </c>
      <c r="C212" t="str">
        <f t="shared" si="9"/>
        <v>08:10</v>
      </c>
      <c r="D212" s="3">
        <v>43289</v>
      </c>
      <c r="E212">
        <v>8</v>
      </c>
      <c r="F212">
        <v>8</v>
      </c>
      <c r="G212">
        <v>7</v>
      </c>
      <c r="H212">
        <v>2018</v>
      </c>
      <c r="I212" t="s">
        <v>37</v>
      </c>
      <c r="J212">
        <v>498</v>
      </c>
      <c r="K212">
        <v>443</v>
      </c>
      <c r="L212">
        <v>98.56</v>
      </c>
      <c r="M212">
        <v>8682</v>
      </c>
      <c r="N212">
        <v>441</v>
      </c>
      <c r="O212">
        <v>245</v>
      </c>
      <c r="P212">
        <v>181294</v>
      </c>
      <c r="Q212">
        <v>12371.5326</v>
      </c>
      <c r="R212">
        <v>402</v>
      </c>
      <c r="S212" t="s">
        <v>41</v>
      </c>
      <c r="T212" s="2">
        <f t="shared" si="10"/>
        <v>2.0525459878122324E-2</v>
      </c>
      <c r="U212" t="str">
        <f t="shared" si="11"/>
        <v>6-15 Min</v>
      </c>
    </row>
    <row r="213" spans="1:21" x14ac:dyDescent="0.3">
      <c r="A213">
        <v>211</v>
      </c>
      <c r="B213">
        <v>530</v>
      </c>
      <c r="C213" t="str">
        <f t="shared" si="9"/>
        <v>08:50</v>
      </c>
      <c r="D213" s="3">
        <v>43294</v>
      </c>
      <c r="E213">
        <v>5</v>
      </c>
      <c r="F213">
        <v>13</v>
      </c>
      <c r="G213">
        <v>7</v>
      </c>
      <c r="H213">
        <v>2018</v>
      </c>
      <c r="I213" t="s">
        <v>23</v>
      </c>
      <c r="J213">
        <v>547</v>
      </c>
      <c r="K213">
        <v>322</v>
      </c>
      <c r="L213">
        <v>97.38</v>
      </c>
      <c r="M213">
        <v>11366</v>
      </c>
      <c r="N213">
        <v>807</v>
      </c>
      <c r="O213">
        <v>233</v>
      </c>
      <c r="P213">
        <v>349855</v>
      </c>
      <c r="Q213">
        <v>22658.8272</v>
      </c>
      <c r="R213">
        <v>754</v>
      </c>
      <c r="S213" t="s">
        <v>41</v>
      </c>
      <c r="T213" s="2">
        <f t="shared" si="10"/>
        <v>2.6096747543263701E-2</v>
      </c>
      <c r="U213" t="str">
        <f t="shared" si="11"/>
        <v>6-15 Min</v>
      </c>
    </row>
    <row r="214" spans="1:21" x14ac:dyDescent="0.3">
      <c r="A214">
        <v>212</v>
      </c>
      <c r="B214">
        <v>595</v>
      </c>
      <c r="C214" t="str">
        <f t="shared" si="9"/>
        <v>09:55</v>
      </c>
      <c r="D214" s="3">
        <v>43299</v>
      </c>
      <c r="E214">
        <v>5</v>
      </c>
      <c r="F214">
        <v>18</v>
      </c>
      <c r="G214">
        <v>7</v>
      </c>
      <c r="H214">
        <v>2018</v>
      </c>
      <c r="I214" t="s">
        <v>27</v>
      </c>
      <c r="J214">
        <v>998</v>
      </c>
      <c r="K214">
        <v>481</v>
      </c>
      <c r="L214">
        <v>98.27</v>
      </c>
      <c r="M214">
        <v>14008</v>
      </c>
      <c r="N214">
        <v>778</v>
      </c>
      <c r="O214">
        <v>266</v>
      </c>
      <c r="P214">
        <v>304728</v>
      </c>
      <c r="Q214">
        <v>22534.987099999998</v>
      </c>
      <c r="R214">
        <v>734</v>
      </c>
      <c r="S214" t="s">
        <v>41</v>
      </c>
      <c r="T214" s="2">
        <f t="shared" si="10"/>
        <v>3.3033128663876171E-2</v>
      </c>
      <c r="U214" t="str">
        <f t="shared" si="11"/>
        <v>6-15 Min</v>
      </c>
    </row>
    <row r="215" spans="1:21" x14ac:dyDescent="0.3">
      <c r="A215">
        <v>213</v>
      </c>
      <c r="B215">
        <v>477</v>
      </c>
      <c r="C215" t="str">
        <f t="shared" si="9"/>
        <v>07:57</v>
      </c>
      <c r="D215" s="3">
        <v>43307</v>
      </c>
      <c r="E215">
        <v>8</v>
      </c>
      <c r="F215">
        <v>26</v>
      </c>
      <c r="G215">
        <v>7</v>
      </c>
      <c r="H215">
        <v>2018</v>
      </c>
      <c r="I215" t="s">
        <v>21</v>
      </c>
      <c r="J215">
        <v>586</v>
      </c>
      <c r="K215">
        <v>295</v>
      </c>
      <c r="L215">
        <v>97.55</v>
      </c>
      <c r="M215">
        <v>7252</v>
      </c>
      <c r="N215">
        <v>394</v>
      </c>
      <c r="O215">
        <v>199</v>
      </c>
      <c r="P215">
        <v>164941</v>
      </c>
      <c r="Q215">
        <v>9152.5871000000006</v>
      </c>
      <c r="R215">
        <v>357</v>
      </c>
      <c r="S215" t="s">
        <v>41</v>
      </c>
      <c r="T215" s="2">
        <f t="shared" si="10"/>
        <v>1.7347351677103696E-2</v>
      </c>
      <c r="U215" t="str">
        <f t="shared" si="11"/>
        <v>6-15 Min</v>
      </c>
    </row>
    <row r="216" spans="1:21" x14ac:dyDescent="0.3">
      <c r="A216">
        <v>214</v>
      </c>
      <c r="B216">
        <v>413</v>
      </c>
      <c r="C216" t="str">
        <f t="shared" si="9"/>
        <v>06:53</v>
      </c>
      <c r="D216" s="3">
        <v>43313</v>
      </c>
      <c r="E216">
        <v>6</v>
      </c>
      <c r="F216">
        <v>1</v>
      </c>
      <c r="G216">
        <v>8</v>
      </c>
      <c r="H216">
        <v>2018</v>
      </c>
      <c r="I216" t="s">
        <v>27</v>
      </c>
      <c r="J216">
        <v>488</v>
      </c>
      <c r="K216">
        <v>206</v>
      </c>
      <c r="L216">
        <v>98.31</v>
      </c>
      <c r="M216">
        <v>6462</v>
      </c>
      <c r="N216">
        <v>199</v>
      </c>
      <c r="O216">
        <v>217</v>
      </c>
      <c r="P216">
        <v>143168</v>
      </c>
      <c r="Q216">
        <v>8635.7703999999994</v>
      </c>
      <c r="R216">
        <v>173</v>
      </c>
      <c r="S216" t="s">
        <v>41</v>
      </c>
      <c r="T216" s="2">
        <f t="shared" si="10"/>
        <v>1.5263451198986111E-2</v>
      </c>
      <c r="U216" t="str">
        <f t="shared" si="11"/>
        <v>6-15 Min</v>
      </c>
    </row>
    <row r="217" spans="1:21" x14ac:dyDescent="0.3">
      <c r="A217">
        <v>215</v>
      </c>
      <c r="B217">
        <v>476</v>
      </c>
      <c r="C217" t="str">
        <f t="shared" si="9"/>
        <v>07:56</v>
      </c>
      <c r="D217" s="3">
        <v>43319</v>
      </c>
      <c r="E217">
        <v>6</v>
      </c>
      <c r="F217">
        <v>7</v>
      </c>
      <c r="G217">
        <v>8</v>
      </c>
      <c r="H217">
        <v>2018</v>
      </c>
      <c r="I217" t="s">
        <v>25</v>
      </c>
      <c r="J217">
        <v>493</v>
      </c>
      <c r="K217">
        <v>239</v>
      </c>
      <c r="L217">
        <v>97.61</v>
      </c>
      <c r="M217">
        <v>7389</v>
      </c>
      <c r="N217">
        <v>384</v>
      </c>
      <c r="O217">
        <v>236</v>
      </c>
      <c r="P217">
        <v>138467</v>
      </c>
      <c r="Q217">
        <v>9078.7877000000008</v>
      </c>
      <c r="R217">
        <v>352</v>
      </c>
      <c r="S217" t="s">
        <v>41</v>
      </c>
      <c r="T217" s="2">
        <f t="shared" si="10"/>
        <v>1.7321756174813612E-2</v>
      </c>
      <c r="U217" t="str">
        <f t="shared" si="11"/>
        <v>6-15 Min</v>
      </c>
    </row>
    <row r="218" spans="1:21" x14ac:dyDescent="0.3">
      <c r="A218">
        <v>216</v>
      </c>
      <c r="B218">
        <v>557</v>
      </c>
      <c r="C218" t="str">
        <f t="shared" si="9"/>
        <v>09:17</v>
      </c>
      <c r="D218" s="3">
        <v>43324</v>
      </c>
      <c r="E218">
        <v>5</v>
      </c>
      <c r="F218">
        <v>12</v>
      </c>
      <c r="G218">
        <v>8</v>
      </c>
      <c r="H218">
        <v>2018</v>
      </c>
      <c r="I218" t="s">
        <v>37</v>
      </c>
      <c r="J218">
        <v>485</v>
      </c>
      <c r="K218">
        <v>305</v>
      </c>
      <c r="L218">
        <v>97.67</v>
      </c>
      <c r="M218">
        <v>8252</v>
      </c>
      <c r="N218">
        <v>460</v>
      </c>
      <c r="O218">
        <v>237</v>
      </c>
      <c r="P218">
        <v>200648</v>
      </c>
      <c r="Q218">
        <v>13243.021500000001</v>
      </c>
      <c r="R218">
        <v>433</v>
      </c>
      <c r="S218" t="s">
        <v>41</v>
      </c>
      <c r="T218" s="2">
        <f t="shared" si="10"/>
        <v>1.9286210975577475E-2</v>
      </c>
      <c r="U218" t="str">
        <f t="shared" si="11"/>
        <v>6-15 Min</v>
      </c>
    </row>
    <row r="219" spans="1:21" x14ac:dyDescent="0.3">
      <c r="A219">
        <v>217</v>
      </c>
      <c r="B219">
        <v>591</v>
      </c>
      <c r="C219" t="str">
        <f t="shared" si="9"/>
        <v>09:51</v>
      </c>
      <c r="D219" s="3">
        <v>43329</v>
      </c>
      <c r="E219">
        <v>5</v>
      </c>
      <c r="F219">
        <v>17</v>
      </c>
      <c r="G219">
        <v>8</v>
      </c>
      <c r="H219">
        <v>2018</v>
      </c>
      <c r="I219" t="s">
        <v>23</v>
      </c>
      <c r="J219">
        <v>514</v>
      </c>
      <c r="K219">
        <v>331</v>
      </c>
      <c r="L219">
        <v>97.39</v>
      </c>
      <c r="M219">
        <v>8802</v>
      </c>
      <c r="N219">
        <v>502</v>
      </c>
      <c r="O219">
        <v>254</v>
      </c>
      <c r="P219">
        <v>215640</v>
      </c>
      <c r="Q219">
        <v>15253.002899999999</v>
      </c>
      <c r="R219">
        <v>468</v>
      </c>
      <c r="S219" t="s">
        <v>41</v>
      </c>
      <c r="T219" s="2">
        <f t="shared" si="10"/>
        <v>2.0576650882702489E-2</v>
      </c>
      <c r="U219" t="str">
        <f t="shared" si="11"/>
        <v>6-15 Min</v>
      </c>
    </row>
    <row r="220" spans="1:21" x14ac:dyDescent="0.3">
      <c r="A220">
        <v>218</v>
      </c>
      <c r="B220">
        <v>409</v>
      </c>
      <c r="C220" t="str">
        <f t="shared" si="9"/>
        <v>06:49</v>
      </c>
      <c r="D220" s="3">
        <v>43334</v>
      </c>
      <c r="E220">
        <v>5</v>
      </c>
      <c r="F220">
        <v>22</v>
      </c>
      <c r="G220">
        <v>8</v>
      </c>
      <c r="H220">
        <v>2018</v>
      </c>
      <c r="I220" t="s">
        <v>27</v>
      </c>
      <c r="J220">
        <v>596</v>
      </c>
      <c r="K220">
        <v>247</v>
      </c>
      <c r="L220">
        <v>97.52</v>
      </c>
      <c r="M220">
        <v>9451</v>
      </c>
      <c r="N220">
        <v>549</v>
      </c>
      <c r="O220">
        <v>215</v>
      </c>
      <c r="P220">
        <v>223560</v>
      </c>
      <c r="Q220">
        <v>13371.6636</v>
      </c>
      <c r="R220">
        <v>519</v>
      </c>
      <c r="S220" t="s">
        <v>41</v>
      </c>
      <c r="T220" s="2">
        <f t="shared" si="10"/>
        <v>2.1956675047842794E-2</v>
      </c>
      <c r="U220" t="str">
        <f t="shared" si="11"/>
        <v>6-15 Min</v>
      </c>
    </row>
    <row r="221" spans="1:21" x14ac:dyDescent="0.3">
      <c r="A221">
        <v>219</v>
      </c>
      <c r="B221">
        <v>447</v>
      </c>
      <c r="C221" t="str">
        <f t="shared" si="9"/>
        <v>07:27</v>
      </c>
      <c r="D221" s="3">
        <v>43340</v>
      </c>
      <c r="E221">
        <v>6</v>
      </c>
      <c r="F221">
        <v>28</v>
      </c>
      <c r="G221">
        <v>8</v>
      </c>
      <c r="H221">
        <v>2018</v>
      </c>
      <c r="I221" t="s">
        <v>25</v>
      </c>
      <c r="J221">
        <v>700</v>
      </c>
      <c r="K221">
        <v>254</v>
      </c>
      <c r="L221">
        <v>97.44</v>
      </c>
      <c r="M221">
        <v>8706</v>
      </c>
      <c r="N221">
        <v>325</v>
      </c>
      <c r="O221">
        <v>201</v>
      </c>
      <c r="P221">
        <v>188152</v>
      </c>
      <c r="Q221">
        <v>10516.8734</v>
      </c>
      <c r="R221">
        <v>288</v>
      </c>
      <c r="S221" t="s">
        <v>41</v>
      </c>
      <c r="T221" s="2">
        <f t="shared" si="10"/>
        <v>2.0604379343516745E-2</v>
      </c>
      <c r="U221" t="str">
        <f t="shared" si="11"/>
        <v>6-15 Min</v>
      </c>
    </row>
    <row r="222" spans="1:21" x14ac:dyDescent="0.3">
      <c r="A222">
        <v>220</v>
      </c>
      <c r="B222">
        <v>357</v>
      </c>
      <c r="C222" t="str">
        <f t="shared" si="9"/>
        <v>05:57</v>
      </c>
      <c r="D222" s="3">
        <v>43345</v>
      </c>
      <c r="E222">
        <v>5</v>
      </c>
      <c r="F222">
        <v>2</v>
      </c>
      <c r="G222">
        <v>9</v>
      </c>
      <c r="H222">
        <v>2018</v>
      </c>
      <c r="I222" t="s">
        <v>37</v>
      </c>
      <c r="J222">
        <v>664</v>
      </c>
      <c r="K222">
        <v>384</v>
      </c>
      <c r="L222">
        <v>95.27</v>
      </c>
      <c r="M222">
        <v>10691</v>
      </c>
      <c r="N222">
        <v>1043</v>
      </c>
      <c r="O222">
        <v>183</v>
      </c>
      <c r="P222">
        <v>208641</v>
      </c>
      <c r="Q222">
        <v>10641.2449</v>
      </c>
      <c r="R222">
        <v>926</v>
      </c>
      <c r="S222" t="s">
        <v>41</v>
      </c>
      <c r="T222" s="2">
        <f t="shared" si="10"/>
        <v>2.503880011527361E-2</v>
      </c>
      <c r="U222" t="str">
        <f t="shared" si="11"/>
        <v>6-15 Min</v>
      </c>
    </row>
    <row r="223" spans="1:21" x14ac:dyDescent="0.3">
      <c r="A223">
        <v>221</v>
      </c>
      <c r="B223">
        <v>590</v>
      </c>
      <c r="C223" t="str">
        <f t="shared" si="9"/>
        <v>09:50</v>
      </c>
      <c r="D223" s="3">
        <v>43352</v>
      </c>
      <c r="E223">
        <v>7</v>
      </c>
      <c r="F223">
        <v>9</v>
      </c>
      <c r="G223">
        <v>9</v>
      </c>
      <c r="H223">
        <v>2018</v>
      </c>
      <c r="I223" t="s">
        <v>37</v>
      </c>
      <c r="J223">
        <v>1064</v>
      </c>
      <c r="K223">
        <v>559</v>
      </c>
      <c r="L223">
        <v>95.69</v>
      </c>
      <c r="M223">
        <v>11497</v>
      </c>
      <c r="N223">
        <v>919</v>
      </c>
      <c r="O223">
        <v>269</v>
      </c>
      <c r="P223">
        <v>238001</v>
      </c>
      <c r="Q223">
        <v>17821.865600000001</v>
      </c>
      <c r="R223">
        <v>820</v>
      </c>
      <c r="S223" t="s">
        <v>41</v>
      </c>
      <c r="T223" s="2">
        <f t="shared" si="10"/>
        <v>2.7984415837157318E-2</v>
      </c>
      <c r="U223" t="str">
        <f t="shared" si="11"/>
        <v>6-15 Min</v>
      </c>
    </row>
    <row r="224" spans="1:21" x14ac:dyDescent="0.3">
      <c r="A224">
        <v>222</v>
      </c>
      <c r="B224">
        <v>589</v>
      </c>
      <c r="C224" t="str">
        <f t="shared" si="9"/>
        <v>09:49</v>
      </c>
      <c r="D224" s="3">
        <v>43359</v>
      </c>
      <c r="E224">
        <v>7</v>
      </c>
      <c r="F224">
        <v>16</v>
      </c>
      <c r="G224">
        <v>9</v>
      </c>
      <c r="H224">
        <v>2018</v>
      </c>
      <c r="I224" t="s">
        <v>37</v>
      </c>
      <c r="J224">
        <v>671</v>
      </c>
      <c r="K224">
        <v>602</v>
      </c>
      <c r="L224">
        <v>96.62</v>
      </c>
      <c r="M224">
        <v>9310</v>
      </c>
      <c r="N224">
        <v>448</v>
      </c>
      <c r="O224">
        <v>281</v>
      </c>
      <c r="P224">
        <v>211192</v>
      </c>
      <c r="Q224">
        <v>16529.8184</v>
      </c>
      <c r="R224">
        <v>392</v>
      </c>
      <c r="S224" t="s">
        <v>42</v>
      </c>
      <c r="T224" s="2">
        <f t="shared" si="10"/>
        <v>2.2573100061328958E-2</v>
      </c>
      <c r="U224" t="str">
        <f t="shared" si="11"/>
        <v>6-15 Min</v>
      </c>
    </row>
    <row r="225" spans="1:21" x14ac:dyDescent="0.3">
      <c r="A225">
        <v>223</v>
      </c>
      <c r="B225">
        <v>490</v>
      </c>
      <c r="C225" t="str">
        <f t="shared" si="9"/>
        <v>08:10</v>
      </c>
      <c r="D225" s="3">
        <v>43366</v>
      </c>
      <c r="E225">
        <v>7</v>
      </c>
      <c r="F225">
        <v>23</v>
      </c>
      <c r="G225">
        <v>9</v>
      </c>
      <c r="H225">
        <v>2018</v>
      </c>
      <c r="I225" t="s">
        <v>37</v>
      </c>
      <c r="J225">
        <v>489</v>
      </c>
      <c r="K225">
        <v>283</v>
      </c>
      <c r="L225">
        <v>95.69</v>
      </c>
      <c r="M225">
        <v>8677</v>
      </c>
      <c r="N225">
        <v>405</v>
      </c>
      <c r="O225">
        <v>238</v>
      </c>
      <c r="P225">
        <v>216277</v>
      </c>
      <c r="Q225">
        <v>14312.4478</v>
      </c>
      <c r="R225">
        <v>341</v>
      </c>
      <c r="S225" t="s">
        <v>42</v>
      </c>
      <c r="T225" s="2">
        <f t="shared" si="10"/>
        <v>2.0154325094916121E-2</v>
      </c>
      <c r="U225" t="str">
        <f t="shared" si="11"/>
        <v>6-15 Min</v>
      </c>
    </row>
    <row r="226" spans="1:21" x14ac:dyDescent="0.3">
      <c r="A226">
        <v>224</v>
      </c>
      <c r="B226">
        <v>396</v>
      </c>
      <c r="C226" t="str">
        <f t="shared" si="9"/>
        <v>06:36</v>
      </c>
      <c r="D226" s="3">
        <v>43373</v>
      </c>
      <c r="E226">
        <v>7</v>
      </c>
      <c r="F226">
        <v>30</v>
      </c>
      <c r="G226">
        <v>9</v>
      </c>
      <c r="H226">
        <v>2018</v>
      </c>
      <c r="I226" t="s">
        <v>37</v>
      </c>
      <c r="J226">
        <v>445</v>
      </c>
      <c r="K226">
        <v>200</v>
      </c>
      <c r="L226">
        <v>96.54</v>
      </c>
      <c r="M226">
        <v>7119</v>
      </c>
      <c r="N226">
        <v>331</v>
      </c>
      <c r="O226">
        <v>212</v>
      </c>
      <c r="P226">
        <v>167533</v>
      </c>
      <c r="Q226">
        <v>9903.5969999999998</v>
      </c>
      <c r="R226">
        <v>293</v>
      </c>
      <c r="S226" t="s">
        <v>42</v>
      </c>
      <c r="T226" s="2">
        <f t="shared" si="10"/>
        <v>1.6560289981683646E-2</v>
      </c>
      <c r="U226" t="str">
        <f t="shared" si="11"/>
        <v>6-15 Min</v>
      </c>
    </row>
    <row r="227" spans="1:21" x14ac:dyDescent="0.3">
      <c r="A227">
        <v>225</v>
      </c>
      <c r="B227">
        <v>447</v>
      </c>
      <c r="C227" t="str">
        <f t="shared" si="9"/>
        <v>07:27</v>
      </c>
      <c r="D227" s="3">
        <v>43381</v>
      </c>
      <c r="E227">
        <v>8</v>
      </c>
      <c r="F227">
        <v>8</v>
      </c>
      <c r="G227">
        <v>10</v>
      </c>
      <c r="H227">
        <v>2018</v>
      </c>
      <c r="I227" t="s">
        <v>32</v>
      </c>
      <c r="J227">
        <v>429</v>
      </c>
      <c r="K227">
        <v>212</v>
      </c>
      <c r="L227">
        <v>97.78</v>
      </c>
      <c r="M227">
        <v>6823</v>
      </c>
      <c r="N227">
        <v>348</v>
      </c>
      <c r="O227">
        <v>234</v>
      </c>
      <c r="P227">
        <v>152129</v>
      </c>
      <c r="Q227">
        <v>9895.3857000000007</v>
      </c>
      <c r="R227">
        <v>298</v>
      </c>
      <c r="S227" t="s">
        <v>42</v>
      </c>
      <c r="T227" s="2">
        <f t="shared" si="10"/>
        <v>1.5920402424431573E-2</v>
      </c>
      <c r="U227" t="str">
        <f t="shared" si="11"/>
        <v>6-15 Min</v>
      </c>
    </row>
    <row r="228" spans="1:21" x14ac:dyDescent="0.3">
      <c r="A228">
        <v>226</v>
      </c>
      <c r="B228">
        <v>657</v>
      </c>
      <c r="C228" t="str">
        <f t="shared" si="9"/>
        <v>10:57</v>
      </c>
      <c r="D228" s="3">
        <v>43389</v>
      </c>
      <c r="E228">
        <v>8</v>
      </c>
      <c r="F228">
        <v>16</v>
      </c>
      <c r="G228">
        <v>10</v>
      </c>
      <c r="H228">
        <v>2018</v>
      </c>
      <c r="I228" t="s">
        <v>25</v>
      </c>
      <c r="J228">
        <v>806</v>
      </c>
      <c r="K228">
        <v>285</v>
      </c>
      <c r="L228">
        <v>98.29</v>
      </c>
      <c r="M228">
        <v>8966</v>
      </c>
      <c r="N228">
        <v>311</v>
      </c>
      <c r="O228">
        <v>281</v>
      </c>
      <c r="P228">
        <v>169091</v>
      </c>
      <c r="Q228">
        <v>13205.3184</v>
      </c>
      <c r="R228">
        <v>259</v>
      </c>
      <c r="S228" t="s">
        <v>42</v>
      </c>
      <c r="T228" s="2">
        <f t="shared" si="10"/>
        <v>2.1451163877613654E-2</v>
      </c>
      <c r="U228" t="str">
        <f t="shared" si="11"/>
        <v>6-15 Min</v>
      </c>
    </row>
    <row r="229" spans="1:21" x14ac:dyDescent="0.3">
      <c r="A229">
        <v>227</v>
      </c>
      <c r="B229">
        <v>582</v>
      </c>
      <c r="C229" t="str">
        <f t="shared" si="9"/>
        <v>09:42</v>
      </c>
      <c r="D229" s="3">
        <v>43395</v>
      </c>
      <c r="E229">
        <v>6</v>
      </c>
      <c r="F229">
        <v>22</v>
      </c>
      <c r="G229">
        <v>10</v>
      </c>
      <c r="H229">
        <v>2018</v>
      </c>
      <c r="I229" t="s">
        <v>32</v>
      </c>
      <c r="J229">
        <v>725</v>
      </c>
      <c r="K229">
        <v>953</v>
      </c>
      <c r="L229">
        <v>98.62</v>
      </c>
      <c r="M229">
        <v>11410</v>
      </c>
      <c r="N229">
        <v>792</v>
      </c>
      <c r="O229">
        <v>282</v>
      </c>
      <c r="P229">
        <v>261496</v>
      </c>
      <c r="Q229">
        <v>20544.623</v>
      </c>
      <c r="R229">
        <v>734</v>
      </c>
      <c r="S229" t="s">
        <v>42</v>
      </c>
      <c r="T229" s="2">
        <f t="shared" si="10"/>
        <v>2.7916161164383762E-2</v>
      </c>
      <c r="U229" t="str">
        <f t="shared" si="11"/>
        <v>6-15 Min</v>
      </c>
    </row>
    <row r="230" spans="1:21" x14ac:dyDescent="0.3">
      <c r="A230">
        <v>228</v>
      </c>
      <c r="B230">
        <v>639</v>
      </c>
      <c r="C230" t="str">
        <f t="shared" si="9"/>
        <v>10:39</v>
      </c>
      <c r="D230" s="3">
        <v>43403</v>
      </c>
      <c r="E230">
        <v>8</v>
      </c>
      <c r="F230">
        <v>30</v>
      </c>
      <c r="G230">
        <v>10</v>
      </c>
      <c r="H230">
        <v>2018</v>
      </c>
      <c r="I230" t="s">
        <v>25</v>
      </c>
      <c r="J230">
        <v>1188</v>
      </c>
      <c r="K230">
        <v>4190</v>
      </c>
      <c r="L230">
        <v>98.35</v>
      </c>
      <c r="M230">
        <v>27222</v>
      </c>
      <c r="N230">
        <v>3681</v>
      </c>
      <c r="O230">
        <v>269</v>
      </c>
      <c r="P230">
        <v>670990</v>
      </c>
      <c r="Q230">
        <v>50228.543899999997</v>
      </c>
      <c r="R230">
        <v>3538</v>
      </c>
      <c r="S230" t="s">
        <v>42</v>
      </c>
      <c r="T230" s="2">
        <f t="shared" si="10"/>
        <v>6.9534447888058584E-2</v>
      </c>
      <c r="U230" t="str">
        <f t="shared" si="11"/>
        <v>6-15 Min</v>
      </c>
    </row>
    <row r="231" spans="1:21" x14ac:dyDescent="0.3">
      <c r="A231">
        <v>229</v>
      </c>
      <c r="B231">
        <v>437</v>
      </c>
      <c r="C231" t="str">
        <f t="shared" si="9"/>
        <v>07:17</v>
      </c>
      <c r="D231" s="3">
        <v>43411</v>
      </c>
      <c r="E231">
        <v>8</v>
      </c>
      <c r="F231">
        <v>7</v>
      </c>
      <c r="G231">
        <v>11</v>
      </c>
      <c r="H231">
        <v>2018</v>
      </c>
      <c r="I231" t="s">
        <v>27</v>
      </c>
      <c r="J231">
        <v>543</v>
      </c>
      <c r="K231">
        <v>488</v>
      </c>
      <c r="L231">
        <v>98.44</v>
      </c>
      <c r="M231">
        <v>12922</v>
      </c>
      <c r="N231">
        <v>618</v>
      </c>
      <c r="O231">
        <v>235</v>
      </c>
      <c r="P231">
        <v>330893</v>
      </c>
      <c r="Q231">
        <v>21646.300800000001</v>
      </c>
      <c r="R231">
        <v>561</v>
      </c>
      <c r="S231" t="s">
        <v>42</v>
      </c>
      <c r="T231" s="2">
        <f t="shared" si="10"/>
        <v>2.976117028779391E-2</v>
      </c>
      <c r="U231" t="str">
        <f t="shared" si="11"/>
        <v>6-15 Min</v>
      </c>
    </row>
    <row r="232" spans="1:21" x14ac:dyDescent="0.3">
      <c r="A232">
        <v>230</v>
      </c>
      <c r="B232">
        <v>546</v>
      </c>
      <c r="C232" t="str">
        <f t="shared" si="9"/>
        <v>09:06</v>
      </c>
      <c r="D232" s="3">
        <v>43418</v>
      </c>
      <c r="E232">
        <v>7</v>
      </c>
      <c r="F232">
        <v>14</v>
      </c>
      <c r="G232">
        <v>11</v>
      </c>
      <c r="H232">
        <v>2018</v>
      </c>
      <c r="I232" t="s">
        <v>27</v>
      </c>
      <c r="J232">
        <v>471</v>
      </c>
      <c r="K232">
        <v>602</v>
      </c>
      <c r="L232">
        <v>98.5</v>
      </c>
      <c r="M232">
        <v>9693</v>
      </c>
      <c r="N232">
        <v>514</v>
      </c>
      <c r="O232">
        <v>283</v>
      </c>
      <c r="P232">
        <v>230848</v>
      </c>
      <c r="Q232">
        <v>18147.304100000001</v>
      </c>
      <c r="R232">
        <v>475</v>
      </c>
      <c r="S232" t="s">
        <v>42</v>
      </c>
      <c r="T232" s="2">
        <f t="shared" si="10"/>
        <v>2.296343147125272E-2</v>
      </c>
      <c r="U232" t="str">
        <f t="shared" si="11"/>
        <v>6-15 Min</v>
      </c>
    </row>
    <row r="233" spans="1:21" x14ac:dyDescent="0.3">
      <c r="A233">
        <v>231</v>
      </c>
      <c r="B233">
        <v>680</v>
      </c>
      <c r="C233" t="str">
        <f t="shared" si="9"/>
        <v>11:20</v>
      </c>
      <c r="D233" s="3">
        <v>43428</v>
      </c>
      <c r="E233">
        <v>10</v>
      </c>
      <c r="F233">
        <v>24</v>
      </c>
      <c r="G233">
        <v>11</v>
      </c>
      <c r="H233">
        <v>2018</v>
      </c>
      <c r="I233" t="s">
        <v>38</v>
      </c>
      <c r="J233">
        <v>469</v>
      </c>
      <c r="K233">
        <v>891</v>
      </c>
      <c r="L233">
        <v>98.36</v>
      </c>
      <c r="M233">
        <v>14274</v>
      </c>
      <c r="N233">
        <v>1146</v>
      </c>
      <c r="O233">
        <v>323</v>
      </c>
      <c r="P233">
        <v>391705</v>
      </c>
      <c r="Q233">
        <v>35176.212500000001</v>
      </c>
      <c r="R233">
        <v>1067</v>
      </c>
      <c r="S233" t="s">
        <v>42</v>
      </c>
      <c r="T233" s="2">
        <f t="shared" si="10"/>
        <v>3.3346673566929691E-2</v>
      </c>
      <c r="U233" t="str">
        <f t="shared" si="11"/>
        <v>6-15 Min</v>
      </c>
    </row>
    <row r="234" spans="1:21" x14ac:dyDescent="0.3">
      <c r="A234">
        <v>232</v>
      </c>
      <c r="B234">
        <v>435</v>
      </c>
      <c r="C234" t="str">
        <f t="shared" si="9"/>
        <v>07:15</v>
      </c>
      <c r="D234" s="3">
        <v>43438</v>
      </c>
      <c r="E234">
        <v>10</v>
      </c>
      <c r="F234">
        <v>4</v>
      </c>
      <c r="G234">
        <v>12</v>
      </c>
      <c r="H234">
        <v>2018</v>
      </c>
      <c r="I234" t="s">
        <v>25</v>
      </c>
      <c r="J234">
        <v>509</v>
      </c>
      <c r="K234">
        <v>784</v>
      </c>
      <c r="L234">
        <v>98</v>
      </c>
      <c r="M234">
        <v>14349</v>
      </c>
      <c r="N234">
        <v>1813</v>
      </c>
      <c r="O234">
        <v>236</v>
      </c>
      <c r="P234">
        <v>290716</v>
      </c>
      <c r="Q234">
        <v>19088.001799999998</v>
      </c>
      <c r="R234">
        <v>1766</v>
      </c>
      <c r="S234" t="s">
        <v>42</v>
      </c>
      <c r="T234" s="2">
        <f t="shared" si="10"/>
        <v>3.3363737235123078E-2</v>
      </c>
      <c r="U234" t="str">
        <f t="shared" si="11"/>
        <v>6-15 Min</v>
      </c>
    </row>
    <row r="235" spans="1:21" x14ac:dyDescent="0.3">
      <c r="A235">
        <v>233</v>
      </c>
      <c r="B235">
        <v>485</v>
      </c>
      <c r="C235" t="str">
        <f t="shared" si="9"/>
        <v>08:05</v>
      </c>
      <c r="D235" s="3">
        <v>43448</v>
      </c>
      <c r="E235">
        <v>10</v>
      </c>
      <c r="F235">
        <v>14</v>
      </c>
      <c r="G235">
        <v>12</v>
      </c>
      <c r="H235">
        <v>2018</v>
      </c>
      <c r="I235" t="s">
        <v>23</v>
      </c>
      <c r="J235">
        <v>505</v>
      </c>
      <c r="K235">
        <v>646</v>
      </c>
      <c r="L235">
        <v>98.4</v>
      </c>
      <c r="M235">
        <v>11402</v>
      </c>
      <c r="N235">
        <v>513</v>
      </c>
      <c r="O235">
        <v>260</v>
      </c>
      <c r="P235">
        <v>250995</v>
      </c>
      <c r="Q235">
        <v>18166.1751</v>
      </c>
      <c r="R235">
        <v>460</v>
      </c>
      <c r="S235" t="s">
        <v>42</v>
      </c>
      <c r="T235" s="2">
        <f t="shared" si="10"/>
        <v>2.6775028353950903E-2</v>
      </c>
      <c r="U235" t="str">
        <f t="shared" si="11"/>
        <v>6-15 Min</v>
      </c>
    </row>
    <row r="236" spans="1:21" x14ac:dyDescent="0.3">
      <c r="A236">
        <v>234</v>
      </c>
      <c r="B236">
        <v>437</v>
      </c>
      <c r="C236" t="str">
        <f t="shared" si="9"/>
        <v>07:17</v>
      </c>
      <c r="D236" s="3">
        <v>43457</v>
      </c>
      <c r="E236">
        <v>9</v>
      </c>
      <c r="F236">
        <v>23</v>
      </c>
      <c r="G236">
        <v>12</v>
      </c>
      <c r="H236">
        <v>2018</v>
      </c>
      <c r="I236" t="s">
        <v>37</v>
      </c>
      <c r="J236">
        <v>703</v>
      </c>
      <c r="K236">
        <v>674</v>
      </c>
      <c r="L236">
        <v>96.95</v>
      </c>
      <c r="M236">
        <v>11363</v>
      </c>
      <c r="N236">
        <v>655</v>
      </c>
      <c r="O236">
        <v>223</v>
      </c>
      <c r="P236">
        <v>225651</v>
      </c>
      <c r="Q236">
        <v>14020.3652</v>
      </c>
      <c r="R236">
        <v>581</v>
      </c>
      <c r="S236" t="s">
        <v>42</v>
      </c>
      <c r="T236" s="2">
        <f t="shared" si="10"/>
        <v>2.7173891597971362E-2</v>
      </c>
      <c r="U236" t="str">
        <f t="shared" si="11"/>
        <v>6-15 Min</v>
      </c>
    </row>
    <row r="237" spans="1:21" x14ac:dyDescent="0.3">
      <c r="A237">
        <v>235</v>
      </c>
      <c r="B237">
        <v>1318</v>
      </c>
      <c r="C237" t="str">
        <f t="shared" si="9"/>
        <v>21:58</v>
      </c>
      <c r="D237" s="3">
        <v>43465</v>
      </c>
      <c r="E237">
        <v>8</v>
      </c>
      <c r="F237">
        <v>31</v>
      </c>
      <c r="G237">
        <v>12</v>
      </c>
      <c r="H237">
        <v>2018</v>
      </c>
      <c r="I237" t="s">
        <v>32</v>
      </c>
      <c r="J237">
        <v>1113</v>
      </c>
      <c r="K237">
        <v>1094</v>
      </c>
      <c r="L237">
        <v>97.48</v>
      </c>
      <c r="M237">
        <v>17415</v>
      </c>
      <c r="N237">
        <v>965</v>
      </c>
      <c r="O237">
        <v>429</v>
      </c>
      <c r="P237">
        <v>372225</v>
      </c>
      <c r="Q237">
        <v>44452.610500000003</v>
      </c>
      <c r="R237">
        <v>874</v>
      </c>
      <c r="S237" t="s">
        <v>42</v>
      </c>
      <c r="T237" s="2">
        <f t="shared" si="10"/>
        <v>4.1852912161333911E-2</v>
      </c>
      <c r="U237" t="str">
        <f t="shared" si="11"/>
        <v>16-30 Min</v>
      </c>
    </row>
    <row r="238" spans="1:21" x14ac:dyDescent="0.3">
      <c r="A238">
        <v>236</v>
      </c>
      <c r="B238">
        <v>498</v>
      </c>
      <c r="C238" t="str">
        <f t="shared" si="9"/>
        <v>08:18</v>
      </c>
      <c r="D238" s="3">
        <v>43476</v>
      </c>
      <c r="E238">
        <v>11</v>
      </c>
      <c r="F238">
        <v>11</v>
      </c>
      <c r="G238">
        <v>1</v>
      </c>
      <c r="H238">
        <v>2019</v>
      </c>
      <c r="I238" t="s">
        <v>23</v>
      </c>
      <c r="J238">
        <v>431</v>
      </c>
      <c r="K238">
        <v>554</v>
      </c>
      <c r="L238">
        <v>97.29</v>
      </c>
      <c r="M238">
        <v>11978</v>
      </c>
      <c r="N238">
        <v>763</v>
      </c>
      <c r="O238">
        <v>269</v>
      </c>
      <c r="P238">
        <v>259918</v>
      </c>
      <c r="Q238">
        <v>19451.204600000001</v>
      </c>
      <c r="R238">
        <v>686</v>
      </c>
      <c r="S238" t="s">
        <v>42</v>
      </c>
      <c r="T238" s="2">
        <f t="shared" si="10"/>
        <v>2.7649541348862064E-2</v>
      </c>
      <c r="U238" t="str">
        <f t="shared" si="11"/>
        <v>6-15 Min</v>
      </c>
    </row>
    <row r="239" spans="1:21" x14ac:dyDescent="0.3">
      <c r="A239">
        <v>237</v>
      </c>
      <c r="B239">
        <v>638</v>
      </c>
      <c r="C239" t="str">
        <f t="shared" si="9"/>
        <v>10:38</v>
      </c>
      <c r="D239" s="3">
        <v>43486</v>
      </c>
      <c r="E239">
        <v>10</v>
      </c>
      <c r="F239">
        <v>21</v>
      </c>
      <c r="G239">
        <v>1</v>
      </c>
      <c r="H239">
        <v>2019</v>
      </c>
      <c r="I239" t="s">
        <v>32</v>
      </c>
      <c r="J239">
        <v>455</v>
      </c>
      <c r="K239">
        <v>403</v>
      </c>
      <c r="L239">
        <v>97.99</v>
      </c>
      <c r="M239">
        <v>10429</v>
      </c>
      <c r="N239">
        <v>540</v>
      </c>
      <c r="O239">
        <v>269</v>
      </c>
      <c r="P239">
        <v>220024</v>
      </c>
      <c r="Q239">
        <v>16467.834599999998</v>
      </c>
      <c r="R239">
        <v>478</v>
      </c>
      <c r="S239" t="s">
        <v>42</v>
      </c>
      <c r="T239" s="2">
        <f t="shared" si="10"/>
        <v>2.4074702862347155E-2</v>
      </c>
      <c r="U239" t="str">
        <f t="shared" si="11"/>
        <v>6-15 Min</v>
      </c>
    </row>
    <row r="240" spans="1:21" x14ac:dyDescent="0.3">
      <c r="A240">
        <v>238</v>
      </c>
      <c r="B240">
        <v>809</v>
      </c>
      <c r="C240" t="str">
        <f t="shared" si="9"/>
        <v>13:29</v>
      </c>
      <c r="D240" s="3">
        <v>43495</v>
      </c>
      <c r="E240">
        <v>9</v>
      </c>
      <c r="F240">
        <v>30</v>
      </c>
      <c r="G240">
        <v>1</v>
      </c>
      <c r="H240">
        <v>2019</v>
      </c>
      <c r="I240" t="s">
        <v>27</v>
      </c>
      <c r="J240">
        <v>539</v>
      </c>
      <c r="K240">
        <v>512</v>
      </c>
      <c r="L240">
        <v>97.16</v>
      </c>
      <c r="M240">
        <v>7355</v>
      </c>
      <c r="N240">
        <v>522</v>
      </c>
      <c r="O240">
        <v>230</v>
      </c>
      <c r="P240">
        <v>155912</v>
      </c>
      <c r="Q240">
        <v>9983.27</v>
      </c>
      <c r="R240">
        <v>477</v>
      </c>
      <c r="S240" t="s">
        <v>42</v>
      </c>
      <c r="T240" s="2">
        <f t="shared" si="10"/>
        <v>1.7929649354203082E-2</v>
      </c>
      <c r="U240" t="str">
        <f t="shared" si="11"/>
        <v>6-15 Min</v>
      </c>
    </row>
    <row r="241" spans="1:21" x14ac:dyDescent="0.3">
      <c r="A241">
        <v>239</v>
      </c>
      <c r="B241">
        <v>467</v>
      </c>
      <c r="C241" t="str">
        <f t="shared" si="9"/>
        <v>07:47</v>
      </c>
      <c r="D241" s="3">
        <v>43501</v>
      </c>
      <c r="E241">
        <v>6</v>
      </c>
      <c r="F241">
        <v>5</v>
      </c>
      <c r="G241">
        <v>2</v>
      </c>
      <c r="H241">
        <v>2019</v>
      </c>
      <c r="I241" t="s">
        <v>25</v>
      </c>
      <c r="J241">
        <v>462</v>
      </c>
      <c r="K241">
        <v>436</v>
      </c>
      <c r="L241">
        <v>97.49</v>
      </c>
      <c r="M241">
        <v>10932</v>
      </c>
      <c r="N241">
        <v>791</v>
      </c>
      <c r="O241">
        <v>237</v>
      </c>
      <c r="P241">
        <v>269294</v>
      </c>
      <c r="Q241">
        <v>17755.971799999999</v>
      </c>
      <c r="R241">
        <v>726</v>
      </c>
      <c r="S241" t="s">
        <v>42</v>
      </c>
      <c r="T241" s="2">
        <f t="shared" si="10"/>
        <v>2.5232899340973405E-2</v>
      </c>
      <c r="U241" t="str">
        <f t="shared" si="11"/>
        <v>6-15 Min</v>
      </c>
    </row>
    <row r="242" spans="1:21" x14ac:dyDescent="0.3">
      <c r="A242">
        <v>240</v>
      </c>
      <c r="B242">
        <v>545</v>
      </c>
      <c r="C242" t="str">
        <f t="shared" si="9"/>
        <v>09:05</v>
      </c>
      <c r="D242" s="3">
        <v>43513</v>
      </c>
      <c r="E242">
        <v>12</v>
      </c>
      <c r="F242">
        <v>17</v>
      </c>
      <c r="G242">
        <v>2</v>
      </c>
      <c r="H242">
        <v>2019</v>
      </c>
      <c r="I242" t="s">
        <v>37</v>
      </c>
      <c r="J242">
        <v>582</v>
      </c>
      <c r="K242">
        <v>1379</v>
      </c>
      <c r="L242">
        <v>98.65</v>
      </c>
      <c r="M242">
        <v>16430</v>
      </c>
      <c r="N242">
        <v>1107</v>
      </c>
      <c r="O242">
        <v>265</v>
      </c>
      <c r="P242">
        <v>396276</v>
      </c>
      <c r="Q242">
        <v>29229.612099999998</v>
      </c>
      <c r="R242">
        <v>1030</v>
      </c>
      <c r="S242" t="s">
        <v>42</v>
      </c>
      <c r="T242" s="2">
        <f t="shared" si="10"/>
        <v>3.9227240218076234E-2</v>
      </c>
      <c r="U242" t="str">
        <f t="shared" si="11"/>
        <v>6-15 Min</v>
      </c>
    </row>
    <row r="243" spans="1:21" x14ac:dyDescent="0.3">
      <c r="A243">
        <v>241</v>
      </c>
      <c r="B243">
        <v>463</v>
      </c>
      <c r="C243" t="str">
        <f t="shared" si="9"/>
        <v>07:43</v>
      </c>
      <c r="D243" s="3">
        <v>43534</v>
      </c>
      <c r="E243">
        <v>21</v>
      </c>
      <c r="F243">
        <v>10</v>
      </c>
      <c r="G243">
        <v>3</v>
      </c>
      <c r="H243">
        <v>2019</v>
      </c>
      <c r="I243" t="s">
        <v>37</v>
      </c>
      <c r="J243">
        <v>490</v>
      </c>
      <c r="K243">
        <v>373</v>
      </c>
      <c r="L243">
        <v>98.09</v>
      </c>
      <c r="M243">
        <v>9918</v>
      </c>
      <c r="N243">
        <v>427</v>
      </c>
      <c r="O243">
        <v>250</v>
      </c>
      <c r="P243">
        <v>223655</v>
      </c>
      <c r="Q243">
        <v>15583.9773</v>
      </c>
      <c r="R243">
        <v>346</v>
      </c>
      <c r="S243" t="s">
        <v>43</v>
      </c>
      <c r="T243" s="2">
        <f t="shared" si="10"/>
        <v>2.2995425849115323E-2</v>
      </c>
      <c r="U243" t="str">
        <f t="shared" si="11"/>
        <v>6-15 Min</v>
      </c>
    </row>
    <row r="244" spans="1:21" x14ac:dyDescent="0.3">
      <c r="A244">
        <v>242</v>
      </c>
      <c r="B244">
        <v>512</v>
      </c>
      <c r="C244" t="str">
        <f t="shared" si="9"/>
        <v>08:32</v>
      </c>
      <c r="D244" s="3">
        <v>43556</v>
      </c>
      <c r="E244">
        <v>22</v>
      </c>
      <c r="F244">
        <v>1</v>
      </c>
      <c r="G244">
        <v>4</v>
      </c>
      <c r="H244">
        <v>2019</v>
      </c>
      <c r="I244" t="s">
        <v>32</v>
      </c>
      <c r="J244">
        <v>528</v>
      </c>
      <c r="K244">
        <v>538</v>
      </c>
      <c r="L244">
        <v>98.72</v>
      </c>
      <c r="M244">
        <v>8895</v>
      </c>
      <c r="N244">
        <v>285</v>
      </c>
      <c r="O244">
        <v>276</v>
      </c>
      <c r="P244">
        <v>121386</v>
      </c>
      <c r="Q244">
        <v>9330.6144000000004</v>
      </c>
      <c r="R244">
        <v>231</v>
      </c>
      <c r="S244" t="s">
        <v>43</v>
      </c>
      <c r="T244" s="2">
        <f t="shared" si="10"/>
        <v>2.1246399859292994E-2</v>
      </c>
      <c r="U244" t="str">
        <f t="shared" si="11"/>
        <v>6-15 Min</v>
      </c>
    </row>
    <row r="245" spans="1:21" x14ac:dyDescent="0.3">
      <c r="A245">
        <v>243</v>
      </c>
      <c r="B245">
        <v>534</v>
      </c>
      <c r="C245" t="str">
        <f t="shared" si="9"/>
        <v>08:54</v>
      </c>
      <c r="D245" s="3">
        <v>43577</v>
      </c>
      <c r="E245">
        <v>21</v>
      </c>
      <c r="F245">
        <v>22</v>
      </c>
      <c r="G245">
        <v>4</v>
      </c>
      <c r="H245">
        <v>2019</v>
      </c>
      <c r="I245" t="s">
        <v>32</v>
      </c>
      <c r="J245">
        <v>352</v>
      </c>
      <c r="K245">
        <v>222</v>
      </c>
      <c r="L245">
        <v>98.38</v>
      </c>
      <c r="M245">
        <v>8888</v>
      </c>
      <c r="N245">
        <v>308</v>
      </c>
      <c r="O245">
        <v>261</v>
      </c>
      <c r="P245">
        <v>151469</v>
      </c>
      <c r="Q245">
        <v>11022.5998</v>
      </c>
      <c r="R245">
        <v>255</v>
      </c>
      <c r="S245" t="s">
        <v>43</v>
      </c>
      <c r="T245" s="2">
        <f t="shared" si="10"/>
        <v>2.018205355573038E-2</v>
      </c>
      <c r="U245" t="str">
        <f t="shared" si="11"/>
        <v>6-15 Min</v>
      </c>
    </row>
    <row r="246" spans="1:21" x14ac:dyDescent="0.3">
      <c r="A246">
        <v>244</v>
      </c>
      <c r="B246">
        <v>588</v>
      </c>
      <c r="C246" t="str">
        <f t="shared" si="9"/>
        <v>09:48</v>
      </c>
      <c r="D246" s="3">
        <v>43604</v>
      </c>
      <c r="E246">
        <v>27</v>
      </c>
      <c r="F246">
        <v>19</v>
      </c>
      <c r="G246">
        <v>5</v>
      </c>
      <c r="H246">
        <v>2019</v>
      </c>
      <c r="I246" t="s">
        <v>37</v>
      </c>
      <c r="J246">
        <v>361</v>
      </c>
      <c r="K246">
        <v>372</v>
      </c>
      <c r="L246">
        <v>97.79</v>
      </c>
      <c r="M246">
        <v>10856</v>
      </c>
      <c r="N246">
        <v>382</v>
      </c>
      <c r="O246">
        <v>266</v>
      </c>
      <c r="P246">
        <v>202049</v>
      </c>
      <c r="Q246">
        <v>14971.502200000001</v>
      </c>
      <c r="R246">
        <v>295</v>
      </c>
      <c r="S246" t="s">
        <v>43</v>
      </c>
      <c r="T246" s="2">
        <f t="shared" si="10"/>
        <v>2.4718856336647572E-2</v>
      </c>
      <c r="U246" t="str">
        <f t="shared" si="11"/>
        <v>6-15 Min</v>
      </c>
    </row>
    <row r="247" spans="1:21" x14ac:dyDescent="0.3">
      <c r="A247">
        <v>245</v>
      </c>
      <c r="B247">
        <v>534</v>
      </c>
      <c r="C247" t="str">
        <f t="shared" si="9"/>
        <v>08:54</v>
      </c>
      <c r="D247" s="3">
        <v>43620</v>
      </c>
      <c r="E247">
        <v>16</v>
      </c>
      <c r="F247">
        <v>4</v>
      </c>
      <c r="G247">
        <v>6</v>
      </c>
      <c r="H247">
        <v>2019</v>
      </c>
      <c r="I247" t="s">
        <v>25</v>
      </c>
      <c r="J247">
        <v>484</v>
      </c>
      <c r="K247">
        <v>432</v>
      </c>
      <c r="L247">
        <v>97.74</v>
      </c>
      <c r="M247">
        <v>12871</v>
      </c>
      <c r="N247">
        <v>959</v>
      </c>
      <c r="O247">
        <v>265</v>
      </c>
      <c r="P247">
        <v>327178</v>
      </c>
      <c r="Q247">
        <v>24111.417099999999</v>
      </c>
      <c r="R247">
        <v>871</v>
      </c>
      <c r="S247" t="s">
        <v>43</v>
      </c>
      <c r="T247" s="2">
        <f t="shared" si="10"/>
        <v>2.9407099172781094E-2</v>
      </c>
      <c r="U247" t="str">
        <f t="shared" si="11"/>
        <v>6-15 Min</v>
      </c>
    </row>
    <row r="248" spans="1:21" x14ac:dyDescent="0.3">
      <c r="A248">
        <v>246</v>
      </c>
      <c r="B248">
        <v>615</v>
      </c>
      <c r="C248" t="str">
        <f t="shared" si="9"/>
        <v>10:15</v>
      </c>
      <c r="D248" s="3">
        <v>43645</v>
      </c>
      <c r="E248">
        <v>25</v>
      </c>
      <c r="F248">
        <v>29</v>
      </c>
      <c r="G248">
        <v>6</v>
      </c>
      <c r="H248">
        <v>2019</v>
      </c>
      <c r="I248" t="s">
        <v>38</v>
      </c>
      <c r="J248">
        <v>417</v>
      </c>
      <c r="K248">
        <v>334</v>
      </c>
      <c r="L248">
        <v>98.08</v>
      </c>
      <c r="M248">
        <v>11743</v>
      </c>
      <c r="N248">
        <v>568</v>
      </c>
      <c r="O248">
        <v>303</v>
      </c>
      <c r="P248">
        <v>228563</v>
      </c>
      <c r="Q248">
        <v>19251.718099999998</v>
      </c>
      <c r="R248">
        <v>494</v>
      </c>
      <c r="S248" t="s">
        <v>43</v>
      </c>
      <c r="T248" s="2">
        <f t="shared" si="10"/>
        <v>2.664918380102466E-2</v>
      </c>
      <c r="U248" t="str">
        <f t="shared" si="11"/>
        <v>6-15 Min</v>
      </c>
    </row>
    <row r="249" spans="1:21" x14ac:dyDescent="0.3">
      <c r="A249">
        <v>247</v>
      </c>
      <c r="B249">
        <v>545</v>
      </c>
      <c r="C249" t="str">
        <f t="shared" si="9"/>
        <v>09:05</v>
      </c>
      <c r="D249" s="3">
        <v>43665</v>
      </c>
      <c r="E249">
        <v>20</v>
      </c>
      <c r="F249">
        <v>19</v>
      </c>
      <c r="G249">
        <v>7</v>
      </c>
      <c r="H249">
        <v>2019</v>
      </c>
      <c r="I249" t="s">
        <v>23</v>
      </c>
      <c r="J249">
        <v>460</v>
      </c>
      <c r="K249">
        <v>348</v>
      </c>
      <c r="L249">
        <v>97.86</v>
      </c>
      <c r="M249">
        <v>11551</v>
      </c>
      <c r="N249">
        <v>803</v>
      </c>
      <c r="O249">
        <v>268</v>
      </c>
      <c r="P249">
        <v>192874</v>
      </c>
      <c r="Q249">
        <v>14408.8817</v>
      </c>
      <c r="R249">
        <v>701</v>
      </c>
      <c r="S249" t="s">
        <v>43</v>
      </c>
      <c r="T249" s="2">
        <f t="shared" si="10"/>
        <v>2.6361234400261231E-2</v>
      </c>
      <c r="U249" t="str">
        <f t="shared" si="11"/>
        <v>6-15 Min</v>
      </c>
    </row>
    <row r="250" spans="1:21" x14ac:dyDescent="0.3">
      <c r="A250">
        <v>248</v>
      </c>
      <c r="B250">
        <v>613</v>
      </c>
      <c r="C250" t="str">
        <f t="shared" si="9"/>
        <v>10:13</v>
      </c>
      <c r="D250" s="3">
        <v>43689</v>
      </c>
      <c r="E250">
        <v>24</v>
      </c>
      <c r="F250">
        <v>12</v>
      </c>
      <c r="G250">
        <v>8</v>
      </c>
      <c r="H250">
        <v>2019</v>
      </c>
      <c r="I250" t="s">
        <v>32</v>
      </c>
      <c r="J250">
        <v>350</v>
      </c>
      <c r="K250">
        <v>314</v>
      </c>
      <c r="L250">
        <v>98.22</v>
      </c>
      <c r="M250">
        <v>11131</v>
      </c>
      <c r="N250">
        <v>596</v>
      </c>
      <c r="O250">
        <v>302</v>
      </c>
      <c r="P250">
        <v>249471</v>
      </c>
      <c r="Q250">
        <v>20964.2582</v>
      </c>
      <c r="R250">
        <v>527</v>
      </c>
      <c r="S250" t="s">
        <v>43</v>
      </c>
      <c r="T250" s="2">
        <f t="shared" si="10"/>
        <v>2.5158245792627331E-2</v>
      </c>
      <c r="U250" t="str">
        <f t="shared" si="11"/>
        <v>6-15 Min</v>
      </c>
    </row>
    <row r="251" spans="1:21" x14ac:dyDescent="0.3">
      <c r="A251">
        <v>249</v>
      </c>
      <c r="B251">
        <v>797</v>
      </c>
      <c r="C251" t="str">
        <f t="shared" si="9"/>
        <v>13:17</v>
      </c>
      <c r="D251" s="3">
        <v>43717</v>
      </c>
      <c r="E251">
        <v>28</v>
      </c>
      <c r="F251">
        <v>9</v>
      </c>
      <c r="G251">
        <v>9</v>
      </c>
      <c r="H251">
        <v>2019</v>
      </c>
      <c r="I251" t="s">
        <v>32</v>
      </c>
      <c r="J251">
        <v>1234</v>
      </c>
      <c r="K251">
        <v>656</v>
      </c>
      <c r="L251">
        <v>99.14</v>
      </c>
      <c r="M251">
        <v>19610</v>
      </c>
      <c r="N251">
        <v>1197</v>
      </c>
      <c r="O251">
        <v>349</v>
      </c>
      <c r="P251">
        <v>207817</v>
      </c>
      <c r="Q251">
        <v>20200.887699999999</v>
      </c>
      <c r="R251">
        <v>1120</v>
      </c>
      <c r="S251" t="s">
        <v>43</v>
      </c>
      <c r="T251" s="2">
        <f t="shared" si="10"/>
        <v>4.5858608269731885E-2</v>
      </c>
      <c r="U251" t="str">
        <f t="shared" si="11"/>
        <v>6-15 Min</v>
      </c>
    </row>
    <row r="252" spans="1:21" x14ac:dyDescent="0.3">
      <c r="A252">
        <v>250</v>
      </c>
      <c r="B252">
        <v>545</v>
      </c>
      <c r="C252" t="str">
        <f t="shared" si="9"/>
        <v>09:05</v>
      </c>
      <c r="D252" s="3">
        <v>43738</v>
      </c>
      <c r="E252">
        <v>21</v>
      </c>
      <c r="F252">
        <v>30</v>
      </c>
      <c r="G252">
        <v>9</v>
      </c>
      <c r="H252">
        <v>2019</v>
      </c>
      <c r="I252" t="s">
        <v>32</v>
      </c>
      <c r="J252">
        <v>394</v>
      </c>
      <c r="K252">
        <v>564</v>
      </c>
      <c r="L252">
        <v>98.64</v>
      </c>
      <c r="M252">
        <v>10905</v>
      </c>
      <c r="N252">
        <v>567</v>
      </c>
      <c r="O252">
        <v>253</v>
      </c>
      <c r="P252">
        <v>186472</v>
      </c>
      <c r="Q252">
        <v>13114.9264</v>
      </c>
      <c r="R252">
        <v>494</v>
      </c>
      <c r="S252" t="s">
        <v>43</v>
      </c>
      <c r="T252" s="2">
        <f t="shared" si="10"/>
        <v>2.5303286972271133E-2</v>
      </c>
      <c r="U252" t="str">
        <f t="shared" si="11"/>
        <v>6-15 Min</v>
      </c>
    </row>
    <row r="253" spans="1:21" x14ac:dyDescent="0.3">
      <c r="A253">
        <v>251</v>
      </c>
      <c r="B253">
        <v>648</v>
      </c>
      <c r="C253" t="str">
        <f t="shared" si="9"/>
        <v>10:48</v>
      </c>
      <c r="D253" s="3">
        <v>43762</v>
      </c>
      <c r="E253">
        <v>24</v>
      </c>
      <c r="F253">
        <v>24</v>
      </c>
      <c r="G253">
        <v>10</v>
      </c>
      <c r="H253">
        <v>2019</v>
      </c>
      <c r="I253" t="s">
        <v>21</v>
      </c>
      <c r="J253">
        <v>502</v>
      </c>
      <c r="K253">
        <v>799</v>
      </c>
      <c r="L253">
        <v>98.56</v>
      </c>
      <c r="M253">
        <v>16989</v>
      </c>
      <c r="N253">
        <v>1523</v>
      </c>
      <c r="O253">
        <v>309</v>
      </c>
      <c r="P253">
        <v>343319</v>
      </c>
      <c r="Q253">
        <v>29472.824799999999</v>
      </c>
      <c r="R253">
        <v>1437</v>
      </c>
      <c r="S253" t="s">
        <v>43</v>
      </c>
      <c r="T253" s="2">
        <f t="shared" si="10"/>
        <v>3.9011811407134708E-2</v>
      </c>
      <c r="U253" t="str">
        <f t="shared" si="11"/>
        <v>6-15 Min</v>
      </c>
    </row>
    <row r="254" spans="1:21" x14ac:dyDescent="0.3">
      <c r="A254">
        <v>252</v>
      </c>
      <c r="B254">
        <v>602</v>
      </c>
      <c r="C254" t="str">
        <f t="shared" si="9"/>
        <v>10:02</v>
      </c>
      <c r="D254" s="3">
        <v>43786</v>
      </c>
      <c r="E254">
        <v>24</v>
      </c>
      <c r="F254">
        <v>17</v>
      </c>
      <c r="G254">
        <v>11</v>
      </c>
      <c r="H254">
        <v>2019</v>
      </c>
      <c r="I254" t="s">
        <v>37</v>
      </c>
      <c r="J254">
        <v>309</v>
      </c>
      <c r="K254">
        <v>360</v>
      </c>
      <c r="L254">
        <v>98.79</v>
      </c>
      <c r="M254">
        <v>7810</v>
      </c>
      <c r="N254">
        <v>180</v>
      </c>
      <c r="O254">
        <v>314</v>
      </c>
      <c r="P254">
        <v>112983</v>
      </c>
      <c r="Q254">
        <v>9874.8711000000003</v>
      </c>
      <c r="R254">
        <v>108</v>
      </c>
      <c r="S254" t="s">
        <v>43</v>
      </c>
      <c r="T254" s="2">
        <f t="shared" si="10"/>
        <v>1.8085355326467753E-2</v>
      </c>
      <c r="U254" t="str">
        <f t="shared" si="11"/>
        <v>6-15 Min</v>
      </c>
    </row>
    <row r="255" spans="1:21" x14ac:dyDescent="0.3">
      <c r="A255">
        <v>253</v>
      </c>
      <c r="B255">
        <v>598</v>
      </c>
      <c r="C255" t="str">
        <f t="shared" si="9"/>
        <v>09:58</v>
      </c>
      <c r="D255" s="3">
        <v>43813</v>
      </c>
      <c r="E255">
        <v>27</v>
      </c>
      <c r="F255">
        <v>14</v>
      </c>
      <c r="G255">
        <v>12</v>
      </c>
      <c r="H255">
        <v>2019</v>
      </c>
      <c r="I255" t="s">
        <v>38</v>
      </c>
      <c r="J255">
        <v>301</v>
      </c>
      <c r="K255">
        <v>572</v>
      </c>
      <c r="L255">
        <v>99.01</v>
      </c>
      <c r="M255">
        <v>9397</v>
      </c>
      <c r="N255">
        <v>376</v>
      </c>
      <c r="O255">
        <v>297</v>
      </c>
      <c r="P255">
        <v>137281</v>
      </c>
      <c r="Q255">
        <v>11339.8539</v>
      </c>
      <c r="R255">
        <v>325</v>
      </c>
      <c r="S255" t="s">
        <v>43</v>
      </c>
      <c r="T255" s="2">
        <f t="shared" si="10"/>
        <v>2.1905484043262625E-2</v>
      </c>
      <c r="U255" t="str">
        <f t="shared" si="11"/>
        <v>6-15 Min</v>
      </c>
    </row>
    <row r="256" spans="1:21" x14ac:dyDescent="0.3">
      <c r="A256">
        <v>254</v>
      </c>
      <c r="B256">
        <v>501</v>
      </c>
      <c r="C256" t="str">
        <f t="shared" si="9"/>
        <v>08:21</v>
      </c>
      <c r="D256" s="3">
        <v>43842</v>
      </c>
      <c r="E256">
        <v>29</v>
      </c>
      <c r="F256">
        <v>12</v>
      </c>
      <c r="G256">
        <v>1</v>
      </c>
      <c r="H256">
        <v>2020</v>
      </c>
      <c r="I256" t="s">
        <v>37</v>
      </c>
      <c r="J256">
        <v>332</v>
      </c>
      <c r="K256">
        <v>238</v>
      </c>
      <c r="L256">
        <v>98.94</v>
      </c>
      <c r="M256">
        <v>8891</v>
      </c>
      <c r="N256">
        <v>183</v>
      </c>
      <c r="O256">
        <v>261</v>
      </c>
      <c r="P256">
        <v>138645</v>
      </c>
      <c r="Q256">
        <v>10057.4768</v>
      </c>
      <c r="R256">
        <v>132</v>
      </c>
      <c r="S256" t="s">
        <v>43</v>
      </c>
      <c r="T256" s="2">
        <f t="shared" si="10"/>
        <v>2.0179920597206205E-2</v>
      </c>
      <c r="U256" t="str">
        <f t="shared" si="11"/>
        <v>6-15 Min</v>
      </c>
    </row>
    <row r="257" spans="1:21" x14ac:dyDescent="0.3">
      <c r="A257">
        <v>255</v>
      </c>
      <c r="B257">
        <v>480</v>
      </c>
      <c r="C257" t="str">
        <f t="shared" si="9"/>
        <v>08:00</v>
      </c>
      <c r="D257" s="3">
        <v>43855</v>
      </c>
      <c r="E257">
        <v>13</v>
      </c>
      <c r="F257">
        <v>25</v>
      </c>
      <c r="G257">
        <v>1</v>
      </c>
      <c r="H257">
        <v>2020</v>
      </c>
      <c r="I257" t="s">
        <v>38</v>
      </c>
      <c r="J257">
        <v>259</v>
      </c>
      <c r="K257">
        <v>449</v>
      </c>
      <c r="L257">
        <v>98.8</v>
      </c>
      <c r="M257">
        <v>11931</v>
      </c>
      <c r="N257">
        <v>504</v>
      </c>
      <c r="O257">
        <v>235</v>
      </c>
      <c r="P257">
        <v>209530</v>
      </c>
      <c r="Q257">
        <v>13702.5813</v>
      </c>
      <c r="R257">
        <v>431</v>
      </c>
      <c r="S257" t="s">
        <v>43</v>
      </c>
      <c r="T257" s="2">
        <f t="shared" si="10"/>
        <v>2.6958462787029829E-2</v>
      </c>
      <c r="U257" t="str">
        <f t="shared" si="11"/>
        <v>6-15 Min</v>
      </c>
    </row>
    <row r="258" spans="1:21" x14ac:dyDescent="0.3">
      <c r="A258">
        <v>256</v>
      </c>
      <c r="B258">
        <v>497</v>
      </c>
      <c r="C258" t="str">
        <f t="shared" ref="C258:C321" si="12">TEXT(INT(B258/60), "00") &amp; ":" &amp; TEXT(MOD(B258, 60), "00")</f>
        <v>08:17</v>
      </c>
      <c r="D258" s="3">
        <v>43886</v>
      </c>
      <c r="E258">
        <v>31</v>
      </c>
      <c r="F258">
        <v>25</v>
      </c>
      <c r="G258">
        <v>2</v>
      </c>
      <c r="H258">
        <v>2020</v>
      </c>
      <c r="I258" t="s">
        <v>25</v>
      </c>
      <c r="J258">
        <v>989</v>
      </c>
      <c r="K258">
        <v>313</v>
      </c>
      <c r="L258">
        <v>98.54</v>
      </c>
      <c r="M258">
        <v>10022</v>
      </c>
      <c r="N258">
        <v>321</v>
      </c>
      <c r="O258">
        <v>249</v>
      </c>
      <c r="P258">
        <v>142820</v>
      </c>
      <c r="Q258">
        <v>9903.9793000000009</v>
      </c>
      <c r="R258">
        <v>255</v>
      </c>
      <c r="S258" t="s">
        <v>43</v>
      </c>
      <c r="T258" s="2">
        <f t="shared" si="10"/>
        <v>2.4153622327741577E-2</v>
      </c>
      <c r="U258" t="str">
        <f t="shared" si="11"/>
        <v>6-15 Min</v>
      </c>
    </row>
    <row r="259" spans="1:21" x14ac:dyDescent="0.3">
      <c r="A259">
        <v>257</v>
      </c>
      <c r="B259">
        <v>1008</v>
      </c>
      <c r="C259" t="str">
        <f t="shared" si="12"/>
        <v>16:48</v>
      </c>
      <c r="D259" s="3">
        <v>43913</v>
      </c>
      <c r="E259">
        <v>27</v>
      </c>
      <c r="F259">
        <v>23</v>
      </c>
      <c r="G259">
        <v>3</v>
      </c>
      <c r="H259">
        <v>2020</v>
      </c>
      <c r="I259" t="s">
        <v>32</v>
      </c>
      <c r="J259">
        <v>1182</v>
      </c>
      <c r="K259">
        <v>706</v>
      </c>
      <c r="L259">
        <v>98.97</v>
      </c>
      <c r="M259">
        <v>14894</v>
      </c>
      <c r="N259">
        <v>1189</v>
      </c>
      <c r="O259">
        <v>378</v>
      </c>
      <c r="P259">
        <v>241060</v>
      </c>
      <c r="Q259">
        <v>25370.545099999999</v>
      </c>
      <c r="R259">
        <v>1125</v>
      </c>
      <c r="S259" t="s">
        <v>44</v>
      </c>
      <c r="T259" s="2">
        <f t="shared" ref="T259:T322" si="13" xml:space="preserve"> (M259 + J259 + K259) / 46883237* 100</f>
        <v>3.5795309952680952E-2</v>
      </c>
      <c r="U259" t="str">
        <f t="shared" ref="U259:U322" si="14">IF(B259&lt;300, "0-5 Min", IF(B259&lt;=900, "6-15 Min", IF(B259&lt;=1800, "16-30 Min", "30+ Min")))</f>
        <v>16-30 Min</v>
      </c>
    </row>
    <row r="260" spans="1:21" x14ac:dyDescent="0.3">
      <c r="A260">
        <v>258</v>
      </c>
      <c r="B260">
        <v>1072</v>
      </c>
      <c r="C260" t="str">
        <f t="shared" si="12"/>
        <v>17:52</v>
      </c>
      <c r="D260" s="3">
        <v>43943</v>
      </c>
      <c r="E260">
        <v>30</v>
      </c>
      <c r="F260">
        <v>22</v>
      </c>
      <c r="G260">
        <v>4</v>
      </c>
      <c r="H260">
        <v>2020</v>
      </c>
      <c r="I260" t="s">
        <v>27</v>
      </c>
      <c r="J260">
        <v>483</v>
      </c>
      <c r="K260">
        <v>817</v>
      </c>
      <c r="L260">
        <v>98.78</v>
      </c>
      <c r="M260">
        <v>12680</v>
      </c>
      <c r="N260">
        <v>455</v>
      </c>
      <c r="O260">
        <v>443</v>
      </c>
      <c r="P260">
        <v>197294</v>
      </c>
      <c r="Q260">
        <v>24321.5906</v>
      </c>
      <c r="R260">
        <v>394</v>
      </c>
      <c r="S260" t="s">
        <v>44</v>
      </c>
      <c r="T260" s="2">
        <f t="shared" si="13"/>
        <v>2.9818760167946597E-2</v>
      </c>
      <c r="U260" t="str">
        <f t="shared" si="14"/>
        <v>16-30 Min</v>
      </c>
    </row>
    <row r="261" spans="1:21" x14ac:dyDescent="0.3">
      <c r="A261">
        <v>259</v>
      </c>
      <c r="B261">
        <v>1057</v>
      </c>
      <c r="C261" t="str">
        <f t="shared" si="12"/>
        <v>17:37</v>
      </c>
      <c r="D261" s="3">
        <v>43973</v>
      </c>
      <c r="E261">
        <v>30</v>
      </c>
      <c r="F261">
        <v>22</v>
      </c>
      <c r="G261">
        <v>5</v>
      </c>
      <c r="H261">
        <v>2020</v>
      </c>
      <c r="I261" t="s">
        <v>23</v>
      </c>
      <c r="J261">
        <v>765</v>
      </c>
      <c r="K261">
        <v>500</v>
      </c>
      <c r="L261">
        <v>98.89</v>
      </c>
      <c r="M261">
        <v>13771</v>
      </c>
      <c r="N261">
        <v>338</v>
      </c>
      <c r="O261">
        <v>468</v>
      </c>
      <c r="P261">
        <v>181882</v>
      </c>
      <c r="Q261">
        <v>23667.008399999999</v>
      </c>
      <c r="R261">
        <v>252</v>
      </c>
      <c r="S261" t="s">
        <v>44</v>
      </c>
      <c r="T261" s="2">
        <f t="shared" si="13"/>
        <v>3.2071164369473888E-2</v>
      </c>
      <c r="U261" t="str">
        <f t="shared" si="14"/>
        <v>16-30 Min</v>
      </c>
    </row>
    <row r="262" spans="1:21" x14ac:dyDescent="0.3">
      <c r="A262">
        <v>260</v>
      </c>
      <c r="B262">
        <v>1100</v>
      </c>
      <c r="C262" t="str">
        <f t="shared" si="12"/>
        <v>18:20</v>
      </c>
      <c r="D262" s="3">
        <v>44003</v>
      </c>
      <c r="E262">
        <v>30</v>
      </c>
      <c r="F262">
        <v>21</v>
      </c>
      <c r="G262">
        <v>6</v>
      </c>
      <c r="H262">
        <v>2020</v>
      </c>
      <c r="I262" t="s">
        <v>37</v>
      </c>
      <c r="J262">
        <v>474</v>
      </c>
      <c r="K262">
        <v>735</v>
      </c>
      <c r="L262">
        <v>98.89</v>
      </c>
      <c r="M262">
        <v>15086</v>
      </c>
      <c r="N262">
        <v>988</v>
      </c>
      <c r="O262">
        <v>452</v>
      </c>
      <c r="P262">
        <v>302999</v>
      </c>
      <c r="Q262">
        <v>38104.215400000001</v>
      </c>
      <c r="R262">
        <v>866</v>
      </c>
      <c r="S262" t="s">
        <v>44</v>
      </c>
      <c r="T262" s="2">
        <f t="shared" si="13"/>
        <v>3.475655915140842E-2</v>
      </c>
      <c r="U262" t="str">
        <f t="shared" si="14"/>
        <v>16-30 Min</v>
      </c>
    </row>
    <row r="263" spans="1:21" x14ac:dyDescent="0.3">
      <c r="A263">
        <v>261</v>
      </c>
      <c r="B263">
        <v>1038</v>
      </c>
      <c r="C263" t="str">
        <f t="shared" si="12"/>
        <v>17:18</v>
      </c>
      <c r="D263" s="3">
        <v>44024</v>
      </c>
      <c r="E263">
        <v>21</v>
      </c>
      <c r="F263">
        <v>12</v>
      </c>
      <c r="G263">
        <v>7</v>
      </c>
      <c r="H263">
        <v>2020</v>
      </c>
      <c r="I263" t="s">
        <v>37</v>
      </c>
      <c r="J263">
        <v>544</v>
      </c>
      <c r="K263">
        <v>828</v>
      </c>
      <c r="L263">
        <v>99.11</v>
      </c>
      <c r="M263">
        <v>12571</v>
      </c>
      <c r="N263">
        <v>470</v>
      </c>
      <c r="O263">
        <v>432</v>
      </c>
      <c r="P263">
        <v>151119</v>
      </c>
      <c r="Q263">
        <v>18162.204099999999</v>
      </c>
      <c r="R263">
        <v>392</v>
      </c>
      <c r="S263" t="s">
        <v>44</v>
      </c>
      <c r="T263" s="2">
        <f t="shared" si="13"/>
        <v>2.9739840702552173E-2</v>
      </c>
      <c r="U263" t="str">
        <f t="shared" si="14"/>
        <v>16-30 Min</v>
      </c>
    </row>
    <row r="264" spans="1:21" x14ac:dyDescent="0.3">
      <c r="A264">
        <v>262</v>
      </c>
      <c r="B264">
        <v>605</v>
      </c>
      <c r="C264" t="str">
        <f t="shared" si="12"/>
        <v>10:05</v>
      </c>
      <c r="D264" s="3">
        <v>44062</v>
      </c>
      <c r="E264">
        <v>38</v>
      </c>
      <c r="F264">
        <v>19</v>
      </c>
      <c r="G264">
        <v>8</v>
      </c>
      <c r="H264">
        <v>2020</v>
      </c>
      <c r="I264" t="s">
        <v>27</v>
      </c>
      <c r="J264">
        <v>573</v>
      </c>
      <c r="K264">
        <v>241</v>
      </c>
      <c r="L264">
        <v>98.69</v>
      </c>
      <c r="M264">
        <v>10742</v>
      </c>
      <c r="N264">
        <v>401</v>
      </c>
      <c r="O264">
        <v>299</v>
      </c>
      <c r="P264">
        <v>146493</v>
      </c>
      <c r="Q264">
        <v>12204.544400000001</v>
      </c>
      <c r="R264">
        <v>315</v>
      </c>
      <c r="S264" t="s">
        <v>44</v>
      </c>
      <c r="T264" s="2">
        <f t="shared" si="13"/>
        <v>2.4648468705349844E-2</v>
      </c>
      <c r="U264" t="str">
        <f t="shared" si="14"/>
        <v>6-15 Min</v>
      </c>
    </row>
    <row r="265" spans="1:21" x14ac:dyDescent="0.3">
      <c r="A265">
        <v>263</v>
      </c>
      <c r="B265">
        <v>530</v>
      </c>
      <c r="C265" t="str">
        <f t="shared" si="12"/>
        <v>08:50</v>
      </c>
      <c r="D265" s="3">
        <v>44090</v>
      </c>
      <c r="E265">
        <v>28</v>
      </c>
      <c r="F265">
        <v>16</v>
      </c>
      <c r="G265">
        <v>9</v>
      </c>
      <c r="H265">
        <v>2020</v>
      </c>
      <c r="I265" t="s">
        <v>27</v>
      </c>
      <c r="J265">
        <v>384</v>
      </c>
      <c r="K265">
        <v>185</v>
      </c>
      <c r="L265">
        <v>99.14</v>
      </c>
      <c r="M265">
        <v>8803</v>
      </c>
      <c r="N265">
        <v>133</v>
      </c>
      <c r="O265">
        <v>286</v>
      </c>
      <c r="P265">
        <v>102769</v>
      </c>
      <c r="Q265">
        <v>8187.4587000000001</v>
      </c>
      <c r="R265">
        <v>81</v>
      </c>
      <c r="S265" t="s">
        <v>44</v>
      </c>
      <c r="T265" s="2">
        <f t="shared" si="13"/>
        <v>1.9990087288554757E-2</v>
      </c>
      <c r="U265" t="str">
        <f t="shared" si="14"/>
        <v>6-15 Min</v>
      </c>
    </row>
    <row r="266" spans="1:21" x14ac:dyDescent="0.3">
      <c r="A266">
        <v>264</v>
      </c>
      <c r="B266">
        <v>663</v>
      </c>
      <c r="C266" t="str">
        <f t="shared" si="12"/>
        <v>11:03</v>
      </c>
      <c r="D266" s="3">
        <v>44094</v>
      </c>
      <c r="E266">
        <v>4</v>
      </c>
      <c r="F266">
        <v>20</v>
      </c>
      <c r="G266">
        <v>9</v>
      </c>
      <c r="H266">
        <v>2020</v>
      </c>
      <c r="I266" t="s">
        <v>37</v>
      </c>
      <c r="J266">
        <v>294</v>
      </c>
      <c r="K266">
        <v>254</v>
      </c>
      <c r="L266">
        <v>98.94</v>
      </c>
      <c r="M266">
        <v>8300</v>
      </c>
      <c r="N266">
        <v>175</v>
      </c>
      <c r="O266">
        <v>348</v>
      </c>
      <c r="P266">
        <v>89916</v>
      </c>
      <c r="Q266">
        <v>8694.7829999999994</v>
      </c>
      <c r="R266">
        <v>136</v>
      </c>
      <c r="S266" t="s">
        <v>44</v>
      </c>
      <c r="T266" s="2">
        <f t="shared" si="13"/>
        <v>1.88724170218878E-2</v>
      </c>
      <c r="U266" t="str">
        <f t="shared" si="14"/>
        <v>6-15 Min</v>
      </c>
    </row>
    <row r="267" spans="1:21" x14ac:dyDescent="0.3">
      <c r="A267">
        <v>265</v>
      </c>
      <c r="B267">
        <v>519</v>
      </c>
      <c r="C267" t="str">
        <f t="shared" si="12"/>
        <v>08:39</v>
      </c>
      <c r="D267" s="3">
        <v>44131</v>
      </c>
      <c r="E267">
        <v>37</v>
      </c>
      <c r="F267">
        <v>27</v>
      </c>
      <c r="G267">
        <v>10</v>
      </c>
      <c r="H267">
        <v>2020</v>
      </c>
      <c r="I267" t="s">
        <v>25</v>
      </c>
      <c r="J267">
        <v>342</v>
      </c>
      <c r="K267">
        <v>1520</v>
      </c>
      <c r="L267">
        <v>99.16</v>
      </c>
      <c r="M267">
        <v>12617</v>
      </c>
      <c r="N267">
        <v>471</v>
      </c>
      <c r="O267">
        <v>294</v>
      </c>
      <c r="P267">
        <v>170779</v>
      </c>
      <c r="Q267">
        <v>13965.012500000001</v>
      </c>
      <c r="R267">
        <v>428</v>
      </c>
      <c r="S267" t="s">
        <v>44</v>
      </c>
      <c r="T267" s="2">
        <f t="shared" si="13"/>
        <v>3.0883106471509207E-2</v>
      </c>
      <c r="U267" t="str">
        <f t="shared" si="14"/>
        <v>6-15 Min</v>
      </c>
    </row>
    <row r="268" spans="1:21" x14ac:dyDescent="0.3">
      <c r="A268">
        <v>266</v>
      </c>
      <c r="B268">
        <v>691</v>
      </c>
      <c r="C268" t="str">
        <f t="shared" si="12"/>
        <v>11:31</v>
      </c>
      <c r="D268" s="3">
        <v>44145</v>
      </c>
      <c r="E268">
        <v>14</v>
      </c>
      <c r="F268">
        <v>10</v>
      </c>
      <c r="G268">
        <v>11</v>
      </c>
      <c r="H268">
        <v>2020</v>
      </c>
      <c r="I268" t="s">
        <v>25</v>
      </c>
      <c r="J268">
        <v>290</v>
      </c>
      <c r="K268">
        <v>276</v>
      </c>
      <c r="L268">
        <v>98.69</v>
      </c>
      <c r="M268">
        <v>12992</v>
      </c>
      <c r="N268">
        <v>1154</v>
      </c>
      <c r="O268">
        <v>333</v>
      </c>
      <c r="P268">
        <v>218899</v>
      </c>
      <c r="Q268">
        <v>20251.1633</v>
      </c>
      <c r="R268">
        <v>1073</v>
      </c>
      <c r="S268" t="s">
        <v>44</v>
      </c>
      <c r="T268" s="2">
        <f t="shared" si="13"/>
        <v>2.8918651670745345E-2</v>
      </c>
      <c r="U268" t="str">
        <f t="shared" si="14"/>
        <v>6-15 Min</v>
      </c>
    </row>
    <row r="269" spans="1:21" x14ac:dyDescent="0.3">
      <c r="A269">
        <v>267</v>
      </c>
      <c r="B269">
        <v>626</v>
      </c>
      <c r="C269" t="str">
        <f t="shared" si="12"/>
        <v>10:26</v>
      </c>
      <c r="D269" s="3">
        <v>44168</v>
      </c>
      <c r="E269">
        <v>23</v>
      </c>
      <c r="F269">
        <v>3</v>
      </c>
      <c r="G269">
        <v>12</v>
      </c>
      <c r="H269">
        <v>2020</v>
      </c>
      <c r="I269" t="s">
        <v>21</v>
      </c>
      <c r="J269">
        <v>251</v>
      </c>
      <c r="K269">
        <v>293</v>
      </c>
      <c r="L269">
        <v>99</v>
      </c>
      <c r="M269">
        <v>7951</v>
      </c>
      <c r="N269">
        <v>262</v>
      </c>
      <c r="O269">
        <v>338</v>
      </c>
      <c r="P269">
        <v>102047</v>
      </c>
      <c r="Q269">
        <v>9583.1926000000003</v>
      </c>
      <c r="R269">
        <v>220</v>
      </c>
      <c r="S269" t="s">
        <v>44</v>
      </c>
      <c r="T269" s="2">
        <f t="shared" si="13"/>
        <v>1.8119482662854527E-2</v>
      </c>
      <c r="U269" t="str">
        <f t="shared" si="14"/>
        <v>6-15 Min</v>
      </c>
    </row>
    <row r="270" spans="1:21" x14ac:dyDescent="0.3">
      <c r="A270">
        <v>268</v>
      </c>
      <c r="B270">
        <v>767</v>
      </c>
      <c r="C270" t="str">
        <f t="shared" si="12"/>
        <v>12:47</v>
      </c>
      <c r="D270" s="3">
        <v>44195</v>
      </c>
      <c r="E270">
        <v>27</v>
      </c>
      <c r="F270">
        <v>30</v>
      </c>
      <c r="G270">
        <v>12</v>
      </c>
      <c r="H270">
        <v>2020</v>
      </c>
      <c r="I270" t="s">
        <v>27</v>
      </c>
      <c r="J270">
        <v>266</v>
      </c>
      <c r="K270">
        <v>341</v>
      </c>
      <c r="L270">
        <v>99.38</v>
      </c>
      <c r="M270">
        <v>7259</v>
      </c>
      <c r="N270">
        <v>159</v>
      </c>
      <c r="O270">
        <v>389</v>
      </c>
      <c r="P270">
        <v>83862</v>
      </c>
      <c r="Q270">
        <v>9070.1005000000005</v>
      </c>
      <c r="R270">
        <v>126</v>
      </c>
      <c r="S270" t="s">
        <v>44</v>
      </c>
      <c r="T270" s="2">
        <f t="shared" si="13"/>
        <v>1.6777851751149351E-2</v>
      </c>
      <c r="U270" t="str">
        <f t="shared" si="14"/>
        <v>6-15 Min</v>
      </c>
    </row>
    <row r="271" spans="1:21" x14ac:dyDescent="0.3">
      <c r="A271">
        <v>269</v>
      </c>
      <c r="B271">
        <v>791</v>
      </c>
      <c r="C271" t="str">
        <f t="shared" si="12"/>
        <v>13:11</v>
      </c>
      <c r="D271" s="3">
        <v>44204</v>
      </c>
      <c r="E271">
        <v>9</v>
      </c>
      <c r="F271">
        <v>8</v>
      </c>
      <c r="G271">
        <v>1</v>
      </c>
      <c r="H271">
        <v>2021</v>
      </c>
      <c r="I271" t="s">
        <v>23</v>
      </c>
      <c r="J271">
        <v>434</v>
      </c>
      <c r="K271">
        <v>1390</v>
      </c>
      <c r="L271">
        <v>99.06</v>
      </c>
      <c r="M271">
        <v>9845</v>
      </c>
      <c r="N271">
        <v>310</v>
      </c>
      <c r="O271">
        <v>366</v>
      </c>
      <c r="P271">
        <v>119744</v>
      </c>
      <c r="Q271">
        <v>12197.1517</v>
      </c>
      <c r="R271">
        <v>269</v>
      </c>
      <c r="S271" t="s">
        <v>44</v>
      </c>
      <c r="T271" s="2">
        <f t="shared" si="13"/>
        <v>2.4889493018581461E-2</v>
      </c>
      <c r="U271" t="str">
        <f t="shared" si="14"/>
        <v>6-15 Min</v>
      </c>
    </row>
    <row r="272" spans="1:21" x14ac:dyDescent="0.3">
      <c r="A272">
        <v>270</v>
      </c>
      <c r="B272">
        <v>1723</v>
      </c>
      <c r="C272" t="str">
        <f t="shared" si="12"/>
        <v>28:43</v>
      </c>
      <c r="D272" s="3">
        <v>44216</v>
      </c>
      <c r="E272">
        <v>12</v>
      </c>
      <c r="F272">
        <v>20</v>
      </c>
      <c r="G272">
        <v>1</v>
      </c>
      <c r="H272">
        <v>2021</v>
      </c>
      <c r="I272" t="s">
        <v>27</v>
      </c>
      <c r="J272">
        <v>198</v>
      </c>
      <c r="K272">
        <v>56</v>
      </c>
      <c r="L272">
        <v>97.83</v>
      </c>
      <c r="M272">
        <v>3520</v>
      </c>
      <c r="N272">
        <v>115</v>
      </c>
      <c r="O272">
        <v>395</v>
      </c>
      <c r="P272">
        <v>41517</v>
      </c>
      <c r="Q272">
        <v>4558.4979000000003</v>
      </c>
      <c r="R272">
        <v>92</v>
      </c>
      <c r="S272" t="s">
        <v>44</v>
      </c>
      <c r="T272" s="2">
        <f t="shared" si="13"/>
        <v>8.0497854702310766E-3</v>
      </c>
      <c r="U272" t="str">
        <f t="shared" si="14"/>
        <v>16-30 Min</v>
      </c>
    </row>
    <row r="273" spans="1:21" x14ac:dyDescent="0.3">
      <c r="A273">
        <v>271</v>
      </c>
      <c r="B273">
        <v>547</v>
      </c>
      <c r="C273" t="str">
        <f t="shared" si="12"/>
        <v>09:07</v>
      </c>
      <c r="D273" s="3">
        <v>44227</v>
      </c>
      <c r="E273">
        <v>11</v>
      </c>
      <c r="F273">
        <v>31</v>
      </c>
      <c r="G273">
        <v>1</v>
      </c>
      <c r="H273">
        <v>2021</v>
      </c>
      <c r="I273" t="s">
        <v>37</v>
      </c>
      <c r="J273">
        <v>437</v>
      </c>
      <c r="K273">
        <v>57</v>
      </c>
      <c r="L273">
        <v>98.22</v>
      </c>
      <c r="M273">
        <v>5578</v>
      </c>
      <c r="N273">
        <v>96</v>
      </c>
      <c r="O273">
        <v>286</v>
      </c>
      <c r="P273">
        <v>46865</v>
      </c>
      <c r="Q273">
        <v>3725.9108000000001</v>
      </c>
      <c r="R273">
        <v>72</v>
      </c>
      <c r="S273" t="s">
        <v>44</v>
      </c>
      <c r="T273" s="2">
        <f t="shared" si="13"/>
        <v>1.2951324158781953E-2</v>
      </c>
      <c r="U273" t="str">
        <f t="shared" si="14"/>
        <v>6-15 Min</v>
      </c>
    </row>
    <row r="274" spans="1:21" x14ac:dyDescent="0.3">
      <c r="A274">
        <v>272</v>
      </c>
      <c r="B274">
        <v>476</v>
      </c>
      <c r="C274" t="str">
        <f t="shared" si="12"/>
        <v>07:56</v>
      </c>
      <c r="D274" s="3">
        <v>44243</v>
      </c>
      <c r="E274">
        <v>16</v>
      </c>
      <c r="F274">
        <v>16</v>
      </c>
      <c r="G274">
        <v>2</v>
      </c>
      <c r="H274">
        <v>2021</v>
      </c>
      <c r="I274" t="s">
        <v>25</v>
      </c>
      <c r="J274">
        <v>216</v>
      </c>
      <c r="K274">
        <v>124</v>
      </c>
      <c r="L274">
        <v>98.44</v>
      </c>
      <c r="M274">
        <v>3033</v>
      </c>
      <c r="N274">
        <v>164</v>
      </c>
      <c r="O274">
        <v>126</v>
      </c>
      <c r="P274">
        <v>46871</v>
      </c>
      <c r="Q274">
        <v>1646.7245</v>
      </c>
      <c r="R274">
        <v>132</v>
      </c>
      <c r="S274" t="s">
        <v>44</v>
      </c>
      <c r="T274" s="2">
        <f t="shared" si="13"/>
        <v>7.1944691020374724E-3</v>
      </c>
      <c r="U274" t="str">
        <f t="shared" si="14"/>
        <v>6-15 Min</v>
      </c>
    </row>
    <row r="275" spans="1:21" x14ac:dyDescent="0.3">
      <c r="A275">
        <v>273</v>
      </c>
      <c r="B275">
        <v>1199</v>
      </c>
      <c r="C275" t="str">
        <f t="shared" si="12"/>
        <v>19:59</v>
      </c>
      <c r="D275" s="3">
        <v>44257</v>
      </c>
      <c r="E275">
        <v>14</v>
      </c>
      <c r="F275">
        <v>2</v>
      </c>
      <c r="G275">
        <v>3</v>
      </c>
      <c r="H275">
        <v>2021</v>
      </c>
      <c r="I275" t="s">
        <v>25</v>
      </c>
      <c r="J275">
        <v>378</v>
      </c>
      <c r="K275">
        <v>148</v>
      </c>
      <c r="L275">
        <v>98.82</v>
      </c>
      <c r="M275">
        <v>6284</v>
      </c>
      <c r="N275">
        <v>125</v>
      </c>
      <c r="O275">
        <v>565</v>
      </c>
      <c r="P275">
        <v>73197</v>
      </c>
      <c r="Q275">
        <v>11496.6335</v>
      </c>
      <c r="R275">
        <v>92</v>
      </c>
      <c r="S275" t="s">
        <v>44</v>
      </c>
      <c r="T275" s="2">
        <f t="shared" si="13"/>
        <v>1.4525447549622053E-2</v>
      </c>
      <c r="U275" t="str">
        <f t="shared" si="14"/>
        <v>16-30 Min</v>
      </c>
    </row>
    <row r="276" spans="1:21" x14ac:dyDescent="0.3">
      <c r="A276">
        <v>274</v>
      </c>
      <c r="B276">
        <v>539</v>
      </c>
      <c r="C276" t="str">
        <f t="shared" si="12"/>
        <v>08:59</v>
      </c>
      <c r="D276" s="3">
        <v>44269</v>
      </c>
      <c r="E276">
        <v>12</v>
      </c>
      <c r="F276">
        <v>14</v>
      </c>
      <c r="G276">
        <v>3</v>
      </c>
      <c r="H276">
        <v>2021</v>
      </c>
      <c r="I276" t="s">
        <v>37</v>
      </c>
      <c r="J276">
        <v>305</v>
      </c>
      <c r="K276">
        <v>153</v>
      </c>
      <c r="L276">
        <v>99.07</v>
      </c>
      <c r="M276">
        <v>6306</v>
      </c>
      <c r="N276">
        <v>1071</v>
      </c>
      <c r="O276">
        <v>323</v>
      </c>
      <c r="P276">
        <v>58306</v>
      </c>
      <c r="Q276">
        <v>5242.9164000000001</v>
      </c>
      <c r="R276">
        <v>358</v>
      </c>
      <c r="S276" t="s">
        <v>44</v>
      </c>
      <c r="T276" s="2">
        <f t="shared" si="13"/>
        <v>1.442733145751007E-2</v>
      </c>
      <c r="U276" t="str">
        <f t="shared" si="14"/>
        <v>6-15 Min</v>
      </c>
    </row>
    <row r="277" spans="1:21" x14ac:dyDescent="0.3">
      <c r="A277">
        <v>275</v>
      </c>
      <c r="B277">
        <v>435</v>
      </c>
      <c r="C277" t="str">
        <f t="shared" si="12"/>
        <v>07:15</v>
      </c>
      <c r="D277" s="3">
        <v>44278</v>
      </c>
      <c r="E277">
        <v>9</v>
      </c>
      <c r="F277">
        <v>23</v>
      </c>
      <c r="G277">
        <v>3</v>
      </c>
      <c r="H277">
        <v>2021</v>
      </c>
      <c r="I277" t="s">
        <v>25</v>
      </c>
      <c r="J277">
        <v>285</v>
      </c>
      <c r="K277">
        <v>119</v>
      </c>
      <c r="L277">
        <v>99.13</v>
      </c>
      <c r="M277">
        <v>5689</v>
      </c>
      <c r="N277">
        <v>79</v>
      </c>
      <c r="O277">
        <v>259</v>
      </c>
      <c r="P277">
        <v>60438</v>
      </c>
      <c r="Q277">
        <v>4350.2705999999998</v>
      </c>
      <c r="R277">
        <v>62</v>
      </c>
      <c r="S277" t="s">
        <v>44</v>
      </c>
      <c r="T277" s="2">
        <f t="shared" si="13"/>
        <v>1.2996116287789598E-2</v>
      </c>
      <c r="U277" t="str">
        <f t="shared" si="14"/>
        <v>6-15 Min</v>
      </c>
    </row>
    <row r="278" spans="1:21" x14ac:dyDescent="0.3">
      <c r="A278">
        <v>276</v>
      </c>
      <c r="B278">
        <v>568</v>
      </c>
      <c r="C278" t="str">
        <f t="shared" si="12"/>
        <v>09:28</v>
      </c>
      <c r="D278" s="3">
        <v>44288</v>
      </c>
      <c r="E278">
        <v>10</v>
      </c>
      <c r="F278">
        <v>2</v>
      </c>
      <c r="G278">
        <v>4</v>
      </c>
      <c r="H278">
        <v>2021</v>
      </c>
      <c r="I278" t="s">
        <v>23</v>
      </c>
      <c r="J278">
        <v>199</v>
      </c>
      <c r="K278">
        <v>67</v>
      </c>
      <c r="L278">
        <v>98.89</v>
      </c>
      <c r="M278">
        <v>4898</v>
      </c>
      <c r="N278">
        <v>143</v>
      </c>
      <c r="O278">
        <v>349</v>
      </c>
      <c r="P278">
        <v>61491</v>
      </c>
      <c r="Q278">
        <v>5971.1079</v>
      </c>
      <c r="R278">
        <v>125</v>
      </c>
      <c r="S278" t="s">
        <v>45</v>
      </c>
      <c r="T278" s="2">
        <f t="shared" si="13"/>
        <v>1.1014597818832347E-2</v>
      </c>
      <c r="U278" t="str">
        <f t="shared" si="14"/>
        <v>6-15 Min</v>
      </c>
    </row>
    <row r="279" spans="1:21" x14ac:dyDescent="0.3">
      <c r="A279">
        <v>277</v>
      </c>
      <c r="B279">
        <v>417</v>
      </c>
      <c r="C279" t="str">
        <f t="shared" si="12"/>
        <v>06:57</v>
      </c>
      <c r="D279" s="3">
        <v>44295</v>
      </c>
      <c r="E279">
        <v>7</v>
      </c>
      <c r="F279">
        <v>9</v>
      </c>
      <c r="G279">
        <v>4</v>
      </c>
      <c r="H279">
        <v>2021</v>
      </c>
      <c r="I279" t="s">
        <v>23</v>
      </c>
      <c r="J279">
        <v>205</v>
      </c>
      <c r="K279">
        <v>106</v>
      </c>
      <c r="L279">
        <v>99.18</v>
      </c>
      <c r="M279">
        <v>5956</v>
      </c>
      <c r="N279">
        <v>246</v>
      </c>
      <c r="O279">
        <v>240</v>
      </c>
      <c r="P279">
        <v>70755</v>
      </c>
      <c r="Q279">
        <v>4736.3991999999998</v>
      </c>
      <c r="R279">
        <v>225</v>
      </c>
      <c r="S279" t="s">
        <v>45</v>
      </c>
      <c r="T279" s="2">
        <f t="shared" si="13"/>
        <v>1.3367251070995801E-2</v>
      </c>
      <c r="U279" t="str">
        <f t="shared" si="14"/>
        <v>6-15 Min</v>
      </c>
    </row>
    <row r="280" spans="1:21" x14ac:dyDescent="0.3">
      <c r="A280">
        <v>278</v>
      </c>
      <c r="B280">
        <v>470</v>
      </c>
      <c r="C280" t="str">
        <f t="shared" si="12"/>
        <v>07:50</v>
      </c>
      <c r="D280" s="3">
        <v>44302</v>
      </c>
      <c r="E280">
        <v>7</v>
      </c>
      <c r="F280">
        <v>16</v>
      </c>
      <c r="G280">
        <v>4</v>
      </c>
      <c r="H280">
        <v>2021</v>
      </c>
      <c r="I280" t="s">
        <v>23</v>
      </c>
      <c r="J280">
        <v>294</v>
      </c>
      <c r="K280">
        <v>394</v>
      </c>
      <c r="L280">
        <v>99.02</v>
      </c>
      <c r="M280">
        <v>11806</v>
      </c>
      <c r="N280">
        <v>1877</v>
      </c>
      <c r="O280">
        <v>259</v>
      </c>
      <c r="P280">
        <v>188324</v>
      </c>
      <c r="Q280">
        <v>13579.6605</v>
      </c>
      <c r="R280">
        <v>1824</v>
      </c>
      <c r="S280" t="s">
        <v>45</v>
      </c>
      <c r="T280" s="2">
        <f t="shared" si="13"/>
        <v>2.664918380102466E-2</v>
      </c>
      <c r="U280" t="str">
        <f t="shared" si="14"/>
        <v>6-15 Min</v>
      </c>
    </row>
    <row r="281" spans="1:21" x14ac:dyDescent="0.3">
      <c r="A281">
        <v>279</v>
      </c>
      <c r="B281">
        <v>407</v>
      </c>
      <c r="C281" t="str">
        <f t="shared" si="12"/>
        <v>06:47</v>
      </c>
      <c r="D281" s="3">
        <v>44319</v>
      </c>
      <c r="E281">
        <v>17</v>
      </c>
      <c r="F281">
        <v>3</v>
      </c>
      <c r="G281">
        <v>5</v>
      </c>
      <c r="H281">
        <v>2021</v>
      </c>
      <c r="I281" t="s">
        <v>32</v>
      </c>
      <c r="J281">
        <v>184</v>
      </c>
      <c r="K281">
        <v>141</v>
      </c>
      <c r="L281">
        <v>99.14</v>
      </c>
      <c r="M281">
        <v>6891</v>
      </c>
      <c r="N281">
        <v>306</v>
      </c>
      <c r="O281">
        <v>247</v>
      </c>
      <c r="P281">
        <v>97296</v>
      </c>
      <c r="Q281">
        <v>6688.0371999999998</v>
      </c>
      <c r="R281">
        <v>278</v>
      </c>
      <c r="S281" t="s">
        <v>45</v>
      </c>
      <c r="T281" s="2">
        <f t="shared" si="13"/>
        <v>1.5391428710436524E-2</v>
      </c>
      <c r="U281" t="str">
        <f t="shared" si="14"/>
        <v>6-15 Min</v>
      </c>
    </row>
    <row r="282" spans="1:21" x14ac:dyDescent="0.3">
      <c r="A282">
        <v>280</v>
      </c>
      <c r="B282">
        <v>597</v>
      </c>
      <c r="C282" t="str">
        <f t="shared" si="12"/>
        <v>09:57</v>
      </c>
      <c r="D282" s="3">
        <v>44339</v>
      </c>
      <c r="E282">
        <v>20</v>
      </c>
      <c r="F282">
        <v>23</v>
      </c>
      <c r="G282">
        <v>5</v>
      </c>
      <c r="H282">
        <v>2021</v>
      </c>
      <c r="I282" t="s">
        <v>37</v>
      </c>
      <c r="J282">
        <v>239</v>
      </c>
      <c r="K282">
        <v>118</v>
      </c>
      <c r="L282">
        <v>99.6</v>
      </c>
      <c r="M282">
        <v>5770</v>
      </c>
      <c r="N282">
        <v>150</v>
      </c>
      <c r="O282">
        <v>311</v>
      </c>
      <c r="P282">
        <v>73403</v>
      </c>
      <c r="Q282">
        <v>6353.4408999999996</v>
      </c>
      <c r="R282">
        <v>114</v>
      </c>
      <c r="S282" t="s">
        <v>45</v>
      </c>
      <c r="T282" s="2">
        <f t="shared" si="13"/>
        <v>1.3068636877611501E-2</v>
      </c>
      <c r="U282" t="str">
        <f t="shared" si="14"/>
        <v>6-15 Min</v>
      </c>
    </row>
    <row r="283" spans="1:21" x14ac:dyDescent="0.3">
      <c r="A283">
        <v>281</v>
      </c>
      <c r="B283">
        <v>842</v>
      </c>
      <c r="C283" t="str">
        <f t="shared" si="12"/>
        <v>14:02</v>
      </c>
      <c r="D283" s="3">
        <v>44360</v>
      </c>
      <c r="E283">
        <v>21</v>
      </c>
      <c r="F283">
        <v>13</v>
      </c>
      <c r="G283">
        <v>6</v>
      </c>
      <c r="H283">
        <v>2021</v>
      </c>
      <c r="I283" t="s">
        <v>37</v>
      </c>
      <c r="J283">
        <v>179</v>
      </c>
      <c r="K283">
        <v>116</v>
      </c>
      <c r="L283">
        <v>99.54</v>
      </c>
      <c r="M283">
        <v>5610</v>
      </c>
      <c r="N283">
        <v>115</v>
      </c>
      <c r="O283">
        <v>450</v>
      </c>
      <c r="P283">
        <v>56888</v>
      </c>
      <c r="Q283">
        <v>7120.9803000000002</v>
      </c>
      <c r="R283">
        <v>95</v>
      </c>
      <c r="S283" t="s">
        <v>45</v>
      </c>
      <c r="T283" s="2">
        <f t="shared" si="13"/>
        <v>1.2595120085244967E-2</v>
      </c>
      <c r="U283" t="str">
        <f t="shared" si="14"/>
        <v>6-15 Min</v>
      </c>
    </row>
    <row r="284" spans="1:21" x14ac:dyDescent="0.3">
      <c r="A284">
        <v>282</v>
      </c>
      <c r="B284">
        <v>481</v>
      </c>
      <c r="C284" t="str">
        <f t="shared" si="12"/>
        <v>08:01</v>
      </c>
      <c r="D284" s="3">
        <v>44373</v>
      </c>
      <c r="E284">
        <v>13</v>
      </c>
      <c r="F284">
        <v>26</v>
      </c>
      <c r="G284">
        <v>6</v>
      </c>
      <c r="H284">
        <v>2021</v>
      </c>
      <c r="I284" t="s">
        <v>38</v>
      </c>
      <c r="J284">
        <v>181</v>
      </c>
      <c r="K284">
        <v>148</v>
      </c>
      <c r="L284">
        <v>99.19</v>
      </c>
      <c r="M284">
        <v>6228</v>
      </c>
      <c r="N284">
        <v>274</v>
      </c>
      <c r="O284">
        <v>254</v>
      </c>
      <c r="P284">
        <v>87480</v>
      </c>
      <c r="Q284">
        <v>6172.2624999999998</v>
      </c>
      <c r="R284">
        <v>233</v>
      </c>
      <c r="S284" t="s">
        <v>45</v>
      </c>
      <c r="T284" s="2">
        <f t="shared" si="13"/>
        <v>1.3985809043006139E-2</v>
      </c>
      <c r="U284" t="str">
        <f t="shared" si="14"/>
        <v>6-15 Min</v>
      </c>
    </row>
    <row r="285" spans="1:21" x14ac:dyDescent="0.3">
      <c r="A285">
        <v>283</v>
      </c>
      <c r="B285">
        <v>484</v>
      </c>
      <c r="C285" t="str">
        <f t="shared" si="12"/>
        <v>08:04</v>
      </c>
      <c r="D285" s="3">
        <v>44382</v>
      </c>
      <c r="E285">
        <v>9</v>
      </c>
      <c r="F285">
        <v>5</v>
      </c>
      <c r="G285">
        <v>7</v>
      </c>
      <c r="H285">
        <v>2021</v>
      </c>
      <c r="I285" t="s">
        <v>32</v>
      </c>
      <c r="J285">
        <v>220</v>
      </c>
      <c r="K285">
        <v>128</v>
      </c>
      <c r="L285">
        <v>99.32</v>
      </c>
      <c r="M285">
        <v>6128</v>
      </c>
      <c r="N285">
        <v>204</v>
      </c>
      <c r="O285">
        <v>261</v>
      </c>
      <c r="P285">
        <v>82942</v>
      </c>
      <c r="Q285">
        <v>6024.2695999999996</v>
      </c>
      <c r="R285">
        <v>168</v>
      </c>
      <c r="S285" t="s">
        <v>45</v>
      </c>
      <c r="T285" s="2">
        <f t="shared" si="13"/>
        <v>1.3813039402548079E-2</v>
      </c>
      <c r="U285" t="str">
        <f t="shared" si="14"/>
        <v>6-15 Min</v>
      </c>
    </row>
    <row r="286" spans="1:21" x14ac:dyDescent="0.3">
      <c r="A286">
        <v>284</v>
      </c>
      <c r="B286">
        <v>782</v>
      </c>
      <c r="C286" t="str">
        <f t="shared" si="12"/>
        <v>13:02</v>
      </c>
      <c r="D286" s="3">
        <v>44413</v>
      </c>
      <c r="E286">
        <v>31</v>
      </c>
      <c r="F286">
        <v>5</v>
      </c>
      <c r="G286">
        <v>8</v>
      </c>
      <c r="H286">
        <v>2021</v>
      </c>
      <c r="I286" t="s">
        <v>21</v>
      </c>
      <c r="J286">
        <v>206</v>
      </c>
      <c r="K286">
        <v>285</v>
      </c>
      <c r="L286">
        <v>98.84</v>
      </c>
      <c r="M286">
        <v>7011</v>
      </c>
      <c r="N286">
        <v>352</v>
      </c>
      <c r="O286">
        <v>400</v>
      </c>
      <c r="P286">
        <v>93487</v>
      </c>
      <c r="Q286">
        <v>10398.638999999999</v>
      </c>
      <c r="R286">
        <v>305</v>
      </c>
      <c r="S286" t="s">
        <v>45</v>
      </c>
      <c r="T286" s="2">
        <f t="shared" si="13"/>
        <v>1.600145484835017E-2</v>
      </c>
      <c r="U286" t="str">
        <f t="shared" si="14"/>
        <v>6-15 Min</v>
      </c>
    </row>
    <row r="287" spans="1:21" x14ac:dyDescent="0.3">
      <c r="A287">
        <v>285</v>
      </c>
      <c r="B287">
        <v>448</v>
      </c>
      <c r="C287" t="str">
        <f t="shared" si="12"/>
        <v>07:28</v>
      </c>
      <c r="D287" s="3">
        <v>44440</v>
      </c>
      <c r="E287">
        <v>27</v>
      </c>
      <c r="F287">
        <v>1</v>
      </c>
      <c r="G287">
        <v>9</v>
      </c>
      <c r="H287">
        <v>2021</v>
      </c>
      <c r="I287" t="s">
        <v>27</v>
      </c>
      <c r="J287">
        <v>74</v>
      </c>
      <c r="K287">
        <v>64</v>
      </c>
      <c r="L287">
        <v>99.17</v>
      </c>
      <c r="M287">
        <v>3693</v>
      </c>
      <c r="N287">
        <v>70</v>
      </c>
      <c r="O287">
        <v>275</v>
      </c>
      <c r="P287">
        <v>44826</v>
      </c>
      <c r="Q287">
        <v>3435.0653000000002</v>
      </c>
      <c r="R287">
        <v>45</v>
      </c>
      <c r="S287" t="s">
        <v>45</v>
      </c>
      <c r="T287" s="2">
        <f t="shared" si="13"/>
        <v>8.171364106108971E-3</v>
      </c>
      <c r="U287" t="str">
        <f t="shared" si="14"/>
        <v>6-15 Min</v>
      </c>
    </row>
    <row r="288" spans="1:21" x14ac:dyDescent="0.3">
      <c r="A288">
        <v>286</v>
      </c>
      <c r="B288">
        <v>611</v>
      </c>
      <c r="C288" t="str">
        <f t="shared" si="12"/>
        <v>10:11</v>
      </c>
      <c r="D288" s="3">
        <v>44443</v>
      </c>
      <c r="E288">
        <v>3</v>
      </c>
      <c r="F288">
        <v>4</v>
      </c>
      <c r="G288">
        <v>9</v>
      </c>
      <c r="H288">
        <v>2021</v>
      </c>
      <c r="I288" t="s">
        <v>38</v>
      </c>
      <c r="J288">
        <v>161</v>
      </c>
      <c r="K288">
        <v>247</v>
      </c>
      <c r="L288">
        <v>99.23</v>
      </c>
      <c r="M288">
        <v>7204</v>
      </c>
      <c r="N288">
        <v>431</v>
      </c>
      <c r="O288">
        <v>338</v>
      </c>
      <c r="P288">
        <v>99292</v>
      </c>
      <c r="Q288">
        <v>9331.2469999999994</v>
      </c>
      <c r="R288">
        <v>395</v>
      </c>
      <c r="S288" t="s">
        <v>45</v>
      </c>
      <c r="T288" s="2">
        <f t="shared" si="13"/>
        <v>1.6236080286009261E-2</v>
      </c>
      <c r="U288" t="str">
        <f t="shared" si="14"/>
        <v>6-15 Min</v>
      </c>
    </row>
    <row r="289" spans="1:21" x14ac:dyDescent="0.3">
      <c r="A289">
        <v>287</v>
      </c>
      <c r="B289">
        <v>525</v>
      </c>
      <c r="C289" t="str">
        <f t="shared" si="12"/>
        <v>08:45</v>
      </c>
      <c r="D289" s="3">
        <v>44460</v>
      </c>
      <c r="E289">
        <v>17</v>
      </c>
      <c r="F289">
        <v>21</v>
      </c>
      <c r="G289">
        <v>9</v>
      </c>
      <c r="H289">
        <v>2021</v>
      </c>
      <c r="I289" t="s">
        <v>25</v>
      </c>
      <c r="J289">
        <v>133</v>
      </c>
      <c r="K289">
        <v>115</v>
      </c>
      <c r="L289">
        <v>99.35</v>
      </c>
      <c r="M289">
        <v>4455</v>
      </c>
      <c r="N289">
        <v>148</v>
      </c>
      <c r="O289">
        <v>313</v>
      </c>
      <c r="P289">
        <v>51100</v>
      </c>
      <c r="Q289">
        <v>4453.7483000000002</v>
      </c>
      <c r="R289">
        <v>120</v>
      </c>
      <c r="S289" t="s">
        <v>45</v>
      </c>
      <c r="T289" s="2">
        <f t="shared" si="13"/>
        <v>1.0031303939188328E-2</v>
      </c>
      <c r="U289" t="str">
        <f t="shared" si="14"/>
        <v>6-15 Min</v>
      </c>
    </row>
    <row r="290" spans="1:21" x14ac:dyDescent="0.3">
      <c r="A290">
        <v>288</v>
      </c>
      <c r="B290">
        <v>767</v>
      </c>
      <c r="C290" t="str">
        <f t="shared" si="12"/>
        <v>12:47</v>
      </c>
      <c r="D290" s="3">
        <v>44472</v>
      </c>
      <c r="E290">
        <v>12</v>
      </c>
      <c r="F290">
        <v>3</v>
      </c>
      <c r="G290">
        <v>10</v>
      </c>
      <c r="H290">
        <v>2021</v>
      </c>
      <c r="I290" t="s">
        <v>37</v>
      </c>
      <c r="J290">
        <v>183</v>
      </c>
      <c r="K290">
        <v>186</v>
      </c>
      <c r="L290">
        <v>99.01</v>
      </c>
      <c r="M290">
        <v>6715</v>
      </c>
      <c r="N290">
        <v>632</v>
      </c>
      <c r="O290">
        <v>414</v>
      </c>
      <c r="P290">
        <v>99797</v>
      </c>
      <c r="Q290">
        <v>11487.999900000001</v>
      </c>
      <c r="R290">
        <v>591</v>
      </c>
      <c r="S290" t="s">
        <v>45</v>
      </c>
      <c r="T290" s="2">
        <f t="shared" si="13"/>
        <v>1.5109878185245612E-2</v>
      </c>
      <c r="U290" t="str">
        <f t="shared" si="14"/>
        <v>6-15 Min</v>
      </c>
    </row>
    <row r="291" spans="1:21" x14ac:dyDescent="0.3">
      <c r="A291">
        <v>289</v>
      </c>
      <c r="B291">
        <v>699</v>
      </c>
      <c r="C291" t="str">
        <f t="shared" si="12"/>
        <v>11:39</v>
      </c>
      <c r="D291" s="3">
        <v>44495</v>
      </c>
      <c r="E291">
        <v>23</v>
      </c>
      <c r="F291">
        <v>26</v>
      </c>
      <c r="G291">
        <v>10</v>
      </c>
      <c r="H291">
        <v>2021</v>
      </c>
      <c r="I291" t="s">
        <v>25</v>
      </c>
      <c r="J291">
        <v>204</v>
      </c>
      <c r="K291">
        <v>232</v>
      </c>
      <c r="L291">
        <v>99.26</v>
      </c>
      <c r="M291">
        <v>6398</v>
      </c>
      <c r="N291">
        <v>379</v>
      </c>
      <c r="O291">
        <v>387</v>
      </c>
      <c r="P291">
        <v>99196</v>
      </c>
      <c r="Q291">
        <v>10671.871499999999</v>
      </c>
      <c r="R291">
        <v>350</v>
      </c>
      <c r="S291" t="s">
        <v>45</v>
      </c>
      <c r="T291" s="2">
        <f t="shared" si="13"/>
        <v>1.4576638554202218E-2</v>
      </c>
      <c r="U291" t="str">
        <f t="shared" si="14"/>
        <v>6-15 Min</v>
      </c>
    </row>
    <row r="292" spans="1:21" x14ac:dyDescent="0.3">
      <c r="A292">
        <v>290</v>
      </c>
      <c r="B292">
        <v>517</v>
      </c>
      <c r="C292" t="str">
        <f t="shared" si="12"/>
        <v>08:37</v>
      </c>
      <c r="D292" s="3">
        <v>44505</v>
      </c>
      <c r="E292">
        <v>10</v>
      </c>
      <c r="F292">
        <v>5</v>
      </c>
      <c r="G292">
        <v>11</v>
      </c>
      <c r="H292">
        <v>2021</v>
      </c>
      <c r="I292" t="s">
        <v>23</v>
      </c>
      <c r="J292">
        <v>215</v>
      </c>
      <c r="K292">
        <v>180</v>
      </c>
      <c r="L292">
        <v>99.32</v>
      </c>
      <c r="M292">
        <v>6768</v>
      </c>
      <c r="N292">
        <v>1028</v>
      </c>
      <c r="O292">
        <v>315</v>
      </c>
      <c r="P292">
        <v>89284</v>
      </c>
      <c r="Q292">
        <v>7808.5003999999999</v>
      </c>
      <c r="R292">
        <v>995</v>
      </c>
      <c r="S292" t="s">
        <v>45</v>
      </c>
      <c r="T292" s="2">
        <f t="shared" si="13"/>
        <v>1.5278381908655325E-2</v>
      </c>
      <c r="U292" t="str">
        <f t="shared" si="14"/>
        <v>6-15 Min</v>
      </c>
    </row>
    <row r="293" spans="1:21" x14ac:dyDescent="0.3">
      <c r="A293">
        <v>291</v>
      </c>
      <c r="B293">
        <v>951</v>
      </c>
      <c r="C293" t="str">
        <f t="shared" si="12"/>
        <v>15:51</v>
      </c>
      <c r="D293" s="3">
        <v>44512</v>
      </c>
      <c r="E293">
        <v>7</v>
      </c>
      <c r="F293">
        <v>12</v>
      </c>
      <c r="G293">
        <v>11</v>
      </c>
      <c r="H293">
        <v>2021</v>
      </c>
      <c r="I293" t="s">
        <v>23</v>
      </c>
      <c r="J293">
        <v>512</v>
      </c>
      <c r="K293">
        <v>280</v>
      </c>
      <c r="L293">
        <v>99.42</v>
      </c>
      <c r="M293">
        <v>7683</v>
      </c>
      <c r="N293">
        <v>554</v>
      </c>
      <c r="O293">
        <v>446</v>
      </c>
      <c r="P293">
        <v>77596</v>
      </c>
      <c r="Q293">
        <v>9621.2508999999991</v>
      </c>
      <c r="R293">
        <v>532</v>
      </c>
      <c r="S293" t="s">
        <v>45</v>
      </c>
      <c r="T293" s="2">
        <f t="shared" si="13"/>
        <v>1.8076823492371056E-2</v>
      </c>
      <c r="U293" t="str">
        <f t="shared" si="14"/>
        <v>16-30 Min</v>
      </c>
    </row>
    <row r="294" spans="1:21" x14ac:dyDescent="0.3">
      <c r="A294">
        <v>292</v>
      </c>
      <c r="B294">
        <v>629</v>
      </c>
      <c r="C294" t="str">
        <f t="shared" si="12"/>
        <v>10:29</v>
      </c>
      <c r="D294" s="3">
        <v>44517</v>
      </c>
      <c r="E294">
        <v>5</v>
      </c>
      <c r="F294">
        <v>17</v>
      </c>
      <c r="G294">
        <v>11</v>
      </c>
      <c r="H294">
        <v>2021</v>
      </c>
      <c r="I294" t="s">
        <v>27</v>
      </c>
      <c r="J294">
        <v>168</v>
      </c>
      <c r="K294">
        <v>252</v>
      </c>
      <c r="L294">
        <v>99.1</v>
      </c>
      <c r="M294">
        <v>7034</v>
      </c>
      <c r="N294">
        <v>899</v>
      </c>
      <c r="O294">
        <v>364</v>
      </c>
      <c r="P294">
        <v>114621</v>
      </c>
      <c r="Q294">
        <v>11610.941500000001</v>
      </c>
      <c r="R294">
        <v>862</v>
      </c>
      <c r="S294" t="s">
        <v>45</v>
      </c>
      <c r="T294" s="2">
        <f t="shared" si="13"/>
        <v>1.5899072839189836E-2</v>
      </c>
      <c r="U294" t="str">
        <f t="shared" si="14"/>
        <v>6-15 Min</v>
      </c>
    </row>
    <row r="295" spans="1:21" x14ac:dyDescent="0.3">
      <c r="A295">
        <v>293</v>
      </c>
      <c r="B295">
        <v>848</v>
      </c>
      <c r="C295" t="str">
        <f t="shared" si="12"/>
        <v>14:08</v>
      </c>
      <c r="D295" s="3">
        <v>44525</v>
      </c>
      <c r="E295">
        <v>8</v>
      </c>
      <c r="F295">
        <v>25</v>
      </c>
      <c r="G295">
        <v>11</v>
      </c>
      <c r="H295">
        <v>2021</v>
      </c>
      <c r="I295" t="s">
        <v>21</v>
      </c>
      <c r="J295">
        <v>166</v>
      </c>
      <c r="K295">
        <v>132</v>
      </c>
      <c r="L295">
        <v>99.22</v>
      </c>
      <c r="M295">
        <v>6899</v>
      </c>
      <c r="N295">
        <v>629</v>
      </c>
      <c r="O295">
        <v>432</v>
      </c>
      <c r="P295">
        <v>101025</v>
      </c>
      <c r="Q295">
        <v>12136.250700000001</v>
      </c>
      <c r="R295">
        <v>602</v>
      </c>
      <c r="S295" t="s">
        <v>45</v>
      </c>
      <c r="T295" s="2">
        <f t="shared" si="13"/>
        <v>1.5350902498477228E-2</v>
      </c>
      <c r="U295" t="str">
        <f t="shared" si="14"/>
        <v>6-15 Min</v>
      </c>
    </row>
    <row r="296" spans="1:21" x14ac:dyDescent="0.3">
      <c r="A296">
        <v>294</v>
      </c>
      <c r="B296">
        <v>748</v>
      </c>
      <c r="C296" t="str">
        <f t="shared" si="12"/>
        <v>12:28</v>
      </c>
      <c r="D296" s="3">
        <v>44547</v>
      </c>
      <c r="E296">
        <v>22</v>
      </c>
      <c r="F296">
        <v>17</v>
      </c>
      <c r="G296">
        <v>12</v>
      </c>
      <c r="H296">
        <v>2021</v>
      </c>
      <c r="I296" t="s">
        <v>23</v>
      </c>
      <c r="J296">
        <v>275</v>
      </c>
      <c r="K296">
        <v>279</v>
      </c>
      <c r="L296">
        <v>99.31</v>
      </c>
      <c r="M296">
        <v>6637</v>
      </c>
      <c r="N296">
        <v>613</v>
      </c>
      <c r="O296">
        <v>391</v>
      </c>
      <c r="P296">
        <v>67556</v>
      </c>
      <c r="Q296">
        <v>7350.7817999999997</v>
      </c>
      <c r="R296">
        <v>581</v>
      </c>
      <c r="S296" t="s">
        <v>46</v>
      </c>
      <c r="T296" s="2">
        <f t="shared" si="13"/>
        <v>1.5338104747332186E-2</v>
      </c>
      <c r="U296" t="str">
        <f t="shared" si="14"/>
        <v>6-15 Min</v>
      </c>
    </row>
    <row r="297" spans="1:21" x14ac:dyDescent="0.3">
      <c r="A297">
        <v>295</v>
      </c>
      <c r="B297">
        <v>572</v>
      </c>
      <c r="C297" t="str">
        <f t="shared" si="12"/>
        <v>09:32</v>
      </c>
      <c r="D297" s="3">
        <v>44589</v>
      </c>
      <c r="E297">
        <v>42</v>
      </c>
      <c r="F297">
        <v>28</v>
      </c>
      <c r="G297">
        <v>1</v>
      </c>
      <c r="H297">
        <v>2022</v>
      </c>
      <c r="I297" t="s">
        <v>23</v>
      </c>
      <c r="J297">
        <v>136</v>
      </c>
      <c r="K297">
        <v>103</v>
      </c>
      <c r="L297">
        <v>99.2</v>
      </c>
      <c r="M297">
        <v>4451</v>
      </c>
      <c r="N297">
        <v>178</v>
      </c>
      <c r="O297">
        <v>310</v>
      </c>
      <c r="P297">
        <v>59232</v>
      </c>
      <c r="Q297">
        <v>5107.5537000000004</v>
      </c>
      <c r="R297">
        <v>131</v>
      </c>
      <c r="S297" t="s">
        <v>46</v>
      </c>
      <c r="T297" s="2">
        <f t="shared" si="13"/>
        <v>1.0003575478374072E-2</v>
      </c>
      <c r="U297" t="str">
        <f t="shared" si="14"/>
        <v>6-15 Min</v>
      </c>
    </row>
    <row r="298" spans="1:21" x14ac:dyDescent="0.3">
      <c r="A298">
        <v>296</v>
      </c>
      <c r="B298">
        <v>655</v>
      </c>
      <c r="C298" t="str">
        <f t="shared" si="12"/>
        <v>10:55</v>
      </c>
      <c r="D298" s="3">
        <v>44599</v>
      </c>
      <c r="E298">
        <v>10</v>
      </c>
      <c r="F298">
        <v>7</v>
      </c>
      <c r="G298">
        <v>2</v>
      </c>
      <c r="H298">
        <v>2022</v>
      </c>
      <c r="I298" t="s">
        <v>32</v>
      </c>
      <c r="J298">
        <v>121</v>
      </c>
      <c r="K298">
        <v>64</v>
      </c>
      <c r="L298">
        <v>99.18</v>
      </c>
      <c r="M298">
        <v>3977</v>
      </c>
      <c r="N298">
        <v>110</v>
      </c>
      <c r="O298">
        <v>358</v>
      </c>
      <c r="P298">
        <v>58394</v>
      </c>
      <c r="Q298">
        <v>5821.4427999999998</v>
      </c>
      <c r="R298">
        <v>86</v>
      </c>
      <c r="S298" t="s">
        <v>46</v>
      </c>
      <c r="T298" s="2">
        <f t="shared" si="13"/>
        <v>8.877373377610423E-3</v>
      </c>
      <c r="U298" t="str">
        <f t="shared" si="14"/>
        <v>6-15 Min</v>
      </c>
    </row>
    <row r="299" spans="1:21" x14ac:dyDescent="0.3">
      <c r="A299">
        <v>297</v>
      </c>
      <c r="B299">
        <v>939</v>
      </c>
      <c r="C299" t="str">
        <f t="shared" si="12"/>
        <v>15:39</v>
      </c>
      <c r="D299" s="3">
        <v>44614</v>
      </c>
      <c r="E299">
        <v>15</v>
      </c>
      <c r="F299">
        <v>22</v>
      </c>
      <c r="G299">
        <v>2</v>
      </c>
      <c r="H299">
        <v>2022</v>
      </c>
      <c r="I299" t="s">
        <v>25</v>
      </c>
      <c r="J299">
        <v>246</v>
      </c>
      <c r="K299">
        <v>153</v>
      </c>
      <c r="L299">
        <v>99.07</v>
      </c>
      <c r="M299">
        <v>6788</v>
      </c>
      <c r="N299">
        <v>288</v>
      </c>
      <c r="O299">
        <v>434</v>
      </c>
      <c r="P299">
        <v>131817</v>
      </c>
      <c r="Q299">
        <v>15919.5872</v>
      </c>
      <c r="R299">
        <v>232</v>
      </c>
      <c r="S299" t="s">
        <v>46</v>
      </c>
      <c r="T299" s="2">
        <f t="shared" si="13"/>
        <v>1.5329572913235494E-2</v>
      </c>
      <c r="U299" t="str">
        <f t="shared" si="14"/>
        <v>16-30 Min</v>
      </c>
    </row>
    <row r="300" spans="1:21" x14ac:dyDescent="0.3">
      <c r="A300">
        <v>298</v>
      </c>
      <c r="B300">
        <v>752</v>
      </c>
      <c r="C300" t="str">
        <f t="shared" si="12"/>
        <v>12:32</v>
      </c>
      <c r="D300" s="3">
        <v>44623</v>
      </c>
      <c r="E300">
        <v>9</v>
      </c>
      <c r="F300">
        <v>3</v>
      </c>
      <c r="G300">
        <v>3</v>
      </c>
      <c r="H300">
        <v>2022</v>
      </c>
      <c r="I300" t="s">
        <v>21</v>
      </c>
      <c r="J300">
        <v>253</v>
      </c>
      <c r="K300">
        <v>174</v>
      </c>
      <c r="L300">
        <v>99.01</v>
      </c>
      <c r="M300">
        <v>7324</v>
      </c>
      <c r="N300">
        <v>411</v>
      </c>
      <c r="O300">
        <v>353</v>
      </c>
      <c r="P300">
        <v>154168</v>
      </c>
      <c r="Q300">
        <v>15143.1644</v>
      </c>
      <c r="R300">
        <v>377</v>
      </c>
      <c r="S300" t="s">
        <v>46</v>
      </c>
      <c r="T300" s="2">
        <f t="shared" si="13"/>
        <v>1.6532561520869387E-2</v>
      </c>
      <c r="U300" t="str">
        <f t="shared" si="14"/>
        <v>6-15 Min</v>
      </c>
    </row>
    <row r="301" spans="1:21" x14ac:dyDescent="0.3">
      <c r="A301">
        <v>299</v>
      </c>
      <c r="B301">
        <v>721</v>
      </c>
      <c r="C301" t="str">
        <f t="shared" si="12"/>
        <v>12:01</v>
      </c>
      <c r="D301" s="3">
        <v>44631</v>
      </c>
      <c r="E301">
        <v>8</v>
      </c>
      <c r="F301">
        <v>11</v>
      </c>
      <c r="G301">
        <v>3</v>
      </c>
      <c r="H301">
        <v>2022</v>
      </c>
      <c r="I301" t="s">
        <v>23</v>
      </c>
      <c r="J301">
        <v>100</v>
      </c>
      <c r="K301">
        <v>109</v>
      </c>
      <c r="L301">
        <v>99.14</v>
      </c>
      <c r="M301">
        <v>5672</v>
      </c>
      <c r="N301">
        <v>200</v>
      </c>
      <c r="O301">
        <v>384</v>
      </c>
      <c r="P301">
        <v>115321</v>
      </c>
      <c r="Q301">
        <v>12323.499599999999</v>
      </c>
      <c r="R301">
        <v>175</v>
      </c>
      <c r="S301" t="s">
        <v>46</v>
      </c>
      <c r="T301" s="2">
        <f t="shared" si="13"/>
        <v>1.2543929080664802E-2</v>
      </c>
      <c r="U301" t="str">
        <f t="shared" si="14"/>
        <v>6-15 Min</v>
      </c>
    </row>
    <row r="302" spans="1:21" x14ac:dyDescent="0.3">
      <c r="A302">
        <v>300</v>
      </c>
      <c r="B302">
        <v>728</v>
      </c>
      <c r="C302" t="str">
        <f t="shared" si="12"/>
        <v>12:08</v>
      </c>
      <c r="D302" s="3">
        <v>44640</v>
      </c>
      <c r="E302">
        <v>9</v>
      </c>
      <c r="F302">
        <v>20</v>
      </c>
      <c r="G302">
        <v>3</v>
      </c>
      <c r="H302">
        <v>2022</v>
      </c>
      <c r="I302" t="s">
        <v>37</v>
      </c>
      <c r="J302">
        <v>115</v>
      </c>
      <c r="K302">
        <v>102</v>
      </c>
      <c r="L302">
        <v>99.14</v>
      </c>
      <c r="M302">
        <v>5907</v>
      </c>
      <c r="N302">
        <v>241</v>
      </c>
      <c r="O302">
        <v>378</v>
      </c>
      <c r="P302">
        <v>122823</v>
      </c>
      <c r="Q302">
        <v>12919.524600000001</v>
      </c>
      <c r="R302">
        <v>206</v>
      </c>
      <c r="S302" t="s">
        <v>46</v>
      </c>
      <c r="T302" s="2">
        <f t="shared" si="13"/>
        <v>1.306223800203898E-2</v>
      </c>
      <c r="U302" t="str">
        <f t="shared" si="14"/>
        <v>6-15 Min</v>
      </c>
    </row>
    <row r="303" spans="1:21" x14ac:dyDescent="0.3">
      <c r="A303">
        <v>301</v>
      </c>
      <c r="B303">
        <v>738</v>
      </c>
      <c r="C303" t="str">
        <f t="shared" si="12"/>
        <v>12:18</v>
      </c>
      <c r="D303" s="3">
        <v>44646</v>
      </c>
      <c r="E303">
        <v>6</v>
      </c>
      <c r="F303">
        <v>26</v>
      </c>
      <c r="G303">
        <v>3</v>
      </c>
      <c r="H303">
        <v>2022</v>
      </c>
      <c r="I303" t="s">
        <v>38</v>
      </c>
      <c r="J303">
        <v>89</v>
      </c>
      <c r="K303">
        <v>218</v>
      </c>
      <c r="L303">
        <v>99.1</v>
      </c>
      <c r="M303">
        <v>5408</v>
      </c>
      <c r="N303">
        <v>116</v>
      </c>
      <c r="O303">
        <v>333</v>
      </c>
      <c r="P303">
        <v>87281</v>
      </c>
      <c r="Q303">
        <v>8087.5509000000002</v>
      </c>
      <c r="R303">
        <v>96</v>
      </c>
      <c r="S303" t="s">
        <v>46</v>
      </c>
      <c r="T303" s="2">
        <f t="shared" si="13"/>
        <v>1.2189857965651987E-2</v>
      </c>
      <c r="U303" t="str">
        <f t="shared" si="14"/>
        <v>6-15 Min</v>
      </c>
    </row>
    <row r="304" spans="1:21" x14ac:dyDescent="0.3">
      <c r="A304">
        <v>302</v>
      </c>
      <c r="B304">
        <v>602</v>
      </c>
      <c r="C304" t="str">
        <f t="shared" si="12"/>
        <v>10:02</v>
      </c>
      <c r="D304" s="3">
        <v>44660</v>
      </c>
      <c r="E304">
        <v>14</v>
      </c>
      <c r="F304">
        <v>9</v>
      </c>
      <c r="G304">
        <v>4</v>
      </c>
      <c r="H304">
        <v>2022</v>
      </c>
      <c r="I304" t="s">
        <v>38</v>
      </c>
      <c r="J304">
        <v>151</v>
      </c>
      <c r="K304">
        <v>194</v>
      </c>
      <c r="L304">
        <v>98.99</v>
      </c>
      <c r="M304">
        <v>8727</v>
      </c>
      <c r="N304">
        <v>827</v>
      </c>
      <c r="O304">
        <v>304</v>
      </c>
      <c r="P304">
        <v>156377</v>
      </c>
      <c r="Q304">
        <v>13241.9</v>
      </c>
      <c r="R304">
        <v>766</v>
      </c>
      <c r="S304" t="s">
        <v>46</v>
      </c>
      <c r="T304" s="2">
        <f t="shared" si="13"/>
        <v>1.935019973130268E-2</v>
      </c>
      <c r="U304" t="str">
        <f t="shared" si="14"/>
        <v>6-15 Min</v>
      </c>
    </row>
    <row r="305" spans="1:21" x14ac:dyDescent="0.3">
      <c r="A305">
        <v>303</v>
      </c>
      <c r="B305">
        <v>523</v>
      </c>
      <c r="C305" t="str">
        <f t="shared" si="12"/>
        <v>08:43</v>
      </c>
      <c r="D305" s="3">
        <v>44670</v>
      </c>
      <c r="E305">
        <v>10</v>
      </c>
      <c r="F305">
        <v>19</v>
      </c>
      <c r="G305">
        <v>4</v>
      </c>
      <c r="H305">
        <v>2022</v>
      </c>
      <c r="I305" t="s">
        <v>25</v>
      </c>
      <c r="J305">
        <v>129</v>
      </c>
      <c r="K305">
        <v>127</v>
      </c>
      <c r="L305">
        <v>99.52</v>
      </c>
      <c r="M305">
        <v>5561</v>
      </c>
      <c r="N305">
        <v>171</v>
      </c>
      <c r="O305">
        <v>298</v>
      </c>
      <c r="P305">
        <v>73769</v>
      </c>
      <c r="Q305">
        <v>6123.2038000000002</v>
      </c>
      <c r="R305">
        <v>133</v>
      </c>
      <c r="S305" t="s">
        <v>46</v>
      </c>
      <c r="T305" s="2">
        <f t="shared" si="13"/>
        <v>1.2407419735117694E-2</v>
      </c>
      <c r="U305" t="str">
        <f t="shared" si="14"/>
        <v>6-15 Min</v>
      </c>
    </row>
    <row r="306" spans="1:21" x14ac:dyDescent="0.3">
      <c r="A306">
        <v>304</v>
      </c>
      <c r="B306">
        <v>919</v>
      </c>
      <c r="C306" t="str">
        <f t="shared" si="12"/>
        <v>15:19</v>
      </c>
      <c r="D306" s="3">
        <v>44699</v>
      </c>
      <c r="E306">
        <v>29</v>
      </c>
      <c r="F306">
        <v>18</v>
      </c>
      <c r="G306">
        <v>5</v>
      </c>
      <c r="H306">
        <v>2022</v>
      </c>
      <c r="I306" t="s">
        <v>27</v>
      </c>
      <c r="J306">
        <v>570</v>
      </c>
      <c r="K306">
        <v>399</v>
      </c>
      <c r="L306">
        <v>99.39</v>
      </c>
      <c r="M306">
        <v>7976</v>
      </c>
      <c r="N306">
        <v>462</v>
      </c>
      <c r="O306">
        <v>397</v>
      </c>
      <c r="P306">
        <v>129307</v>
      </c>
      <c r="Q306">
        <v>14276.8986</v>
      </c>
      <c r="R306">
        <v>422</v>
      </c>
      <c r="S306" t="s">
        <v>46</v>
      </c>
      <c r="T306" s="2">
        <f t="shared" si="13"/>
        <v>1.9079313998732639E-2</v>
      </c>
      <c r="U306" t="str">
        <f t="shared" si="14"/>
        <v>16-30 Min</v>
      </c>
    </row>
    <row r="307" spans="1:21" x14ac:dyDescent="0.3">
      <c r="A307">
        <v>305</v>
      </c>
      <c r="B307">
        <v>513</v>
      </c>
      <c r="C307" t="str">
        <f t="shared" si="12"/>
        <v>08:33</v>
      </c>
      <c r="D307" s="3">
        <v>44717</v>
      </c>
      <c r="E307">
        <v>18</v>
      </c>
      <c r="F307">
        <v>5</v>
      </c>
      <c r="G307">
        <v>6</v>
      </c>
      <c r="H307">
        <v>2022</v>
      </c>
      <c r="I307" t="s">
        <v>37</v>
      </c>
      <c r="J307">
        <v>128</v>
      </c>
      <c r="K307">
        <v>157</v>
      </c>
      <c r="L307">
        <v>98.99</v>
      </c>
      <c r="M307">
        <v>6467</v>
      </c>
      <c r="N307">
        <v>591</v>
      </c>
      <c r="O307">
        <v>271</v>
      </c>
      <c r="P307">
        <v>123401</v>
      </c>
      <c r="Q307">
        <v>9300.2945999999993</v>
      </c>
      <c r="R307">
        <v>560</v>
      </c>
      <c r="S307" t="s">
        <v>46</v>
      </c>
      <c r="T307" s="2">
        <f t="shared" si="13"/>
        <v>1.4401735955219987E-2</v>
      </c>
      <c r="U307" t="str">
        <f t="shared" si="14"/>
        <v>6-15 Min</v>
      </c>
    </row>
    <row r="308" spans="1:21" x14ac:dyDescent="0.3">
      <c r="A308">
        <v>306</v>
      </c>
      <c r="B308">
        <v>529</v>
      </c>
      <c r="C308" t="str">
        <f t="shared" si="12"/>
        <v>08:49</v>
      </c>
      <c r="D308" s="3">
        <v>44733</v>
      </c>
      <c r="E308">
        <v>16</v>
      </c>
      <c r="F308">
        <v>21</v>
      </c>
      <c r="G308">
        <v>6</v>
      </c>
      <c r="H308">
        <v>2022</v>
      </c>
      <c r="I308" t="s">
        <v>25</v>
      </c>
      <c r="J308">
        <v>110</v>
      </c>
      <c r="K308">
        <v>106</v>
      </c>
      <c r="L308">
        <v>99.17</v>
      </c>
      <c r="M308">
        <v>4649</v>
      </c>
      <c r="N308">
        <v>104</v>
      </c>
      <c r="O308">
        <v>304</v>
      </c>
      <c r="P308">
        <v>65503</v>
      </c>
      <c r="Q308">
        <v>5531.0571</v>
      </c>
      <c r="R308">
        <v>77</v>
      </c>
      <c r="S308" t="s">
        <v>46</v>
      </c>
      <c r="T308" s="2">
        <f t="shared" si="13"/>
        <v>1.0376843220104449E-2</v>
      </c>
      <c r="U308" t="str">
        <f t="shared" si="14"/>
        <v>6-15 Min</v>
      </c>
    </row>
    <row r="309" spans="1:21" x14ac:dyDescent="0.3">
      <c r="A309">
        <v>307</v>
      </c>
      <c r="B309">
        <v>508</v>
      </c>
      <c r="C309" t="str">
        <f t="shared" si="12"/>
        <v>08:28</v>
      </c>
      <c r="D309" s="3">
        <v>44755</v>
      </c>
      <c r="E309">
        <v>22</v>
      </c>
      <c r="F309">
        <v>13</v>
      </c>
      <c r="G309">
        <v>7</v>
      </c>
      <c r="H309">
        <v>2022</v>
      </c>
      <c r="I309" t="s">
        <v>27</v>
      </c>
      <c r="J309">
        <v>145</v>
      </c>
      <c r="K309">
        <v>172</v>
      </c>
      <c r="L309">
        <v>98.93</v>
      </c>
      <c r="M309">
        <v>5925</v>
      </c>
      <c r="N309">
        <v>460</v>
      </c>
      <c r="O309">
        <v>280</v>
      </c>
      <c r="P309">
        <v>104199</v>
      </c>
      <c r="Q309">
        <v>8118.375</v>
      </c>
      <c r="R309">
        <v>421</v>
      </c>
      <c r="S309" t="s">
        <v>46</v>
      </c>
      <c r="T309" s="2">
        <f t="shared" si="13"/>
        <v>1.3313927107891463E-2</v>
      </c>
      <c r="U309" t="str">
        <f t="shared" si="14"/>
        <v>6-15 Min</v>
      </c>
    </row>
    <row r="310" spans="1:21" x14ac:dyDescent="0.3">
      <c r="A310">
        <v>308</v>
      </c>
      <c r="B310">
        <v>481</v>
      </c>
      <c r="C310" t="str">
        <f t="shared" si="12"/>
        <v>08:01</v>
      </c>
      <c r="D310" s="3">
        <v>44764</v>
      </c>
      <c r="E310">
        <v>9</v>
      </c>
      <c r="F310">
        <v>22</v>
      </c>
      <c r="G310">
        <v>7</v>
      </c>
      <c r="H310">
        <v>2022</v>
      </c>
      <c r="I310" t="s">
        <v>23</v>
      </c>
      <c r="J310">
        <v>192</v>
      </c>
      <c r="K310">
        <v>146</v>
      </c>
      <c r="L310">
        <v>99.48</v>
      </c>
      <c r="M310">
        <v>5118</v>
      </c>
      <c r="N310">
        <v>143</v>
      </c>
      <c r="O310">
        <v>294</v>
      </c>
      <c r="P310">
        <v>65130</v>
      </c>
      <c r="Q310">
        <v>5319.1833999999999</v>
      </c>
      <c r="R310">
        <v>119</v>
      </c>
      <c r="S310" t="s">
        <v>46</v>
      </c>
      <c r="T310" s="2">
        <f t="shared" si="13"/>
        <v>1.1637421707891031E-2</v>
      </c>
      <c r="U310" t="str">
        <f t="shared" si="14"/>
        <v>6-15 Min</v>
      </c>
    </row>
    <row r="311" spans="1:21" x14ac:dyDescent="0.3">
      <c r="A311">
        <v>309</v>
      </c>
      <c r="B311">
        <v>573</v>
      </c>
      <c r="C311" t="str">
        <f t="shared" si="12"/>
        <v>09:33</v>
      </c>
      <c r="D311" s="3">
        <v>44771</v>
      </c>
      <c r="E311">
        <v>7</v>
      </c>
      <c r="F311">
        <v>29</v>
      </c>
      <c r="G311">
        <v>7</v>
      </c>
      <c r="H311">
        <v>2022</v>
      </c>
      <c r="I311" t="s">
        <v>23</v>
      </c>
      <c r="J311">
        <v>176</v>
      </c>
      <c r="K311">
        <v>187</v>
      </c>
      <c r="L311">
        <v>99.25</v>
      </c>
      <c r="M311">
        <v>6070</v>
      </c>
      <c r="N311">
        <v>730</v>
      </c>
      <c r="O311">
        <v>309</v>
      </c>
      <c r="P311">
        <v>115316</v>
      </c>
      <c r="Q311">
        <v>9924.9755000000005</v>
      </c>
      <c r="R311">
        <v>702</v>
      </c>
      <c r="S311" t="s">
        <v>30</v>
      </c>
      <c r="T311" s="2">
        <f t="shared" si="13"/>
        <v>1.3721322186008614E-2</v>
      </c>
      <c r="U311" t="str">
        <f t="shared" si="14"/>
        <v>6-15 Min</v>
      </c>
    </row>
    <row r="312" spans="1:21" x14ac:dyDescent="0.3">
      <c r="A312">
        <v>310</v>
      </c>
      <c r="B312">
        <v>635</v>
      </c>
      <c r="C312" t="str">
        <f t="shared" si="12"/>
        <v>10:35</v>
      </c>
      <c r="D312" s="3">
        <v>44782</v>
      </c>
      <c r="E312">
        <v>11</v>
      </c>
      <c r="F312">
        <v>9</v>
      </c>
      <c r="G312">
        <v>8</v>
      </c>
      <c r="H312">
        <v>2022</v>
      </c>
      <c r="I312" t="s">
        <v>25</v>
      </c>
      <c r="J312">
        <v>171</v>
      </c>
      <c r="K312">
        <v>256</v>
      </c>
      <c r="L312">
        <v>99.23</v>
      </c>
      <c r="M312">
        <v>7309</v>
      </c>
      <c r="N312">
        <v>983</v>
      </c>
      <c r="O312">
        <v>328</v>
      </c>
      <c r="P312">
        <v>131246</v>
      </c>
      <c r="Q312">
        <v>11975.941199999999</v>
      </c>
      <c r="R312">
        <v>942</v>
      </c>
      <c r="S312" t="s">
        <v>30</v>
      </c>
      <c r="T312" s="2">
        <f t="shared" si="13"/>
        <v>1.6500567143006784E-2</v>
      </c>
      <c r="U312" t="str">
        <f t="shared" si="14"/>
        <v>6-15 Min</v>
      </c>
    </row>
    <row r="313" spans="1:21" x14ac:dyDescent="0.3">
      <c r="A313">
        <v>311</v>
      </c>
      <c r="B313">
        <v>657</v>
      </c>
      <c r="C313" t="str">
        <f t="shared" si="12"/>
        <v>10:57</v>
      </c>
      <c r="D313" s="3">
        <v>44790</v>
      </c>
      <c r="E313">
        <v>8</v>
      </c>
      <c r="F313">
        <v>17</v>
      </c>
      <c r="G313">
        <v>8</v>
      </c>
      <c r="H313">
        <v>2022</v>
      </c>
      <c r="I313" t="s">
        <v>27</v>
      </c>
      <c r="J313">
        <v>195</v>
      </c>
      <c r="K313">
        <v>174</v>
      </c>
      <c r="L313">
        <v>99.18</v>
      </c>
      <c r="M313">
        <v>5837</v>
      </c>
      <c r="N313">
        <v>314</v>
      </c>
      <c r="O313">
        <v>341</v>
      </c>
      <c r="P313">
        <v>106765</v>
      </c>
      <c r="Q313">
        <v>10130.262000000001</v>
      </c>
      <c r="R313">
        <v>272</v>
      </c>
      <c r="S313" t="s">
        <v>30</v>
      </c>
      <c r="T313" s="2">
        <f t="shared" si="13"/>
        <v>1.3237140601021213E-2</v>
      </c>
      <c r="U313" t="str">
        <f t="shared" si="14"/>
        <v>6-15 Min</v>
      </c>
    </row>
    <row r="314" spans="1:21" x14ac:dyDescent="0.3">
      <c r="A314">
        <v>312</v>
      </c>
      <c r="B314">
        <v>692</v>
      </c>
      <c r="C314" t="str">
        <f t="shared" si="12"/>
        <v>11:32</v>
      </c>
      <c r="D314" s="3">
        <v>44810</v>
      </c>
      <c r="E314">
        <v>20</v>
      </c>
      <c r="F314">
        <v>6</v>
      </c>
      <c r="G314">
        <v>9</v>
      </c>
      <c r="H314">
        <v>2022</v>
      </c>
      <c r="I314" t="s">
        <v>25</v>
      </c>
      <c r="J314">
        <v>133</v>
      </c>
      <c r="K314">
        <v>106</v>
      </c>
      <c r="L314">
        <v>99.26</v>
      </c>
      <c r="M314">
        <v>4830</v>
      </c>
      <c r="N314">
        <v>243</v>
      </c>
      <c r="O314">
        <v>347</v>
      </c>
      <c r="P314">
        <v>95051</v>
      </c>
      <c r="Q314">
        <v>9169.1373999999996</v>
      </c>
      <c r="R314">
        <v>211</v>
      </c>
      <c r="S314" t="s">
        <v>30</v>
      </c>
      <c r="T314" s="2">
        <f t="shared" si="13"/>
        <v>1.0811966759035858E-2</v>
      </c>
      <c r="U314" t="str">
        <f t="shared" si="14"/>
        <v>6-15 Min</v>
      </c>
    </row>
    <row r="315" spans="1:21" x14ac:dyDescent="0.3">
      <c r="A315">
        <v>313</v>
      </c>
      <c r="B315">
        <v>890</v>
      </c>
      <c r="C315" t="str">
        <f t="shared" si="12"/>
        <v>14:50</v>
      </c>
      <c r="D315" s="3">
        <v>44837</v>
      </c>
      <c r="E315">
        <v>27</v>
      </c>
      <c r="F315">
        <v>3</v>
      </c>
      <c r="G315">
        <v>10</v>
      </c>
      <c r="H315">
        <v>2022</v>
      </c>
      <c r="I315" t="s">
        <v>32</v>
      </c>
      <c r="J315">
        <v>182</v>
      </c>
      <c r="K315">
        <v>152</v>
      </c>
      <c r="L315">
        <v>99.24</v>
      </c>
      <c r="M315">
        <v>5646</v>
      </c>
      <c r="N315">
        <v>358</v>
      </c>
      <c r="O315">
        <v>384</v>
      </c>
      <c r="P315">
        <v>122667</v>
      </c>
      <c r="Q315">
        <v>13097.5216</v>
      </c>
      <c r="R315">
        <v>312</v>
      </c>
      <c r="S315" t="s">
        <v>30</v>
      </c>
      <c r="T315" s="2">
        <f t="shared" si="13"/>
        <v>1.2755091974557986E-2</v>
      </c>
      <c r="U315" t="str">
        <f t="shared" si="14"/>
        <v>6-15 Min</v>
      </c>
    </row>
    <row r="316" spans="1:21" x14ac:dyDescent="0.3">
      <c r="A316">
        <v>314</v>
      </c>
      <c r="B316">
        <v>636</v>
      </c>
      <c r="C316" t="str">
        <f t="shared" si="12"/>
        <v>10:36</v>
      </c>
      <c r="D316" s="3">
        <v>44845</v>
      </c>
      <c r="E316">
        <v>8</v>
      </c>
      <c r="F316">
        <v>11</v>
      </c>
      <c r="G316">
        <v>10</v>
      </c>
      <c r="H316">
        <v>2022</v>
      </c>
      <c r="I316" t="s">
        <v>25</v>
      </c>
      <c r="J316">
        <v>131</v>
      </c>
      <c r="K316">
        <v>145</v>
      </c>
      <c r="L316">
        <v>99.18</v>
      </c>
      <c r="M316">
        <v>4820</v>
      </c>
      <c r="N316">
        <v>174</v>
      </c>
      <c r="O316">
        <v>338</v>
      </c>
      <c r="P316">
        <v>90999</v>
      </c>
      <c r="Q316">
        <v>8564.3498999999993</v>
      </c>
      <c r="R316">
        <v>150</v>
      </c>
      <c r="S316" t="s">
        <v>30</v>
      </c>
      <c r="T316" s="2">
        <f t="shared" si="13"/>
        <v>1.0869556639188543E-2</v>
      </c>
      <c r="U316" t="str">
        <f t="shared" si="14"/>
        <v>6-15 Min</v>
      </c>
    </row>
    <row r="317" spans="1:21" x14ac:dyDescent="0.3">
      <c r="A317">
        <v>315</v>
      </c>
      <c r="B317">
        <v>914</v>
      </c>
      <c r="C317" t="str">
        <f t="shared" si="12"/>
        <v>15:14</v>
      </c>
      <c r="D317" s="3">
        <v>44859</v>
      </c>
      <c r="E317">
        <v>14</v>
      </c>
      <c r="F317">
        <v>25</v>
      </c>
      <c r="G317">
        <v>10</v>
      </c>
      <c r="H317">
        <v>2022</v>
      </c>
      <c r="I317" t="s">
        <v>25</v>
      </c>
      <c r="J317">
        <v>201</v>
      </c>
      <c r="K317">
        <v>235</v>
      </c>
      <c r="L317">
        <v>99.03</v>
      </c>
      <c r="M317">
        <v>5392</v>
      </c>
      <c r="N317">
        <v>308</v>
      </c>
      <c r="O317">
        <v>413</v>
      </c>
      <c r="P317">
        <v>111195</v>
      </c>
      <c r="Q317">
        <v>12771.498100000001</v>
      </c>
      <c r="R317">
        <v>266</v>
      </c>
      <c r="S317" t="s">
        <v>30</v>
      </c>
      <c r="T317" s="2">
        <f t="shared" si="13"/>
        <v>1.2430882278883601E-2</v>
      </c>
      <c r="U317" t="str">
        <f t="shared" si="14"/>
        <v>16-30 Min</v>
      </c>
    </row>
    <row r="318" spans="1:21" x14ac:dyDescent="0.3">
      <c r="A318">
        <v>316</v>
      </c>
      <c r="B318">
        <v>803</v>
      </c>
      <c r="C318" t="str">
        <f t="shared" si="12"/>
        <v>13:23</v>
      </c>
      <c r="D318" s="3">
        <v>44885</v>
      </c>
      <c r="E318">
        <v>26</v>
      </c>
      <c r="F318">
        <v>20</v>
      </c>
      <c r="G318">
        <v>11</v>
      </c>
      <c r="H318">
        <v>2022</v>
      </c>
      <c r="I318" t="s">
        <v>37</v>
      </c>
      <c r="J318">
        <v>158</v>
      </c>
      <c r="K318">
        <v>237</v>
      </c>
      <c r="L318">
        <v>99.49</v>
      </c>
      <c r="M318">
        <v>5469</v>
      </c>
      <c r="N318">
        <v>289</v>
      </c>
      <c r="O318">
        <v>385</v>
      </c>
      <c r="P318">
        <v>99637</v>
      </c>
      <c r="Q318">
        <v>10658.046899999999</v>
      </c>
      <c r="R318">
        <v>259</v>
      </c>
      <c r="S318" t="s">
        <v>30</v>
      </c>
      <c r="T318" s="2">
        <f t="shared" si="13"/>
        <v>1.250766878575385E-2</v>
      </c>
      <c r="U318" t="str">
        <f t="shared" si="14"/>
        <v>6-15 Min</v>
      </c>
    </row>
    <row r="319" spans="1:21" x14ac:dyDescent="0.3">
      <c r="A319">
        <v>317</v>
      </c>
      <c r="B319">
        <v>559</v>
      </c>
      <c r="C319" t="str">
        <f t="shared" si="12"/>
        <v>09:19</v>
      </c>
      <c r="D319" s="3">
        <v>44915</v>
      </c>
      <c r="E319">
        <v>30</v>
      </c>
      <c r="F319">
        <v>20</v>
      </c>
      <c r="G319">
        <v>12</v>
      </c>
      <c r="H319">
        <v>2022</v>
      </c>
      <c r="I319" t="s">
        <v>25</v>
      </c>
      <c r="J319">
        <v>120</v>
      </c>
      <c r="K319">
        <v>126</v>
      </c>
      <c r="L319">
        <v>99.43</v>
      </c>
      <c r="M319">
        <v>3858</v>
      </c>
      <c r="N319">
        <v>184</v>
      </c>
      <c r="O319">
        <v>302</v>
      </c>
      <c r="P319">
        <v>73950</v>
      </c>
      <c r="Q319">
        <v>6213.415</v>
      </c>
      <c r="R319">
        <v>164</v>
      </c>
      <c r="S319" t="s">
        <v>30</v>
      </c>
      <c r="T319" s="2">
        <f t="shared" si="13"/>
        <v>8.7536617832083552E-3</v>
      </c>
      <c r="U319" t="str">
        <f t="shared" si="14"/>
        <v>6-15 Min</v>
      </c>
    </row>
    <row r="320" spans="1:21" x14ac:dyDescent="0.3">
      <c r="A320">
        <v>318</v>
      </c>
      <c r="B320">
        <v>709</v>
      </c>
      <c r="C320" t="str">
        <f t="shared" si="12"/>
        <v>11:49</v>
      </c>
      <c r="D320" s="3">
        <v>44946</v>
      </c>
      <c r="E320">
        <v>31</v>
      </c>
      <c r="F320">
        <v>20</v>
      </c>
      <c r="G320">
        <v>1</v>
      </c>
      <c r="H320">
        <v>2023</v>
      </c>
      <c r="I320" t="s">
        <v>23</v>
      </c>
      <c r="J320">
        <v>118</v>
      </c>
      <c r="K320">
        <v>157</v>
      </c>
      <c r="L320">
        <v>99.24</v>
      </c>
      <c r="M320">
        <v>5095</v>
      </c>
      <c r="N320">
        <v>344</v>
      </c>
      <c r="O320">
        <v>341</v>
      </c>
      <c r="P320">
        <v>93704</v>
      </c>
      <c r="Q320">
        <v>8893.3637999999992</v>
      </c>
      <c r="R320">
        <v>309</v>
      </c>
      <c r="S320" t="s">
        <v>30</v>
      </c>
      <c r="T320" s="2">
        <f t="shared" si="13"/>
        <v>1.1453987274812104E-2</v>
      </c>
      <c r="U320" t="str">
        <f t="shared" si="14"/>
        <v>6-15 Min</v>
      </c>
    </row>
    <row r="321" spans="1:21" x14ac:dyDescent="0.3">
      <c r="A321">
        <v>319</v>
      </c>
      <c r="B321">
        <v>625</v>
      </c>
      <c r="C321" t="str">
        <f t="shared" si="12"/>
        <v>10:25</v>
      </c>
      <c r="D321" s="3">
        <v>44977</v>
      </c>
      <c r="E321">
        <v>31</v>
      </c>
      <c r="F321">
        <v>20</v>
      </c>
      <c r="G321">
        <v>2</v>
      </c>
      <c r="H321">
        <v>2023</v>
      </c>
      <c r="I321" t="s">
        <v>32</v>
      </c>
      <c r="J321">
        <v>188</v>
      </c>
      <c r="K321">
        <v>161</v>
      </c>
      <c r="L321">
        <v>99.19</v>
      </c>
      <c r="M321">
        <v>4424</v>
      </c>
      <c r="N321">
        <v>292</v>
      </c>
      <c r="O321">
        <v>289</v>
      </c>
      <c r="P321">
        <v>91805</v>
      </c>
      <c r="Q321">
        <v>7376.6836999999996</v>
      </c>
      <c r="R321">
        <v>237</v>
      </c>
      <c r="S321" t="s">
        <v>30</v>
      </c>
      <c r="T321" s="2">
        <f t="shared" si="13"/>
        <v>1.0180611035880478E-2</v>
      </c>
      <c r="U321" t="str">
        <f t="shared" si="14"/>
        <v>6-15 Min</v>
      </c>
    </row>
    <row r="322" spans="1:21" x14ac:dyDescent="0.3">
      <c r="A322">
        <v>320</v>
      </c>
      <c r="B322">
        <v>801</v>
      </c>
      <c r="C322" t="str">
        <f t="shared" ref="C322:C365" si="15">TEXT(INT(B322/60), "00") &amp; ":" &amp; TEXT(MOD(B322, 60), "00")</f>
        <v>13:21</v>
      </c>
      <c r="D322" s="3">
        <v>45237</v>
      </c>
      <c r="E322">
        <v>260</v>
      </c>
      <c r="F322">
        <v>7</v>
      </c>
      <c r="G322">
        <v>11</v>
      </c>
      <c r="H322">
        <v>2023</v>
      </c>
      <c r="I322" t="s">
        <v>25</v>
      </c>
      <c r="J322">
        <v>1114</v>
      </c>
      <c r="K322">
        <v>200</v>
      </c>
      <c r="L322">
        <v>99.61</v>
      </c>
      <c r="M322">
        <v>9672</v>
      </c>
      <c r="N322">
        <v>408</v>
      </c>
      <c r="O322">
        <v>354</v>
      </c>
      <c r="P322">
        <v>82503</v>
      </c>
      <c r="Q322">
        <v>8122.0047999999997</v>
      </c>
      <c r="R322">
        <v>357</v>
      </c>
      <c r="S322" t="s">
        <v>30</v>
      </c>
      <c r="T322" s="2">
        <f t="shared" si="13"/>
        <v>2.3432682346570907E-2</v>
      </c>
      <c r="U322" t="str">
        <f t="shared" si="14"/>
        <v>6-15 Min</v>
      </c>
    </row>
    <row r="323" spans="1:21" x14ac:dyDescent="0.3">
      <c r="A323">
        <v>321</v>
      </c>
      <c r="B323">
        <v>732</v>
      </c>
      <c r="C323" t="str">
        <f t="shared" si="15"/>
        <v>12:12</v>
      </c>
      <c r="D323" s="3">
        <v>45243</v>
      </c>
      <c r="E323">
        <v>6</v>
      </c>
      <c r="F323">
        <v>13</v>
      </c>
      <c r="G323">
        <v>11</v>
      </c>
      <c r="H323">
        <v>2023</v>
      </c>
      <c r="I323" t="s">
        <v>32</v>
      </c>
      <c r="J323">
        <v>276</v>
      </c>
      <c r="K323">
        <v>58</v>
      </c>
      <c r="L323">
        <v>99.56</v>
      </c>
      <c r="M323">
        <v>4792</v>
      </c>
      <c r="N323">
        <v>177</v>
      </c>
      <c r="O323">
        <v>341</v>
      </c>
      <c r="P323">
        <v>51528</v>
      </c>
      <c r="Q323">
        <v>4890.1682000000001</v>
      </c>
      <c r="R323">
        <v>158</v>
      </c>
      <c r="S323" t="s">
        <v>30</v>
      </c>
      <c r="T323" s="2">
        <f t="shared" ref="T323:T365" si="16" xml:space="preserve"> (M323 + J323 + K323) / 46883237* 100</f>
        <v>1.093354539491375E-2</v>
      </c>
      <c r="U323" t="str">
        <f t="shared" ref="U323:U365" si="17">IF(B323&lt;300, "0-5 Min", IF(B323&lt;=900, "6-15 Min", IF(B323&lt;=1800, "16-30 Min", "30+ Min")))</f>
        <v>6-15 Min</v>
      </c>
    </row>
    <row r="324" spans="1:21" x14ac:dyDescent="0.3">
      <c r="A324">
        <v>322</v>
      </c>
      <c r="B324">
        <v>2109</v>
      </c>
      <c r="C324" t="str">
        <f t="shared" si="15"/>
        <v>35:09</v>
      </c>
      <c r="D324" s="3">
        <v>45253</v>
      </c>
      <c r="E324">
        <v>10</v>
      </c>
      <c r="F324">
        <v>23</v>
      </c>
      <c r="G324">
        <v>11</v>
      </c>
      <c r="H324">
        <v>2023</v>
      </c>
      <c r="I324" t="s">
        <v>21</v>
      </c>
      <c r="J324">
        <v>517</v>
      </c>
      <c r="K324">
        <v>613</v>
      </c>
      <c r="L324">
        <v>98.02</v>
      </c>
      <c r="M324">
        <v>9449</v>
      </c>
      <c r="N324">
        <v>644</v>
      </c>
      <c r="O324">
        <v>537</v>
      </c>
      <c r="P324">
        <v>201242</v>
      </c>
      <c r="Q324">
        <v>30020.0232</v>
      </c>
      <c r="R324">
        <v>566</v>
      </c>
      <c r="S324" t="s">
        <v>30</v>
      </c>
      <c r="T324" s="2">
        <f t="shared" si="16"/>
        <v>2.2564568227232261E-2</v>
      </c>
      <c r="U324" t="str">
        <f t="shared" si="17"/>
        <v>30+ Min</v>
      </c>
    </row>
    <row r="325" spans="1:21" x14ac:dyDescent="0.3">
      <c r="A325">
        <v>323</v>
      </c>
      <c r="B325">
        <v>813</v>
      </c>
      <c r="C325" t="str">
        <f t="shared" si="15"/>
        <v>13:33</v>
      </c>
      <c r="D325" s="3">
        <v>45256</v>
      </c>
      <c r="E325">
        <v>3</v>
      </c>
      <c r="F325">
        <v>26</v>
      </c>
      <c r="G325">
        <v>11</v>
      </c>
      <c r="H325">
        <v>2023</v>
      </c>
      <c r="I325" t="s">
        <v>37</v>
      </c>
      <c r="J325">
        <v>141</v>
      </c>
      <c r="K325">
        <v>98</v>
      </c>
      <c r="L325">
        <v>99.6</v>
      </c>
      <c r="M325">
        <v>4191</v>
      </c>
      <c r="N325">
        <v>144</v>
      </c>
      <c r="O325">
        <v>323</v>
      </c>
      <c r="P325">
        <v>52544</v>
      </c>
      <c r="Q325">
        <v>4717.7048000000004</v>
      </c>
      <c r="R325">
        <v>120</v>
      </c>
      <c r="S325" t="s">
        <v>30</v>
      </c>
      <c r="T325" s="2">
        <f t="shared" si="16"/>
        <v>9.4490062620889437E-3</v>
      </c>
      <c r="U325" t="str">
        <f t="shared" si="17"/>
        <v>6-15 Min</v>
      </c>
    </row>
    <row r="326" spans="1:21" x14ac:dyDescent="0.3">
      <c r="A326">
        <v>324</v>
      </c>
      <c r="B326">
        <v>666</v>
      </c>
      <c r="C326" t="str">
        <f t="shared" si="15"/>
        <v>11:06</v>
      </c>
      <c r="D326" s="3">
        <v>45262</v>
      </c>
      <c r="E326">
        <v>6</v>
      </c>
      <c r="F326">
        <v>2</v>
      </c>
      <c r="G326">
        <v>12</v>
      </c>
      <c r="H326">
        <v>2023</v>
      </c>
      <c r="I326" t="s">
        <v>38</v>
      </c>
      <c r="J326">
        <v>67</v>
      </c>
      <c r="K326">
        <v>77</v>
      </c>
      <c r="L326">
        <v>99.48</v>
      </c>
      <c r="M326">
        <v>3035</v>
      </c>
      <c r="N326">
        <v>288</v>
      </c>
      <c r="O326">
        <v>354</v>
      </c>
      <c r="P326">
        <v>47981</v>
      </c>
      <c r="Q326">
        <v>4726.0315000000001</v>
      </c>
      <c r="R326">
        <v>276</v>
      </c>
      <c r="S326" t="s">
        <v>45</v>
      </c>
      <c r="T326" s="2">
        <f t="shared" si="16"/>
        <v>6.7806751483477992E-3</v>
      </c>
      <c r="U326" t="str">
        <f t="shared" si="17"/>
        <v>6-15 Min</v>
      </c>
    </row>
    <row r="327" spans="1:21" x14ac:dyDescent="0.3">
      <c r="A327">
        <v>325</v>
      </c>
      <c r="B327">
        <v>549</v>
      </c>
      <c r="C327" t="str">
        <f t="shared" si="15"/>
        <v>09:09</v>
      </c>
      <c r="D327" s="3">
        <v>45269</v>
      </c>
      <c r="E327">
        <v>7</v>
      </c>
      <c r="F327">
        <v>9</v>
      </c>
      <c r="G327">
        <v>12</v>
      </c>
      <c r="H327">
        <v>2023</v>
      </c>
      <c r="I327" t="s">
        <v>38</v>
      </c>
      <c r="J327">
        <v>102</v>
      </c>
      <c r="K327">
        <v>127</v>
      </c>
      <c r="L327">
        <v>99.72</v>
      </c>
      <c r="M327">
        <v>3190</v>
      </c>
      <c r="N327">
        <v>713</v>
      </c>
      <c r="O327">
        <v>328</v>
      </c>
      <c r="P327">
        <v>42616</v>
      </c>
      <c r="Q327">
        <v>3887.8506000000002</v>
      </c>
      <c r="R327">
        <v>689</v>
      </c>
      <c r="S327" t="s">
        <v>45</v>
      </c>
      <c r="T327" s="2">
        <f t="shared" si="16"/>
        <v>7.2925851941494577E-3</v>
      </c>
      <c r="U327" t="str">
        <f t="shared" si="17"/>
        <v>6-15 Min</v>
      </c>
    </row>
    <row r="328" spans="1:21" x14ac:dyDescent="0.3">
      <c r="A328">
        <v>326</v>
      </c>
      <c r="B328">
        <v>541</v>
      </c>
      <c r="C328" t="str">
        <f t="shared" si="15"/>
        <v>09:01</v>
      </c>
      <c r="D328" s="3">
        <v>45286</v>
      </c>
      <c r="E328">
        <v>17</v>
      </c>
      <c r="F328">
        <v>26</v>
      </c>
      <c r="G328">
        <v>12</v>
      </c>
      <c r="H328">
        <v>2023</v>
      </c>
      <c r="I328" t="s">
        <v>25</v>
      </c>
      <c r="J328">
        <v>59</v>
      </c>
      <c r="K328">
        <v>41</v>
      </c>
      <c r="L328">
        <v>99.5</v>
      </c>
      <c r="M328">
        <v>2001</v>
      </c>
      <c r="N328">
        <v>125</v>
      </c>
      <c r="O328">
        <v>291</v>
      </c>
      <c r="P328">
        <v>30823</v>
      </c>
      <c r="Q328">
        <v>2491.8768</v>
      </c>
      <c r="R328">
        <v>115</v>
      </c>
      <c r="S328" t="s">
        <v>45</v>
      </c>
      <c r="T328" s="2">
        <f t="shared" si="16"/>
        <v>4.4813458592886839E-3</v>
      </c>
      <c r="U328" t="str">
        <f t="shared" si="17"/>
        <v>6-15 Min</v>
      </c>
    </row>
    <row r="329" spans="1:21" x14ac:dyDescent="0.3">
      <c r="A329">
        <v>327</v>
      </c>
      <c r="B329">
        <v>514</v>
      </c>
      <c r="C329" t="str">
        <f t="shared" si="15"/>
        <v>08:34</v>
      </c>
      <c r="D329" s="3">
        <v>45286</v>
      </c>
      <c r="E329">
        <v>0</v>
      </c>
      <c r="F329">
        <v>26</v>
      </c>
      <c r="G329">
        <v>12</v>
      </c>
      <c r="H329">
        <v>2023</v>
      </c>
      <c r="I329" t="s">
        <v>25</v>
      </c>
      <c r="J329">
        <v>33</v>
      </c>
      <c r="K329">
        <v>61</v>
      </c>
      <c r="L329">
        <v>99.72</v>
      </c>
      <c r="M329">
        <v>1769</v>
      </c>
      <c r="N329">
        <v>94</v>
      </c>
      <c r="O329">
        <v>312</v>
      </c>
      <c r="P329">
        <v>26451</v>
      </c>
      <c r="Q329">
        <v>2295.9776999999999</v>
      </c>
      <c r="R329">
        <v>89</v>
      </c>
      <c r="S329" t="s">
        <v>45</v>
      </c>
      <c r="T329" s="2">
        <f t="shared" si="16"/>
        <v>3.9737017305353723E-3</v>
      </c>
      <c r="U329" t="str">
        <f t="shared" si="17"/>
        <v>6-15 Min</v>
      </c>
    </row>
    <row r="330" spans="1:21" x14ac:dyDescent="0.3">
      <c r="A330">
        <v>328</v>
      </c>
      <c r="B330">
        <v>616</v>
      </c>
      <c r="C330" t="str">
        <f t="shared" si="15"/>
        <v>10:16</v>
      </c>
      <c r="D330" s="3">
        <v>45299</v>
      </c>
      <c r="E330">
        <v>13</v>
      </c>
      <c r="F330">
        <v>8</v>
      </c>
      <c r="G330">
        <v>1</v>
      </c>
      <c r="H330">
        <v>2024</v>
      </c>
      <c r="I330" t="s">
        <v>32</v>
      </c>
      <c r="J330">
        <v>69</v>
      </c>
      <c r="K330">
        <v>37</v>
      </c>
      <c r="L330">
        <v>99.59</v>
      </c>
      <c r="M330">
        <v>1951</v>
      </c>
      <c r="N330">
        <v>131</v>
      </c>
      <c r="O330">
        <v>368</v>
      </c>
      <c r="P330">
        <v>27132</v>
      </c>
      <c r="Q330">
        <v>2780.7195999999999</v>
      </c>
      <c r="R330">
        <v>123</v>
      </c>
      <c r="S330" t="s">
        <v>45</v>
      </c>
      <c r="T330" s="2">
        <f t="shared" si="16"/>
        <v>4.3874956842250463E-3</v>
      </c>
      <c r="U330" t="str">
        <f t="shared" si="17"/>
        <v>6-15 Min</v>
      </c>
    </row>
    <row r="331" spans="1:21" x14ac:dyDescent="0.3">
      <c r="A331">
        <v>329</v>
      </c>
      <c r="B331">
        <v>858</v>
      </c>
      <c r="C331" t="str">
        <f t="shared" si="15"/>
        <v>14:18</v>
      </c>
      <c r="D331" s="3">
        <v>45304</v>
      </c>
      <c r="E331">
        <v>5</v>
      </c>
      <c r="F331">
        <v>13</v>
      </c>
      <c r="G331">
        <v>1</v>
      </c>
      <c r="H331">
        <v>2024</v>
      </c>
      <c r="I331" t="s">
        <v>38</v>
      </c>
      <c r="J331">
        <v>75</v>
      </c>
      <c r="K331">
        <v>38</v>
      </c>
      <c r="L331">
        <v>98.77</v>
      </c>
      <c r="M331">
        <v>2007</v>
      </c>
      <c r="N331">
        <v>121</v>
      </c>
      <c r="O331">
        <v>390</v>
      </c>
      <c r="P331">
        <v>29904</v>
      </c>
      <c r="Q331">
        <v>3240.9571999999998</v>
      </c>
      <c r="R331">
        <v>110</v>
      </c>
      <c r="S331" t="s">
        <v>45</v>
      </c>
      <c r="T331" s="2">
        <f t="shared" si="16"/>
        <v>4.5218720712479812E-3</v>
      </c>
      <c r="U331" t="str">
        <f t="shared" si="17"/>
        <v>6-15 Min</v>
      </c>
    </row>
    <row r="332" spans="1:21" x14ac:dyDescent="0.3">
      <c r="A332">
        <v>330</v>
      </c>
      <c r="B332">
        <v>667</v>
      </c>
      <c r="C332" t="str">
        <f t="shared" si="15"/>
        <v>11:07</v>
      </c>
      <c r="D332" s="3">
        <v>45309</v>
      </c>
      <c r="E332">
        <v>5</v>
      </c>
      <c r="F332">
        <v>18</v>
      </c>
      <c r="G332">
        <v>1</v>
      </c>
      <c r="H332">
        <v>2024</v>
      </c>
      <c r="I332" t="s">
        <v>21</v>
      </c>
      <c r="J332">
        <v>87</v>
      </c>
      <c r="K332">
        <v>95</v>
      </c>
      <c r="L332">
        <v>99.65</v>
      </c>
      <c r="M332">
        <v>2534</v>
      </c>
      <c r="N332">
        <v>431</v>
      </c>
      <c r="O332">
        <v>385</v>
      </c>
      <c r="P332">
        <v>37266</v>
      </c>
      <c r="Q332">
        <v>3993.6927000000001</v>
      </c>
      <c r="R332">
        <v>415</v>
      </c>
      <c r="S332" t="s">
        <v>45</v>
      </c>
      <c r="T332" s="2">
        <f t="shared" si="16"/>
        <v>5.7931153516554328E-3</v>
      </c>
      <c r="U332" t="str">
        <f t="shared" si="17"/>
        <v>6-15 Min</v>
      </c>
    </row>
    <row r="333" spans="1:21" x14ac:dyDescent="0.3">
      <c r="A333">
        <v>331</v>
      </c>
      <c r="B333">
        <v>631</v>
      </c>
      <c r="C333" t="str">
        <f t="shared" si="15"/>
        <v>10:31</v>
      </c>
      <c r="D333" s="3">
        <v>45314</v>
      </c>
      <c r="E333">
        <v>5</v>
      </c>
      <c r="F333">
        <v>23</v>
      </c>
      <c r="G333">
        <v>1</v>
      </c>
      <c r="H333">
        <v>2024</v>
      </c>
      <c r="I333" t="s">
        <v>25</v>
      </c>
      <c r="J333">
        <v>128</v>
      </c>
      <c r="K333">
        <v>181</v>
      </c>
      <c r="L333">
        <v>99.62</v>
      </c>
      <c r="M333">
        <v>3174</v>
      </c>
      <c r="N333">
        <v>235</v>
      </c>
      <c r="O333">
        <v>326</v>
      </c>
      <c r="P333">
        <v>38192</v>
      </c>
      <c r="Q333">
        <v>3458.2505999999998</v>
      </c>
      <c r="R333">
        <v>220</v>
      </c>
      <c r="S333" t="s">
        <v>45</v>
      </c>
      <c r="T333" s="2">
        <f t="shared" si="16"/>
        <v>7.4290945396965668E-3</v>
      </c>
      <c r="U333" t="str">
        <f t="shared" si="17"/>
        <v>6-15 Min</v>
      </c>
    </row>
    <row r="334" spans="1:21" x14ac:dyDescent="0.3">
      <c r="A334">
        <v>332</v>
      </c>
      <c r="B334">
        <v>1229</v>
      </c>
      <c r="C334" t="str">
        <f t="shared" si="15"/>
        <v>20:29</v>
      </c>
      <c r="D334" s="3">
        <v>45319</v>
      </c>
      <c r="E334">
        <v>5</v>
      </c>
      <c r="F334">
        <v>28</v>
      </c>
      <c r="G334">
        <v>1</v>
      </c>
      <c r="H334">
        <v>2024</v>
      </c>
      <c r="I334" t="s">
        <v>37</v>
      </c>
      <c r="J334">
        <v>81</v>
      </c>
      <c r="K334">
        <v>43</v>
      </c>
      <c r="L334">
        <v>99.59</v>
      </c>
      <c r="M334">
        <v>2427</v>
      </c>
      <c r="N334">
        <v>86</v>
      </c>
      <c r="O334">
        <v>557</v>
      </c>
      <c r="P334">
        <v>38732</v>
      </c>
      <c r="Q334">
        <v>6003.0883000000003</v>
      </c>
      <c r="R334">
        <v>67</v>
      </c>
      <c r="S334" t="s">
        <v>45</v>
      </c>
      <c r="T334" s="2">
        <f t="shared" si="16"/>
        <v>5.4411771951667926E-3</v>
      </c>
      <c r="U334" t="str">
        <f t="shared" si="17"/>
        <v>16-30 Min</v>
      </c>
    </row>
    <row r="335" spans="1:21" x14ac:dyDescent="0.3">
      <c r="A335">
        <v>333</v>
      </c>
      <c r="B335">
        <v>740</v>
      </c>
      <c r="C335" t="str">
        <f t="shared" si="15"/>
        <v>12:20</v>
      </c>
      <c r="D335" s="3">
        <v>45329</v>
      </c>
      <c r="E335">
        <v>10</v>
      </c>
      <c r="F335">
        <v>7</v>
      </c>
      <c r="G335">
        <v>2</v>
      </c>
      <c r="H335">
        <v>2024</v>
      </c>
      <c r="I335" t="s">
        <v>27</v>
      </c>
      <c r="J335">
        <v>163</v>
      </c>
      <c r="K335">
        <v>76</v>
      </c>
      <c r="L335">
        <v>99.05</v>
      </c>
      <c r="M335">
        <v>3117</v>
      </c>
      <c r="N335">
        <v>45</v>
      </c>
      <c r="O335">
        <v>333</v>
      </c>
      <c r="P335">
        <v>41342</v>
      </c>
      <c r="Q335">
        <v>3826.3926999999999</v>
      </c>
      <c r="R335">
        <v>30</v>
      </c>
      <c r="S335" t="s">
        <v>45</v>
      </c>
      <c r="T335" s="2">
        <f t="shared" si="16"/>
        <v>7.1582088071265211E-3</v>
      </c>
      <c r="U335" t="str">
        <f t="shared" si="17"/>
        <v>6-15 Min</v>
      </c>
    </row>
    <row r="336" spans="1:21" x14ac:dyDescent="0.3">
      <c r="A336">
        <v>334</v>
      </c>
      <c r="B336">
        <v>1158</v>
      </c>
      <c r="C336" t="str">
        <f t="shared" si="15"/>
        <v>19:18</v>
      </c>
      <c r="D336" s="3">
        <v>45342</v>
      </c>
      <c r="E336">
        <v>13</v>
      </c>
      <c r="F336">
        <v>20</v>
      </c>
      <c r="G336">
        <v>2</v>
      </c>
      <c r="H336">
        <v>2024</v>
      </c>
      <c r="I336" t="s">
        <v>25</v>
      </c>
      <c r="J336">
        <v>45</v>
      </c>
      <c r="K336">
        <v>28</v>
      </c>
      <c r="L336">
        <v>99.25</v>
      </c>
      <c r="M336">
        <v>1454</v>
      </c>
      <c r="N336">
        <v>43</v>
      </c>
      <c r="O336">
        <v>511</v>
      </c>
      <c r="P336">
        <v>22677</v>
      </c>
      <c r="Q336">
        <v>3220.8609000000001</v>
      </c>
      <c r="R336">
        <v>36</v>
      </c>
      <c r="S336" t="s">
        <v>45</v>
      </c>
      <c r="T336" s="2">
        <f t="shared" si="16"/>
        <v>3.2570276664130511E-3</v>
      </c>
      <c r="U336" t="str">
        <f t="shared" si="17"/>
        <v>16-30 Min</v>
      </c>
    </row>
    <row r="337" spans="1:21" x14ac:dyDescent="0.3">
      <c r="A337">
        <v>335</v>
      </c>
      <c r="B337">
        <v>719</v>
      </c>
      <c r="C337" t="str">
        <f t="shared" si="15"/>
        <v>11:59</v>
      </c>
      <c r="D337" s="3">
        <v>45347</v>
      </c>
      <c r="E337">
        <v>5</v>
      </c>
      <c r="F337">
        <v>25</v>
      </c>
      <c r="G337">
        <v>2</v>
      </c>
      <c r="H337">
        <v>2024</v>
      </c>
      <c r="I337" t="s">
        <v>37</v>
      </c>
      <c r="J337">
        <v>36</v>
      </c>
      <c r="K337">
        <v>43</v>
      </c>
      <c r="L337">
        <v>99.59</v>
      </c>
      <c r="M337">
        <v>1933</v>
      </c>
      <c r="N337">
        <v>108</v>
      </c>
      <c r="O337">
        <v>375</v>
      </c>
      <c r="P337">
        <v>29344</v>
      </c>
      <c r="Q337">
        <v>3057.9611</v>
      </c>
      <c r="R337">
        <v>97</v>
      </c>
      <c r="S337" t="s">
        <v>45</v>
      </c>
      <c r="T337" s="2">
        <f t="shared" si="16"/>
        <v>4.2915125506372345E-3</v>
      </c>
      <c r="U337" t="str">
        <f t="shared" si="17"/>
        <v>6-15 Min</v>
      </c>
    </row>
    <row r="338" spans="1:21" x14ac:dyDescent="0.3">
      <c r="A338">
        <v>336</v>
      </c>
      <c r="B338">
        <v>614</v>
      </c>
      <c r="C338" t="str">
        <f t="shared" si="15"/>
        <v>10:14</v>
      </c>
      <c r="D338" s="3">
        <v>45352</v>
      </c>
      <c r="E338">
        <v>5</v>
      </c>
      <c r="F338">
        <v>1</v>
      </c>
      <c r="G338">
        <v>3</v>
      </c>
      <c r="H338">
        <v>2024</v>
      </c>
      <c r="I338" t="s">
        <v>23</v>
      </c>
      <c r="J338">
        <v>57</v>
      </c>
      <c r="K338">
        <v>38</v>
      </c>
      <c r="L338">
        <v>99.17</v>
      </c>
      <c r="M338">
        <v>1557</v>
      </c>
      <c r="N338">
        <v>68</v>
      </c>
      <c r="O338">
        <v>310</v>
      </c>
      <c r="P338">
        <v>24453</v>
      </c>
      <c r="Q338">
        <v>2105.8407000000002</v>
      </c>
      <c r="R338">
        <v>63</v>
      </c>
      <c r="S338" t="s">
        <v>45</v>
      </c>
      <c r="T338" s="2">
        <f t="shared" si="16"/>
        <v>3.5236474819347473E-3</v>
      </c>
      <c r="U338" t="str">
        <f t="shared" si="17"/>
        <v>6-15 Min</v>
      </c>
    </row>
    <row r="339" spans="1:21" x14ac:dyDescent="0.3">
      <c r="A339">
        <v>337</v>
      </c>
      <c r="B339">
        <v>780</v>
      </c>
      <c r="C339" t="str">
        <f t="shared" si="15"/>
        <v>13:00</v>
      </c>
      <c r="D339" s="3">
        <v>45359</v>
      </c>
      <c r="E339">
        <v>7</v>
      </c>
      <c r="F339">
        <v>8</v>
      </c>
      <c r="G339">
        <v>3</v>
      </c>
      <c r="H339">
        <v>2024</v>
      </c>
      <c r="I339" t="s">
        <v>23</v>
      </c>
      <c r="J339">
        <v>113</v>
      </c>
      <c r="K339">
        <v>64</v>
      </c>
      <c r="L339">
        <v>99.49</v>
      </c>
      <c r="M339">
        <v>2516</v>
      </c>
      <c r="N339">
        <v>86</v>
      </c>
      <c r="O339">
        <v>421</v>
      </c>
      <c r="P339">
        <v>35825</v>
      </c>
      <c r="Q339">
        <v>4198.1460999999999</v>
      </c>
      <c r="R339">
        <v>73</v>
      </c>
      <c r="S339" t="s">
        <v>45</v>
      </c>
      <c r="T339" s="2">
        <f t="shared" si="16"/>
        <v>5.744057305599441E-3</v>
      </c>
      <c r="U339" t="str">
        <f t="shared" si="17"/>
        <v>6-15 Min</v>
      </c>
    </row>
    <row r="340" spans="1:21" x14ac:dyDescent="0.3">
      <c r="A340">
        <v>338</v>
      </c>
      <c r="B340">
        <v>859</v>
      </c>
      <c r="C340" t="str">
        <f t="shared" si="15"/>
        <v>14:19</v>
      </c>
      <c r="D340" s="3">
        <v>45363</v>
      </c>
      <c r="E340">
        <v>4</v>
      </c>
      <c r="F340">
        <v>12</v>
      </c>
      <c r="G340">
        <v>3</v>
      </c>
      <c r="H340">
        <v>2024</v>
      </c>
      <c r="I340" t="s">
        <v>25</v>
      </c>
      <c r="J340">
        <v>278</v>
      </c>
      <c r="K340">
        <v>158</v>
      </c>
      <c r="L340">
        <v>99.29</v>
      </c>
      <c r="M340">
        <v>3503</v>
      </c>
      <c r="N340">
        <v>59</v>
      </c>
      <c r="O340">
        <v>376</v>
      </c>
      <c r="P340">
        <v>35317</v>
      </c>
      <c r="Q340">
        <v>3691.8424</v>
      </c>
      <c r="R340">
        <v>50</v>
      </c>
      <c r="S340" t="s">
        <v>34</v>
      </c>
      <c r="T340" s="2">
        <f t="shared" si="16"/>
        <v>8.4017236267197159E-3</v>
      </c>
      <c r="U340" t="str">
        <f t="shared" si="17"/>
        <v>6-15 Min</v>
      </c>
    </row>
    <row r="341" spans="1:21" x14ac:dyDescent="0.3">
      <c r="A341">
        <v>339</v>
      </c>
      <c r="B341">
        <v>775</v>
      </c>
      <c r="C341" t="str">
        <f t="shared" si="15"/>
        <v>12:55</v>
      </c>
      <c r="D341" s="3">
        <v>45379</v>
      </c>
      <c r="E341">
        <v>16</v>
      </c>
      <c r="F341">
        <v>28</v>
      </c>
      <c r="G341">
        <v>3</v>
      </c>
      <c r="H341">
        <v>2024</v>
      </c>
      <c r="I341" t="s">
        <v>21</v>
      </c>
      <c r="J341">
        <v>105</v>
      </c>
      <c r="K341">
        <v>48</v>
      </c>
      <c r="L341">
        <v>99.26</v>
      </c>
      <c r="M341">
        <v>2267</v>
      </c>
      <c r="N341">
        <v>42</v>
      </c>
      <c r="O341">
        <v>383</v>
      </c>
      <c r="P341">
        <v>30733</v>
      </c>
      <c r="Q341">
        <v>3274.623</v>
      </c>
      <c r="R341">
        <v>38</v>
      </c>
      <c r="S341" t="s">
        <v>34</v>
      </c>
      <c r="T341" s="2">
        <f t="shared" si="16"/>
        <v>5.1617596285000542E-3</v>
      </c>
      <c r="U341" t="str">
        <f t="shared" si="17"/>
        <v>6-15 Min</v>
      </c>
    </row>
    <row r="342" spans="1:21" x14ac:dyDescent="0.3">
      <c r="A342">
        <v>340</v>
      </c>
      <c r="B342">
        <v>1096</v>
      </c>
      <c r="C342" t="str">
        <f t="shared" si="15"/>
        <v>18:16</v>
      </c>
      <c r="D342" s="3">
        <v>45394</v>
      </c>
      <c r="E342">
        <v>15</v>
      </c>
      <c r="F342">
        <v>12</v>
      </c>
      <c r="G342">
        <v>4</v>
      </c>
      <c r="H342">
        <v>2024</v>
      </c>
      <c r="I342" t="s">
        <v>23</v>
      </c>
      <c r="J342">
        <v>106</v>
      </c>
      <c r="K342">
        <v>56</v>
      </c>
      <c r="L342">
        <v>99.52</v>
      </c>
      <c r="M342">
        <v>2062</v>
      </c>
      <c r="N342">
        <v>33</v>
      </c>
      <c r="O342">
        <v>474</v>
      </c>
      <c r="P342">
        <v>27687</v>
      </c>
      <c r="Q342">
        <v>3646.4484000000002</v>
      </c>
      <c r="R342">
        <v>25</v>
      </c>
      <c r="S342" t="s">
        <v>34</v>
      </c>
      <c r="T342" s="2">
        <f t="shared" si="16"/>
        <v>4.7436997577620333E-3</v>
      </c>
      <c r="U342" t="str">
        <f t="shared" si="17"/>
        <v>16-30 Min</v>
      </c>
    </row>
    <row r="343" spans="1:21" x14ac:dyDescent="0.3">
      <c r="A343">
        <v>341</v>
      </c>
      <c r="B343">
        <v>1155</v>
      </c>
      <c r="C343" t="str">
        <f t="shared" si="15"/>
        <v>19:15</v>
      </c>
      <c r="D343" s="3">
        <v>45398</v>
      </c>
      <c r="E343">
        <v>4</v>
      </c>
      <c r="F343">
        <v>16</v>
      </c>
      <c r="G343">
        <v>4</v>
      </c>
      <c r="H343">
        <v>2024</v>
      </c>
      <c r="I343" t="s">
        <v>25</v>
      </c>
      <c r="J343">
        <v>60</v>
      </c>
      <c r="K343">
        <v>29</v>
      </c>
      <c r="L343">
        <v>99.6</v>
      </c>
      <c r="M343">
        <v>1495</v>
      </c>
      <c r="N343">
        <v>36</v>
      </c>
      <c r="O343">
        <v>487</v>
      </c>
      <c r="P343">
        <v>21731</v>
      </c>
      <c r="Q343">
        <v>2943.4657999999999</v>
      </c>
      <c r="R343">
        <v>33</v>
      </c>
      <c r="S343" t="s">
        <v>34</v>
      </c>
      <c r="T343" s="2">
        <f t="shared" si="16"/>
        <v>3.3786063022909446E-3</v>
      </c>
      <c r="U343" t="str">
        <f t="shared" si="17"/>
        <v>16-30 Min</v>
      </c>
    </row>
    <row r="344" spans="1:21" x14ac:dyDescent="0.3">
      <c r="A344">
        <v>342</v>
      </c>
      <c r="B344">
        <v>547</v>
      </c>
      <c r="C344" t="str">
        <f t="shared" si="15"/>
        <v>09:07</v>
      </c>
      <c r="D344" s="3">
        <v>45403</v>
      </c>
      <c r="E344">
        <v>5</v>
      </c>
      <c r="F344">
        <v>21</v>
      </c>
      <c r="G344">
        <v>4</v>
      </c>
      <c r="H344">
        <v>2024</v>
      </c>
      <c r="I344" t="s">
        <v>37</v>
      </c>
      <c r="J344">
        <v>61</v>
      </c>
      <c r="K344">
        <v>43</v>
      </c>
      <c r="L344">
        <v>99.4</v>
      </c>
      <c r="M344">
        <v>1502</v>
      </c>
      <c r="N344">
        <v>15</v>
      </c>
      <c r="O344">
        <v>316</v>
      </c>
      <c r="P344">
        <v>14826</v>
      </c>
      <c r="Q344">
        <v>1302.8631</v>
      </c>
      <c r="R344">
        <v>12</v>
      </c>
      <c r="S344" t="s">
        <v>34</v>
      </c>
      <c r="T344" s="2">
        <f t="shared" si="16"/>
        <v>3.4255313898227634E-3</v>
      </c>
      <c r="U344" t="str">
        <f t="shared" si="17"/>
        <v>6-15 Min</v>
      </c>
    </row>
    <row r="345" spans="1:21" x14ac:dyDescent="0.3">
      <c r="A345">
        <v>343</v>
      </c>
      <c r="B345">
        <v>786</v>
      </c>
      <c r="C345" t="str">
        <f t="shared" si="15"/>
        <v>13:06</v>
      </c>
      <c r="D345" s="3">
        <v>45407</v>
      </c>
      <c r="E345">
        <v>4</v>
      </c>
      <c r="F345">
        <v>25</v>
      </c>
      <c r="G345">
        <v>4</v>
      </c>
      <c r="H345">
        <v>2024</v>
      </c>
      <c r="I345" t="s">
        <v>21</v>
      </c>
      <c r="J345">
        <v>78</v>
      </c>
      <c r="K345">
        <v>47</v>
      </c>
      <c r="L345">
        <v>99.31</v>
      </c>
      <c r="M345">
        <v>1736</v>
      </c>
      <c r="N345">
        <v>31</v>
      </c>
      <c r="O345">
        <v>407</v>
      </c>
      <c r="P345">
        <v>21957</v>
      </c>
      <c r="Q345">
        <v>2487.8281999999999</v>
      </c>
      <c r="R345">
        <v>25</v>
      </c>
      <c r="S345" t="s">
        <v>34</v>
      </c>
      <c r="T345" s="2">
        <f t="shared" si="16"/>
        <v>3.9694358134870255E-3</v>
      </c>
      <c r="U345" t="str">
        <f t="shared" si="17"/>
        <v>6-15 Min</v>
      </c>
    </row>
    <row r="346" spans="1:21" x14ac:dyDescent="0.3">
      <c r="A346">
        <v>344</v>
      </c>
      <c r="B346">
        <v>1612</v>
      </c>
      <c r="C346" t="str">
        <f t="shared" si="15"/>
        <v>26:52</v>
      </c>
      <c r="D346" s="3">
        <v>45412</v>
      </c>
      <c r="E346">
        <v>5</v>
      </c>
      <c r="F346">
        <v>30</v>
      </c>
      <c r="G346">
        <v>4</v>
      </c>
      <c r="H346">
        <v>2024</v>
      </c>
      <c r="I346" t="s">
        <v>25</v>
      </c>
      <c r="J346">
        <v>103</v>
      </c>
      <c r="K346">
        <v>38</v>
      </c>
      <c r="L346">
        <v>99.28</v>
      </c>
      <c r="M346">
        <v>1660</v>
      </c>
      <c r="N346">
        <v>37</v>
      </c>
      <c r="O346">
        <v>551</v>
      </c>
      <c r="P346">
        <v>30595</v>
      </c>
      <c r="Q346">
        <v>4687.5865999999996</v>
      </c>
      <c r="R346">
        <v>28</v>
      </c>
      <c r="S346" t="s">
        <v>34</v>
      </c>
      <c r="T346" s="2">
        <f t="shared" si="16"/>
        <v>3.8414583020366104E-3</v>
      </c>
      <c r="U346" t="str">
        <f t="shared" si="17"/>
        <v>16-30 Min</v>
      </c>
    </row>
    <row r="347" spans="1:21" x14ac:dyDescent="0.3">
      <c r="A347">
        <v>345</v>
      </c>
      <c r="B347">
        <v>1514</v>
      </c>
      <c r="C347" t="str">
        <f t="shared" si="15"/>
        <v>25:14</v>
      </c>
      <c r="D347" s="3">
        <v>45422</v>
      </c>
      <c r="E347">
        <v>10</v>
      </c>
      <c r="F347">
        <v>10</v>
      </c>
      <c r="G347">
        <v>5</v>
      </c>
      <c r="H347">
        <v>2024</v>
      </c>
      <c r="I347" t="s">
        <v>23</v>
      </c>
      <c r="J347">
        <v>87</v>
      </c>
      <c r="K347">
        <v>57</v>
      </c>
      <c r="L347">
        <v>99.2</v>
      </c>
      <c r="M347">
        <v>2120</v>
      </c>
      <c r="N347">
        <v>81</v>
      </c>
      <c r="O347">
        <v>470</v>
      </c>
      <c r="P347">
        <v>46053</v>
      </c>
      <c r="Q347">
        <v>6021.7979999999998</v>
      </c>
      <c r="R347">
        <v>78</v>
      </c>
      <c r="S347" t="s">
        <v>34</v>
      </c>
      <c r="T347" s="2">
        <f t="shared" si="16"/>
        <v>4.8290180987289764E-3</v>
      </c>
      <c r="U347" t="str">
        <f t="shared" si="17"/>
        <v>16-30 Min</v>
      </c>
    </row>
    <row r="348" spans="1:21" x14ac:dyDescent="0.3">
      <c r="A348">
        <v>346</v>
      </c>
      <c r="B348">
        <v>765</v>
      </c>
      <c r="C348" t="str">
        <f t="shared" si="15"/>
        <v>12:45</v>
      </c>
      <c r="D348" s="3">
        <v>45426</v>
      </c>
      <c r="E348">
        <v>4</v>
      </c>
      <c r="F348">
        <v>14</v>
      </c>
      <c r="G348">
        <v>5</v>
      </c>
      <c r="H348">
        <v>2024</v>
      </c>
      <c r="I348" t="s">
        <v>25</v>
      </c>
      <c r="J348">
        <v>72</v>
      </c>
      <c r="K348">
        <v>59</v>
      </c>
      <c r="L348">
        <v>99.52</v>
      </c>
      <c r="M348">
        <v>1853</v>
      </c>
      <c r="N348">
        <v>65</v>
      </c>
      <c r="O348">
        <v>404</v>
      </c>
      <c r="P348">
        <v>23150</v>
      </c>
      <c r="Q348">
        <v>2602.5169000000001</v>
      </c>
      <c r="R348">
        <v>59</v>
      </c>
      <c r="S348" t="s">
        <v>34</v>
      </c>
      <c r="T348" s="2">
        <f t="shared" si="16"/>
        <v>4.2317897119603749E-3</v>
      </c>
      <c r="U348" t="str">
        <f t="shared" si="17"/>
        <v>6-15 Min</v>
      </c>
    </row>
    <row r="349" spans="1:21" x14ac:dyDescent="0.3">
      <c r="A349">
        <v>347</v>
      </c>
      <c r="B349">
        <v>866</v>
      </c>
      <c r="C349" t="str">
        <f t="shared" si="15"/>
        <v>14:26</v>
      </c>
      <c r="D349" s="3">
        <v>45433</v>
      </c>
      <c r="E349">
        <v>7</v>
      </c>
      <c r="F349">
        <v>21</v>
      </c>
      <c r="G349">
        <v>5</v>
      </c>
      <c r="H349">
        <v>2024</v>
      </c>
      <c r="I349" t="s">
        <v>25</v>
      </c>
      <c r="J349">
        <v>74</v>
      </c>
      <c r="K349">
        <v>94</v>
      </c>
      <c r="L349">
        <v>98.96</v>
      </c>
      <c r="M349">
        <v>1995</v>
      </c>
      <c r="N349">
        <v>228</v>
      </c>
      <c r="O349">
        <v>371</v>
      </c>
      <c r="P349">
        <v>42212</v>
      </c>
      <c r="Q349">
        <v>4350.7356</v>
      </c>
      <c r="R349">
        <v>215</v>
      </c>
      <c r="S349" t="s">
        <v>34</v>
      </c>
      <c r="T349" s="2">
        <f t="shared" si="16"/>
        <v>4.6135892877874453E-3</v>
      </c>
      <c r="U349" t="str">
        <f t="shared" si="17"/>
        <v>6-15 Min</v>
      </c>
    </row>
    <row r="350" spans="1:21" x14ac:dyDescent="0.3">
      <c r="A350">
        <v>348</v>
      </c>
      <c r="B350">
        <v>550</v>
      </c>
      <c r="C350" t="str">
        <f t="shared" si="15"/>
        <v>09:10</v>
      </c>
      <c r="D350" s="3">
        <v>45440</v>
      </c>
      <c r="E350">
        <v>7</v>
      </c>
      <c r="F350">
        <v>28</v>
      </c>
      <c r="G350">
        <v>5</v>
      </c>
      <c r="H350">
        <v>2024</v>
      </c>
      <c r="I350" t="s">
        <v>25</v>
      </c>
      <c r="J350">
        <v>56</v>
      </c>
      <c r="K350">
        <v>35</v>
      </c>
      <c r="L350">
        <v>99.41</v>
      </c>
      <c r="M350">
        <v>1182</v>
      </c>
      <c r="N350">
        <v>36</v>
      </c>
      <c r="O350">
        <v>270</v>
      </c>
      <c r="P350">
        <v>21528</v>
      </c>
      <c r="Q350">
        <v>1619.4458</v>
      </c>
      <c r="R350">
        <v>32</v>
      </c>
      <c r="S350" t="s">
        <v>34</v>
      </c>
      <c r="T350" s="2">
        <f t="shared" si="16"/>
        <v>2.7152562012729624E-3</v>
      </c>
      <c r="U350" t="str">
        <f t="shared" si="17"/>
        <v>6-15 Min</v>
      </c>
    </row>
    <row r="351" spans="1:21" x14ac:dyDescent="0.3">
      <c r="A351">
        <v>349</v>
      </c>
      <c r="B351">
        <v>591</v>
      </c>
      <c r="C351" t="str">
        <f t="shared" si="15"/>
        <v>09:51</v>
      </c>
      <c r="D351" s="3">
        <v>45444</v>
      </c>
      <c r="E351">
        <v>4</v>
      </c>
      <c r="F351">
        <v>1</v>
      </c>
      <c r="G351">
        <v>6</v>
      </c>
      <c r="H351">
        <v>2024</v>
      </c>
      <c r="I351" t="s">
        <v>38</v>
      </c>
      <c r="J351">
        <v>37</v>
      </c>
      <c r="K351">
        <v>28</v>
      </c>
      <c r="L351">
        <v>99.33</v>
      </c>
      <c r="M351">
        <v>1328</v>
      </c>
      <c r="N351">
        <v>26</v>
      </c>
      <c r="O351">
        <v>330</v>
      </c>
      <c r="P351">
        <v>18585</v>
      </c>
      <c r="Q351">
        <v>1707.3215</v>
      </c>
      <c r="R351">
        <v>20</v>
      </c>
      <c r="S351" t="s">
        <v>34</v>
      </c>
      <c r="T351" s="2">
        <f t="shared" si="16"/>
        <v>2.9712112241737916E-3</v>
      </c>
      <c r="U351" t="str">
        <f t="shared" si="17"/>
        <v>6-15 Min</v>
      </c>
    </row>
    <row r="352" spans="1:21" x14ac:dyDescent="0.3">
      <c r="A352">
        <v>350</v>
      </c>
      <c r="B352">
        <v>2121</v>
      </c>
      <c r="C352" t="str">
        <f t="shared" si="15"/>
        <v>35:21</v>
      </c>
      <c r="D352" s="3">
        <v>45449</v>
      </c>
      <c r="E352">
        <v>5</v>
      </c>
      <c r="F352">
        <v>6</v>
      </c>
      <c r="G352">
        <v>6</v>
      </c>
      <c r="H352">
        <v>2024</v>
      </c>
      <c r="I352" t="s">
        <v>21</v>
      </c>
      <c r="J352">
        <v>48</v>
      </c>
      <c r="K352">
        <v>30</v>
      </c>
      <c r="L352">
        <v>99.16</v>
      </c>
      <c r="M352">
        <v>1180</v>
      </c>
      <c r="N352">
        <v>19</v>
      </c>
      <c r="O352">
        <v>597</v>
      </c>
      <c r="P352">
        <v>19487</v>
      </c>
      <c r="Q352">
        <v>3235.4155000000001</v>
      </c>
      <c r="R352">
        <v>15</v>
      </c>
      <c r="S352" t="s">
        <v>34</v>
      </c>
      <c r="T352" s="2">
        <f t="shared" si="16"/>
        <v>2.6832618234103587E-3</v>
      </c>
      <c r="U352" t="str">
        <f t="shared" si="17"/>
        <v>30+ Min</v>
      </c>
    </row>
    <row r="353" spans="1:21" x14ac:dyDescent="0.3">
      <c r="A353">
        <v>351</v>
      </c>
      <c r="B353">
        <v>568</v>
      </c>
      <c r="C353" t="str">
        <f t="shared" si="15"/>
        <v>09:28</v>
      </c>
      <c r="D353" s="3">
        <v>45455</v>
      </c>
      <c r="E353">
        <v>6</v>
      </c>
      <c r="F353">
        <v>12</v>
      </c>
      <c r="G353">
        <v>6</v>
      </c>
      <c r="H353">
        <v>2024</v>
      </c>
      <c r="I353" t="s">
        <v>27</v>
      </c>
      <c r="J353">
        <v>43</v>
      </c>
      <c r="K353">
        <v>41</v>
      </c>
      <c r="L353">
        <v>99.2</v>
      </c>
      <c r="M353">
        <v>1246</v>
      </c>
      <c r="N353">
        <v>30</v>
      </c>
      <c r="O353">
        <v>334</v>
      </c>
      <c r="P353">
        <v>18289</v>
      </c>
      <c r="Q353">
        <v>1700.9858999999999</v>
      </c>
      <c r="R353">
        <v>25</v>
      </c>
      <c r="S353" t="s">
        <v>26</v>
      </c>
      <c r="T353" s="2">
        <f t="shared" si="16"/>
        <v>2.8368348371508563E-3</v>
      </c>
      <c r="U353" t="str">
        <f t="shared" si="17"/>
        <v>6-15 Min</v>
      </c>
    </row>
    <row r="354" spans="1:21" x14ac:dyDescent="0.3">
      <c r="A354">
        <v>352</v>
      </c>
      <c r="B354">
        <v>654</v>
      </c>
      <c r="C354" t="str">
        <f t="shared" si="15"/>
        <v>10:54</v>
      </c>
      <c r="D354" s="3">
        <v>45469</v>
      </c>
      <c r="E354">
        <v>14</v>
      </c>
      <c r="F354">
        <v>26</v>
      </c>
      <c r="G354">
        <v>6</v>
      </c>
      <c r="H354">
        <v>2024</v>
      </c>
      <c r="I354" t="s">
        <v>27</v>
      </c>
      <c r="J354">
        <v>66</v>
      </c>
      <c r="K354">
        <v>43</v>
      </c>
      <c r="L354">
        <v>99.54</v>
      </c>
      <c r="M354">
        <v>1088</v>
      </c>
      <c r="N354">
        <v>23</v>
      </c>
      <c r="O354">
        <v>331</v>
      </c>
      <c r="P354">
        <v>12351</v>
      </c>
      <c r="Q354">
        <v>1138.7375999999999</v>
      </c>
      <c r="R354">
        <v>21</v>
      </c>
      <c r="S354" t="s">
        <v>26</v>
      </c>
      <c r="T354" s="2">
        <f t="shared" si="16"/>
        <v>2.5531513534357707E-3</v>
      </c>
      <c r="U354" t="str">
        <f t="shared" si="17"/>
        <v>6-15 Min</v>
      </c>
    </row>
    <row r="355" spans="1:21" x14ac:dyDescent="0.3">
      <c r="A355">
        <v>353</v>
      </c>
      <c r="B355">
        <v>613</v>
      </c>
      <c r="C355" t="str">
        <f t="shared" si="15"/>
        <v>10:13</v>
      </c>
      <c r="D355" s="3">
        <v>45473</v>
      </c>
      <c r="E355">
        <v>4</v>
      </c>
      <c r="F355">
        <v>30</v>
      </c>
      <c r="G355">
        <v>6</v>
      </c>
      <c r="H355">
        <v>2024</v>
      </c>
      <c r="I355" t="s">
        <v>37</v>
      </c>
      <c r="J355">
        <v>29</v>
      </c>
      <c r="K355">
        <v>17</v>
      </c>
      <c r="L355">
        <v>99.46</v>
      </c>
      <c r="M355">
        <v>739</v>
      </c>
      <c r="N355">
        <v>19</v>
      </c>
      <c r="O355">
        <v>288</v>
      </c>
      <c r="P355">
        <v>8960</v>
      </c>
      <c r="Q355">
        <v>717.68820000000005</v>
      </c>
      <c r="R355">
        <v>13</v>
      </c>
      <c r="S355" t="s">
        <v>26</v>
      </c>
      <c r="T355" s="2">
        <f t="shared" si="16"/>
        <v>1.6743724414762574E-3</v>
      </c>
      <c r="U355" t="str">
        <f t="shared" si="17"/>
        <v>6-15 Min</v>
      </c>
    </row>
    <row r="356" spans="1:21" x14ac:dyDescent="0.3">
      <c r="A356">
        <v>354</v>
      </c>
      <c r="B356">
        <v>815</v>
      </c>
      <c r="C356" t="str">
        <f t="shared" si="15"/>
        <v>13:35</v>
      </c>
      <c r="D356" s="3">
        <v>45477</v>
      </c>
      <c r="E356">
        <v>4</v>
      </c>
      <c r="F356">
        <v>4</v>
      </c>
      <c r="G356">
        <v>7</v>
      </c>
      <c r="H356">
        <v>2024</v>
      </c>
      <c r="I356" t="s">
        <v>21</v>
      </c>
      <c r="J356">
        <v>32</v>
      </c>
      <c r="K356">
        <v>31</v>
      </c>
      <c r="L356">
        <v>99.05</v>
      </c>
      <c r="M356">
        <v>726</v>
      </c>
      <c r="N356">
        <v>8</v>
      </c>
      <c r="O356">
        <v>372</v>
      </c>
      <c r="P356">
        <v>8560</v>
      </c>
      <c r="Q356">
        <v>886.69830000000002</v>
      </c>
      <c r="R356">
        <v>2</v>
      </c>
      <c r="S356" t="s">
        <v>26</v>
      </c>
      <c r="T356" s="2">
        <f t="shared" si="16"/>
        <v>1.6829042755729517E-3</v>
      </c>
      <c r="U356" t="str">
        <f t="shared" si="17"/>
        <v>6-15 Min</v>
      </c>
    </row>
    <row r="357" spans="1:21" x14ac:dyDescent="0.3">
      <c r="A357">
        <v>355</v>
      </c>
      <c r="B357">
        <v>655</v>
      </c>
      <c r="C357" t="str">
        <f t="shared" si="15"/>
        <v>10:55</v>
      </c>
      <c r="D357" s="3">
        <v>45483</v>
      </c>
      <c r="E357">
        <v>6</v>
      </c>
      <c r="F357">
        <v>10</v>
      </c>
      <c r="G357">
        <v>7</v>
      </c>
      <c r="H357">
        <v>2024</v>
      </c>
      <c r="I357" t="s">
        <v>27</v>
      </c>
      <c r="J357">
        <v>41</v>
      </c>
      <c r="K357">
        <v>44</v>
      </c>
      <c r="L357">
        <v>99.47</v>
      </c>
      <c r="M357">
        <v>947</v>
      </c>
      <c r="N357">
        <v>28</v>
      </c>
      <c r="O357">
        <v>335</v>
      </c>
      <c r="P357">
        <v>15311</v>
      </c>
      <c r="Q357">
        <v>1425.0231000000001</v>
      </c>
      <c r="R357">
        <v>26</v>
      </c>
      <c r="S357" t="s">
        <v>26</v>
      </c>
      <c r="T357" s="2">
        <f t="shared" si="16"/>
        <v>2.2012131969471305E-3</v>
      </c>
      <c r="U357" t="str">
        <f t="shared" si="17"/>
        <v>6-15 Min</v>
      </c>
    </row>
    <row r="358" spans="1:21" x14ac:dyDescent="0.3">
      <c r="A358">
        <v>356</v>
      </c>
      <c r="B358">
        <v>831</v>
      </c>
      <c r="C358" t="str">
        <f t="shared" si="15"/>
        <v>13:51</v>
      </c>
      <c r="D358" s="3">
        <v>45496</v>
      </c>
      <c r="E358">
        <v>13</v>
      </c>
      <c r="F358">
        <v>23</v>
      </c>
      <c r="G358">
        <v>7</v>
      </c>
      <c r="H358">
        <v>2024</v>
      </c>
      <c r="I358" t="s">
        <v>25</v>
      </c>
      <c r="J358">
        <v>37</v>
      </c>
      <c r="K358">
        <v>15</v>
      </c>
      <c r="L358">
        <v>99.54</v>
      </c>
      <c r="M358">
        <v>648</v>
      </c>
      <c r="N358">
        <v>11</v>
      </c>
      <c r="O358">
        <v>365</v>
      </c>
      <c r="P358">
        <v>8151</v>
      </c>
      <c r="Q358">
        <v>827.12890000000004</v>
      </c>
      <c r="R358">
        <v>4</v>
      </c>
      <c r="S358" t="s">
        <v>26</v>
      </c>
      <c r="T358" s="2">
        <f t="shared" si="16"/>
        <v>1.4930709669215034E-3</v>
      </c>
      <c r="U358" t="str">
        <f t="shared" si="17"/>
        <v>6-15 Min</v>
      </c>
    </row>
    <row r="359" spans="1:21" x14ac:dyDescent="0.3">
      <c r="A359">
        <v>357</v>
      </c>
      <c r="B359">
        <v>635</v>
      </c>
      <c r="C359" t="str">
        <f t="shared" si="15"/>
        <v>10:35</v>
      </c>
      <c r="D359" s="3">
        <v>45508</v>
      </c>
      <c r="E359">
        <v>12</v>
      </c>
      <c r="F359">
        <v>4</v>
      </c>
      <c r="G359">
        <v>8</v>
      </c>
      <c r="H359">
        <v>2024</v>
      </c>
      <c r="I359" t="s">
        <v>37</v>
      </c>
      <c r="J359">
        <v>40</v>
      </c>
      <c r="K359">
        <v>74</v>
      </c>
      <c r="L359">
        <v>99.24</v>
      </c>
      <c r="M359">
        <v>783</v>
      </c>
      <c r="N359">
        <v>36</v>
      </c>
      <c r="O359">
        <v>321</v>
      </c>
      <c r="P359">
        <v>11486</v>
      </c>
      <c r="Q359">
        <v>1025.5272</v>
      </c>
      <c r="R359">
        <v>30</v>
      </c>
      <c r="S359" t="s">
        <v>26</v>
      </c>
      <c r="T359" s="2">
        <f t="shared" si="16"/>
        <v>1.9132637961836979E-3</v>
      </c>
      <c r="U359" t="str">
        <f t="shared" si="17"/>
        <v>6-15 Min</v>
      </c>
    </row>
    <row r="360" spans="1:21" x14ac:dyDescent="0.3">
      <c r="A360">
        <v>358</v>
      </c>
      <c r="B360">
        <v>2311</v>
      </c>
      <c r="C360" t="str">
        <f t="shared" si="15"/>
        <v>38:31</v>
      </c>
      <c r="D360" s="3">
        <v>45519</v>
      </c>
      <c r="E360">
        <v>11</v>
      </c>
      <c r="F360">
        <v>15</v>
      </c>
      <c r="G360">
        <v>8</v>
      </c>
      <c r="H360">
        <v>2024</v>
      </c>
      <c r="I360" t="s">
        <v>21</v>
      </c>
      <c r="J360">
        <v>28</v>
      </c>
      <c r="K360">
        <v>28</v>
      </c>
      <c r="L360">
        <v>98.8</v>
      </c>
      <c r="M360">
        <v>411</v>
      </c>
      <c r="N360">
        <v>11</v>
      </c>
      <c r="O360">
        <v>776</v>
      </c>
      <c r="P360">
        <v>7142</v>
      </c>
      <c r="Q360">
        <v>1540.6736000000001</v>
      </c>
      <c r="R360">
        <v>7</v>
      </c>
      <c r="S360" t="s">
        <v>26</v>
      </c>
      <c r="T360" s="2">
        <f t="shared" si="16"/>
        <v>9.9609163078906004E-4</v>
      </c>
      <c r="U360" t="str">
        <f t="shared" si="17"/>
        <v>30+ Min</v>
      </c>
    </row>
    <row r="361" spans="1:21" x14ac:dyDescent="0.3">
      <c r="A361">
        <v>359</v>
      </c>
      <c r="B361">
        <v>779</v>
      </c>
      <c r="C361" t="str">
        <f t="shared" si="15"/>
        <v>12:59</v>
      </c>
      <c r="D361" s="3">
        <v>45529</v>
      </c>
      <c r="E361">
        <v>10</v>
      </c>
      <c r="F361">
        <v>25</v>
      </c>
      <c r="G361">
        <v>8</v>
      </c>
      <c r="H361">
        <v>2024</v>
      </c>
      <c r="I361" t="s">
        <v>37</v>
      </c>
      <c r="J361">
        <v>54</v>
      </c>
      <c r="K361">
        <v>44</v>
      </c>
      <c r="L361">
        <v>99.21</v>
      </c>
      <c r="M361">
        <v>749</v>
      </c>
      <c r="N361">
        <v>22</v>
      </c>
      <c r="O361">
        <v>396</v>
      </c>
      <c r="P361">
        <v>10018</v>
      </c>
      <c r="Q361">
        <v>1104.5703000000001</v>
      </c>
      <c r="R361">
        <v>16</v>
      </c>
      <c r="S361" t="s">
        <v>26</v>
      </c>
      <c r="T361" s="2">
        <f t="shared" si="16"/>
        <v>1.806615869975019E-3</v>
      </c>
      <c r="U361" t="str">
        <f t="shared" si="17"/>
        <v>6-15 Min</v>
      </c>
    </row>
    <row r="362" spans="1:21" x14ac:dyDescent="0.3">
      <c r="A362">
        <v>360</v>
      </c>
      <c r="B362">
        <v>818</v>
      </c>
      <c r="C362" t="str">
        <f t="shared" si="15"/>
        <v>13:38</v>
      </c>
      <c r="D362" s="3">
        <v>45536</v>
      </c>
      <c r="E362">
        <v>7</v>
      </c>
      <c r="F362">
        <v>1</v>
      </c>
      <c r="G362">
        <v>9</v>
      </c>
      <c r="H362">
        <v>2024</v>
      </c>
      <c r="I362" t="s">
        <v>37</v>
      </c>
      <c r="J362">
        <v>28</v>
      </c>
      <c r="K362">
        <v>26</v>
      </c>
      <c r="L362">
        <v>98.99</v>
      </c>
      <c r="M362">
        <v>587</v>
      </c>
      <c r="N362">
        <v>13</v>
      </c>
      <c r="O362">
        <v>344</v>
      </c>
      <c r="P362">
        <v>8298</v>
      </c>
      <c r="Q362">
        <v>793.6508</v>
      </c>
      <c r="R362">
        <v>7</v>
      </c>
      <c r="S362" t="s">
        <v>26</v>
      </c>
      <c r="T362" s="2">
        <f t="shared" si="16"/>
        <v>1.3672264139952621E-3</v>
      </c>
      <c r="U362" t="str">
        <f t="shared" si="17"/>
        <v>6-15 Min</v>
      </c>
    </row>
    <row r="363" spans="1:21" x14ac:dyDescent="0.3">
      <c r="A363">
        <v>361</v>
      </c>
      <c r="B363">
        <v>2233</v>
      </c>
      <c r="C363" t="str">
        <f t="shared" si="15"/>
        <v>37:13</v>
      </c>
      <c r="D363" s="3">
        <v>45551</v>
      </c>
      <c r="E363">
        <v>15</v>
      </c>
      <c r="F363">
        <v>16</v>
      </c>
      <c r="G363">
        <v>9</v>
      </c>
      <c r="H363">
        <v>2024</v>
      </c>
      <c r="I363" t="s">
        <v>32</v>
      </c>
      <c r="J363">
        <v>51</v>
      </c>
      <c r="K363">
        <v>30</v>
      </c>
      <c r="L363">
        <v>98.19</v>
      </c>
      <c r="M363">
        <v>707</v>
      </c>
      <c r="N363">
        <v>17</v>
      </c>
      <c r="O363">
        <v>703</v>
      </c>
      <c r="P363">
        <v>8487</v>
      </c>
      <c r="Q363">
        <v>1657.8232</v>
      </c>
      <c r="R363">
        <v>14</v>
      </c>
      <c r="S363" t="s">
        <v>26</v>
      </c>
      <c r="T363" s="2">
        <f t="shared" si="16"/>
        <v>1.680771317048778E-3</v>
      </c>
      <c r="U363" t="str">
        <f t="shared" si="17"/>
        <v>30+ Min</v>
      </c>
    </row>
    <row r="364" spans="1:21" x14ac:dyDescent="0.3">
      <c r="A364">
        <v>362</v>
      </c>
      <c r="B364">
        <v>391</v>
      </c>
      <c r="C364" t="str">
        <f t="shared" si="15"/>
        <v>06:31</v>
      </c>
      <c r="D364" s="3">
        <v>45560</v>
      </c>
      <c r="E364">
        <v>9</v>
      </c>
      <c r="F364">
        <v>25</v>
      </c>
      <c r="G364">
        <v>9</v>
      </c>
      <c r="H364">
        <v>2024</v>
      </c>
      <c r="I364" t="s">
        <v>27</v>
      </c>
      <c r="J364">
        <v>31</v>
      </c>
      <c r="K364">
        <v>21</v>
      </c>
      <c r="L364">
        <v>99.18</v>
      </c>
      <c r="M364">
        <v>483</v>
      </c>
      <c r="N364">
        <v>17</v>
      </c>
      <c r="O364">
        <v>244</v>
      </c>
      <c r="P364">
        <v>7060</v>
      </c>
      <c r="Q364">
        <v>479.55829999999997</v>
      </c>
      <c r="R364">
        <v>11</v>
      </c>
      <c r="S364" t="s">
        <v>26</v>
      </c>
      <c r="T364" s="2">
        <f t="shared" si="16"/>
        <v>1.1411328104328632E-3</v>
      </c>
      <c r="U364" t="str">
        <f t="shared" si="17"/>
        <v>6-15 Min</v>
      </c>
    </row>
    <row r="365" spans="1:21" x14ac:dyDescent="0.3">
      <c r="A365">
        <v>363</v>
      </c>
      <c r="B365">
        <v>1875</v>
      </c>
      <c r="C365" t="str">
        <f t="shared" si="15"/>
        <v>31:15</v>
      </c>
      <c r="D365" s="3">
        <v>45583</v>
      </c>
      <c r="E365">
        <v>23</v>
      </c>
      <c r="F365">
        <v>18</v>
      </c>
      <c r="G365">
        <v>10</v>
      </c>
      <c r="H365">
        <v>2024</v>
      </c>
      <c r="I365" t="s">
        <v>23</v>
      </c>
      <c r="J365">
        <v>30</v>
      </c>
      <c r="K365">
        <v>12</v>
      </c>
      <c r="L365">
        <v>99.42</v>
      </c>
      <c r="M365">
        <v>341</v>
      </c>
      <c r="N365">
        <v>3</v>
      </c>
      <c r="O365">
        <v>755</v>
      </c>
      <c r="P365">
        <v>3890</v>
      </c>
      <c r="Q365">
        <v>816.15539999999999</v>
      </c>
      <c r="R365">
        <v>-3</v>
      </c>
      <c r="S365" t="s">
        <v>26</v>
      </c>
      <c r="T365" s="2">
        <f t="shared" si="16"/>
        <v>8.1692311475847963E-4</v>
      </c>
      <c r="U365" t="str">
        <f t="shared" si="17"/>
        <v>30+ Min</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989B-BD4B-4D68-9D06-C4F0561EFB15}">
  <dimension ref="A1:P345"/>
  <sheetViews>
    <sheetView tabSelected="1" workbookViewId="0">
      <selection activeCell="B9" sqref="B9"/>
    </sheetView>
  </sheetViews>
  <sheetFormatPr defaultRowHeight="14.4" x14ac:dyDescent="0.3"/>
  <cols>
    <col min="1" max="1" width="17.33203125" bestFit="1" customWidth="1"/>
    <col min="2" max="2" width="19.6640625" bestFit="1" customWidth="1"/>
    <col min="3" max="3" width="27.5546875" bestFit="1" customWidth="1"/>
    <col min="4" max="4" width="25.77734375" bestFit="1" customWidth="1"/>
    <col min="6" max="6" width="10.44140625" bestFit="1" customWidth="1"/>
    <col min="7" max="7" width="15.5546875" bestFit="1" customWidth="1"/>
    <col min="9" max="9" width="18.109375" bestFit="1" customWidth="1"/>
    <col min="10" max="10" width="10.5546875" bestFit="1" customWidth="1"/>
  </cols>
  <sheetData>
    <row r="1" spans="1:11" ht="15" thickBot="1" x14ac:dyDescent="0.35"/>
    <row r="2" spans="1:11" ht="15" thickBot="1" x14ac:dyDescent="0.35">
      <c r="A2" s="43" t="s">
        <v>48</v>
      </c>
      <c r="B2" s="44"/>
      <c r="C2" s="44"/>
      <c r="D2" s="44"/>
      <c r="E2" s="44"/>
      <c r="F2" s="44"/>
      <c r="G2" s="44"/>
      <c r="H2" s="44"/>
      <c r="I2" s="44"/>
      <c r="J2" s="44"/>
      <c r="K2" s="45"/>
    </row>
    <row r="3" spans="1:11" ht="15" thickBot="1" x14ac:dyDescent="0.35">
      <c r="A3" s="14" t="s">
        <v>18</v>
      </c>
      <c r="B3" s="37" t="s">
        <v>49</v>
      </c>
      <c r="K3" s="4"/>
    </row>
    <row r="4" spans="1:11" x14ac:dyDescent="0.3">
      <c r="A4" s="5" t="s">
        <v>42</v>
      </c>
      <c r="B4" s="21">
        <v>5393779</v>
      </c>
      <c r="K4" s="4"/>
    </row>
    <row r="5" spans="1:11" x14ac:dyDescent="0.3">
      <c r="A5" s="6" t="s">
        <v>41</v>
      </c>
      <c r="B5" s="22">
        <v>4040845</v>
      </c>
      <c r="K5" s="4"/>
    </row>
    <row r="6" spans="1:11" x14ac:dyDescent="0.3">
      <c r="A6" s="6" t="s">
        <v>34</v>
      </c>
      <c r="B6" s="22">
        <v>2947778</v>
      </c>
      <c r="K6" s="4"/>
    </row>
    <row r="7" spans="1:11" x14ac:dyDescent="0.3">
      <c r="A7" s="6" t="s">
        <v>35</v>
      </c>
      <c r="B7" s="22">
        <v>3709837</v>
      </c>
      <c r="K7" s="4"/>
    </row>
    <row r="8" spans="1:11" x14ac:dyDescent="0.3">
      <c r="A8" s="6" t="s">
        <v>40</v>
      </c>
      <c r="B8" s="22">
        <v>3216266</v>
      </c>
      <c r="K8" s="4"/>
    </row>
    <row r="9" spans="1:11" x14ac:dyDescent="0.3">
      <c r="A9" s="6" t="s">
        <v>39</v>
      </c>
      <c r="B9" s="22">
        <v>2501841</v>
      </c>
      <c r="K9" s="4"/>
    </row>
    <row r="10" spans="1:11" x14ac:dyDescent="0.3">
      <c r="A10" s="6" t="s">
        <v>43</v>
      </c>
      <c r="B10" s="22">
        <v>3292353</v>
      </c>
      <c r="K10" s="4"/>
    </row>
    <row r="11" spans="1:11" x14ac:dyDescent="0.3">
      <c r="A11" s="6" t="s">
        <v>36</v>
      </c>
      <c r="B11" s="22">
        <v>3364288</v>
      </c>
      <c r="K11" s="4"/>
    </row>
    <row r="12" spans="1:11" x14ac:dyDescent="0.3">
      <c r="A12" s="6" t="s">
        <v>33</v>
      </c>
      <c r="B12" s="22">
        <v>3543470</v>
      </c>
      <c r="K12" s="4"/>
    </row>
    <row r="13" spans="1:11" x14ac:dyDescent="0.3">
      <c r="A13" s="6" t="s">
        <v>44</v>
      </c>
      <c r="B13" s="22">
        <v>2567353</v>
      </c>
      <c r="K13" s="4"/>
    </row>
    <row r="14" spans="1:11" x14ac:dyDescent="0.3">
      <c r="A14" s="6" t="s">
        <v>47</v>
      </c>
      <c r="B14" s="22">
        <v>288795</v>
      </c>
      <c r="K14" s="4"/>
    </row>
    <row r="15" spans="1:11" x14ac:dyDescent="0.3">
      <c r="A15" s="6" t="s">
        <v>46</v>
      </c>
      <c r="B15" s="22">
        <v>1715689</v>
      </c>
      <c r="K15" s="4"/>
    </row>
    <row r="16" spans="1:11" x14ac:dyDescent="0.3">
      <c r="A16" s="6" t="s">
        <v>29</v>
      </c>
      <c r="B16" s="22">
        <v>1066449</v>
      </c>
      <c r="K16" s="4"/>
    </row>
    <row r="17" spans="1:11" x14ac:dyDescent="0.3">
      <c r="A17" s="6" t="s">
        <v>45</v>
      </c>
      <c r="B17" s="22">
        <v>2306607</v>
      </c>
      <c r="K17" s="4"/>
    </row>
    <row r="18" spans="1:11" x14ac:dyDescent="0.3">
      <c r="A18" s="6" t="s">
        <v>30</v>
      </c>
      <c r="B18" s="22">
        <v>2482529</v>
      </c>
      <c r="K18" s="4"/>
    </row>
    <row r="19" spans="1:11" x14ac:dyDescent="0.3">
      <c r="A19" s="6" t="s">
        <v>22</v>
      </c>
      <c r="B19" s="22">
        <v>553588</v>
      </c>
      <c r="K19" s="4"/>
    </row>
    <row r="20" spans="1:11" x14ac:dyDescent="0.3">
      <c r="A20" s="6" t="s">
        <v>31</v>
      </c>
      <c r="B20" s="22">
        <v>2951999</v>
      </c>
      <c r="K20" s="4"/>
    </row>
    <row r="21" spans="1:11" x14ac:dyDescent="0.3">
      <c r="A21" s="6" t="s">
        <v>26</v>
      </c>
      <c r="B21" s="22">
        <v>446130</v>
      </c>
      <c r="K21" s="4"/>
    </row>
    <row r="22" spans="1:11" x14ac:dyDescent="0.3">
      <c r="A22" s="6" t="s">
        <v>28</v>
      </c>
      <c r="B22" s="22">
        <v>134138</v>
      </c>
      <c r="K22" s="4"/>
    </row>
    <row r="23" spans="1:11" ht="15" thickBot="1" x14ac:dyDescent="0.35">
      <c r="A23" s="7" t="s">
        <v>24</v>
      </c>
      <c r="B23" s="22">
        <v>359503</v>
      </c>
      <c r="F23" s="8" t="s">
        <v>49</v>
      </c>
      <c r="G23" s="8"/>
      <c r="H23" s="8"/>
      <c r="K23" s="4"/>
    </row>
    <row r="24" spans="1:11" ht="15" thickBot="1" x14ac:dyDescent="0.35">
      <c r="A24" s="9" t="s">
        <v>50</v>
      </c>
      <c r="B24" s="75">
        <v>46883237</v>
      </c>
      <c r="C24" s="11"/>
      <c r="D24" s="11"/>
      <c r="E24" s="11"/>
      <c r="F24" s="11">
        <f>GETPIVOTDATA("Total Views",$A$3)</f>
        <v>46883237</v>
      </c>
      <c r="G24" s="11"/>
      <c r="H24" s="11"/>
      <c r="I24" s="11"/>
      <c r="J24" s="11"/>
      <c r="K24" s="12"/>
    </row>
    <row r="26" spans="1:11" ht="15" thickBot="1" x14ac:dyDescent="0.35"/>
    <row r="27" spans="1:11" x14ac:dyDescent="0.3">
      <c r="A27" s="43" t="s">
        <v>51</v>
      </c>
      <c r="B27" s="44"/>
      <c r="C27" s="44"/>
      <c r="D27" s="44"/>
      <c r="E27" s="44"/>
      <c r="F27" s="44"/>
      <c r="G27" s="44"/>
      <c r="H27" s="44"/>
      <c r="I27" s="44"/>
      <c r="J27" s="44"/>
      <c r="K27" s="45"/>
    </row>
    <row r="28" spans="1:11" ht="15" thickBot="1" x14ac:dyDescent="0.35">
      <c r="A28" s="26" t="s">
        <v>1</v>
      </c>
      <c r="B28" s="10" t="s">
        <v>75</v>
      </c>
      <c r="C28" s="12" t="s">
        <v>52</v>
      </c>
      <c r="K28" s="4"/>
    </row>
    <row r="29" spans="1:11" x14ac:dyDescent="0.3">
      <c r="A29" s="6" t="s">
        <v>53</v>
      </c>
      <c r="B29" s="25">
        <v>1.4201767143655522E-3</v>
      </c>
      <c r="C29" s="24">
        <v>294.41370370370373</v>
      </c>
      <c r="K29" s="4"/>
    </row>
    <row r="30" spans="1:11" x14ac:dyDescent="0.3">
      <c r="A30" s="6" t="s">
        <v>54</v>
      </c>
      <c r="B30" s="25">
        <v>1.0537772764265055E-2</v>
      </c>
      <c r="C30" s="24">
        <v>10252.70065510204</v>
      </c>
      <c r="K30" s="4"/>
    </row>
    <row r="31" spans="1:11" x14ac:dyDescent="0.3">
      <c r="A31" s="6" t="s">
        <v>55</v>
      </c>
      <c r="B31" s="25">
        <v>5.7483232226477879E-3</v>
      </c>
      <c r="C31" s="24">
        <v>7454.0181800000009</v>
      </c>
      <c r="K31" s="4"/>
    </row>
    <row r="32" spans="1:11" ht="15" thickBot="1" x14ac:dyDescent="0.35">
      <c r="A32" s="7" t="s">
        <v>56</v>
      </c>
      <c r="B32" s="25">
        <v>1.470292025057157E-2</v>
      </c>
      <c r="C32" s="24">
        <v>11003.045345583045</v>
      </c>
      <c r="K32" s="4"/>
    </row>
    <row r="33" spans="1:11" ht="15" thickBot="1" x14ac:dyDescent="0.35">
      <c r="A33" s="7" t="s">
        <v>50</v>
      </c>
      <c r="B33" s="78">
        <v>1.3033966164180903E-2</v>
      </c>
      <c r="C33" s="74">
        <v>10058.965455494514</v>
      </c>
      <c r="K33" s="4"/>
    </row>
    <row r="34" spans="1:11" x14ac:dyDescent="0.3">
      <c r="A34" s="13"/>
      <c r="K34" s="4"/>
    </row>
    <row r="35" spans="1:11" x14ac:dyDescent="0.3">
      <c r="A35" s="13"/>
      <c r="K35" s="4"/>
    </row>
    <row r="36" spans="1:11" x14ac:dyDescent="0.3">
      <c r="A36" s="13"/>
      <c r="K36" s="4"/>
    </row>
    <row r="37" spans="1:11" x14ac:dyDescent="0.3">
      <c r="A37" s="13"/>
      <c r="K37" s="4"/>
    </row>
    <row r="38" spans="1:11" x14ac:dyDescent="0.3">
      <c r="A38" s="13"/>
      <c r="K38" s="4"/>
    </row>
    <row r="39" spans="1:11" x14ac:dyDescent="0.3">
      <c r="A39" s="13"/>
      <c r="K39" s="4"/>
    </row>
    <row r="40" spans="1:11" x14ac:dyDescent="0.3">
      <c r="A40" s="13"/>
      <c r="K40" s="4"/>
    </row>
    <row r="41" spans="1:11" x14ac:dyDescent="0.3">
      <c r="A41" s="13"/>
      <c r="K41" s="4"/>
    </row>
    <row r="42" spans="1:11" ht="15" thickBot="1" x14ac:dyDescent="0.35">
      <c r="A42" s="10"/>
      <c r="B42" s="11"/>
      <c r="C42" s="11"/>
      <c r="D42" s="11"/>
      <c r="E42" s="11"/>
      <c r="F42" s="11"/>
      <c r="G42" s="11"/>
      <c r="H42" s="11"/>
      <c r="I42" s="11"/>
      <c r="J42" s="11"/>
      <c r="K42" s="12"/>
    </row>
    <row r="44" spans="1:11" ht="15" thickBot="1" x14ac:dyDescent="0.35"/>
    <row r="45" spans="1:11" x14ac:dyDescent="0.3">
      <c r="A45" s="43" t="s">
        <v>70</v>
      </c>
      <c r="B45" s="44"/>
      <c r="C45" s="44"/>
      <c r="D45" s="44"/>
      <c r="E45" s="44"/>
      <c r="F45" s="44"/>
      <c r="G45" s="44"/>
      <c r="H45" s="44"/>
      <c r="I45" s="44"/>
      <c r="J45" s="44"/>
      <c r="K45" s="45"/>
    </row>
    <row r="46" spans="1:11" ht="15" thickBot="1" x14ac:dyDescent="0.35">
      <c r="A46" s="26" t="s">
        <v>73</v>
      </c>
      <c r="B46" s="19" t="s">
        <v>69</v>
      </c>
      <c r="K46" s="4"/>
    </row>
    <row r="47" spans="1:11" x14ac:dyDescent="0.3">
      <c r="A47" s="38" t="s">
        <v>64</v>
      </c>
      <c r="B47" s="22">
        <v>14755</v>
      </c>
      <c r="K47" s="4"/>
    </row>
    <row r="48" spans="1:11" x14ac:dyDescent="0.3">
      <c r="A48" s="38" t="s">
        <v>65</v>
      </c>
      <c r="B48" s="22">
        <v>10322</v>
      </c>
      <c r="K48" s="4"/>
    </row>
    <row r="49" spans="1:16" x14ac:dyDescent="0.3">
      <c r="A49" s="38" t="s">
        <v>66</v>
      </c>
      <c r="B49" s="22">
        <v>24636</v>
      </c>
      <c r="K49" s="4"/>
    </row>
    <row r="50" spans="1:16" x14ac:dyDescent="0.3">
      <c r="A50" s="38" t="s">
        <v>67</v>
      </c>
      <c r="B50" s="22">
        <v>19609</v>
      </c>
      <c r="K50" s="4"/>
    </row>
    <row r="51" spans="1:16" x14ac:dyDescent="0.3">
      <c r="A51" s="38" t="s">
        <v>68</v>
      </c>
      <c r="B51" s="22">
        <v>10768</v>
      </c>
      <c r="K51" s="4"/>
    </row>
    <row r="52" spans="1:16" x14ac:dyDescent="0.3">
      <c r="A52" s="38" t="s">
        <v>57</v>
      </c>
      <c r="B52" s="22">
        <v>18309</v>
      </c>
      <c r="K52" s="4"/>
    </row>
    <row r="53" spans="1:16" x14ac:dyDescent="0.3">
      <c r="A53" s="38" t="s">
        <v>58</v>
      </c>
      <c r="B53" s="22">
        <v>22546</v>
      </c>
      <c r="K53" s="4"/>
    </row>
    <row r="54" spans="1:16" x14ac:dyDescent="0.3">
      <c r="A54" s="38" t="s">
        <v>59</v>
      </c>
      <c r="B54" s="22">
        <v>18549</v>
      </c>
      <c r="K54" s="4"/>
    </row>
    <row r="55" spans="1:16" x14ac:dyDescent="0.3">
      <c r="A55" s="38" t="s">
        <v>60</v>
      </c>
      <c r="B55" s="22">
        <v>21726</v>
      </c>
      <c r="K55" s="4"/>
    </row>
    <row r="56" spans="1:16" x14ac:dyDescent="0.3">
      <c r="A56" s="38" t="s">
        <v>61</v>
      </c>
      <c r="B56" s="22">
        <v>28777</v>
      </c>
      <c r="K56" s="4"/>
    </row>
    <row r="57" spans="1:16" x14ac:dyDescent="0.3">
      <c r="A57" s="38" t="s">
        <v>62</v>
      </c>
      <c r="B57" s="22">
        <v>29595</v>
      </c>
      <c r="K57" s="4"/>
    </row>
    <row r="58" spans="1:16" ht="15" thickBot="1" x14ac:dyDescent="0.35">
      <c r="A58" s="39" t="s">
        <v>63</v>
      </c>
      <c r="B58" s="22">
        <v>24636</v>
      </c>
      <c r="K58" s="4"/>
    </row>
    <row r="59" spans="1:16" ht="15" thickBot="1" x14ac:dyDescent="0.35">
      <c r="A59" s="39" t="s">
        <v>50</v>
      </c>
      <c r="B59" s="23">
        <v>244228</v>
      </c>
      <c r="K59" s="4"/>
    </row>
    <row r="60" spans="1:16" x14ac:dyDescent="0.3">
      <c r="A60" s="13"/>
      <c r="K60" s="4"/>
    </row>
    <row r="61" spans="1:16" ht="15" thickBot="1" x14ac:dyDescent="0.35">
      <c r="A61" s="10"/>
      <c r="B61" s="11"/>
      <c r="C61" s="11"/>
      <c r="D61" s="11"/>
      <c r="E61" s="11"/>
      <c r="F61" s="11"/>
      <c r="G61" s="11"/>
      <c r="H61" s="11"/>
      <c r="I61" s="11"/>
      <c r="J61" s="11"/>
      <c r="K61" s="12"/>
    </row>
    <row r="63" spans="1:16" ht="15" thickBot="1" x14ac:dyDescent="0.35"/>
    <row r="64" spans="1:16" ht="15" thickBot="1" x14ac:dyDescent="0.35">
      <c r="A64" s="46" t="s">
        <v>71</v>
      </c>
      <c r="B64" s="47"/>
      <c r="C64" s="47"/>
      <c r="D64" s="47"/>
      <c r="E64" s="47"/>
      <c r="F64" s="47"/>
      <c r="G64" s="48"/>
      <c r="H64" s="15"/>
      <c r="I64" s="43" t="s">
        <v>72</v>
      </c>
      <c r="J64" s="44"/>
      <c r="K64" s="44"/>
      <c r="L64" s="44"/>
      <c r="M64" s="44"/>
      <c r="N64" s="44"/>
      <c r="O64" s="44"/>
      <c r="P64" s="45"/>
    </row>
    <row r="65" spans="1:16" ht="15" thickBot="1" x14ac:dyDescent="0.35">
      <c r="A65" s="14" t="s">
        <v>74</v>
      </c>
      <c r="B65" s="20" t="s">
        <v>75</v>
      </c>
      <c r="G65" s="4"/>
      <c r="I65" s="76" t="s">
        <v>18</v>
      </c>
      <c r="J65" s="77" t="s">
        <v>49</v>
      </c>
      <c r="K65" s="77"/>
      <c r="L65" s="77"/>
      <c r="M65" s="77"/>
      <c r="N65" s="77"/>
      <c r="O65" s="77"/>
      <c r="P65" s="4"/>
    </row>
    <row r="66" spans="1:16" x14ac:dyDescent="0.3">
      <c r="A66" s="5" t="s">
        <v>42</v>
      </c>
      <c r="B66" s="17">
        <v>2.780044816444735E-2</v>
      </c>
      <c r="G66" s="4"/>
      <c r="I66" s="73" t="s">
        <v>42</v>
      </c>
      <c r="J66" s="79">
        <v>5393779</v>
      </c>
      <c r="K66" s="77"/>
      <c r="L66" s="77"/>
      <c r="M66" s="77"/>
      <c r="N66" s="77"/>
      <c r="O66" s="77"/>
      <c r="P66" s="4"/>
    </row>
    <row r="67" spans="1:16" x14ac:dyDescent="0.3">
      <c r="A67" s="6" t="s">
        <v>41</v>
      </c>
      <c r="B67" s="18">
        <v>2.1020081733780678E-2</v>
      </c>
      <c r="G67" s="4"/>
      <c r="I67" s="73" t="s">
        <v>41</v>
      </c>
      <c r="J67" s="79">
        <v>4040845</v>
      </c>
      <c r="K67" s="77"/>
      <c r="L67" s="77"/>
      <c r="M67" s="77"/>
      <c r="N67" s="77"/>
      <c r="O67" s="77"/>
      <c r="P67" s="4"/>
    </row>
    <row r="68" spans="1:16" x14ac:dyDescent="0.3">
      <c r="A68" s="6" t="s">
        <v>34</v>
      </c>
      <c r="B68" s="18">
        <v>1.0875346098039871E-2</v>
      </c>
      <c r="G68" s="4"/>
      <c r="I68" s="73" t="s">
        <v>35</v>
      </c>
      <c r="J68" s="79">
        <v>3709837</v>
      </c>
      <c r="K68" s="77"/>
      <c r="L68" s="77"/>
      <c r="M68" s="77"/>
      <c r="N68" s="77"/>
      <c r="O68" s="77"/>
      <c r="P68" s="4"/>
    </row>
    <row r="69" spans="1:16" x14ac:dyDescent="0.3">
      <c r="A69" s="6" t="s">
        <v>35</v>
      </c>
      <c r="B69" s="18">
        <v>1.7420138886741116E-2</v>
      </c>
      <c r="G69" s="4"/>
      <c r="I69" s="73" t="s">
        <v>33</v>
      </c>
      <c r="J69" s="79">
        <v>3543470</v>
      </c>
      <c r="K69" s="77"/>
      <c r="L69" s="77"/>
      <c r="M69" s="77"/>
      <c r="N69" s="77"/>
      <c r="O69" s="77"/>
      <c r="P69" s="4"/>
    </row>
    <row r="70" spans="1:16" x14ac:dyDescent="0.3">
      <c r="A70" s="6" t="s">
        <v>40</v>
      </c>
      <c r="B70" s="18">
        <v>2.1944652917979271E-2</v>
      </c>
      <c r="G70" s="4"/>
      <c r="I70" s="73" t="s">
        <v>36</v>
      </c>
      <c r="J70" s="79">
        <v>3364288</v>
      </c>
      <c r="K70" s="77"/>
      <c r="L70" s="77"/>
      <c r="M70" s="77"/>
      <c r="N70" s="77"/>
      <c r="O70" s="77"/>
      <c r="P70" s="4"/>
    </row>
    <row r="71" spans="1:16" x14ac:dyDescent="0.3">
      <c r="A71" s="6" t="s">
        <v>39</v>
      </c>
      <c r="B71" s="18">
        <v>2.0108253190793974E-2</v>
      </c>
      <c r="G71" s="4"/>
      <c r="I71" s="13"/>
      <c r="J71" s="77"/>
      <c r="K71" s="77"/>
      <c r="L71" s="77"/>
      <c r="M71" s="77"/>
      <c r="N71" s="77"/>
      <c r="O71" s="77"/>
      <c r="P71" s="4"/>
    </row>
    <row r="72" spans="1:16" ht="15" thickBot="1" x14ac:dyDescent="0.35">
      <c r="A72" s="6" t="s">
        <v>43</v>
      </c>
      <c r="B72" s="18">
        <v>2.5267528549954107E-2</v>
      </c>
      <c r="G72" s="4"/>
      <c r="I72" s="10"/>
      <c r="J72" s="11"/>
      <c r="K72" s="11"/>
      <c r="L72" s="11"/>
      <c r="M72" s="11"/>
      <c r="N72" s="11"/>
      <c r="O72" s="11"/>
      <c r="P72" s="12"/>
    </row>
    <row r="73" spans="1:16" x14ac:dyDescent="0.3">
      <c r="A73" s="6" t="s">
        <v>36</v>
      </c>
      <c r="B73" s="18">
        <v>1.7881657787409175E-2</v>
      </c>
      <c r="G73" s="4"/>
      <c r="I73" s="77"/>
      <c r="J73" s="77"/>
      <c r="K73" s="77"/>
      <c r="L73" s="77"/>
      <c r="M73" s="77"/>
      <c r="N73" s="77"/>
      <c r="O73" s="77"/>
      <c r="P73" s="77"/>
    </row>
    <row r="74" spans="1:16" x14ac:dyDescent="0.3">
      <c r="A74" s="6" t="s">
        <v>33</v>
      </c>
      <c r="B74" s="18">
        <v>1.4808724755523009E-2</v>
      </c>
      <c r="G74" s="4"/>
      <c r="I74" s="77"/>
      <c r="J74" s="77"/>
      <c r="K74" s="77"/>
      <c r="L74" s="77"/>
      <c r="M74" s="77"/>
      <c r="N74" s="77"/>
      <c r="O74" s="77"/>
      <c r="P74" s="77"/>
    </row>
    <row r="75" spans="1:16" x14ac:dyDescent="0.3">
      <c r="A75" s="6" t="s">
        <v>44</v>
      </c>
      <c r="B75" s="18">
        <v>2.1490410314458447E-2</v>
      </c>
      <c r="G75" s="4"/>
      <c r="I75" s="77"/>
      <c r="J75" s="77"/>
      <c r="K75" s="77"/>
      <c r="L75" s="77"/>
      <c r="M75" s="77"/>
      <c r="N75" s="77"/>
      <c r="O75" s="77"/>
      <c r="P75" s="77"/>
    </row>
    <row r="76" spans="1:16" x14ac:dyDescent="0.3">
      <c r="A76" s="6" t="s">
        <v>47</v>
      </c>
      <c r="B76" s="18">
        <v>2.0487066624687199E-2</v>
      </c>
      <c r="G76" s="4"/>
      <c r="I76" s="77"/>
      <c r="J76" s="77"/>
      <c r="K76" s="77"/>
      <c r="L76" s="77"/>
      <c r="M76" s="77"/>
      <c r="N76" s="77"/>
      <c r="O76" s="77"/>
      <c r="P76" s="77"/>
    </row>
    <row r="77" spans="1:16" x14ac:dyDescent="0.3">
      <c r="A77" s="6" t="s">
        <v>46</v>
      </c>
      <c r="B77" s="18">
        <v>1.3954081284959058E-2</v>
      </c>
      <c r="G77" s="4"/>
      <c r="I77" s="77"/>
      <c r="J77" s="77"/>
      <c r="K77" s="77"/>
      <c r="L77" s="77"/>
      <c r="M77" s="77"/>
      <c r="N77" s="77"/>
      <c r="O77" s="77"/>
      <c r="P77" s="77"/>
    </row>
    <row r="78" spans="1:16" x14ac:dyDescent="0.3">
      <c r="A78" s="6" t="s">
        <v>29</v>
      </c>
      <c r="B78" s="18">
        <v>2.465053702876723E-3</v>
      </c>
      <c r="G78" s="4"/>
      <c r="I78" s="77"/>
      <c r="J78" s="77"/>
      <c r="K78" s="77"/>
      <c r="L78" s="77"/>
      <c r="M78" s="77"/>
      <c r="N78" s="77"/>
      <c r="O78" s="77"/>
      <c r="P78" s="77"/>
    </row>
    <row r="79" spans="1:16" x14ac:dyDescent="0.3">
      <c r="A79" s="6" t="s">
        <v>45</v>
      </c>
      <c r="B79" s="18">
        <v>1.1004126931531858E-2</v>
      </c>
      <c r="G79" s="4"/>
      <c r="I79" s="77"/>
      <c r="J79" s="77"/>
      <c r="K79" s="77"/>
      <c r="L79" s="77"/>
      <c r="M79" s="77"/>
      <c r="N79" s="77"/>
      <c r="O79" s="77"/>
      <c r="P79" s="77"/>
    </row>
    <row r="80" spans="1:16" x14ac:dyDescent="0.3">
      <c r="A80" s="6" t="s">
        <v>30</v>
      </c>
      <c r="B80" s="18">
        <v>7.7895645302818988E-3</v>
      </c>
      <c r="G80" s="4"/>
    </row>
    <row r="81" spans="1:11" x14ac:dyDescent="0.3">
      <c r="A81" s="6" t="s">
        <v>22</v>
      </c>
      <c r="B81" s="18">
        <v>2.9014048240739009E-3</v>
      </c>
      <c r="G81" s="4"/>
    </row>
    <row r="82" spans="1:11" x14ac:dyDescent="0.3">
      <c r="A82" s="6" t="s">
        <v>31</v>
      </c>
      <c r="B82" s="18">
        <v>1.4495586130283624E-2</v>
      </c>
      <c r="G82" s="4"/>
    </row>
    <row r="83" spans="1:11" x14ac:dyDescent="0.3">
      <c r="A83" s="6" t="s">
        <v>26</v>
      </c>
      <c r="B83" s="18">
        <v>1.9806838330130101E-3</v>
      </c>
      <c r="G83" s="4"/>
    </row>
    <row r="84" spans="1:11" x14ac:dyDescent="0.3">
      <c r="A84" s="6" t="s">
        <v>28</v>
      </c>
      <c r="B84" s="18">
        <v>1.4627829558782383E-3</v>
      </c>
      <c r="G84" s="4"/>
    </row>
    <row r="85" spans="1:11" ht="15" thickBot="1" x14ac:dyDescent="0.35">
      <c r="A85" s="7" t="s">
        <v>24</v>
      </c>
      <c r="B85" s="18">
        <v>3.351411081107732E-3</v>
      </c>
      <c r="G85" s="4"/>
    </row>
    <row r="86" spans="1:11" ht="15" thickBot="1" x14ac:dyDescent="0.35">
      <c r="A86" s="9" t="s">
        <v>50</v>
      </c>
      <c r="B86" s="75">
        <v>1.3033966164180908E-2</v>
      </c>
      <c r="C86" s="11"/>
      <c r="D86" s="11"/>
      <c r="E86" s="11"/>
      <c r="F86" s="11"/>
      <c r="G86" s="12"/>
    </row>
    <row r="87" spans="1:11" ht="15" thickBot="1" x14ac:dyDescent="0.35"/>
    <row r="88" spans="1:11" ht="15" thickBot="1" x14ac:dyDescent="0.35">
      <c r="A88" s="43" t="s">
        <v>77</v>
      </c>
      <c r="B88" s="44"/>
      <c r="C88" s="44"/>
      <c r="D88" s="44"/>
      <c r="E88" s="44"/>
      <c r="F88" s="44"/>
      <c r="G88" s="44"/>
      <c r="H88" s="44"/>
      <c r="I88" s="44"/>
      <c r="J88" s="44"/>
      <c r="K88" s="45"/>
    </row>
    <row r="89" spans="1:11" ht="15" thickBot="1" x14ac:dyDescent="0.35">
      <c r="A89" s="14" t="s">
        <v>73</v>
      </c>
      <c r="B89" s="20" t="s">
        <v>76</v>
      </c>
      <c r="D89" s="8" t="s">
        <v>73</v>
      </c>
      <c r="E89" s="8" t="s">
        <v>49</v>
      </c>
      <c r="K89" s="4"/>
    </row>
    <row r="90" spans="1:11" x14ac:dyDescent="0.3">
      <c r="A90" s="38" t="s">
        <v>64</v>
      </c>
      <c r="B90" s="21">
        <v>3023475</v>
      </c>
      <c r="D90" s="3" t="str">
        <f>A90</f>
        <v>Jan</v>
      </c>
      <c r="E90" s="16">
        <f>GETPIVOTDATA("Views",$A$89,"Video Publish Time",A90)</f>
        <v>3023475</v>
      </c>
      <c r="K90" s="4"/>
    </row>
    <row r="91" spans="1:11" x14ac:dyDescent="0.3">
      <c r="A91" s="38" t="s">
        <v>65</v>
      </c>
      <c r="B91" s="22">
        <v>2527764</v>
      </c>
      <c r="D91" s="3" t="str">
        <f t="shared" ref="D91:D101" si="0">A91</f>
        <v>Feb</v>
      </c>
      <c r="E91" s="16">
        <f t="shared" ref="E91:E101" si="1">GETPIVOTDATA("Views",$A$89,"Video Publish Time",A91)</f>
        <v>2527764</v>
      </c>
      <c r="K91" s="4"/>
    </row>
    <row r="92" spans="1:11" x14ac:dyDescent="0.3">
      <c r="A92" s="38" t="s">
        <v>66</v>
      </c>
      <c r="B92" s="22">
        <v>3398159</v>
      </c>
      <c r="D92" s="3" t="str">
        <f t="shared" si="0"/>
        <v>Mar</v>
      </c>
      <c r="E92" s="16">
        <f t="shared" si="1"/>
        <v>3398159</v>
      </c>
      <c r="K92" s="4"/>
    </row>
    <row r="93" spans="1:11" x14ac:dyDescent="0.3">
      <c r="A93" s="38" t="s">
        <v>67</v>
      </c>
      <c r="B93" s="22">
        <v>3487958</v>
      </c>
      <c r="D93" s="3" t="str">
        <f t="shared" si="0"/>
        <v>Apr</v>
      </c>
      <c r="E93" s="16">
        <f t="shared" si="1"/>
        <v>3487958</v>
      </c>
      <c r="K93" s="4"/>
    </row>
    <row r="94" spans="1:11" x14ac:dyDescent="0.3">
      <c r="A94" s="38" t="s">
        <v>68</v>
      </c>
      <c r="B94" s="22">
        <v>2282006</v>
      </c>
      <c r="D94" s="3" t="str">
        <f t="shared" si="0"/>
        <v>May</v>
      </c>
      <c r="E94" s="16">
        <f t="shared" si="1"/>
        <v>2282006</v>
      </c>
      <c r="K94" s="4"/>
    </row>
    <row r="95" spans="1:11" x14ac:dyDescent="0.3">
      <c r="A95" s="38" t="s">
        <v>57</v>
      </c>
      <c r="B95" s="22">
        <v>4256955</v>
      </c>
      <c r="D95" s="3" t="str">
        <f t="shared" si="0"/>
        <v>Jun</v>
      </c>
      <c r="E95" s="16">
        <f t="shared" si="1"/>
        <v>4256955</v>
      </c>
      <c r="K95" s="4"/>
    </row>
    <row r="96" spans="1:11" x14ac:dyDescent="0.3">
      <c r="A96" s="38" t="s">
        <v>58</v>
      </c>
      <c r="B96" s="22">
        <v>5166349</v>
      </c>
      <c r="D96" s="3" t="str">
        <f t="shared" si="0"/>
        <v>Jul</v>
      </c>
      <c r="E96" s="16">
        <f t="shared" si="1"/>
        <v>5166349</v>
      </c>
      <c r="K96" s="4"/>
    </row>
    <row r="97" spans="1:11" x14ac:dyDescent="0.3">
      <c r="A97" s="38" t="s">
        <v>59</v>
      </c>
      <c r="B97" s="22">
        <v>4280354</v>
      </c>
      <c r="D97" s="3" t="str">
        <f t="shared" si="0"/>
        <v>Aug</v>
      </c>
      <c r="E97" s="16">
        <f t="shared" si="1"/>
        <v>4280354</v>
      </c>
      <c r="K97" s="4"/>
    </row>
    <row r="98" spans="1:11" x14ac:dyDescent="0.3">
      <c r="A98" s="38" t="s">
        <v>60</v>
      </c>
      <c r="B98" s="22">
        <v>4597450</v>
      </c>
      <c r="D98" s="3" t="str">
        <f t="shared" si="0"/>
        <v>Sep</v>
      </c>
      <c r="E98" s="16">
        <f t="shared" si="1"/>
        <v>4597450</v>
      </c>
      <c r="K98" s="4"/>
    </row>
    <row r="99" spans="1:11" x14ac:dyDescent="0.3">
      <c r="A99" s="38" t="s">
        <v>61</v>
      </c>
      <c r="B99" s="22">
        <v>5083645</v>
      </c>
      <c r="D99" s="3" t="str">
        <f t="shared" si="0"/>
        <v>Oct</v>
      </c>
      <c r="E99" s="16">
        <f t="shared" si="1"/>
        <v>5083645</v>
      </c>
      <c r="K99" s="4"/>
    </row>
    <row r="100" spans="1:11" x14ac:dyDescent="0.3">
      <c r="A100" s="38" t="s">
        <v>62</v>
      </c>
      <c r="B100" s="22">
        <v>4974696</v>
      </c>
      <c r="D100" s="3" t="str">
        <f t="shared" si="0"/>
        <v>Nov</v>
      </c>
      <c r="E100" s="16">
        <f t="shared" si="1"/>
        <v>4974696</v>
      </c>
      <c r="K100" s="4"/>
    </row>
    <row r="101" spans="1:11" ht="15" thickBot="1" x14ac:dyDescent="0.35">
      <c r="A101" s="39" t="s">
        <v>63</v>
      </c>
      <c r="B101" s="23">
        <v>3804426</v>
      </c>
      <c r="D101" s="3" t="str">
        <f t="shared" si="0"/>
        <v>Dec</v>
      </c>
      <c r="E101" s="16">
        <f t="shared" si="1"/>
        <v>3804426</v>
      </c>
      <c r="K101" s="4"/>
    </row>
    <row r="102" spans="1:11" ht="15" thickBot="1" x14ac:dyDescent="0.35">
      <c r="A102" s="10"/>
      <c r="B102" s="11"/>
      <c r="C102" s="11"/>
      <c r="D102" s="11"/>
      <c r="E102" s="11"/>
      <c r="F102" s="11"/>
      <c r="G102" s="11"/>
      <c r="H102" s="11"/>
      <c r="I102" s="11"/>
      <c r="J102" s="11"/>
      <c r="K102" s="12"/>
    </row>
    <row r="104" spans="1:11" ht="15" thickBot="1" x14ac:dyDescent="0.35"/>
    <row r="105" spans="1:11" ht="15" thickBot="1" x14ac:dyDescent="0.35">
      <c r="A105" s="40" t="s">
        <v>80</v>
      </c>
      <c r="B105" s="41"/>
      <c r="C105" s="41"/>
      <c r="D105" s="41"/>
      <c r="E105" s="42"/>
    </row>
    <row r="106" spans="1:11" ht="15" thickBot="1" x14ac:dyDescent="0.35">
      <c r="A106" s="14" t="s">
        <v>18</v>
      </c>
      <c r="B106" s="35" t="s">
        <v>49</v>
      </c>
      <c r="C106" s="36" t="s">
        <v>78</v>
      </c>
      <c r="D106" s="37" t="s">
        <v>79</v>
      </c>
      <c r="E106" s="4"/>
    </row>
    <row r="107" spans="1:11" x14ac:dyDescent="0.3">
      <c r="A107" s="5" t="s">
        <v>42</v>
      </c>
      <c r="B107" s="27">
        <v>5393779</v>
      </c>
      <c r="C107" s="29">
        <v>407821.23499999999</v>
      </c>
      <c r="D107" s="30">
        <v>2.780044816444735E-2</v>
      </c>
      <c r="E107" s="4"/>
    </row>
    <row r="108" spans="1:11" x14ac:dyDescent="0.3">
      <c r="A108" s="6" t="s">
        <v>41</v>
      </c>
      <c r="B108" s="28">
        <v>4040845</v>
      </c>
      <c r="C108" s="80">
        <v>267025.09020000004</v>
      </c>
      <c r="D108" s="31">
        <v>2.1020081733780678E-2</v>
      </c>
      <c r="E108" s="4"/>
    </row>
    <row r="109" spans="1:11" x14ac:dyDescent="0.3">
      <c r="A109" s="6" t="s">
        <v>34</v>
      </c>
      <c r="B109" s="28">
        <v>2947778</v>
      </c>
      <c r="C109" s="80">
        <v>221265.42579999994</v>
      </c>
      <c r="D109" s="31">
        <v>1.0875346098039871E-2</v>
      </c>
      <c r="E109" s="4"/>
    </row>
    <row r="110" spans="1:11" x14ac:dyDescent="0.3">
      <c r="A110" s="6" t="s">
        <v>35</v>
      </c>
      <c r="B110" s="28">
        <v>3709837</v>
      </c>
      <c r="C110" s="80">
        <v>300564.68339999998</v>
      </c>
      <c r="D110" s="31">
        <v>1.7420138886741116E-2</v>
      </c>
      <c r="E110" s="4"/>
    </row>
    <row r="111" spans="1:11" x14ac:dyDescent="0.3">
      <c r="A111" s="6" t="s">
        <v>40</v>
      </c>
      <c r="B111" s="28">
        <v>3216266</v>
      </c>
      <c r="C111" s="80">
        <v>283727.4313</v>
      </c>
      <c r="D111" s="31">
        <v>2.1944652917979271E-2</v>
      </c>
      <c r="E111" s="4"/>
    </row>
    <row r="112" spans="1:11" x14ac:dyDescent="0.3">
      <c r="A112" s="6" t="s">
        <v>39</v>
      </c>
      <c r="B112" s="28">
        <v>2501841</v>
      </c>
      <c r="C112" s="80">
        <v>196759.44400000002</v>
      </c>
      <c r="D112" s="31">
        <v>2.0108253190793974E-2</v>
      </c>
      <c r="E112" s="4"/>
    </row>
    <row r="113" spans="1:5" x14ac:dyDescent="0.3">
      <c r="A113" s="6" t="s">
        <v>43</v>
      </c>
      <c r="B113" s="28">
        <v>3292353</v>
      </c>
      <c r="C113" s="80">
        <v>254549.36279999997</v>
      </c>
      <c r="D113" s="31">
        <v>2.5267528549954107E-2</v>
      </c>
      <c r="E113" s="4"/>
    </row>
    <row r="114" spans="1:5" x14ac:dyDescent="0.3">
      <c r="A114" s="6" t="s">
        <v>36</v>
      </c>
      <c r="B114" s="28">
        <v>3364288</v>
      </c>
      <c r="C114" s="80">
        <v>235914.51490000001</v>
      </c>
      <c r="D114" s="31">
        <v>1.7881657787409175E-2</v>
      </c>
      <c r="E114" s="4"/>
    </row>
    <row r="115" spans="1:5" x14ac:dyDescent="0.3">
      <c r="A115" s="6" t="s">
        <v>33</v>
      </c>
      <c r="B115" s="28">
        <v>3543470</v>
      </c>
      <c r="C115" s="80">
        <v>265366.00270000001</v>
      </c>
      <c r="D115" s="31">
        <v>1.4808724755523009E-2</v>
      </c>
      <c r="E115" s="4"/>
    </row>
    <row r="116" spans="1:5" x14ac:dyDescent="0.3">
      <c r="A116" s="6" t="s">
        <v>44</v>
      </c>
      <c r="B116" s="28">
        <v>2567353</v>
      </c>
      <c r="C116" s="80">
        <v>266477.20390000002</v>
      </c>
      <c r="D116" s="31">
        <v>2.1490410314458447E-2</v>
      </c>
      <c r="E116" s="4"/>
    </row>
    <row r="117" spans="1:5" x14ac:dyDescent="0.3">
      <c r="A117" s="6" t="s">
        <v>47</v>
      </c>
      <c r="B117" s="28">
        <v>288795</v>
      </c>
      <c r="C117" s="80">
        <v>20854.092199999999</v>
      </c>
      <c r="D117" s="31">
        <v>2.0487066624687199E-2</v>
      </c>
      <c r="E117" s="4"/>
    </row>
    <row r="118" spans="1:5" x14ac:dyDescent="0.3">
      <c r="A118" s="6" t="s">
        <v>46</v>
      </c>
      <c r="B118" s="28">
        <v>1715689</v>
      </c>
      <c r="C118" s="80">
        <v>156834.19880000001</v>
      </c>
      <c r="D118" s="31">
        <v>1.3954081284959058E-2</v>
      </c>
      <c r="E118" s="4"/>
    </row>
    <row r="119" spans="1:5" x14ac:dyDescent="0.3">
      <c r="A119" s="6" t="s">
        <v>29</v>
      </c>
      <c r="B119" s="28">
        <v>1066449</v>
      </c>
      <c r="C119" s="80">
        <v>60343.473100000003</v>
      </c>
      <c r="D119" s="31">
        <v>2.465053702876723E-3</v>
      </c>
      <c r="E119" s="4"/>
    </row>
    <row r="120" spans="1:5" x14ac:dyDescent="0.3">
      <c r="A120" s="6" t="s">
        <v>45</v>
      </c>
      <c r="B120" s="28">
        <v>2306607</v>
      </c>
      <c r="C120" s="80">
        <v>214613.40810000003</v>
      </c>
      <c r="D120" s="31">
        <v>1.1004126931531858E-2</v>
      </c>
      <c r="E120" s="4"/>
    </row>
    <row r="121" spans="1:5" x14ac:dyDescent="0.3">
      <c r="A121" s="6" t="s">
        <v>30</v>
      </c>
      <c r="B121" s="28">
        <v>2482529</v>
      </c>
      <c r="C121" s="80">
        <v>221404.9228</v>
      </c>
      <c r="D121" s="31">
        <v>7.7895645302818988E-3</v>
      </c>
      <c r="E121" s="4"/>
    </row>
    <row r="122" spans="1:5" x14ac:dyDescent="0.3">
      <c r="A122" s="6" t="s">
        <v>22</v>
      </c>
      <c r="B122" s="28">
        <v>553588</v>
      </c>
      <c r="C122" s="80">
        <v>33937.811900000001</v>
      </c>
      <c r="D122" s="31">
        <v>2.9014048240739009E-3</v>
      </c>
      <c r="E122" s="4"/>
    </row>
    <row r="123" spans="1:5" x14ac:dyDescent="0.3">
      <c r="A123" s="6" t="s">
        <v>31</v>
      </c>
      <c r="B123" s="28">
        <v>2951999</v>
      </c>
      <c r="C123" s="80">
        <v>185220.2432</v>
      </c>
      <c r="D123" s="31">
        <v>1.4495586130283624E-2</v>
      </c>
      <c r="E123" s="4"/>
    </row>
    <row r="124" spans="1:5" x14ac:dyDescent="0.3">
      <c r="A124" s="6" t="s">
        <v>26</v>
      </c>
      <c r="B124" s="28">
        <v>446130</v>
      </c>
      <c r="C124" s="80">
        <v>31527.640899999995</v>
      </c>
      <c r="D124" s="31">
        <v>1.9806838330130101E-3</v>
      </c>
      <c r="E124" s="4"/>
    </row>
    <row r="125" spans="1:5" x14ac:dyDescent="0.3">
      <c r="A125" s="6" t="s">
        <v>28</v>
      </c>
      <c r="B125" s="28">
        <v>134138</v>
      </c>
      <c r="C125" s="80">
        <v>15223.6633</v>
      </c>
      <c r="D125" s="31">
        <v>1.4627829558782383E-3</v>
      </c>
      <c r="E125" s="4"/>
    </row>
    <row r="126" spans="1:5" ht="15" thickBot="1" x14ac:dyDescent="0.35">
      <c r="A126" s="7" t="s">
        <v>24</v>
      </c>
      <c r="B126" s="32">
        <v>359503</v>
      </c>
      <c r="C126" s="33">
        <v>22033.577499999999</v>
      </c>
      <c r="D126" s="34">
        <v>3.351411081107732E-3</v>
      </c>
      <c r="E126" s="4"/>
    </row>
    <row r="127" spans="1:5" ht="15" thickBot="1" x14ac:dyDescent="0.35">
      <c r="A127" s="10"/>
      <c r="B127" s="11"/>
      <c r="C127" s="11"/>
      <c r="D127" s="11"/>
      <c r="E127" s="12"/>
    </row>
    <row r="129" ht="15" thickBot="1" x14ac:dyDescent="0.35"/>
    <row r="133" ht="15" thickBot="1" x14ac:dyDescent="0.35"/>
    <row r="134" ht="15" thickBot="1" x14ac:dyDescent="0.35"/>
    <row r="138" ht="15" thickBot="1" x14ac:dyDescent="0.35"/>
    <row r="139" ht="15" thickBot="1" x14ac:dyDescent="0.35"/>
    <row r="140" ht="15" thickBot="1" x14ac:dyDescent="0.35"/>
    <row r="141" ht="15" thickBot="1" x14ac:dyDescent="0.35"/>
    <row r="143" ht="15" thickBot="1" x14ac:dyDescent="0.35"/>
    <row r="144" ht="15" thickBot="1" x14ac:dyDescent="0.35"/>
    <row r="146" ht="15" thickBot="1" x14ac:dyDescent="0.35"/>
    <row r="147" ht="15" thickBot="1" x14ac:dyDescent="0.35"/>
    <row r="149" ht="15" thickBot="1" x14ac:dyDescent="0.35"/>
    <row r="150" ht="15" thickBot="1" x14ac:dyDescent="0.35"/>
    <row r="151" ht="15" thickBot="1" x14ac:dyDescent="0.35"/>
    <row r="152" ht="15" thickBot="1" x14ac:dyDescent="0.35"/>
    <row r="175" ht="15" thickBot="1" x14ac:dyDescent="0.35"/>
    <row r="176" ht="15" thickBot="1" x14ac:dyDescent="0.35"/>
    <row r="183" ht="15" thickBot="1" x14ac:dyDescent="0.35"/>
    <row r="184" ht="15" thickBot="1" x14ac:dyDescent="0.35"/>
    <row r="191" ht="15" thickBot="1" x14ac:dyDescent="0.35"/>
    <row r="192" ht="15" thickBot="1" x14ac:dyDescent="0.35"/>
    <row r="215" ht="15" thickBot="1" x14ac:dyDescent="0.35"/>
    <row r="216" ht="15" thickBot="1" x14ac:dyDescent="0.35"/>
    <row r="219" ht="15" thickBot="1" x14ac:dyDescent="0.35"/>
    <row r="220" ht="15" thickBot="1" x14ac:dyDescent="0.35"/>
    <row r="237" ht="15" thickBot="1" x14ac:dyDescent="0.35"/>
    <row r="238" ht="15" thickBot="1" x14ac:dyDescent="0.35"/>
    <row r="248" ht="15" thickBot="1" x14ac:dyDescent="0.35"/>
    <row r="249" ht="15" thickBot="1" x14ac:dyDescent="0.35"/>
    <row r="272" ht="15" thickBot="1" x14ac:dyDescent="0.35"/>
    <row r="273" ht="15" thickBot="1" x14ac:dyDescent="0.35"/>
    <row r="295" ht="15" thickBot="1" x14ac:dyDescent="0.35"/>
    <row r="296" ht="15" thickBot="1" x14ac:dyDescent="0.35"/>
    <row r="304" ht="15" thickBot="1" x14ac:dyDescent="0.35"/>
    <row r="305" ht="15" thickBot="1" x14ac:dyDescent="0.35"/>
    <row r="313" ht="15" thickBot="1" x14ac:dyDescent="0.35"/>
    <row r="314" ht="15" thickBot="1" x14ac:dyDescent="0.35"/>
    <row r="329" ht="15" thickBot="1" x14ac:dyDescent="0.35"/>
    <row r="330" ht="15" thickBot="1" x14ac:dyDescent="0.35"/>
    <row r="338" ht="15" thickBot="1" x14ac:dyDescent="0.35"/>
    <row r="339" ht="15" thickBot="1" x14ac:dyDescent="0.35"/>
    <row r="344" ht="15" thickBot="1" x14ac:dyDescent="0.35"/>
    <row r="345" ht="15" thickBot="1" x14ac:dyDescent="0.35"/>
  </sheetData>
  <mergeCells count="7">
    <mergeCell ref="A105:E105"/>
    <mergeCell ref="A88:K88"/>
    <mergeCell ref="A2:K2"/>
    <mergeCell ref="A27:K27"/>
    <mergeCell ref="A45:K45"/>
    <mergeCell ref="A64:G64"/>
    <mergeCell ref="I64:P64"/>
  </mergeCells>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3252E-3594-4B98-963C-D356270A9F4E}">
  <dimension ref="A1:P18"/>
  <sheetViews>
    <sheetView workbookViewId="0">
      <selection activeCell="C27" sqref="C27"/>
    </sheetView>
  </sheetViews>
  <sheetFormatPr defaultRowHeight="14.4" x14ac:dyDescent="0.3"/>
  <cols>
    <col min="1" max="1" width="16.6640625" bestFit="1" customWidth="1"/>
    <col min="2" max="2" width="23.88671875" bestFit="1" customWidth="1"/>
    <col min="3" max="3" width="12.33203125" bestFit="1" customWidth="1"/>
    <col min="4" max="4" width="21.5546875" bestFit="1" customWidth="1"/>
    <col min="5" max="5" width="20.5546875" bestFit="1" customWidth="1"/>
    <col min="6" max="6" width="16.6640625" bestFit="1" customWidth="1"/>
    <col min="7" max="7" width="12.33203125" bestFit="1" customWidth="1"/>
    <col min="9" max="9" width="9.6640625" bestFit="1" customWidth="1"/>
    <col min="10" max="10" width="24.33203125" bestFit="1" customWidth="1"/>
    <col min="11" max="11" width="12.33203125" bestFit="1" customWidth="1"/>
  </cols>
  <sheetData>
    <row r="1" spans="1:16" ht="15" thickBot="1" x14ac:dyDescent="0.35"/>
    <row r="2" spans="1:16" x14ac:dyDescent="0.3">
      <c r="A2" s="49" t="s">
        <v>49</v>
      </c>
      <c r="B2" s="57"/>
      <c r="C2" s="50"/>
      <c r="F2" s="55" t="s">
        <v>82</v>
      </c>
      <c r="G2" s="59"/>
      <c r="H2" s="56"/>
      <c r="J2" t="s">
        <v>78</v>
      </c>
      <c r="K2" t="s">
        <v>81</v>
      </c>
      <c r="N2" s="55" t="s">
        <v>83</v>
      </c>
      <c r="O2" s="59"/>
      <c r="P2" s="56"/>
    </row>
    <row r="3" spans="1:16" ht="15" thickBot="1" x14ac:dyDescent="0.35">
      <c r="A3" s="69">
        <f>GETPIVOTDATA("Views",'Chart Requirements'!$A$3)</f>
        <v>46883237</v>
      </c>
      <c r="B3" s="70"/>
      <c r="C3" s="71"/>
      <c r="F3" s="66">
        <f>GETPIVOTDATA("Sum of Watch Time (hours)",$J$2)*60 /GETPIVOTDATA("Sum of Views",$J$2)</f>
        <v>4.6858497750059414</v>
      </c>
      <c r="G3" s="67"/>
      <c r="H3" s="68"/>
      <c r="J3" s="72">
        <v>3661463.4258000036</v>
      </c>
      <c r="K3" s="72">
        <v>46883237</v>
      </c>
      <c r="N3" s="69">
        <f>GETPIVOTDATA("Total Subscriber",'Chart Requirements'!$A$46)</f>
        <v>244228</v>
      </c>
      <c r="O3" s="70"/>
      <c r="P3" s="71"/>
    </row>
    <row r="7" spans="1:16" ht="15" thickBot="1" x14ac:dyDescent="0.35"/>
    <row r="8" spans="1:16" x14ac:dyDescent="0.3">
      <c r="A8" s="55" t="s">
        <v>19</v>
      </c>
      <c r="B8" s="56"/>
      <c r="D8" t="s">
        <v>84</v>
      </c>
      <c r="E8" t="s">
        <v>85</v>
      </c>
      <c r="F8" t="s">
        <v>86</v>
      </c>
      <c r="G8" t="s">
        <v>81</v>
      </c>
      <c r="J8" s="49" t="s">
        <v>87</v>
      </c>
      <c r="K8" s="57"/>
      <c r="L8" s="50"/>
    </row>
    <row r="9" spans="1:16" ht="15" thickBot="1" x14ac:dyDescent="0.35">
      <c r="A9" s="53">
        <f>((GETPIVOTDATA("Sum of Likes",$D$8)+GETPIVOTDATA("Sum of Shares",$D$8)+GETPIVOTDATA("Sum of Comments",$D$8))/GETPIVOTDATA("Sum of Views",$D$8))</f>
        <v>4.746532326682136E-2</v>
      </c>
      <c r="B9" s="54"/>
      <c r="D9" s="72">
        <v>2011731</v>
      </c>
      <c r="E9" s="72">
        <v>92077</v>
      </c>
      <c r="F9" s="72">
        <v>121520</v>
      </c>
      <c r="G9" s="72">
        <v>46883237</v>
      </c>
      <c r="J9" s="53">
        <f>GETPIVOTDATA("Sum of Likes",$D$8)/GETPIVOTDATA("Sum of Views",$D$8)</f>
        <v>4.2909387847942328E-2</v>
      </c>
      <c r="K9" s="58"/>
      <c r="L9" s="54"/>
    </row>
    <row r="12" spans="1:16" ht="15" thickBot="1" x14ac:dyDescent="0.35"/>
    <row r="13" spans="1:16" x14ac:dyDescent="0.3">
      <c r="A13" t="s">
        <v>86</v>
      </c>
      <c r="B13" t="s">
        <v>88</v>
      </c>
      <c r="D13" s="55" t="s">
        <v>89</v>
      </c>
      <c r="E13" s="59"/>
      <c r="F13" s="56"/>
      <c r="H13" s="49" t="s">
        <v>90</v>
      </c>
      <c r="I13" s="57"/>
      <c r="J13" s="50"/>
    </row>
    <row r="14" spans="1:16" ht="15" thickBot="1" x14ac:dyDescent="0.35">
      <c r="A14" s="72">
        <v>121520</v>
      </c>
      <c r="B14" s="72">
        <v>364</v>
      </c>
      <c r="D14" s="60">
        <f>GETPIVOTDATA("Sum of Comments",$A$13)/GETPIVOTDATA("Count of Content Category",$A$13)</f>
        <v>333.84615384615387</v>
      </c>
      <c r="E14" s="61"/>
      <c r="F14" s="62"/>
      <c r="H14" s="63">
        <f>GETPIVOTDATA("Sum of Shares",$D$8)/GETPIVOTDATA("Count of Content Category",$A$13)</f>
        <v>252.95879120879121</v>
      </c>
      <c r="I14" s="64"/>
      <c r="J14" s="65"/>
    </row>
    <row r="16" spans="1:16" ht="15" thickBot="1" x14ac:dyDescent="0.35"/>
    <row r="17" spans="1:5" x14ac:dyDescent="0.3">
      <c r="A17" s="49" t="s">
        <v>91</v>
      </c>
      <c r="B17" s="50"/>
      <c r="D17" t="s">
        <v>92</v>
      </c>
      <c r="E17" t="s">
        <v>93</v>
      </c>
    </row>
    <row r="18" spans="1:5" ht="15" thickBot="1" x14ac:dyDescent="0.35">
      <c r="A18" s="51">
        <f>((GETPIVOTDATA("Sum of New Subscribers",$D$17)-GETPIVOTDATA("Sum of Old Subscribers",$D$17))/GETPIVOTDATA("Sum of Old Subscribers",$D$17))</f>
        <v>9.0044757087965221E-2</v>
      </c>
      <c r="B18" s="52"/>
      <c r="D18" s="72">
        <v>127375</v>
      </c>
      <c r="E18" s="72">
        <v>116853</v>
      </c>
    </row>
  </sheetData>
  <mergeCells count="16">
    <mergeCell ref="F2:H2"/>
    <mergeCell ref="F3:H3"/>
    <mergeCell ref="N2:P2"/>
    <mergeCell ref="A2:C2"/>
    <mergeCell ref="A3:C3"/>
    <mergeCell ref="N3:P3"/>
    <mergeCell ref="A17:B17"/>
    <mergeCell ref="A18:B18"/>
    <mergeCell ref="A9:B9"/>
    <mergeCell ref="A8:B8"/>
    <mergeCell ref="J8:L8"/>
    <mergeCell ref="J9:L9"/>
    <mergeCell ref="D13:F13"/>
    <mergeCell ref="D14:F14"/>
    <mergeCell ref="H13:J13"/>
    <mergeCell ref="H14:J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88E47-A8BE-415D-AB88-2B7EE3456E1C}">
  <dimension ref="A1"/>
  <sheetViews>
    <sheetView showGridLines="0" zoomScale="90" zoomScaleNormal="90" workbookViewId="0">
      <selection activeCell="X6" sqref="X6"/>
    </sheetView>
  </sheetViews>
  <sheetFormatPr defaultRowHeight="14.4" x14ac:dyDescent="0.3"/>
  <sheetData/>
  <sheetProtection algorithmName="SHA-512" hashValue="mxeRIK6uLpGBeYJ52ycUEscmyvNHMuM32WJr+aE4B1iksmGmlKVORJk0+882eWZn67SejFAqtzhv3LvZeaV0OQ==" saltValue="SHwtHTAdcW0lpEsFwg2Ka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 V i d e o   D u r a t i o n < / s t r i n g > < / k e y > < v a l u e > < i n t > 1 6 0 < / i n t > < / v a l u e > < / i t e m > < i t e m > < k e y > < s t r i n g > V i d e o   D u r a t i o n ( M i n u t e s ) < / s t r i n g > < / k e y > < v a l u e > < i n t > 2 3 5 < / i n t > < / v a l u e > < / i t e m > < i t e m > < k e y > < s t r i n g > V i d e o   P u b l i s h   T i m e < / s t r i n g > < / k e y > < v a l u e > < i n t > 1 8 8 < / i n t > < / v a l u e > < / i t e m > < i t e m > < k e y > < s t r i n g > D a y s   S i n c e   P u b l i s h < / s t r i n g > < / k e y > < v a l u e > < i n t > 1 8 5 < / i n t > < / v a l u e > < / i t e m > < i t e m > < k e y > < s t r i n g > D a y < / s t r i n g > < / k e y > < v a l u e > < i n t > 7 3 < / i n t > < / v a l u e > < / i t e m > < i t e m > < k e y > < s t r i n g > M o n t h < / s t r i n g > < / k e y > < v a l u e > < i n t > 9 5 < / i n t > < / v a l u e > < / i t e m > < i t e m > < k e y > < s t r i n g > Y e a r < / s t r i n g > < / k e y > < v a l u e > < i n t > 7 6 < / i n t > < / v a l u e > < / i t e m > < i t e m > < k e y > < s t r i n g > D a y   o f   W e e k < / s t r i n g > < / k e y > < v a l u e > < i n t > 1 4 0 < / i n t > < / v a l u e > < / i t e m > < i t e m > < k e y > < s t r i n g > C o m m e n t s < / s t r i n g > < / k e y > < v a l u e > < i n t > 1 2 6 < / i n t > < / v a l u e > < / i t e m > < i t e m > < k e y > < s t r i n g > S h a r e s < / s t r i n g > < / k e y > < v a l u e > < i n t > 9 5 < / i n t > < / v a l u e > < / i t e m > < i t e m > < k e y > < s t r i n g > L i k e   R a t e   ( % ) < / s t r i n g > < / k e y > < v a l u e > < i n t > 1 4 0 < / i n t > < / v a l u e > < / i t e m > < i t e m > < k e y > < s t r i n g > L i k e s < / s t r i n g > < / k e y > < v a l u e > < i n t > 8 0 < / i n t > < / v a l u e > < / i t e m > < i t e m > < k e y > < s t r i n g > N e w   S u b s c r i b e r s < / s t r i n g > < / k e y > < v a l u e > < i n t > 1 7 2 < / i n t > < / v a l u e > < / i t e m > < i t e m > < k e y > < s t r i n g > A v e r a g e   V i e w   D u r a t i o n < / s t r i n g > < / k e y > < v a l u e > < i n t > 2 2 1 < / i n t > < / v a l u e > < / i t e m > < i t e m > < k e y > < s t r i n g > V i e w s < / s t r i n g > < / k e y > < v a l u e > < i n t > 8 9 < / i n t > < / v a l u e > < / i t e m > < i t e m > < k e y > < s t r i n g > W a t c h   T i m e   ( h o u r s ) < / s t r i n g > < / k e y > < v a l u e > < i n t > 1 9 4 < / i n t > < / v a l u e > < / i t e m > < i t e m > < k e y > < s t r i n g > S u b s c r i b e r s < / s t r i n g > < / k e y > < v a l u e > < i n t > 1 3 3 < / i n t > < / v a l u e > < / i t e m > < i t e m > < k e y > < s t r i n g > C o n t e n t   C a t e g o r y < / s t r i n g > < / k e y > < v a l u e > < i n t > 1 7 7 < / i n t > < / v a l u e > < / i t e m > < i t e m > < k e y > < s t r i n g > E n g a g e m e n t   R a t e < / s t r i n g > < / k e y > < v a l u e > < i n t > 1 7 6 < / i n t > < / v a l u e > < / i t e m > < i t e m > < k e y > < s t r i n g > V i d e o   D u r a t i o n   R a n g e s < / s t r i n g > < / k e y > < v a l u e > < i n t > 2 1 9 < / i n t > < / v a l u e > < / i t e m > < / C o l u m n W i d t h s > < C o l u m n D i s p l a y I n d e x > < i t e m > < k e y > < s t r i n g > I D < / s t r i n g > < / k e y > < v a l u e > < i n t > 0 < / i n t > < / v a l u e > < / i t e m > < i t e m > < k e y > < s t r i n g > V i d e o   D u r a t i o n < / s t r i n g > < / k e y > < v a l u e > < i n t > 1 < / i n t > < / v a l u e > < / i t e m > < i t e m > < k e y > < s t r i n g > V i d e o   D u r a t i o n ( M i n u t e s ) < / s t r i n g > < / k e y > < v a l u e > < i n t > 2 < / i n t > < / v a l u e > < / i t e m > < i t e m > < k e y > < s t r i n g > V i d e o   P u b l i s h   T i m e < / s t r i n g > < / k e y > < v a l u e > < i n t > 3 < / i n t > < / v a l u e > < / i t e m > < i t e m > < k e y > < s t r i n g > D a y s   S i n c e   P u b l i s h < / s t r i n g > < / k e y > < v a l u e > < i n t > 4 < / i n t > < / v a l u e > < / i t e m > < i t e m > < k e y > < s t r i n g > D a y < / s t r i n g > < / k e y > < v a l u e > < i n t > 5 < / i n t > < / v a l u e > < / i t e m > < i t e m > < k e y > < s t r i n g > M o n t h < / s t r i n g > < / k e y > < v a l u e > < i n t > 6 < / i n t > < / v a l u e > < / i t e m > < i t e m > < k e y > < s t r i n g > Y e a r < / s t r i n g > < / k e y > < v a l u e > < i n t > 7 < / i n t > < / v a l u e > < / i t e m > < i t e m > < k e y > < s t r i n g > D a y   o f   W e e k < / s t r i n g > < / k e y > < v a l u e > < i n t > 8 < / i n t > < / v a l u e > < / i t e m > < i t e m > < k e y > < s t r i n g > C o m m e n t s < / s t r i n g > < / k e y > < v a l u e > < i n t > 9 < / i n t > < / v a l u e > < / i t e m > < i t e m > < k e y > < s t r i n g > S h a r e s < / s t r i n g > < / k e y > < v a l u e > < i n t > 1 0 < / i n t > < / v a l u e > < / i t e m > < i t e m > < k e y > < s t r i n g > L i k e   R a t e   ( % ) < / s t r i n g > < / k e y > < v a l u e > < i n t > 1 1 < / i n t > < / v a l u e > < / i t e m > < i t e m > < k e y > < s t r i n g > L i k e s < / s t r i n g > < / k e y > < v a l u e > < i n t > 1 2 < / i n t > < / v a l u e > < / i t e m > < i t e m > < k e y > < s t r i n g > N e w   S u b s c r i b e r s < / s t r i n g > < / k e y > < v a l u e > < i n t > 1 3 < / i n t > < / v a l u e > < / i t e m > < i t e m > < k e y > < s t r i n g > A v e r a g e   V i e w   D u r a t i o n < / s t r i n g > < / k e y > < v a l u e > < i n t > 1 4 < / i n t > < / v a l u e > < / i t e m > < i t e m > < k e y > < s t r i n g > V i e w s < / s t r i n g > < / k e y > < v a l u e > < i n t > 1 5 < / i n t > < / v a l u e > < / i t e m > < i t e m > < k e y > < s t r i n g > W a t c h   T i m e   ( h o u r s ) < / s t r i n g > < / k e y > < v a l u e > < i n t > 1 6 < / i n t > < / v a l u e > < / i t e m > < i t e m > < k e y > < s t r i n g > S u b s c r i b e r s < / s t r i n g > < / k e y > < v a l u e > < i n t > 1 7 < / i n t > < / v a l u e > < / i t e m > < i t e m > < k e y > < s t r i n g > C o n t e n t   C a t e g o r y < / s t r i n g > < / k e y > < v a l u e > < i n t > 1 8 < / i n t > < / v a l u e > < / i t e m > < i t e m > < k e y > < s t r i n g > E n g a g e m e n t   R a t e < / s t r i n g > < / k e y > < v a l u e > < i n t > 1 9 < / i n t > < / v a l u e > < / i t e m > < i t e m > < k e y > < s t r i n g > V i d e o   D u r a t i o n   R a n g e s < / s t r i n g > < / k e y > < v a l u e > < i n t > 2 0 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P o w e r P i v o t V e r s i o n " > < C u s t o m C o n t e n t > < ! [ C D A T A [ 2 0 1 5 . 1 3 0 . 1 6 0 5 . 3 5 6 ] ] > < / 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 C o l u m n s \ V i d e o   D u r a t i o n < / K e y > < / a : K e y > < a : V a l u e   i : t y p e = " T a b l e W i d g e t B a s e V i e w S t a t e " / > < / a : K e y V a l u e O f D i a g r a m O b j e c t K e y a n y T y p e z b w N T n L X > < a : K e y V a l u e O f D i a g r a m O b j e c t K e y a n y T y p e z b w N T n L X > < a : K e y > < K e y > C o l u m n s \ V i d e o   D u r a t i o n ( M i n u t e s ) < / K e y > < / a : K e y > < a : V a l u e   i : t y p e = " T a b l e W i d g e t B a s e V i e w S t a t e " / > < / a : K e y V a l u e O f D i a g r a m O b j e c t K e y a n y T y p e z b w N T n L X > < a : K e y V a l u e O f D i a g r a m O b j e c t K e y a n y T y p e z b w N T n L X > < a : K e y > < K e y > C o l u m n s \ V i d e o   P u b l i s h   T i m e < / K e y > < / a : K e y > < a : V a l u e   i : t y p e = " T a b l e W i d g e t B a s e V i e w S t a t e " / > < / a : K e y V a l u e O f D i a g r a m O b j e c t K e y a n y T y p e z b w N T n L X > < a : K e y V a l u e O f D i a g r a m O b j e c t K e y a n y T y p e z b w N T n L X > < a : K e y > < K e y > C o l u m n s \ D a y s   S i n c e   P u b l i s h 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 C o l u m n s \ S h a r e s < / K e y > < / a : K e y > < a : V a l u e   i : t y p e = " T a b l e W i d g e t B a s e V i e w S t a t e " / > < / a : K e y V a l u e O f D i a g r a m O b j e c t K e y a n y T y p e z b w N T n L X > < a : K e y V a l u e O f D i a g r a m O b j e c t K e y a n y T y p e z b w N T n L X > < a : K e y > < K e y > C o l u m n s \ L i k e   R a t e   ( % ) < / K e y > < / a : K e y > < a : V a l u e   i : t y p e = " T a b l e W i d g e t B a s e V i e w S t a t e " / > < / a : K e y V a l u e O f D i a g r a m O b j e c t K e y a n y T y p e z b w N T n L X > < a : K e y V a l u e O f D i a g r a m O b j e c t K e y a n y T y p e z b w N T n L X > < a : K e y > < K e y > C o l u m n s \ L i k e s < / K e y > < / a : K e y > < a : V a l u e   i : t y p e = " T a b l e W i d g e t B a s e V i e w S t a t e " / > < / a : K e y V a l u e O f D i a g r a m O b j e c t K e y a n y T y p e z b w N T n L X > < a : K e y V a l u e O f D i a g r a m O b j e c t K e y a n y T y p e z b w N T n L X > < a : K e y > < K e y > C o l u m n s \ N e w   S u b s c r i b e r s < / K e y > < / a : K e y > < a : V a l u e   i : t y p e = " T a b l e W i d g e t B a s e V i e w S t a t e " / > < / a : K e y V a l u e O f D i a g r a m O b j e c t K e y a n y T y p e z b w N T n L X > < a : K e y V a l u e O f D i a g r a m O b j e c t K e y a n y T y p e z b w N T n L X > < a : K e y > < K e y > C o l u m n s \ A v e r a g e   V i e w   D u r a t i o n < / K e y > < / a : K e y > < a : V a l u e   i : t y p e = " T a b l e W i d g e t B a s e V i e w S t a t e " / > < / a : K e y V a l u e O f D i a g r a m O b j e c t K e y a n y T y p e z b w N T n L X > < a : K e y V a l u e O f D i a g r a m O b j e c t K e y a n y T y p e z b w N T n L X > < a : K e y > < K e y > C o l u m n s \ V i e w s < / K e y > < / a : K e y > < a : V a l u e   i : t y p e = " T a b l e W i d g e t B a s e V i e w S t a t e " / > < / a : K e y V a l u e O f D i a g r a m O b j e c t K e y a n y T y p e z b w N T n L X > < a : K e y V a l u e O f D i a g r a m O b j e c t K e y a n y T y p e z b w N T n L X > < a : K e y > < K e y > C o l u m n s \ W a t c h   T i m e   ( h o u r s ) < / K e y > < / a : K e y > < a : V a l u e   i : t y p e = " T a b l e W i d g e t B a s e V i e w S t a t e " / > < / a : K e y V a l u e O f D i a g r a m O b j e c t K e y a n y T y p e z b w N T n L X > < a : K e y V a l u e O f D i a g r a m O b j e c t K e y a n y T y p e z b w N T n L X > < a : K e y > < K e y > C o l u m n s \ S u b s c r i b e r s < / K e y > < / a : K e y > < a : V a l u e   i : t y p e = " T a b l e W i d g e t B a s e V i e w S t a t e " / > < / a : K e y V a l u e O f D i a g r a m O b j e c t K e y a n y T y p e z b w N T n L X > < a : K e y V a l u e O f D i a g r a m O b j e c t K e y a n y T y p e z b w N T n L X > < a : K e y > < K e y > C o l u m n s \ C o n t e n t   C a t e g o r y < / K e y > < / a : K e y > < a : V a l u e   i : t y p e = " T a b l e W i d g e t B a s e V i e w S t a t e " / > < / a : K e y V a l u e O f D i a g r a m O b j e c t K e y a n y T y p e z b w N T n L X > < a : K e y V a l u e O f D i a g r a m O b j e c t K e y a n y T y p e z b w N T n L X > < a : K e y > < K e y > C o l u m n s \ E n g a g e m e n t   R a t e < / K e y > < / a : K e y > < a : V a l u e   i : t y p e = " T a b l e W i d g e t B a s e V i e w S t a t e " / > < / a : K e y V a l u e O f D i a g r a m O b j e c t K e y a n y T y p e z b w N T n L X > < a : K e y V a l u e O f D i a g r a m O b j e c t K e y a n y T y p e z b w N T n L X > < a : K e y > < K e y > C o l u m n s \ V i d e o   D u r a t i o n   R a n g e s 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 2 0 2 5 - 0 1 - 2 5 T 2 0 : 3 8 : 2 0 . 6 0 6 5 8 8 5 + 0 5 : 3 0 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 C o l u m n s \ V i d e o   D u r a t i o n < / K e y > < / D i a g r a m O b j e c t K e y > < D i a g r a m O b j e c t K e y > < K e y > C o l u m n s \ V i d e o   D u r a t i o n ( M i n u t e s ) < / K e y > < / D i a g r a m O b j e c t K e y > < D i a g r a m O b j e c t K e y > < K e y > C o l u m n s \ V i d e o   P u b l i s h   T i m e < / K e y > < / D i a g r a m O b j e c t K e y > < D i a g r a m O b j e c t K e y > < K e y > C o l u m n s \ D a y s   S i n c e   P u b l i s h < / K e y > < / D i a g r a m O b j e c t K e y > < D i a g r a m O b j e c t K e y > < K e y > C o l u m n s \ D a y < / K e y > < / D i a g r a m O b j e c t K e y > < D i a g r a m O b j e c t K e y > < K e y > C o l u m n s \ M o n t h < / K e y > < / D i a g r a m O b j e c t K e y > < D i a g r a m O b j e c t K e y > < K e y > C o l u m n s \ Y e a r < / K e y > < / D i a g r a m O b j e c t K e y > < D i a g r a m O b j e c t K e y > < K e y > C o l u m n s \ D a y   o f   W e e k < / K e y > < / D i a g r a m O b j e c t K e y > < D i a g r a m O b j e c t K e y > < K e y > C o l u m n s \ C o m m e n t s < / K e y > < / D i a g r a m O b j e c t K e y > < D i a g r a m O b j e c t K e y > < K e y > C o l u m n s \ S h a r e s < / K e y > < / D i a g r a m O b j e c t K e y > < D i a g r a m O b j e c t K e y > < K e y > C o l u m n s \ L i k e   R a t e   ( % ) < / K e y > < / D i a g r a m O b j e c t K e y > < D i a g r a m O b j e c t K e y > < K e y > C o l u m n s \ L i k e s < / K e y > < / D i a g r a m O b j e c t K e y > < D i a g r a m O b j e c t K e y > < K e y > C o l u m n s \ N e w   S u b s c r i b e r s < / K e y > < / D i a g r a m O b j e c t K e y > < D i a g r a m O b j e c t K e y > < K e y > C o l u m n s \ A v e r a g e   V i e w   D u r a t i o n < / K e y > < / D i a g r a m O b j e c t K e y > < D i a g r a m O b j e c t K e y > < K e y > C o l u m n s \ V i e w s < / K e y > < / D i a g r a m O b j e c t K e y > < D i a g r a m O b j e c t K e y > < K e y > C o l u m n s \ W a t c h   T i m e   ( h o u r s ) < / K e y > < / D i a g r a m O b j e c t K e y > < D i a g r a m O b j e c t K e y > < K e y > C o l u m n s \ S u b s c r i b e r s < / K e y > < / D i a g r a m O b j e c t K e y > < D i a g r a m O b j e c t K e y > < K e y > C o l u m n s \ C o n t e n t   C a t e g o r y < / K e y > < / D i a g r a m O b j e c t K e y > < D i a g r a m O b j e c t K e y > < K e y > C o l u m n s \ E n g a g e m e n t   R a t e < / K e y > < / D i a g r a m O b j e c t K e y > < D i a g r a m O b j e c t K e y > < K e y > C o l u m n s \ V i d e o   D u r a t i o n   R a n g e s 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 C o l u m n s \ V i d e o   D u r a t i o n < / K e y > < / a : K e y > < a : V a l u e   i : t y p e = " M e a s u r e G r i d N o d e V i e w S t a t e " > < C o l u m n > 1 < / C o l u m n > < L a y e d O u t > t r u e < / L a y e d O u t > < / a : V a l u e > < / a : K e y V a l u e O f D i a g r a m O b j e c t K e y a n y T y p e z b w N T n L X > < a : K e y V a l u e O f D i a g r a m O b j e c t K e y a n y T y p e z b w N T n L X > < a : K e y > < K e y > C o l u m n s \ V i d e o   D u r a t i o n ( M i n u t e s ) < / K e y > < / a : K e y > < a : V a l u e   i : t y p e = " M e a s u r e G r i d N o d e V i e w S t a t e " > < C o l u m n > 2 < / C o l u m n > < L a y e d O u t > t r u e < / L a y e d O u t > < / a : V a l u e > < / a : K e y V a l u e O f D i a g r a m O b j e c t K e y a n y T y p e z b w N T n L X > < a : K e y V a l u e O f D i a g r a m O b j e c t K e y a n y T y p e z b w N T n L X > < a : K e y > < K e y > C o l u m n s \ V i d e o   P u b l i s h   T i m e < / K e y > < / a : K e y > < a : V a l u e   i : t y p e = " M e a s u r e G r i d N o d e V i e w S t a t e " > < C o l u m n > 3 < / C o l u m n > < L a y e d O u t > t r u e < / L a y e d O u t > < / a : V a l u e > < / a : K e y V a l u e O f D i a g r a m O b j e c t K e y a n y T y p e z b w N T n L X > < a : K e y V a l u e O f D i a g r a m O b j e c t K e y a n y T y p e z b w N T n L X > < a : K e y > < K e y > C o l u m n s \ D a y s   S i n c e   P u b l i s h < / 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 C o l u m n s \ C o m m e n t s < / K e y > < / a : K e y > < a : V a l u e   i : t y p e = " M e a s u r e G r i d N o d e V i e w S t a t e " > < C o l u m n > 9 < / C o l u m n > < L a y e d O u t > t r u e < / L a y e d O u t > < / a : V a l u e > < / a : K e y V a l u e O f D i a g r a m O b j e c t K e y a n y T y p e z b w N T n L X > < a : K e y V a l u e O f D i a g r a m O b j e c t K e y a n y T y p e z b w N T n L X > < a : K e y > < K e y > C o l u m n s \ S h a r e s < / K e y > < / a : K e y > < a : V a l u e   i : t y p e = " M e a s u r e G r i d N o d e V i e w S t a t e " > < C o l u m n > 1 0 < / C o l u m n > < L a y e d O u t > t r u e < / L a y e d O u t > < / a : V a l u e > < / a : K e y V a l u e O f D i a g r a m O b j e c t K e y a n y T y p e z b w N T n L X > < a : K e y V a l u e O f D i a g r a m O b j e c t K e y a n y T y p e z b w N T n L X > < a : K e y > < K e y > C o l u m n s \ L i k e   R a t e   ( % ) < / K e y > < / a : K e y > < a : V a l u e   i : t y p e = " M e a s u r e G r i d N o d e V i e w S t a t e " > < C o l u m n > 1 1 < / C o l u m n > < L a y e d O u t > t r u e < / L a y e d O u t > < / a : V a l u e > < / a : K e y V a l u e O f D i a g r a m O b j e c t K e y a n y T y p e z b w N T n L X > < a : K e y V a l u e O f D i a g r a m O b j e c t K e y a n y T y p e z b w N T n L X > < a : K e y > < K e y > C o l u m n s \ L i k e s < / K e y > < / a : K e y > < a : V a l u e   i : t y p e = " M e a s u r e G r i d N o d e V i e w S t a t e " > < C o l u m n > 1 2 < / C o l u m n > < L a y e d O u t > t r u e < / L a y e d O u t > < / a : V a l u e > < / a : K e y V a l u e O f D i a g r a m O b j e c t K e y a n y T y p e z b w N T n L X > < a : K e y V a l u e O f D i a g r a m O b j e c t K e y a n y T y p e z b w N T n L X > < a : K e y > < K e y > C o l u m n s \ N e w   S u b s c r i b e r s < / K e y > < / a : K e y > < a : V a l u e   i : t y p e = " M e a s u r e G r i d N o d e V i e w S t a t e " > < C o l u m n > 1 3 < / C o l u m n > < L a y e d O u t > t r u e < / L a y e d O u t > < / a : V a l u e > < / a : K e y V a l u e O f D i a g r a m O b j e c t K e y a n y T y p e z b w N T n L X > < a : K e y V a l u e O f D i a g r a m O b j e c t K e y a n y T y p e z b w N T n L X > < a : K e y > < K e y > C o l u m n s \ A v e r a g e   V i e w   D u r a t i o n < / K e y > < / a : K e y > < a : V a l u e   i : t y p e = " M e a s u r e G r i d N o d e V i e w S t a t e " > < C o l u m n > 1 4 < / C o l u m n > < L a y e d O u t > t r u e < / L a y e d O u t > < / a : V a l u e > < / a : K e y V a l u e O f D i a g r a m O b j e c t K e y a n y T y p e z b w N T n L X > < a : K e y V a l u e O f D i a g r a m O b j e c t K e y a n y T y p e z b w N T n L X > < a : K e y > < K e y > C o l u m n s \ V i e w s < / K e y > < / a : K e y > < a : V a l u e   i : t y p e = " M e a s u r e G r i d N o d e V i e w S t a t e " > < C o l u m n > 1 5 < / C o l u m n > < L a y e d O u t > t r u e < / L a y e d O u t > < / a : V a l u e > < / a : K e y V a l u e O f D i a g r a m O b j e c t K e y a n y T y p e z b w N T n L X > < a : K e y V a l u e O f D i a g r a m O b j e c t K e y a n y T y p e z b w N T n L X > < a : K e y > < K e y > C o l u m n s \ W a t c h   T i m e   ( h o u r s ) < / K e y > < / a : K e y > < a : V a l u e   i : t y p e = " M e a s u r e G r i d N o d e V i e w S t a t e " > < C o l u m n > 1 6 < / C o l u m n > < L a y e d O u t > t r u e < / L a y e d O u t > < / a : V a l u e > < / a : K e y V a l u e O f D i a g r a m O b j e c t K e y a n y T y p e z b w N T n L X > < a : K e y V a l u e O f D i a g r a m O b j e c t K e y a n y T y p e z b w N T n L X > < a : K e y > < K e y > C o l u m n s \ S u b s c r i b e r s < / K e y > < / a : K e y > < a : V a l u e   i : t y p e = " M e a s u r e G r i d N o d e V i e w S t a t e " > < C o l u m n > 1 7 < / C o l u m n > < L a y e d O u t > t r u e < / L a y e d O u t > < / a : V a l u e > < / a : K e y V a l u e O f D i a g r a m O b j e c t K e y a n y T y p e z b w N T n L X > < a : K e y V a l u e O f D i a g r a m O b j e c t K e y a n y T y p e z b w N T n L X > < a : K e y > < K e y > C o l u m n s \ C o n t e n t   C a t e g o r y < / K e y > < / a : K e y > < a : V a l u e   i : t y p e = " M e a s u r e G r i d N o d e V i e w S t a t e " > < C o l u m n > 1 8 < / C o l u m n > < L a y e d O u t > t r u e < / L a y e d O u t > < / a : V a l u e > < / a : K e y V a l u e O f D i a g r a m O b j e c t K e y a n y T y p e z b w N T n L X > < a : K e y V a l u e O f D i a g r a m O b j e c t K e y a n y T y p e z b w N T n L X > < a : K e y > < K e y > C o l u m n s \ E n g a g e m e n t   R a t e < / K e y > < / a : K e y > < a : V a l u e   i : t y p e = " M e a s u r e G r i d N o d e V i e w S t a t e " > < C o l u m n > 1 9 < / C o l u m n > < L a y e d O u t > t r u e < / L a y e d O u t > < / a : V a l u e > < / a : K e y V a l u e O f D i a g r a m O b j e c t K e y a n y T y p e z b w N T n L X > < a : K e y V a l u e O f D i a g r a m O b j e c t K e y a n y T y p e z b w N T n L X > < a : K e y > < K e y > C o l u m n s \ V i d e o   D u r a t i o n   R a n g e s < / K e y > < / a : K e y > < a : V a l u e   i : t y p e = " M e a s u r e G r i d N o d e V i e w S t a t e " > < C o l u m n > 2 0 < / C o l u m n > < L a y e d O u t > t r u e < / L a y e d O u t > < / a : V a l u 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6.xml>��< ? x m l   v e r s i o n = " 1 . 0 "   e n c o d i n g = " U T F - 1 6 " ? > < G e m i n i   x m l n s = " h t t p : / / g e m i n i / p i v o t c u s t o m i z a t i o n / C l i e n t W i n d o w X M L " > < C u s t o m C o n t e n t > < ! [ C D A T A [ T a b l e 1 ] ] > < / C u s t o m C o n t e n t > < / G e m i n i > 
</file>

<file path=customXml/item7.xml>��< ? x m l   v e r s i o n = " 1 . 0 "   e n c o d i n g = " U T F - 1 6 " ? > < G e m i n i   x m l n s = " h t t p : / / g e m i n i / p i v o t c u s t o m i z a t i o n / T a b l e O r d e r " > < C u s t o m C o n t e n t > < ! [ C D A T A [ T a b l e 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62B5D27-2D12-49FF-8401-F7C6E0CA75FF}">
  <ds:schemaRefs/>
</ds:datastoreItem>
</file>

<file path=customXml/itemProps10.xml><?xml version="1.0" encoding="utf-8"?>
<ds:datastoreItem xmlns:ds="http://schemas.openxmlformats.org/officeDocument/2006/customXml" ds:itemID="{580432F1-0F1D-4A06-82CB-80E7A0F423AB}">
  <ds:schemaRefs/>
</ds:datastoreItem>
</file>

<file path=customXml/itemProps11.xml><?xml version="1.0" encoding="utf-8"?>
<ds:datastoreItem xmlns:ds="http://schemas.openxmlformats.org/officeDocument/2006/customXml" ds:itemID="{CA539536-98D7-4D24-A7C1-20834696F382}">
  <ds:schemaRefs/>
</ds:datastoreItem>
</file>

<file path=customXml/itemProps12.xml><?xml version="1.0" encoding="utf-8"?>
<ds:datastoreItem xmlns:ds="http://schemas.openxmlformats.org/officeDocument/2006/customXml" ds:itemID="{82FC367F-CF37-43AF-AEDD-8E5D672527D5}">
  <ds:schemaRefs/>
</ds:datastoreItem>
</file>

<file path=customXml/itemProps13.xml><?xml version="1.0" encoding="utf-8"?>
<ds:datastoreItem xmlns:ds="http://schemas.openxmlformats.org/officeDocument/2006/customXml" ds:itemID="{DCE2F015-F7D4-4CF9-9F34-1CD4B6A58E13}">
  <ds:schemaRefs/>
</ds:datastoreItem>
</file>

<file path=customXml/itemProps14.xml><?xml version="1.0" encoding="utf-8"?>
<ds:datastoreItem xmlns:ds="http://schemas.openxmlformats.org/officeDocument/2006/customXml" ds:itemID="{C36BF55B-5A95-492F-9245-21F618F799D8}">
  <ds:schemaRefs/>
</ds:datastoreItem>
</file>

<file path=customXml/itemProps15.xml><?xml version="1.0" encoding="utf-8"?>
<ds:datastoreItem xmlns:ds="http://schemas.openxmlformats.org/officeDocument/2006/customXml" ds:itemID="{81328306-4549-468E-AE57-F24EE5869EC8}">
  <ds:schemaRefs/>
</ds:datastoreItem>
</file>

<file path=customXml/itemProps16.xml><?xml version="1.0" encoding="utf-8"?>
<ds:datastoreItem xmlns:ds="http://schemas.openxmlformats.org/officeDocument/2006/customXml" ds:itemID="{86B5740F-7C0A-4F66-837E-C5933CEBE2CE}">
  <ds:schemaRefs/>
</ds:datastoreItem>
</file>

<file path=customXml/itemProps2.xml><?xml version="1.0" encoding="utf-8"?>
<ds:datastoreItem xmlns:ds="http://schemas.openxmlformats.org/officeDocument/2006/customXml" ds:itemID="{188B0FBD-E039-4C25-959F-54354C798E27}">
  <ds:schemaRefs/>
</ds:datastoreItem>
</file>

<file path=customXml/itemProps3.xml><?xml version="1.0" encoding="utf-8"?>
<ds:datastoreItem xmlns:ds="http://schemas.openxmlformats.org/officeDocument/2006/customXml" ds:itemID="{3A737233-B055-4431-94E1-BC9EF2BB1398}">
  <ds:schemaRefs/>
</ds:datastoreItem>
</file>

<file path=customXml/itemProps4.xml><?xml version="1.0" encoding="utf-8"?>
<ds:datastoreItem xmlns:ds="http://schemas.openxmlformats.org/officeDocument/2006/customXml" ds:itemID="{7A2CF73F-278D-4573-B080-E09B783240D7}">
  <ds:schemaRefs/>
</ds:datastoreItem>
</file>

<file path=customXml/itemProps5.xml><?xml version="1.0" encoding="utf-8"?>
<ds:datastoreItem xmlns:ds="http://schemas.openxmlformats.org/officeDocument/2006/customXml" ds:itemID="{C0F75A6B-AA95-4C1B-BED3-9F78228447D3}">
  <ds:schemaRefs/>
</ds:datastoreItem>
</file>

<file path=customXml/itemProps6.xml><?xml version="1.0" encoding="utf-8"?>
<ds:datastoreItem xmlns:ds="http://schemas.openxmlformats.org/officeDocument/2006/customXml" ds:itemID="{9B423A66-0B51-48AE-B0C4-C403AFEF746B}">
  <ds:schemaRefs/>
</ds:datastoreItem>
</file>

<file path=customXml/itemProps7.xml><?xml version="1.0" encoding="utf-8"?>
<ds:datastoreItem xmlns:ds="http://schemas.openxmlformats.org/officeDocument/2006/customXml" ds:itemID="{18E358AD-AFD7-49E4-A476-FA450F585E17}">
  <ds:schemaRefs/>
</ds:datastoreItem>
</file>

<file path=customXml/itemProps8.xml><?xml version="1.0" encoding="utf-8"?>
<ds:datastoreItem xmlns:ds="http://schemas.openxmlformats.org/officeDocument/2006/customXml" ds:itemID="{13747363-9A90-489B-9CF7-8084BC52D3CD}">
  <ds:schemaRefs/>
</ds:datastoreItem>
</file>

<file path=customXml/itemProps9.xml><?xml version="1.0" encoding="utf-8"?>
<ds:datastoreItem xmlns:ds="http://schemas.openxmlformats.org/officeDocument/2006/customXml" ds:itemID="{FBB48E3B-5426-42D3-8A38-2822551AAB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Chart Requirements</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2025-01-22T16:20:09Z</dcterms:created>
  <dcterms:modified xsi:type="dcterms:W3CDTF">2025-01-26T13:35:43Z</dcterms:modified>
</cp:coreProperties>
</file>