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Report\2021\"/>
    </mc:Choice>
  </mc:AlternateContent>
  <bookViews>
    <workbookView xWindow="-120" yWindow="-120" windowWidth="24240" windowHeight="13140" activeTab="4"/>
  </bookViews>
  <sheets>
    <sheet name="Week 1" sheetId="1" r:id="rId1"/>
    <sheet name="Week 2" sheetId="2" r:id="rId2"/>
    <sheet name="Week 3" sheetId="3" r:id="rId3"/>
    <sheet name="Week 4" sheetId="4" r:id="rId4"/>
    <sheet name="BULANAN" sheetId="5" r:id="rId5"/>
    <sheet name="REKAP PRODUK &amp; SENTIMEN" sheetId="6" r:id="rId6"/>
    <sheet name="INTERVAL TRAFFIC" sheetId="8" r:id="rId7"/>
    <sheet name="DAILY TRAFFIC" sheetId="9" r:id="rId8"/>
    <sheet name="Agent Summary" sheetId="10" r:id="rId9"/>
    <sheet name="TOP 5 CCH" sheetId="7" r:id="rId10"/>
    <sheet name="SUMMARY" sheetId="11" r:id="rId11"/>
  </sheets>
  <definedNames>
    <definedName name="_xlnm._FilterDatabase" localSheetId="5" hidden="1">'REKAP PRODUK &amp; SENTIMEN'!$A$1:$M$236</definedName>
  </definedNames>
  <calcPr calcId="162913"/>
</workbook>
</file>

<file path=xl/calcChain.xml><?xml version="1.0" encoding="utf-8"?>
<calcChain xmlns="http://schemas.openxmlformats.org/spreadsheetml/2006/main">
  <c r="M226" i="6" l="1"/>
  <c r="M227" i="6"/>
  <c r="M228" i="6"/>
  <c r="M229" i="6"/>
  <c r="M230" i="6"/>
  <c r="M231" i="6"/>
  <c r="M232" i="6"/>
  <c r="M233" i="6"/>
  <c r="M234" i="6"/>
  <c r="M225" i="6"/>
  <c r="M224" i="6"/>
  <c r="M223" i="6"/>
  <c r="M222" i="6"/>
  <c r="M221" i="6"/>
  <c r="M220" i="6"/>
  <c r="M219" i="6"/>
  <c r="M218" i="6"/>
  <c r="M217" i="6"/>
  <c r="B290" i="5"/>
  <c r="C290" i="5"/>
  <c r="D290" i="5"/>
  <c r="E290" i="5"/>
  <c r="F290" i="5"/>
  <c r="G290" i="5"/>
  <c r="H290" i="5"/>
  <c r="I290" i="5"/>
  <c r="J290" i="5"/>
  <c r="K290" i="5"/>
  <c r="B291" i="5"/>
  <c r="C291" i="5"/>
  <c r="D291" i="5"/>
  <c r="E291" i="5"/>
  <c r="F291" i="5"/>
  <c r="G291" i="5"/>
  <c r="H291" i="5"/>
  <c r="I291" i="5"/>
  <c r="J291" i="5"/>
  <c r="K291" i="5"/>
  <c r="B292" i="5"/>
  <c r="C292" i="5"/>
  <c r="D292" i="5"/>
  <c r="E292" i="5"/>
  <c r="F292" i="5"/>
  <c r="G292" i="5"/>
  <c r="H292" i="5"/>
  <c r="I292" i="5"/>
  <c r="J292" i="5"/>
  <c r="K292" i="5"/>
  <c r="B293" i="5"/>
  <c r="C293" i="5"/>
  <c r="D293" i="5"/>
  <c r="E293" i="5"/>
  <c r="F293" i="5"/>
  <c r="G293" i="5"/>
  <c r="H293" i="5"/>
  <c r="I293" i="5"/>
  <c r="J293" i="5"/>
  <c r="K293" i="5"/>
  <c r="B294" i="5"/>
  <c r="C294" i="5"/>
  <c r="D294" i="5"/>
  <c r="E294" i="5"/>
  <c r="F294" i="5"/>
  <c r="G294" i="5"/>
  <c r="H294" i="5"/>
  <c r="I294" i="5"/>
  <c r="J294" i="5"/>
  <c r="K294" i="5"/>
  <c r="B295" i="5"/>
  <c r="C295" i="5"/>
  <c r="D295" i="5"/>
  <c r="E295" i="5"/>
  <c r="F295" i="5"/>
  <c r="G295" i="5"/>
  <c r="H295" i="5"/>
  <c r="I295" i="5"/>
  <c r="J295" i="5"/>
  <c r="K295" i="5"/>
  <c r="B296" i="5"/>
  <c r="C296" i="5"/>
  <c r="D296" i="5"/>
  <c r="E296" i="5"/>
  <c r="F296" i="5"/>
  <c r="G296" i="5"/>
  <c r="H296" i="5"/>
  <c r="I296" i="5"/>
  <c r="J296" i="5"/>
  <c r="K296" i="5"/>
  <c r="B297" i="5"/>
  <c r="C297" i="5"/>
  <c r="D297" i="5"/>
  <c r="E297" i="5"/>
  <c r="F297" i="5"/>
  <c r="G297" i="5"/>
  <c r="H297" i="5"/>
  <c r="I297" i="5"/>
  <c r="J297" i="5"/>
  <c r="K297" i="5"/>
  <c r="C289" i="5"/>
  <c r="D289" i="5"/>
  <c r="E289" i="5"/>
  <c r="F289" i="5"/>
  <c r="G289" i="5"/>
  <c r="H289" i="5"/>
  <c r="I289" i="5"/>
  <c r="J289" i="5"/>
  <c r="K289" i="5"/>
  <c r="B289" i="5"/>
  <c r="I308" i="4"/>
  <c r="F308" i="4"/>
  <c r="C308" i="4"/>
  <c r="A308" i="4"/>
  <c r="I308" i="3"/>
  <c r="F308" i="3"/>
  <c r="C308" i="3"/>
  <c r="A308" i="3"/>
  <c r="I308" i="2"/>
  <c r="F308" i="2"/>
  <c r="C308" i="2"/>
  <c r="A308" i="2"/>
  <c r="I308" i="1"/>
  <c r="F308" i="1"/>
  <c r="C308" i="1"/>
  <c r="A308" i="1"/>
  <c r="I308" i="5" l="1"/>
  <c r="O839" i="10"/>
  <c r="N839" i="10"/>
  <c r="M839" i="10"/>
  <c r="L839" i="10"/>
  <c r="T821" i="10" s="1"/>
  <c r="K839" i="10"/>
  <c r="I839" i="10"/>
  <c r="T817" i="10" s="1"/>
  <c r="H839" i="10"/>
  <c r="T820" i="10" s="1"/>
  <c r="G839" i="10"/>
  <c r="T819" i="10" s="1"/>
  <c r="F839" i="10"/>
  <c r="E839" i="10"/>
  <c r="T815" i="10" s="1"/>
  <c r="D839" i="10"/>
  <c r="T813" i="10" s="1"/>
  <c r="J820" i="10"/>
  <c r="J839" i="10" s="1"/>
  <c r="T822" i="10" s="1"/>
  <c r="T818" i="10"/>
  <c r="T816" i="10"/>
  <c r="T812" i="10"/>
  <c r="O809" i="10"/>
  <c r="N809" i="10"/>
  <c r="M809" i="10"/>
  <c r="L809" i="10"/>
  <c r="K809" i="10"/>
  <c r="I809" i="10"/>
  <c r="T787" i="10" s="1"/>
  <c r="H809" i="10"/>
  <c r="G809" i="10"/>
  <c r="T789" i="10" s="1"/>
  <c r="F809" i="10"/>
  <c r="E809" i="10"/>
  <c r="T785" i="10" s="1"/>
  <c r="D809" i="10"/>
  <c r="T783" i="10" s="1"/>
  <c r="T791" i="10"/>
  <c r="T790" i="10"/>
  <c r="T788" i="10"/>
  <c r="T786" i="10"/>
  <c r="J784" i="10"/>
  <c r="J809" i="10" s="1"/>
  <c r="T792" i="10" s="1"/>
  <c r="T782" i="10"/>
  <c r="O779" i="10"/>
  <c r="N779" i="10"/>
  <c r="M779" i="10"/>
  <c r="T756" i="10" s="1"/>
  <c r="L779" i="10"/>
  <c r="K779" i="10"/>
  <c r="I779" i="10"/>
  <c r="H779" i="10"/>
  <c r="G779" i="10"/>
  <c r="F779" i="10"/>
  <c r="T758" i="10" s="1"/>
  <c r="E779" i="10"/>
  <c r="D779" i="10"/>
  <c r="T753" i="10" s="1"/>
  <c r="J777" i="10"/>
  <c r="J773" i="10"/>
  <c r="J779" i="10" s="1"/>
  <c r="T762" i="10" s="1"/>
  <c r="T761" i="10"/>
  <c r="T760" i="10"/>
  <c r="T759" i="10"/>
  <c r="T757" i="10"/>
  <c r="T755" i="10"/>
  <c r="T752" i="10"/>
  <c r="O749" i="10"/>
  <c r="N749" i="10"/>
  <c r="M749" i="10"/>
  <c r="L749" i="10"/>
  <c r="K749" i="10"/>
  <c r="I749" i="10"/>
  <c r="T727" i="10" s="1"/>
  <c r="H749" i="10"/>
  <c r="G749" i="10"/>
  <c r="F749" i="10"/>
  <c r="T728" i="10" s="1"/>
  <c r="E749" i="10"/>
  <c r="T725" i="10" s="1"/>
  <c r="D749" i="10"/>
  <c r="J745" i="10"/>
  <c r="J739" i="10"/>
  <c r="T731" i="10"/>
  <c r="T730" i="10"/>
  <c r="T729" i="10"/>
  <c r="T726" i="10"/>
  <c r="T723" i="10"/>
  <c r="T722" i="10"/>
  <c r="O719" i="10"/>
  <c r="N719" i="10"/>
  <c r="M719" i="10"/>
  <c r="T696" i="10" s="1"/>
  <c r="L719" i="10"/>
  <c r="K719" i="10"/>
  <c r="I719" i="10"/>
  <c r="H719" i="10"/>
  <c r="G719" i="10"/>
  <c r="T699" i="10" s="1"/>
  <c r="F719" i="10"/>
  <c r="T698" i="10" s="1"/>
  <c r="E719" i="10"/>
  <c r="D719" i="10"/>
  <c r="J716" i="10"/>
  <c r="T701" i="10"/>
  <c r="J701" i="10"/>
  <c r="J719" i="10" s="1"/>
  <c r="T702" i="10" s="1"/>
  <c r="T700" i="10"/>
  <c r="T697" i="10"/>
  <c r="T695" i="10"/>
  <c r="T693" i="10"/>
  <c r="T692" i="10"/>
  <c r="O689" i="10"/>
  <c r="N689" i="10"/>
  <c r="M689" i="10"/>
  <c r="L689" i="10"/>
  <c r="K689" i="10"/>
  <c r="J689" i="10"/>
  <c r="T672" i="10" s="1"/>
  <c r="I689" i="10"/>
  <c r="H689" i="10"/>
  <c r="G689" i="10"/>
  <c r="F689" i="10"/>
  <c r="T668" i="10" s="1"/>
  <c r="E689" i="10"/>
  <c r="D689" i="10"/>
  <c r="T663" i="10" s="1"/>
  <c r="T671" i="10"/>
  <c r="T670" i="10"/>
  <c r="T669" i="10"/>
  <c r="T667" i="10"/>
  <c r="T666" i="10"/>
  <c r="T665" i="10"/>
  <c r="T662" i="10"/>
  <c r="O659" i="10"/>
  <c r="N659" i="10"/>
  <c r="M659" i="10"/>
  <c r="L659" i="10"/>
  <c r="T642" i="10" s="1"/>
  <c r="K659" i="10"/>
  <c r="J659" i="10"/>
  <c r="T643" i="10" s="1"/>
  <c r="I659" i="10"/>
  <c r="H659" i="10"/>
  <c r="T641" i="10" s="1"/>
  <c r="G659" i="10"/>
  <c r="F659" i="10"/>
  <c r="T639" i="10" s="1"/>
  <c r="E659" i="10"/>
  <c r="D659" i="10"/>
  <c r="T634" i="10" s="1"/>
  <c r="T640" i="10"/>
  <c r="T638" i="10"/>
  <c r="T637" i="10"/>
  <c r="T636" i="10"/>
  <c r="T633" i="10"/>
  <c r="O629" i="10"/>
  <c r="N629" i="10"/>
  <c r="M629" i="10"/>
  <c r="T606" i="10" s="1"/>
  <c r="L629" i="10"/>
  <c r="K629" i="10"/>
  <c r="J629" i="10"/>
  <c r="T612" i="10" s="1"/>
  <c r="I629" i="10"/>
  <c r="T607" i="10" s="1"/>
  <c r="H629" i="10"/>
  <c r="G629" i="10"/>
  <c r="F629" i="10"/>
  <c r="T608" i="10" s="1"/>
  <c r="E629" i="10"/>
  <c r="T605" i="10" s="1"/>
  <c r="D629" i="10"/>
  <c r="T611" i="10"/>
  <c r="T610" i="10"/>
  <c r="T609" i="10"/>
  <c r="T603" i="10"/>
  <c r="T602" i="10"/>
  <c r="O599" i="10"/>
  <c r="N599" i="10"/>
  <c r="M599" i="10"/>
  <c r="T576" i="10" s="1"/>
  <c r="L599" i="10"/>
  <c r="T581" i="10" s="1"/>
  <c r="K599" i="10"/>
  <c r="J599" i="10"/>
  <c r="I599" i="10"/>
  <c r="T577" i="10" s="1"/>
  <c r="H599" i="10"/>
  <c r="T580" i="10" s="1"/>
  <c r="G599" i="10"/>
  <c r="T579" i="10" s="1"/>
  <c r="F599" i="10"/>
  <c r="E599" i="10"/>
  <c r="T575" i="10" s="1"/>
  <c r="D599" i="10"/>
  <c r="T573" i="10" s="1"/>
  <c r="T582" i="10"/>
  <c r="T578" i="10"/>
  <c r="T572" i="10"/>
  <c r="O569" i="10"/>
  <c r="N569" i="10"/>
  <c r="M569" i="10"/>
  <c r="L569" i="10"/>
  <c r="T551" i="10" s="1"/>
  <c r="K569" i="10"/>
  <c r="J569" i="10"/>
  <c r="T552" i="10" s="1"/>
  <c r="I569" i="10"/>
  <c r="H569" i="10"/>
  <c r="T550" i="10" s="1"/>
  <c r="G569" i="10"/>
  <c r="F569" i="10"/>
  <c r="T548" i="10" s="1"/>
  <c r="E569" i="10"/>
  <c r="D569" i="10"/>
  <c r="T543" i="10" s="1"/>
  <c r="T549" i="10"/>
  <c r="T547" i="10"/>
  <c r="T546" i="10"/>
  <c r="T545" i="10"/>
  <c r="T542" i="10"/>
  <c r="O539" i="10"/>
  <c r="N539" i="10"/>
  <c r="M539" i="10"/>
  <c r="L539" i="10"/>
  <c r="T521" i="10" s="1"/>
  <c r="K539" i="10"/>
  <c r="J539" i="10"/>
  <c r="I539" i="10"/>
  <c r="H539" i="10"/>
  <c r="T520" i="10" s="1"/>
  <c r="G539" i="10"/>
  <c r="F539" i="10"/>
  <c r="T518" i="10" s="1"/>
  <c r="E539" i="10"/>
  <c r="D539" i="10"/>
  <c r="T513" i="10" s="1"/>
  <c r="T522" i="10"/>
  <c r="T519" i="10"/>
  <c r="T517" i="10"/>
  <c r="T516" i="10"/>
  <c r="T515" i="10"/>
  <c r="T512" i="10"/>
  <c r="O509" i="10"/>
  <c r="N509" i="10"/>
  <c r="M509" i="10"/>
  <c r="L509" i="10"/>
  <c r="K509" i="10"/>
  <c r="J509" i="10"/>
  <c r="T492" i="10" s="1"/>
  <c r="I509" i="10"/>
  <c r="H509" i="10"/>
  <c r="G509" i="10"/>
  <c r="T489" i="10" s="1"/>
  <c r="F509" i="10"/>
  <c r="T488" i="10" s="1"/>
  <c r="E509" i="10"/>
  <c r="D509" i="10"/>
  <c r="T491" i="10"/>
  <c r="T490" i="10"/>
  <c r="T487" i="10"/>
  <c r="T486" i="10"/>
  <c r="T485" i="10"/>
  <c r="T483" i="10"/>
  <c r="T482" i="10"/>
  <c r="O479" i="10"/>
  <c r="N479" i="10"/>
  <c r="M479" i="10"/>
  <c r="L479" i="10"/>
  <c r="T461" i="10" s="1"/>
  <c r="K479" i="10"/>
  <c r="J479" i="10"/>
  <c r="I479" i="10"/>
  <c r="H479" i="10"/>
  <c r="T460" i="10" s="1"/>
  <c r="G479" i="10"/>
  <c r="T459" i="10" s="1"/>
  <c r="F479" i="10"/>
  <c r="E479" i="10"/>
  <c r="T455" i="10" s="1"/>
  <c r="D479" i="10"/>
  <c r="T453" i="10" s="1"/>
  <c r="T462" i="10"/>
  <c r="T458" i="10"/>
  <c r="T457" i="10"/>
  <c r="T456" i="10"/>
  <c r="T452" i="10"/>
  <c r="O449" i="10"/>
  <c r="N449" i="10"/>
  <c r="M449" i="10"/>
  <c r="L449" i="10"/>
  <c r="K449" i="10"/>
  <c r="J449" i="10"/>
  <c r="T432" i="10" s="1"/>
  <c r="I449" i="10"/>
  <c r="H449" i="10"/>
  <c r="G449" i="10"/>
  <c r="F449" i="10"/>
  <c r="T428" i="10" s="1"/>
  <c r="E449" i="10"/>
  <c r="D449" i="10"/>
  <c r="T431" i="10"/>
  <c r="T430" i="10"/>
  <c r="T429" i="10"/>
  <c r="T427" i="10"/>
  <c r="T426" i="10"/>
  <c r="T425" i="10"/>
  <c r="T423" i="10"/>
  <c r="T422" i="10"/>
  <c r="O419" i="10"/>
  <c r="N419" i="10"/>
  <c r="M419" i="10"/>
  <c r="L419" i="10"/>
  <c r="T401" i="10" s="1"/>
  <c r="K419" i="10"/>
  <c r="J419" i="10"/>
  <c r="T402" i="10" s="1"/>
  <c r="I419" i="10"/>
  <c r="H419" i="10"/>
  <c r="T400" i="10" s="1"/>
  <c r="G419" i="10"/>
  <c r="F419" i="10"/>
  <c r="T398" i="10" s="1"/>
  <c r="E419" i="10"/>
  <c r="D419" i="10"/>
  <c r="T393" i="10" s="1"/>
  <c r="T399" i="10"/>
  <c r="T397" i="10"/>
  <c r="T396" i="10"/>
  <c r="T395" i="10"/>
  <c r="T392" i="10"/>
  <c r="O389" i="10"/>
  <c r="N389" i="10"/>
  <c r="M389" i="10"/>
  <c r="T366" i="10" s="1"/>
  <c r="L389" i="10"/>
  <c r="K389" i="10"/>
  <c r="J389" i="10"/>
  <c r="T372" i="10" s="1"/>
  <c r="I389" i="10"/>
  <c r="T367" i="10" s="1"/>
  <c r="H389" i="10"/>
  <c r="G389" i="10"/>
  <c r="F389" i="10"/>
  <c r="T368" i="10" s="1"/>
  <c r="E389" i="10"/>
  <c r="T365" i="10" s="1"/>
  <c r="D389" i="10"/>
  <c r="T363" i="10" s="1"/>
  <c r="T371" i="10"/>
  <c r="T370" i="10"/>
  <c r="T369" i="10"/>
  <c r="T362" i="10"/>
  <c r="O359" i="10"/>
  <c r="N359" i="10"/>
  <c r="M359" i="10"/>
  <c r="L359" i="10"/>
  <c r="T341" i="10" s="1"/>
  <c r="K359" i="10"/>
  <c r="J359" i="10"/>
  <c r="I359" i="10"/>
  <c r="H359" i="10"/>
  <c r="T340" i="10" s="1"/>
  <c r="G359" i="10"/>
  <c r="F359" i="10"/>
  <c r="T338" i="10" s="1"/>
  <c r="E359" i="10"/>
  <c r="D359" i="10"/>
  <c r="T333" i="10" s="1"/>
  <c r="T342" i="10"/>
  <c r="T339" i="10"/>
  <c r="T337" i="10"/>
  <c r="T336" i="10"/>
  <c r="T335" i="10"/>
  <c r="T332" i="10"/>
  <c r="O329" i="10"/>
  <c r="N329" i="10"/>
  <c r="M329" i="10"/>
  <c r="L329" i="10"/>
  <c r="K329" i="10"/>
  <c r="J329" i="10"/>
  <c r="T312" i="10" s="1"/>
  <c r="I329" i="10"/>
  <c r="H329" i="10"/>
  <c r="G329" i="10"/>
  <c r="F329" i="10"/>
  <c r="T308" i="10" s="1"/>
  <c r="E329" i="10"/>
  <c r="D329" i="10"/>
  <c r="T311" i="10"/>
  <c r="T310" i="10"/>
  <c r="T309" i="10"/>
  <c r="T307" i="10"/>
  <c r="T306" i="10"/>
  <c r="T305" i="10"/>
  <c r="T303" i="10"/>
  <c r="T302" i="10"/>
  <c r="O299" i="10"/>
  <c r="N299" i="10"/>
  <c r="M299" i="10"/>
  <c r="L299" i="10"/>
  <c r="T281" i="10" s="1"/>
  <c r="K299" i="10"/>
  <c r="J299" i="10"/>
  <c r="T282" i="10" s="1"/>
  <c r="I299" i="10"/>
  <c r="H299" i="10"/>
  <c r="T280" i="10" s="1"/>
  <c r="G299" i="10"/>
  <c r="F299" i="10"/>
  <c r="T278" i="10" s="1"/>
  <c r="E299" i="10"/>
  <c r="D299" i="10"/>
  <c r="T273" i="10" s="1"/>
  <c r="T279" i="10"/>
  <c r="T277" i="10"/>
  <c r="T276" i="10"/>
  <c r="T275" i="10"/>
  <c r="T272" i="10"/>
  <c r="O269" i="10"/>
  <c r="N269" i="10"/>
  <c r="M269" i="10"/>
  <c r="T246" i="10" s="1"/>
  <c r="L269" i="10"/>
  <c r="K269" i="10"/>
  <c r="J269" i="10"/>
  <c r="T252" i="10" s="1"/>
  <c r="I269" i="10"/>
  <c r="T247" i="10" s="1"/>
  <c r="H269" i="10"/>
  <c r="G269" i="10"/>
  <c r="F269" i="10"/>
  <c r="T248" i="10" s="1"/>
  <c r="E269" i="10"/>
  <c r="T245" i="10" s="1"/>
  <c r="D269" i="10"/>
  <c r="T251" i="10"/>
  <c r="T250" i="10"/>
  <c r="T249" i="10"/>
  <c r="T243" i="10"/>
  <c r="T242" i="10"/>
  <c r="O239" i="10"/>
  <c r="N239" i="10"/>
  <c r="M239" i="10"/>
  <c r="T216" i="10" s="1"/>
  <c r="L239" i="10"/>
  <c r="T221" i="10" s="1"/>
  <c r="K239" i="10"/>
  <c r="J239" i="10"/>
  <c r="I239" i="10"/>
  <c r="T217" i="10" s="1"/>
  <c r="H239" i="10"/>
  <c r="T220" i="10" s="1"/>
  <c r="G239" i="10"/>
  <c r="T219" i="10" s="1"/>
  <c r="F239" i="10"/>
  <c r="E239" i="10"/>
  <c r="T215" i="10" s="1"/>
  <c r="D239" i="10"/>
  <c r="T213" i="10" s="1"/>
  <c r="T222" i="10"/>
  <c r="T218" i="10"/>
  <c r="T212" i="10"/>
  <c r="O209" i="10"/>
  <c r="N209" i="10"/>
  <c r="M209" i="10"/>
  <c r="L209" i="10"/>
  <c r="T191" i="10" s="1"/>
  <c r="K209" i="10"/>
  <c r="J209" i="10"/>
  <c r="T192" i="10" s="1"/>
  <c r="I209" i="10"/>
  <c r="H209" i="10"/>
  <c r="T190" i="10" s="1"/>
  <c r="G209" i="10"/>
  <c r="F209" i="10"/>
  <c r="T188" i="10" s="1"/>
  <c r="E209" i="10"/>
  <c r="D209" i="10"/>
  <c r="T183" i="10" s="1"/>
  <c r="T189" i="10"/>
  <c r="T187" i="10"/>
  <c r="T186" i="10"/>
  <c r="T185" i="10"/>
  <c r="T182" i="10"/>
  <c r="O179" i="10"/>
  <c r="N179" i="10"/>
  <c r="M179" i="10"/>
  <c r="L179" i="10"/>
  <c r="T161" i="10" s="1"/>
  <c r="K179" i="10"/>
  <c r="J179" i="10"/>
  <c r="I179" i="10"/>
  <c r="H179" i="10"/>
  <c r="T160" i="10" s="1"/>
  <c r="G179" i="10"/>
  <c r="T159" i="10" s="1"/>
  <c r="F179" i="10"/>
  <c r="T158" i="10" s="1"/>
  <c r="E179" i="10"/>
  <c r="D179" i="10"/>
  <c r="T153" i="10" s="1"/>
  <c r="T162" i="10"/>
  <c r="T157" i="10"/>
  <c r="T156" i="10"/>
  <c r="T155" i="10"/>
  <c r="T152" i="10"/>
  <c r="O149" i="10"/>
  <c r="N149" i="10"/>
  <c r="M149" i="10"/>
  <c r="T126" i="10" s="1"/>
  <c r="L149" i="10"/>
  <c r="K149" i="10"/>
  <c r="J149" i="10"/>
  <c r="T132" i="10" s="1"/>
  <c r="I149" i="10"/>
  <c r="T127" i="10" s="1"/>
  <c r="H149" i="10"/>
  <c r="G149" i="10"/>
  <c r="F149" i="10"/>
  <c r="T128" i="10" s="1"/>
  <c r="E149" i="10"/>
  <c r="T125" i="10" s="1"/>
  <c r="D149" i="10"/>
  <c r="T131" i="10"/>
  <c r="T130" i="10"/>
  <c r="T129" i="10"/>
  <c r="T123" i="10"/>
  <c r="T122" i="10"/>
  <c r="O119" i="10"/>
  <c r="N119" i="10"/>
  <c r="M119" i="10"/>
  <c r="T96" i="10" s="1"/>
  <c r="L119" i="10"/>
  <c r="T101" i="10" s="1"/>
  <c r="K119" i="10"/>
  <c r="J119" i="10"/>
  <c r="I119" i="10"/>
  <c r="T97" i="10" s="1"/>
  <c r="H119" i="10"/>
  <c r="T100" i="10" s="1"/>
  <c r="G119" i="10"/>
  <c r="T99" i="10" s="1"/>
  <c r="F119" i="10"/>
  <c r="E119" i="10"/>
  <c r="T95" i="10" s="1"/>
  <c r="D119" i="10"/>
  <c r="T93" i="10" s="1"/>
  <c r="T102" i="10"/>
  <c r="T98" i="10"/>
  <c r="T92" i="10"/>
  <c r="O89" i="10"/>
  <c r="N89" i="10"/>
  <c r="M89" i="10"/>
  <c r="L89" i="10"/>
  <c r="T71" i="10" s="1"/>
  <c r="K89" i="10"/>
  <c r="J89" i="10"/>
  <c r="T72" i="10" s="1"/>
  <c r="I89" i="10"/>
  <c r="H89" i="10"/>
  <c r="T70" i="10" s="1"/>
  <c r="G89" i="10"/>
  <c r="F89" i="10"/>
  <c r="T68" i="10" s="1"/>
  <c r="E89" i="10"/>
  <c r="D89" i="10"/>
  <c r="T63" i="10" s="1"/>
  <c r="T69" i="10"/>
  <c r="T67" i="10"/>
  <c r="T66" i="10"/>
  <c r="T65" i="10"/>
  <c r="T62" i="10"/>
  <c r="O59" i="10"/>
  <c r="N59" i="10"/>
  <c r="M59" i="10"/>
  <c r="L59" i="10"/>
  <c r="T41" i="10" s="1"/>
  <c r="K59" i="10"/>
  <c r="J59" i="10"/>
  <c r="I59" i="10"/>
  <c r="H59" i="10"/>
  <c r="T40" i="10" s="1"/>
  <c r="G59" i="10"/>
  <c r="F59" i="10"/>
  <c r="T38" i="10" s="1"/>
  <c r="E59" i="10"/>
  <c r="D59" i="10"/>
  <c r="T33" i="10" s="1"/>
  <c r="T42" i="10"/>
  <c r="T39" i="10"/>
  <c r="T37" i="10"/>
  <c r="T36" i="10"/>
  <c r="T35" i="10"/>
  <c r="T32" i="10"/>
  <c r="O29" i="10"/>
  <c r="N29" i="10"/>
  <c r="M29" i="10"/>
  <c r="L29" i="10"/>
  <c r="K29" i="10"/>
  <c r="J29" i="10"/>
  <c r="T12" i="10" s="1"/>
  <c r="I29" i="10"/>
  <c r="H29" i="10"/>
  <c r="G29" i="10"/>
  <c r="T9" i="10" s="1"/>
  <c r="F29" i="10"/>
  <c r="T8" i="10" s="1"/>
  <c r="E29" i="10"/>
  <c r="D29" i="10"/>
  <c r="T11" i="10"/>
  <c r="T10" i="10"/>
  <c r="T7" i="10"/>
  <c r="T6" i="10"/>
  <c r="T5" i="10"/>
  <c r="T3" i="10"/>
  <c r="T2" i="10"/>
  <c r="M208" i="6"/>
  <c r="B134" i="5"/>
  <c r="C134" i="5"/>
  <c r="D134" i="5"/>
  <c r="E134" i="5"/>
  <c r="F134" i="5"/>
  <c r="G134" i="5"/>
  <c r="H134" i="5"/>
  <c r="I134" i="5"/>
  <c r="J134" i="5"/>
  <c r="K134" i="5"/>
  <c r="B135" i="5"/>
  <c r="C135" i="5"/>
  <c r="D135" i="5"/>
  <c r="E135" i="5"/>
  <c r="F135" i="5"/>
  <c r="G135" i="5"/>
  <c r="H135" i="5"/>
  <c r="I135" i="5"/>
  <c r="J135" i="5"/>
  <c r="K135" i="5"/>
  <c r="B136" i="5"/>
  <c r="C136" i="5"/>
  <c r="D136" i="5"/>
  <c r="E136" i="5"/>
  <c r="F136" i="5"/>
  <c r="G136" i="5"/>
  <c r="H136" i="5"/>
  <c r="I136" i="5"/>
  <c r="J136" i="5"/>
  <c r="K136" i="5"/>
  <c r="B137" i="5"/>
  <c r="C137" i="5"/>
  <c r="D137" i="5"/>
  <c r="E137" i="5"/>
  <c r="F137" i="5"/>
  <c r="G137" i="5"/>
  <c r="H137" i="5"/>
  <c r="I137" i="5"/>
  <c r="J137" i="5"/>
  <c r="K137" i="5"/>
  <c r="B138" i="5"/>
  <c r="C138" i="5"/>
  <c r="D138" i="5"/>
  <c r="E138" i="5"/>
  <c r="F138" i="5"/>
  <c r="G138" i="5"/>
  <c r="H138" i="5"/>
  <c r="I138" i="5"/>
  <c r="J138" i="5"/>
  <c r="K138" i="5"/>
  <c r="B139" i="5"/>
  <c r="C139" i="5"/>
  <c r="D139" i="5"/>
  <c r="E139" i="5"/>
  <c r="F139" i="5"/>
  <c r="G139" i="5"/>
  <c r="H139" i="5"/>
  <c r="I139" i="5"/>
  <c r="J139" i="5"/>
  <c r="K139" i="5"/>
  <c r="B140" i="5"/>
  <c r="C140" i="5"/>
  <c r="D140" i="5"/>
  <c r="E140" i="5"/>
  <c r="F140" i="5"/>
  <c r="G140" i="5"/>
  <c r="H140" i="5"/>
  <c r="I140" i="5"/>
  <c r="J140" i="5"/>
  <c r="K140" i="5"/>
  <c r="B141" i="5"/>
  <c r="C141" i="5"/>
  <c r="D141" i="5"/>
  <c r="E141" i="5"/>
  <c r="F141" i="5"/>
  <c r="G141" i="5"/>
  <c r="H141" i="5"/>
  <c r="I141" i="5"/>
  <c r="J141" i="5"/>
  <c r="K141" i="5"/>
  <c r="B142" i="5"/>
  <c r="C142" i="5"/>
  <c r="D142" i="5"/>
  <c r="E142" i="5"/>
  <c r="F142" i="5"/>
  <c r="G142" i="5"/>
  <c r="H142" i="5"/>
  <c r="I142" i="5"/>
  <c r="J142" i="5"/>
  <c r="K142" i="5"/>
  <c r="B143" i="5"/>
  <c r="C143" i="5"/>
  <c r="D143" i="5"/>
  <c r="E143" i="5"/>
  <c r="F143" i="5"/>
  <c r="G143" i="5"/>
  <c r="H143" i="5"/>
  <c r="I143" i="5"/>
  <c r="J143" i="5"/>
  <c r="K143" i="5"/>
  <c r="B144" i="5"/>
  <c r="C144" i="5"/>
  <c r="D144" i="5"/>
  <c r="E144" i="5"/>
  <c r="F144" i="5"/>
  <c r="G144" i="5"/>
  <c r="H144" i="5"/>
  <c r="I144" i="5"/>
  <c r="J144" i="5"/>
  <c r="K144" i="5"/>
  <c r="B145" i="5"/>
  <c r="C145" i="5"/>
  <c r="D145" i="5"/>
  <c r="E145" i="5"/>
  <c r="F145" i="5"/>
  <c r="G145" i="5"/>
  <c r="H145" i="5"/>
  <c r="I145" i="5"/>
  <c r="J145" i="5"/>
  <c r="K145" i="5"/>
  <c r="B146" i="5"/>
  <c r="C146" i="5"/>
  <c r="D146" i="5"/>
  <c r="E146" i="5"/>
  <c r="F146" i="5"/>
  <c r="G146" i="5"/>
  <c r="H146" i="5"/>
  <c r="I146" i="5"/>
  <c r="J146" i="5"/>
  <c r="K146" i="5"/>
  <c r="B147" i="5"/>
  <c r="C147" i="5"/>
  <c r="D147" i="5"/>
  <c r="E147" i="5"/>
  <c r="F147" i="5"/>
  <c r="G147" i="5"/>
  <c r="H147" i="5"/>
  <c r="I147" i="5"/>
  <c r="J147" i="5"/>
  <c r="K147" i="5"/>
  <c r="B148" i="5"/>
  <c r="C148" i="5"/>
  <c r="D148" i="5"/>
  <c r="E148" i="5"/>
  <c r="F148" i="5"/>
  <c r="G148" i="5"/>
  <c r="H148" i="5"/>
  <c r="I148" i="5"/>
  <c r="J148" i="5"/>
  <c r="K148" i="5"/>
  <c r="B149" i="5"/>
  <c r="C149" i="5"/>
  <c r="D149" i="5"/>
  <c r="E149" i="5"/>
  <c r="F149" i="5"/>
  <c r="G149" i="5"/>
  <c r="H149" i="5"/>
  <c r="I149" i="5"/>
  <c r="J149" i="5"/>
  <c r="K149" i="5"/>
  <c r="B150" i="5"/>
  <c r="C150" i="5"/>
  <c r="D150" i="5"/>
  <c r="E150" i="5"/>
  <c r="F150" i="5"/>
  <c r="G150" i="5"/>
  <c r="H150" i="5"/>
  <c r="I150" i="5"/>
  <c r="J150" i="5"/>
  <c r="K150" i="5"/>
  <c r="B151" i="5"/>
  <c r="C151" i="5"/>
  <c r="D151" i="5"/>
  <c r="E151" i="5"/>
  <c r="F151" i="5"/>
  <c r="G151" i="5"/>
  <c r="H151" i="5"/>
  <c r="I151" i="5"/>
  <c r="J151" i="5"/>
  <c r="K151" i="5"/>
  <c r="B152" i="5"/>
  <c r="C152" i="5"/>
  <c r="D152" i="5"/>
  <c r="E152" i="5"/>
  <c r="F152" i="5"/>
  <c r="G152" i="5"/>
  <c r="H152" i="5"/>
  <c r="I152" i="5"/>
  <c r="J152" i="5"/>
  <c r="K152" i="5"/>
  <c r="B153" i="5"/>
  <c r="C153" i="5"/>
  <c r="D153" i="5"/>
  <c r="E153" i="5"/>
  <c r="F153" i="5"/>
  <c r="G153" i="5"/>
  <c r="H153" i="5"/>
  <c r="I153" i="5"/>
  <c r="J153" i="5"/>
  <c r="K153" i="5"/>
  <c r="B154" i="5"/>
  <c r="C154" i="5"/>
  <c r="D154" i="5"/>
  <c r="E154" i="5"/>
  <c r="F154" i="5"/>
  <c r="G154" i="5"/>
  <c r="H154" i="5"/>
  <c r="I154" i="5"/>
  <c r="J154" i="5"/>
  <c r="K154" i="5"/>
  <c r="B155" i="5"/>
  <c r="C155" i="5"/>
  <c r="D155" i="5"/>
  <c r="E155" i="5"/>
  <c r="F155" i="5"/>
  <c r="G155" i="5"/>
  <c r="H155" i="5"/>
  <c r="I155" i="5"/>
  <c r="J155" i="5"/>
  <c r="K155" i="5"/>
  <c r="B156" i="5"/>
  <c r="C156" i="5"/>
  <c r="D156" i="5"/>
  <c r="E156" i="5"/>
  <c r="F156" i="5"/>
  <c r="G156" i="5"/>
  <c r="H156" i="5"/>
  <c r="I156" i="5"/>
  <c r="J156" i="5"/>
  <c r="K156" i="5"/>
  <c r="B157" i="5"/>
  <c r="C157" i="5"/>
  <c r="D157" i="5"/>
  <c r="E157" i="5"/>
  <c r="F157" i="5"/>
  <c r="G157" i="5"/>
  <c r="H157" i="5"/>
  <c r="I157" i="5"/>
  <c r="J157" i="5"/>
  <c r="B158" i="5"/>
  <c r="C158" i="5"/>
  <c r="D158" i="5"/>
  <c r="E158" i="5"/>
  <c r="F158" i="5"/>
  <c r="G158" i="5"/>
  <c r="H158" i="5"/>
  <c r="I158" i="5"/>
  <c r="J158" i="5"/>
  <c r="B159" i="5"/>
  <c r="C159" i="5"/>
  <c r="D159" i="5"/>
  <c r="E159" i="5"/>
  <c r="F159" i="5"/>
  <c r="G159" i="5"/>
  <c r="H159" i="5"/>
  <c r="I159" i="5"/>
  <c r="J159" i="5"/>
  <c r="B160" i="5"/>
  <c r="C160" i="5"/>
  <c r="D160" i="5"/>
  <c r="E160" i="5"/>
  <c r="F160" i="5"/>
  <c r="G160" i="5"/>
  <c r="H160" i="5"/>
  <c r="I160" i="5"/>
  <c r="J160" i="5"/>
  <c r="K160" i="5"/>
  <c r="B161" i="5"/>
  <c r="C161" i="5"/>
  <c r="D161" i="5"/>
  <c r="E161" i="5"/>
  <c r="F161" i="5"/>
  <c r="G161" i="5"/>
  <c r="H161" i="5"/>
  <c r="I161" i="5"/>
  <c r="J161" i="5"/>
  <c r="B162" i="5"/>
  <c r="C162" i="5"/>
  <c r="D162" i="5"/>
  <c r="E162" i="5"/>
  <c r="F162" i="5"/>
  <c r="G162" i="5"/>
  <c r="H162" i="5"/>
  <c r="I162" i="5"/>
  <c r="J162" i="5"/>
  <c r="K162" i="5"/>
  <c r="B163" i="5"/>
  <c r="C163" i="5"/>
  <c r="D163" i="5"/>
  <c r="E163" i="5"/>
  <c r="F163" i="5"/>
  <c r="G163" i="5"/>
  <c r="H163" i="5"/>
  <c r="I163" i="5"/>
  <c r="J163" i="5"/>
  <c r="B164" i="5"/>
  <c r="C164" i="5"/>
  <c r="D164" i="5"/>
  <c r="E164" i="5"/>
  <c r="F164" i="5"/>
  <c r="G164" i="5"/>
  <c r="H164" i="5"/>
  <c r="I164" i="5"/>
  <c r="J164" i="5"/>
  <c r="K164" i="5"/>
  <c r="B165" i="5"/>
  <c r="C165" i="5"/>
  <c r="D165" i="5"/>
  <c r="E165" i="5"/>
  <c r="F165" i="5"/>
  <c r="G165" i="5"/>
  <c r="H165" i="5"/>
  <c r="I165" i="5"/>
  <c r="J165" i="5"/>
  <c r="B166" i="5"/>
  <c r="C166" i="5"/>
  <c r="D166" i="5"/>
  <c r="E166" i="5"/>
  <c r="F166" i="5"/>
  <c r="G166" i="5"/>
  <c r="H166" i="5"/>
  <c r="I166" i="5"/>
  <c r="J166" i="5"/>
  <c r="K166" i="5"/>
  <c r="B167" i="5"/>
  <c r="C167" i="5"/>
  <c r="D167" i="5"/>
  <c r="E167" i="5"/>
  <c r="F167" i="5"/>
  <c r="G167" i="5"/>
  <c r="H167" i="5"/>
  <c r="I167" i="5"/>
  <c r="J167" i="5"/>
  <c r="B168" i="5"/>
  <c r="C168" i="5"/>
  <c r="D168" i="5"/>
  <c r="E168" i="5"/>
  <c r="F168" i="5"/>
  <c r="G168" i="5"/>
  <c r="H168" i="5"/>
  <c r="I168" i="5"/>
  <c r="J168" i="5"/>
  <c r="K168" i="5"/>
  <c r="B169" i="5"/>
  <c r="C169" i="5"/>
  <c r="D169" i="5"/>
  <c r="E169" i="5"/>
  <c r="F169" i="5"/>
  <c r="G169" i="5"/>
  <c r="H169" i="5"/>
  <c r="I169" i="5"/>
  <c r="J169" i="5"/>
  <c r="K169" i="5"/>
  <c r="B170" i="5"/>
  <c r="C170" i="5"/>
  <c r="D170" i="5"/>
  <c r="E170" i="5"/>
  <c r="F170" i="5"/>
  <c r="G170" i="5"/>
  <c r="H170" i="5"/>
  <c r="I170" i="5"/>
  <c r="J170" i="5"/>
  <c r="K170" i="5"/>
  <c r="B171" i="5"/>
  <c r="C171" i="5"/>
  <c r="D171" i="5"/>
  <c r="E171" i="5"/>
  <c r="F171" i="5"/>
  <c r="G171" i="5"/>
  <c r="H171" i="5"/>
  <c r="I171" i="5"/>
  <c r="J171" i="5"/>
  <c r="K171" i="5"/>
  <c r="B172" i="5"/>
  <c r="C172" i="5"/>
  <c r="D172" i="5"/>
  <c r="E172" i="5"/>
  <c r="F172" i="5"/>
  <c r="G172" i="5"/>
  <c r="H172" i="5"/>
  <c r="I172" i="5"/>
  <c r="J172" i="5"/>
  <c r="K172" i="5"/>
  <c r="B173" i="5"/>
  <c r="C173" i="5"/>
  <c r="D173" i="5"/>
  <c r="E173" i="5"/>
  <c r="F173" i="5"/>
  <c r="G173" i="5"/>
  <c r="H173" i="5"/>
  <c r="I173" i="5"/>
  <c r="J173" i="5"/>
  <c r="K173" i="5"/>
  <c r="B174" i="5"/>
  <c r="C174" i="5"/>
  <c r="D174" i="5"/>
  <c r="E174" i="5"/>
  <c r="F174" i="5"/>
  <c r="G174" i="5"/>
  <c r="H174" i="5"/>
  <c r="I174" i="5"/>
  <c r="J174" i="5"/>
  <c r="K174" i="5"/>
  <c r="B175" i="5"/>
  <c r="C175" i="5"/>
  <c r="D175" i="5"/>
  <c r="E175" i="5"/>
  <c r="F175" i="5"/>
  <c r="G175" i="5"/>
  <c r="H175" i="5"/>
  <c r="I175" i="5"/>
  <c r="J175" i="5"/>
  <c r="K175" i="5"/>
  <c r="B176" i="5"/>
  <c r="C176" i="5"/>
  <c r="D176" i="5"/>
  <c r="E176" i="5"/>
  <c r="F176" i="5"/>
  <c r="G176" i="5"/>
  <c r="H176" i="5"/>
  <c r="I176" i="5"/>
  <c r="J176" i="5"/>
  <c r="K176" i="5"/>
  <c r="B177" i="5"/>
  <c r="C177" i="5"/>
  <c r="D177" i="5"/>
  <c r="E177" i="5"/>
  <c r="F177" i="5"/>
  <c r="G177" i="5"/>
  <c r="H177" i="5"/>
  <c r="I177" i="5"/>
  <c r="J177" i="5"/>
  <c r="K177" i="5"/>
  <c r="B178" i="5"/>
  <c r="C178" i="5"/>
  <c r="D178" i="5"/>
  <c r="E178" i="5"/>
  <c r="F178" i="5"/>
  <c r="G178" i="5"/>
  <c r="H178" i="5"/>
  <c r="I178" i="5"/>
  <c r="J178" i="5"/>
  <c r="K178" i="5"/>
  <c r="B179" i="5"/>
  <c r="C179" i="5"/>
  <c r="D179" i="5"/>
  <c r="E179" i="5"/>
  <c r="F179" i="5"/>
  <c r="G179" i="5"/>
  <c r="H179" i="5"/>
  <c r="I179" i="5"/>
  <c r="J179" i="5"/>
  <c r="K179" i="5"/>
  <c r="B180" i="5"/>
  <c r="C180" i="5"/>
  <c r="D180" i="5"/>
  <c r="E180" i="5"/>
  <c r="F180" i="5"/>
  <c r="G180" i="5"/>
  <c r="H180" i="5"/>
  <c r="I180" i="5"/>
  <c r="J180" i="5"/>
  <c r="K180" i="5"/>
  <c r="B181" i="5"/>
  <c r="C181" i="5"/>
  <c r="D181" i="5"/>
  <c r="E181" i="5"/>
  <c r="F181" i="5"/>
  <c r="G181" i="5"/>
  <c r="H181" i="5"/>
  <c r="I181" i="5"/>
  <c r="J181" i="5"/>
  <c r="K181" i="5"/>
  <c r="B182" i="5"/>
  <c r="C182" i="5"/>
  <c r="D182" i="5"/>
  <c r="E182" i="5"/>
  <c r="F182" i="5"/>
  <c r="G182" i="5"/>
  <c r="H182" i="5"/>
  <c r="I182" i="5"/>
  <c r="J182" i="5"/>
  <c r="K182" i="5"/>
  <c r="B183" i="5"/>
  <c r="C183" i="5"/>
  <c r="D183" i="5"/>
  <c r="E183" i="5"/>
  <c r="F183" i="5"/>
  <c r="G183" i="5"/>
  <c r="H183" i="5"/>
  <c r="I183" i="5"/>
  <c r="J183" i="5"/>
  <c r="K183" i="5"/>
  <c r="B184" i="5"/>
  <c r="C184" i="5"/>
  <c r="D184" i="5"/>
  <c r="E184" i="5"/>
  <c r="F184" i="5"/>
  <c r="G184" i="5"/>
  <c r="H184" i="5"/>
  <c r="I184" i="5"/>
  <c r="J184" i="5"/>
  <c r="K184" i="5"/>
  <c r="B185" i="5"/>
  <c r="C185" i="5"/>
  <c r="D185" i="5"/>
  <c r="E185" i="5"/>
  <c r="F185" i="5"/>
  <c r="G185" i="5"/>
  <c r="H185" i="5"/>
  <c r="I185" i="5"/>
  <c r="J185" i="5"/>
  <c r="K185" i="5"/>
  <c r="B186" i="5"/>
  <c r="C186" i="5"/>
  <c r="D186" i="5"/>
  <c r="E186" i="5"/>
  <c r="F186" i="5"/>
  <c r="G186" i="5"/>
  <c r="H186" i="5"/>
  <c r="I186" i="5"/>
  <c r="J186" i="5"/>
  <c r="K186" i="5"/>
  <c r="B187" i="5"/>
  <c r="C187" i="5"/>
  <c r="D187" i="5"/>
  <c r="E187" i="5"/>
  <c r="F187" i="5"/>
  <c r="G187" i="5"/>
  <c r="H187" i="5"/>
  <c r="I187" i="5"/>
  <c r="J187" i="5"/>
  <c r="K187" i="5"/>
  <c r="B188" i="5"/>
  <c r="C188" i="5"/>
  <c r="D188" i="5"/>
  <c r="E188" i="5"/>
  <c r="F188" i="5"/>
  <c r="G188" i="5"/>
  <c r="H188" i="5"/>
  <c r="I188" i="5"/>
  <c r="J188" i="5"/>
  <c r="K188" i="5"/>
  <c r="B189" i="5"/>
  <c r="C189" i="5"/>
  <c r="D189" i="5"/>
  <c r="E189" i="5"/>
  <c r="F189" i="5"/>
  <c r="G189" i="5"/>
  <c r="H189" i="5"/>
  <c r="I189" i="5"/>
  <c r="J189" i="5"/>
  <c r="K189" i="5"/>
  <c r="B190" i="5"/>
  <c r="C190" i="5"/>
  <c r="D190" i="5"/>
  <c r="E190" i="5"/>
  <c r="F190" i="5"/>
  <c r="G190" i="5"/>
  <c r="H190" i="5"/>
  <c r="I190" i="5"/>
  <c r="J190" i="5"/>
  <c r="K190" i="5"/>
  <c r="B191" i="5"/>
  <c r="C191" i="5"/>
  <c r="D191" i="5"/>
  <c r="E191" i="5"/>
  <c r="F191" i="5"/>
  <c r="G191" i="5"/>
  <c r="H191" i="5"/>
  <c r="I191" i="5"/>
  <c r="J191" i="5"/>
  <c r="K191" i="5"/>
  <c r="B192" i="5"/>
  <c r="C192" i="5"/>
  <c r="D192" i="5"/>
  <c r="E192" i="5"/>
  <c r="F192" i="5"/>
  <c r="G192" i="5"/>
  <c r="H192" i="5"/>
  <c r="I192" i="5"/>
  <c r="J192" i="5"/>
  <c r="K192" i="5"/>
  <c r="B193" i="5"/>
  <c r="C193" i="5"/>
  <c r="D193" i="5"/>
  <c r="E193" i="5"/>
  <c r="F193" i="5"/>
  <c r="G193" i="5"/>
  <c r="H193" i="5"/>
  <c r="I193" i="5"/>
  <c r="J193" i="5"/>
  <c r="K193" i="5"/>
  <c r="B194" i="5"/>
  <c r="C194" i="5"/>
  <c r="D194" i="5"/>
  <c r="E194" i="5"/>
  <c r="F194" i="5"/>
  <c r="G194" i="5"/>
  <c r="H194" i="5"/>
  <c r="I194" i="5"/>
  <c r="J194" i="5"/>
  <c r="K194" i="5"/>
  <c r="B195" i="5"/>
  <c r="C195" i="5"/>
  <c r="D195" i="5"/>
  <c r="E195" i="5"/>
  <c r="F195" i="5"/>
  <c r="G195" i="5"/>
  <c r="H195" i="5"/>
  <c r="I195" i="5"/>
  <c r="J195" i="5"/>
  <c r="K195" i="5"/>
  <c r="B196" i="5"/>
  <c r="C196" i="5"/>
  <c r="D196" i="5"/>
  <c r="E196" i="5"/>
  <c r="F196" i="5"/>
  <c r="G196" i="5"/>
  <c r="H196" i="5"/>
  <c r="I196" i="5"/>
  <c r="J196" i="5"/>
  <c r="K196" i="5"/>
  <c r="B197" i="5"/>
  <c r="C197" i="5"/>
  <c r="D197" i="5"/>
  <c r="E197" i="5"/>
  <c r="F197" i="5"/>
  <c r="G197" i="5"/>
  <c r="H197" i="5"/>
  <c r="I197" i="5"/>
  <c r="J197" i="5"/>
  <c r="K197" i="5"/>
  <c r="B198" i="5"/>
  <c r="C198" i="5"/>
  <c r="D198" i="5"/>
  <c r="E198" i="5"/>
  <c r="F198" i="5"/>
  <c r="G198" i="5"/>
  <c r="H198" i="5"/>
  <c r="I198" i="5"/>
  <c r="J198" i="5"/>
  <c r="K198" i="5"/>
  <c r="B199" i="5"/>
  <c r="C199" i="5"/>
  <c r="D199" i="5"/>
  <c r="E199" i="5"/>
  <c r="F199" i="5"/>
  <c r="G199" i="5"/>
  <c r="H199" i="5"/>
  <c r="I199" i="5"/>
  <c r="J199" i="5"/>
  <c r="K199" i="5"/>
  <c r="B200" i="5"/>
  <c r="C200" i="5"/>
  <c r="D200" i="5"/>
  <c r="E200" i="5"/>
  <c r="F200" i="5"/>
  <c r="G200" i="5"/>
  <c r="H200" i="5"/>
  <c r="I200" i="5"/>
  <c r="J200" i="5"/>
  <c r="K200" i="5"/>
  <c r="B201" i="5"/>
  <c r="C201" i="5"/>
  <c r="D201" i="5"/>
  <c r="E201" i="5"/>
  <c r="F201" i="5"/>
  <c r="G201" i="5"/>
  <c r="H201" i="5"/>
  <c r="I201" i="5"/>
  <c r="J201" i="5"/>
  <c r="K201" i="5"/>
  <c r="B202" i="5"/>
  <c r="C202" i="5"/>
  <c r="D202" i="5"/>
  <c r="E202" i="5"/>
  <c r="F202" i="5"/>
  <c r="G202" i="5"/>
  <c r="H202" i="5"/>
  <c r="I202" i="5"/>
  <c r="J202" i="5"/>
  <c r="K202" i="5"/>
  <c r="B203" i="5"/>
  <c r="C203" i="5"/>
  <c r="D203" i="5"/>
  <c r="E203" i="5"/>
  <c r="F203" i="5"/>
  <c r="G203" i="5"/>
  <c r="H203" i="5"/>
  <c r="I203" i="5"/>
  <c r="J203" i="5"/>
  <c r="K203" i="5"/>
  <c r="B204" i="5"/>
  <c r="C204" i="5"/>
  <c r="D204" i="5"/>
  <c r="E204" i="5"/>
  <c r="F204" i="5"/>
  <c r="G204" i="5"/>
  <c r="H204" i="5"/>
  <c r="I204" i="5"/>
  <c r="J204" i="5"/>
  <c r="K204" i="5"/>
  <c r="B205" i="5"/>
  <c r="C205" i="5"/>
  <c r="D205" i="5"/>
  <c r="E205" i="5"/>
  <c r="F205" i="5"/>
  <c r="G205" i="5"/>
  <c r="H205" i="5"/>
  <c r="I205" i="5"/>
  <c r="J205" i="5"/>
  <c r="K205" i="5"/>
  <c r="B206" i="5"/>
  <c r="C206" i="5"/>
  <c r="D206" i="5"/>
  <c r="E206" i="5"/>
  <c r="F206" i="5"/>
  <c r="G206" i="5"/>
  <c r="H206" i="5"/>
  <c r="I206" i="5"/>
  <c r="J206" i="5"/>
  <c r="K206" i="5"/>
  <c r="B207" i="5"/>
  <c r="C207" i="5"/>
  <c r="D207" i="5"/>
  <c r="E207" i="5"/>
  <c r="F207" i="5"/>
  <c r="G207" i="5"/>
  <c r="H207" i="5"/>
  <c r="I207" i="5"/>
  <c r="J207" i="5"/>
  <c r="K207" i="5"/>
  <c r="B208" i="5"/>
  <c r="C208" i="5"/>
  <c r="D208" i="5"/>
  <c r="E208" i="5"/>
  <c r="F208" i="5"/>
  <c r="G208" i="5"/>
  <c r="H208" i="5"/>
  <c r="I208" i="5"/>
  <c r="J208" i="5"/>
  <c r="K208" i="5"/>
  <c r="B209" i="5"/>
  <c r="C209" i="5"/>
  <c r="D209" i="5"/>
  <c r="E209" i="5"/>
  <c r="F209" i="5"/>
  <c r="G209" i="5"/>
  <c r="H209" i="5"/>
  <c r="I209" i="5"/>
  <c r="J209" i="5"/>
  <c r="K209" i="5"/>
  <c r="B210" i="5"/>
  <c r="C210" i="5"/>
  <c r="D210" i="5"/>
  <c r="E210" i="5"/>
  <c r="F210" i="5"/>
  <c r="G210" i="5"/>
  <c r="H210" i="5"/>
  <c r="I210" i="5"/>
  <c r="J210" i="5"/>
  <c r="K210" i="5"/>
  <c r="B211" i="5"/>
  <c r="C211" i="5"/>
  <c r="D211" i="5"/>
  <c r="E211" i="5"/>
  <c r="F211" i="5"/>
  <c r="G211" i="5"/>
  <c r="H211" i="5"/>
  <c r="I211" i="5"/>
  <c r="J211" i="5"/>
  <c r="K211" i="5"/>
  <c r="B212" i="5"/>
  <c r="C212" i="5"/>
  <c r="D212" i="5"/>
  <c r="E212" i="5"/>
  <c r="F212" i="5"/>
  <c r="G212" i="5"/>
  <c r="H212" i="5"/>
  <c r="I212" i="5"/>
  <c r="J212" i="5"/>
  <c r="K212" i="5"/>
  <c r="B213" i="5"/>
  <c r="C213" i="5"/>
  <c r="D213" i="5"/>
  <c r="E213" i="5"/>
  <c r="F213" i="5"/>
  <c r="G213" i="5"/>
  <c r="H213" i="5"/>
  <c r="I213" i="5"/>
  <c r="J213" i="5"/>
  <c r="K213" i="5"/>
  <c r="B214" i="5"/>
  <c r="C214" i="5"/>
  <c r="D214" i="5"/>
  <c r="E214" i="5"/>
  <c r="F214" i="5"/>
  <c r="G214" i="5"/>
  <c r="H214" i="5"/>
  <c r="I214" i="5"/>
  <c r="J214" i="5"/>
  <c r="K214" i="5"/>
  <c r="B215" i="5"/>
  <c r="C215" i="5"/>
  <c r="D215" i="5"/>
  <c r="E215" i="5"/>
  <c r="F215" i="5"/>
  <c r="G215" i="5"/>
  <c r="H215" i="5"/>
  <c r="I215" i="5"/>
  <c r="J215" i="5"/>
  <c r="K215" i="5"/>
  <c r="B216" i="5"/>
  <c r="C216" i="5"/>
  <c r="D216" i="5"/>
  <c r="E216" i="5"/>
  <c r="F216" i="5"/>
  <c r="G216" i="5"/>
  <c r="H216" i="5"/>
  <c r="I216" i="5"/>
  <c r="J216" i="5"/>
  <c r="K216" i="5"/>
  <c r="B217" i="5"/>
  <c r="C217" i="5"/>
  <c r="D217" i="5"/>
  <c r="E217" i="5"/>
  <c r="F217" i="5"/>
  <c r="G217" i="5"/>
  <c r="H217" i="5"/>
  <c r="I217" i="5"/>
  <c r="J217" i="5"/>
  <c r="K217" i="5"/>
  <c r="B218" i="5"/>
  <c r="C218" i="5"/>
  <c r="D218" i="5"/>
  <c r="E218" i="5"/>
  <c r="F218" i="5"/>
  <c r="G218" i="5"/>
  <c r="H218" i="5"/>
  <c r="I218" i="5"/>
  <c r="J218" i="5"/>
  <c r="K218" i="5"/>
  <c r="B219" i="5"/>
  <c r="C219" i="5"/>
  <c r="D219" i="5"/>
  <c r="E219" i="5"/>
  <c r="F219" i="5"/>
  <c r="G219" i="5"/>
  <c r="H219" i="5"/>
  <c r="I219" i="5"/>
  <c r="J219" i="5"/>
  <c r="K219" i="5"/>
  <c r="B220" i="5"/>
  <c r="C220" i="5"/>
  <c r="D220" i="5"/>
  <c r="E220" i="5"/>
  <c r="F220" i="5"/>
  <c r="G220" i="5"/>
  <c r="H220" i="5"/>
  <c r="I220" i="5"/>
  <c r="J220" i="5"/>
  <c r="K220" i="5"/>
  <c r="B221" i="5"/>
  <c r="C221" i="5"/>
  <c r="D221" i="5"/>
  <c r="E221" i="5"/>
  <c r="F221" i="5"/>
  <c r="G221" i="5"/>
  <c r="H221" i="5"/>
  <c r="I221" i="5"/>
  <c r="J221" i="5"/>
  <c r="K221" i="5"/>
  <c r="B222" i="5"/>
  <c r="C222" i="5"/>
  <c r="D222" i="5"/>
  <c r="E222" i="5"/>
  <c r="F222" i="5"/>
  <c r="G222" i="5"/>
  <c r="H222" i="5"/>
  <c r="I222" i="5"/>
  <c r="J222" i="5"/>
  <c r="K222" i="5"/>
  <c r="B223" i="5"/>
  <c r="C223" i="5"/>
  <c r="D223" i="5"/>
  <c r="E223" i="5"/>
  <c r="F223" i="5"/>
  <c r="G223" i="5"/>
  <c r="H223" i="5"/>
  <c r="I223" i="5"/>
  <c r="J223" i="5"/>
  <c r="K223" i="5"/>
  <c r="B224" i="5"/>
  <c r="C224" i="5"/>
  <c r="D224" i="5"/>
  <c r="E224" i="5"/>
  <c r="F224" i="5"/>
  <c r="G224" i="5"/>
  <c r="H224" i="5"/>
  <c r="I224" i="5"/>
  <c r="J224" i="5"/>
  <c r="K224" i="5"/>
  <c r="B225" i="5"/>
  <c r="C225" i="5"/>
  <c r="D225" i="5"/>
  <c r="E225" i="5"/>
  <c r="F225" i="5"/>
  <c r="G225" i="5"/>
  <c r="H225" i="5"/>
  <c r="I225" i="5"/>
  <c r="J225" i="5"/>
  <c r="K225" i="5"/>
  <c r="B226" i="5"/>
  <c r="C226" i="5"/>
  <c r="D226" i="5"/>
  <c r="E226" i="5"/>
  <c r="F226" i="5"/>
  <c r="G226" i="5"/>
  <c r="H226" i="5"/>
  <c r="I226" i="5"/>
  <c r="J226" i="5"/>
  <c r="K226" i="5"/>
  <c r="B227" i="5"/>
  <c r="C227" i="5"/>
  <c r="D227" i="5"/>
  <c r="E227" i="5"/>
  <c r="F227" i="5"/>
  <c r="G227" i="5"/>
  <c r="H227" i="5"/>
  <c r="I227" i="5"/>
  <c r="J227" i="5"/>
  <c r="K227" i="5"/>
  <c r="B228" i="5"/>
  <c r="C228" i="5"/>
  <c r="D228" i="5"/>
  <c r="E228" i="5"/>
  <c r="F228" i="5"/>
  <c r="G228" i="5"/>
  <c r="H228" i="5"/>
  <c r="I228" i="5"/>
  <c r="J228" i="5"/>
  <c r="K228" i="5"/>
  <c r="B229" i="5"/>
  <c r="C229" i="5"/>
  <c r="D229" i="5"/>
  <c r="E229" i="5"/>
  <c r="F229" i="5"/>
  <c r="G229" i="5"/>
  <c r="H229" i="5"/>
  <c r="I229" i="5"/>
  <c r="J229" i="5"/>
  <c r="K229" i="5"/>
  <c r="B230" i="5"/>
  <c r="C230" i="5"/>
  <c r="D230" i="5"/>
  <c r="E230" i="5"/>
  <c r="F230" i="5"/>
  <c r="G230" i="5"/>
  <c r="H230" i="5"/>
  <c r="I230" i="5"/>
  <c r="J230" i="5"/>
  <c r="K230" i="5"/>
  <c r="B231" i="5"/>
  <c r="C231" i="5"/>
  <c r="D231" i="5"/>
  <c r="E231" i="5"/>
  <c r="F231" i="5"/>
  <c r="G231" i="5"/>
  <c r="H231" i="5"/>
  <c r="I231" i="5"/>
  <c r="J231" i="5"/>
  <c r="K231" i="5"/>
  <c r="B232" i="5"/>
  <c r="C232" i="5"/>
  <c r="D232" i="5"/>
  <c r="E232" i="5"/>
  <c r="F232" i="5"/>
  <c r="G232" i="5"/>
  <c r="H232" i="5"/>
  <c r="I232" i="5"/>
  <c r="J232" i="5"/>
  <c r="K232" i="5"/>
  <c r="B233" i="5"/>
  <c r="C233" i="5"/>
  <c r="D233" i="5"/>
  <c r="E233" i="5"/>
  <c r="F233" i="5"/>
  <c r="G233" i="5"/>
  <c r="H233" i="5"/>
  <c r="I233" i="5"/>
  <c r="J233" i="5"/>
  <c r="K233" i="5"/>
  <c r="B234" i="5"/>
  <c r="C234" i="5"/>
  <c r="D234" i="5"/>
  <c r="E234" i="5"/>
  <c r="F234" i="5"/>
  <c r="G234" i="5"/>
  <c r="H234" i="5"/>
  <c r="I234" i="5"/>
  <c r="J234" i="5"/>
  <c r="K234" i="5"/>
  <c r="B235" i="5"/>
  <c r="C235" i="5"/>
  <c r="D235" i="5"/>
  <c r="E235" i="5"/>
  <c r="F235" i="5"/>
  <c r="G235" i="5"/>
  <c r="H235" i="5"/>
  <c r="I235" i="5"/>
  <c r="J235" i="5"/>
  <c r="K235" i="5"/>
  <c r="B236" i="5"/>
  <c r="C236" i="5"/>
  <c r="D236" i="5"/>
  <c r="E236" i="5"/>
  <c r="F236" i="5"/>
  <c r="G236" i="5"/>
  <c r="H236" i="5"/>
  <c r="I236" i="5"/>
  <c r="J236" i="5"/>
  <c r="K236" i="5"/>
  <c r="B237" i="5"/>
  <c r="C237" i="5"/>
  <c r="D237" i="5"/>
  <c r="E237" i="5"/>
  <c r="F237" i="5"/>
  <c r="G237" i="5"/>
  <c r="H237" i="5"/>
  <c r="I237" i="5"/>
  <c r="J237" i="5"/>
  <c r="K237" i="5"/>
  <c r="B238" i="5"/>
  <c r="C238" i="5"/>
  <c r="D238" i="5"/>
  <c r="E238" i="5"/>
  <c r="F238" i="5"/>
  <c r="G238" i="5"/>
  <c r="H238" i="5"/>
  <c r="I238" i="5"/>
  <c r="J238" i="5"/>
  <c r="K238" i="5"/>
  <c r="B239" i="5"/>
  <c r="C239" i="5"/>
  <c r="D239" i="5"/>
  <c r="E239" i="5"/>
  <c r="F239" i="5"/>
  <c r="G239" i="5"/>
  <c r="H239" i="5"/>
  <c r="I239" i="5"/>
  <c r="J239" i="5"/>
  <c r="K239" i="5"/>
  <c r="B240" i="5"/>
  <c r="C240" i="5"/>
  <c r="D240" i="5"/>
  <c r="E240" i="5"/>
  <c r="F240" i="5"/>
  <c r="G240" i="5"/>
  <c r="H240" i="5"/>
  <c r="I240" i="5"/>
  <c r="J240" i="5"/>
  <c r="K240" i="5"/>
  <c r="B241" i="5"/>
  <c r="C241" i="5"/>
  <c r="D241" i="5"/>
  <c r="E241" i="5"/>
  <c r="F241" i="5"/>
  <c r="G241" i="5"/>
  <c r="H241" i="5"/>
  <c r="I241" i="5"/>
  <c r="J241" i="5"/>
  <c r="K241" i="5"/>
  <c r="B242" i="5"/>
  <c r="C242" i="5"/>
  <c r="D242" i="5"/>
  <c r="E242" i="5"/>
  <c r="F242" i="5"/>
  <c r="G242" i="5"/>
  <c r="H242" i="5"/>
  <c r="I242" i="5"/>
  <c r="J242" i="5"/>
  <c r="K242" i="5"/>
  <c r="B243" i="5"/>
  <c r="C243" i="5"/>
  <c r="D243" i="5"/>
  <c r="E243" i="5"/>
  <c r="F243" i="5"/>
  <c r="G243" i="5"/>
  <c r="H243" i="5"/>
  <c r="I243" i="5"/>
  <c r="J243" i="5"/>
  <c r="K243" i="5"/>
  <c r="B244" i="5"/>
  <c r="C244" i="5"/>
  <c r="D244" i="5"/>
  <c r="E244" i="5"/>
  <c r="F244" i="5"/>
  <c r="G244" i="5"/>
  <c r="H244" i="5"/>
  <c r="I244" i="5"/>
  <c r="J244" i="5"/>
  <c r="K244" i="5"/>
  <c r="B245" i="5"/>
  <c r="C245" i="5"/>
  <c r="D245" i="5"/>
  <c r="E245" i="5"/>
  <c r="F245" i="5"/>
  <c r="G245" i="5"/>
  <c r="H245" i="5"/>
  <c r="I245" i="5"/>
  <c r="J245" i="5"/>
  <c r="K245" i="5"/>
  <c r="B246" i="5"/>
  <c r="C246" i="5"/>
  <c r="D246" i="5"/>
  <c r="E246" i="5"/>
  <c r="F246" i="5"/>
  <c r="G246" i="5"/>
  <c r="H246" i="5"/>
  <c r="I246" i="5"/>
  <c r="J246" i="5"/>
  <c r="K246" i="5"/>
  <c r="B247" i="5"/>
  <c r="C247" i="5"/>
  <c r="D247" i="5"/>
  <c r="E247" i="5"/>
  <c r="F247" i="5"/>
  <c r="G247" i="5"/>
  <c r="H247" i="5"/>
  <c r="I247" i="5"/>
  <c r="J247" i="5"/>
  <c r="K247" i="5"/>
  <c r="B248" i="5"/>
  <c r="C248" i="5"/>
  <c r="D248" i="5"/>
  <c r="E248" i="5"/>
  <c r="F248" i="5"/>
  <c r="G248" i="5"/>
  <c r="H248" i="5"/>
  <c r="I248" i="5"/>
  <c r="J248" i="5"/>
  <c r="K248" i="5"/>
  <c r="B249" i="5"/>
  <c r="C249" i="5"/>
  <c r="D249" i="5"/>
  <c r="E249" i="5"/>
  <c r="F249" i="5"/>
  <c r="G249" i="5"/>
  <c r="H249" i="5"/>
  <c r="I249" i="5"/>
  <c r="J249" i="5"/>
  <c r="K249" i="5"/>
  <c r="B250" i="5"/>
  <c r="C250" i="5"/>
  <c r="D250" i="5"/>
  <c r="E250" i="5"/>
  <c r="F250" i="5"/>
  <c r="G250" i="5"/>
  <c r="H250" i="5"/>
  <c r="I250" i="5"/>
  <c r="J250" i="5"/>
  <c r="K250" i="5"/>
  <c r="B251" i="5"/>
  <c r="C251" i="5"/>
  <c r="D251" i="5"/>
  <c r="E251" i="5"/>
  <c r="F251" i="5"/>
  <c r="G251" i="5"/>
  <c r="H251" i="5"/>
  <c r="I251" i="5"/>
  <c r="J251" i="5"/>
  <c r="K251" i="5"/>
  <c r="B252" i="5"/>
  <c r="C252" i="5"/>
  <c r="D252" i="5"/>
  <c r="E252" i="5"/>
  <c r="F252" i="5"/>
  <c r="G252" i="5"/>
  <c r="H252" i="5"/>
  <c r="I252" i="5"/>
  <c r="J252" i="5"/>
  <c r="K252" i="5"/>
  <c r="B253" i="5"/>
  <c r="C253" i="5"/>
  <c r="D253" i="5"/>
  <c r="E253" i="5"/>
  <c r="F253" i="5"/>
  <c r="G253" i="5"/>
  <c r="H253" i="5"/>
  <c r="I253" i="5"/>
  <c r="J253" i="5"/>
  <c r="K253" i="5"/>
  <c r="B254" i="5"/>
  <c r="C254" i="5"/>
  <c r="D254" i="5"/>
  <c r="E254" i="5"/>
  <c r="F254" i="5"/>
  <c r="G254" i="5"/>
  <c r="H254" i="5"/>
  <c r="I254" i="5"/>
  <c r="J254" i="5"/>
  <c r="K254" i="5"/>
  <c r="B255" i="5"/>
  <c r="C255" i="5"/>
  <c r="D255" i="5"/>
  <c r="E255" i="5"/>
  <c r="F255" i="5"/>
  <c r="G255" i="5"/>
  <c r="H255" i="5"/>
  <c r="I255" i="5"/>
  <c r="J255" i="5"/>
  <c r="K255" i="5"/>
  <c r="B256" i="5"/>
  <c r="C256" i="5"/>
  <c r="D256" i="5"/>
  <c r="E256" i="5"/>
  <c r="F256" i="5"/>
  <c r="G256" i="5"/>
  <c r="H256" i="5"/>
  <c r="I256" i="5"/>
  <c r="J256" i="5"/>
  <c r="K256" i="5"/>
  <c r="B257" i="5"/>
  <c r="C257" i="5"/>
  <c r="D257" i="5"/>
  <c r="E257" i="5"/>
  <c r="F257" i="5"/>
  <c r="G257" i="5"/>
  <c r="H257" i="5"/>
  <c r="I257" i="5"/>
  <c r="J257" i="5"/>
  <c r="K257" i="5"/>
  <c r="B258" i="5"/>
  <c r="C258" i="5"/>
  <c r="D258" i="5"/>
  <c r="E258" i="5"/>
  <c r="F258" i="5"/>
  <c r="G258" i="5"/>
  <c r="H258" i="5"/>
  <c r="I258" i="5"/>
  <c r="J258" i="5"/>
  <c r="K258" i="5"/>
  <c r="B259" i="5"/>
  <c r="C259" i="5"/>
  <c r="D259" i="5"/>
  <c r="E259" i="5"/>
  <c r="F259" i="5"/>
  <c r="G259" i="5"/>
  <c r="H259" i="5"/>
  <c r="I259" i="5"/>
  <c r="J259" i="5"/>
  <c r="K259" i="5"/>
  <c r="B260" i="5"/>
  <c r="C260" i="5"/>
  <c r="D260" i="5"/>
  <c r="E260" i="5"/>
  <c r="F260" i="5"/>
  <c r="G260" i="5"/>
  <c r="H260" i="5"/>
  <c r="I260" i="5"/>
  <c r="J260" i="5"/>
  <c r="K260" i="5"/>
  <c r="B261" i="5"/>
  <c r="C261" i="5"/>
  <c r="D261" i="5"/>
  <c r="E261" i="5"/>
  <c r="F261" i="5"/>
  <c r="G261" i="5"/>
  <c r="H261" i="5"/>
  <c r="I261" i="5"/>
  <c r="J261" i="5"/>
  <c r="K261" i="5"/>
  <c r="B262" i="5"/>
  <c r="C262" i="5"/>
  <c r="D262" i="5"/>
  <c r="E262" i="5"/>
  <c r="F262" i="5"/>
  <c r="G262" i="5"/>
  <c r="H262" i="5"/>
  <c r="I262" i="5"/>
  <c r="J262" i="5"/>
  <c r="K262" i="5"/>
  <c r="B263" i="5"/>
  <c r="C263" i="5"/>
  <c r="D263" i="5"/>
  <c r="E263" i="5"/>
  <c r="F263" i="5"/>
  <c r="G263" i="5"/>
  <c r="H263" i="5"/>
  <c r="I263" i="5"/>
  <c r="J263" i="5"/>
  <c r="K263" i="5"/>
  <c r="B264" i="5"/>
  <c r="C264" i="5"/>
  <c r="D264" i="5"/>
  <c r="E264" i="5"/>
  <c r="F264" i="5"/>
  <c r="G264" i="5"/>
  <c r="H264" i="5"/>
  <c r="I264" i="5"/>
  <c r="J264" i="5"/>
  <c r="K264" i="5"/>
  <c r="B265" i="5"/>
  <c r="C265" i="5"/>
  <c r="D265" i="5"/>
  <c r="E265" i="5"/>
  <c r="F265" i="5"/>
  <c r="G265" i="5"/>
  <c r="H265" i="5"/>
  <c r="I265" i="5"/>
  <c r="J265" i="5"/>
  <c r="K265" i="5"/>
  <c r="B266" i="5"/>
  <c r="C266" i="5"/>
  <c r="D266" i="5"/>
  <c r="E266" i="5"/>
  <c r="F266" i="5"/>
  <c r="G266" i="5"/>
  <c r="H266" i="5"/>
  <c r="I266" i="5"/>
  <c r="J266" i="5"/>
  <c r="K266" i="5"/>
  <c r="B267" i="5"/>
  <c r="C267" i="5"/>
  <c r="D267" i="5"/>
  <c r="E267" i="5"/>
  <c r="F267" i="5"/>
  <c r="G267" i="5"/>
  <c r="H267" i="5"/>
  <c r="I267" i="5"/>
  <c r="J267" i="5"/>
  <c r="K267" i="5"/>
  <c r="B268" i="5"/>
  <c r="C268" i="5"/>
  <c r="D268" i="5"/>
  <c r="E268" i="5"/>
  <c r="F268" i="5"/>
  <c r="G268" i="5"/>
  <c r="H268" i="5"/>
  <c r="I268" i="5"/>
  <c r="J268" i="5"/>
  <c r="K268" i="5"/>
  <c r="B269" i="5"/>
  <c r="C269" i="5"/>
  <c r="D269" i="5"/>
  <c r="E269" i="5"/>
  <c r="F269" i="5"/>
  <c r="G269" i="5"/>
  <c r="H269" i="5"/>
  <c r="I269" i="5"/>
  <c r="J269" i="5"/>
  <c r="K269" i="5"/>
  <c r="B270" i="5"/>
  <c r="C270" i="5"/>
  <c r="D270" i="5"/>
  <c r="E270" i="5"/>
  <c r="F270" i="5"/>
  <c r="G270" i="5"/>
  <c r="H270" i="5"/>
  <c r="I270" i="5"/>
  <c r="J270" i="5"/>
  <c r="K270" i="5"/>
  <c r="B271" i="5"/>
  <c r="C271" i="5"/>
  <c r="D271" i="5"/>
  <c r="E271" i="5"/>
  <c r="F271" i="5"/>
  <c r="G271" i="5"/>
  <c r="H271" i="5"/>
  <c r="I271" i="5"/>
  <c r="J271" i="5"/>
  <c r="K271" i="5"/>
  <c r="B272" i="5"/>
  <c r="C272" i="5"/>
  <c r="D272" i="5"/>
  <c r="E272" i="5"/>
  <c r="F272" i="5"/>
  <c r="G272" i="5"/>
  <c r="H272" i="5"/>
  <c r="I272" i="5"/>
  <c r="J272" i="5"/>
  <c r="K272" i="5"/>
  <c r="B273" i="5"/>
  <c r="C273" i="5"/>
  <c r="D273" i="5"/>
  <c r="E273" i="5"/>
  <c r="F273" i="5"/>
  <c r="G273" i="5"/>
  <c r="H273" i="5"/>
  <c r="I273" i="5"/>
  <c r="J273" i="5"/>
  <c r="K273" i="5"/>
  <c r="B274" i="5"/>
  <c r="C274" i="5"/>
  <c r="D274" i="5"/>
  <c r="E274" i="5"/>
  <c r="F274" i="5"/>
  <c r="G274" i="5"/>
  <c r="H274" i="5"/>
  <c r="I274" i="5"/>
  <c r="J274" i="5"/>
  <c r="K274" i="5"/>
  <c r="B275" i="5"/>
  <c r="C275" i="5"/>
  <c r="D275" i="5"/>
  <c r="E275" i="5"/>
  <c r="F275" i="5"/>
  <c r="G275" i="5"/>
  <c r="H275" i="5"/>
  <c r="I275" i="5"/>
  <c r="J275" i="5"/>
  <c r="K275" i="5"/>
  <c r="B276" i="5"/>
  <c r="C276" i="5"/>
  <c r="D276" i="5"/>
  <c r="E276" i="5"/>
  <c r="F276" i="5"/>
  <c r="G276" i="5"/>
  <c r="H276" i="5"/>
  <c r="I276" i="5"/>
  <c r="J276" i="5"/>
  <c r="K276" i="5"/>
  <c r="B277" i="5"/>
  <c r="C277" i="5"/>
  <c r="D277" i="5"/>
  <c r="E277" i="5"/>
  <c r="F277" i="5"/>
  <c r="G277" i="5"/>
  <c r="H277" i="5"/>
  <c r="I277" i="5"/>
  <c r="J277" i="5"/>
  <c r="K277" i="5"/>
  <c r="B278" i="5"/>
  <c r="C278" i="5"/>
  <c r="D278" i="5"/>
  <c r="E278" i="5"/>
  <c r="F278" i="5"/>
  <c r="G278" i="5"/>
  <c r="H278" i="5"/>
  <c r="I278" i="5"/>
  <c r="J278" i="5"/>
  <c r="K278" i="5"/>
  <c r="B279" i="5"/>
  <c r="C279" i="5"/>
  <c r="D279" i="5"/>
  <c r="E279" i="5"/>
  <c r="F279" i="5"/>
  <c r="G279" i="5"/>
  <c r="H279" i="5"/>
  <c r="I279" i="5"/>
  <c r="J279" i="5"/>
  <c r="K279" i="5"/>
  <c r="B280" i="5"/>
  <c r="C280" i="5"/>
  <c r="D280" i="5"/>
  <c r="E280" i="5"/>
  <c r="F280" i="5"/>
  <c r="G280" i="5"/>
  <c r="H280" i="5"/>
  <c r="I280" i="5"/>
  <c r="J280" i="5"/>
  <c r="K280" i="5"/>
  <c r="B281" i="5"/>
  <c r="C281" i="5"/>
  <c r="D281" i="5"/>
  <c r="E281" i="5"/>
  <c r="F281" i="5"/>
  <c r="G281" i="5"/>
  <c r="H281" i="5"/>
  <c r="I281" i="5"/>
  <c r="J281" i="5"/>
  <c r="K281" i="5"/>
  <c r="B282" i="5"/>
  <c r="C282" i="5"/>
  <c r="D282" i="5"/>
  <c r="E282" i="5"/>
  <c r="F282" i="5"/>
  <c r="G282" i="5"/>
  <c r="H282" i="5"/>
  <c r="I282" i="5"/>
  <c r="J282" i="5"/>
  <c r="K282" i="5"/>
  <c r="B283" i="5"/>
  <c r="C283" i="5"/>
  <c r="D283" i="5"/>
  <c r="E283" i="5"/>
  <c r="F283" i="5"/>
  <c r="G283" i="5"/>
  <c r="H283" i="5"/>
  <c r="I283" i="5"/>
  <c r="J283" i="5"/>
  <c r="K283" i="5"/>
  <c r="B284" i="5"/>
  <c r="C284" i="5"/>
  <c r="D284" i="5"/>
  <c r="E284" i="5"/>
  <c r="F284" i="5"/>
  <c r="G284" i="5"/>
  <c r="H284" i="5"/>
  <c r="I284" i="5"/>
  <c r="J284" i="5"/>
  <c r="K284" i="5"/>
  <c r="B285" i="5"/>
  <c r="C285" i="5"/>
  <c r="D285" i="5"/>
  <c r="E285" i="5"/>
  <c r="F285" i="5"/>
  <c r="G285" i="5"/>
  <c r="H285" i="5"/>
  <c r="I285" i="5"/>
  <c r="J285" i="5"/>
  <c r="K285" i="5"/>
  <c r="B286" i="5"/>
  <c r="C286" i="5"/>
  <c r="D286" i="5"/>
  <c r="E286" i="5"/>
  <c r="F286" i="5"/>
  <c r="G286" i="5"/>
  <c r="H286" i="5"/>
  <c r="I286" i="5"/>
  <c r="J286" i="5"/>
  <c r="K286" i="5"/>
  <c r="C133" i="5"/>
  <c r="D133" i="5"/>
  <c r="E133" i="5"/>
  <c r="F133" i="5"/>
  <c r="G133" i="5"/>
  <c r="H133" i="5"/>
  <c r="I133" i="5"/>
  <c r="J133" i="5"/>
  <c r="K133" i="5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C300" i="5"/>
  <c r="D300" i="5"/>
  <c r="E300" i="5"/>
  <c r="F300" i="5"/>
  <c r="G300" i="5"/>
  <c r="H300" i="5"/>
  <c r="I300" i="5"/>
  <c r="J300" i="5"/>
  <c r="K300" i="5"/>
  <c r="C301" i="5"/>
  <c r="D301" i="5"/>
  <c r="E301" i="5"/>
  <c r="F301" i="5"/>
  <c r="G301" i="5"/>
  <c r="H301" i="5"/>
  <c r="I301" i="5"/>
  <c r="J301" i="5"/>
  <c r="K301" i="5"/>
  <c r="C302" i="5"/>
  <c r="D302" i="5"/>
  <c r="E302" i="5"/>
  <c r="F302" i="5"/>
  <c r="G302" i="5"/>
  <c r="H302" i="5"/>
  <c r="I302" i="5"/>
  <c r="J302" i="5"/>
  <c r="K302" i="5"/>
  <c r="C303" i="5"/>
  <c r="D303" i="5"/>
  <c r="E303" i="5"/>
  <c r="F303" i="5"/>
  <c r="G303" i="5"/>
  <c r="H303" i="5"/>
  <c r="I303" i="5"/>
  <c r="J303" i="5"/>
  <c r="K303" i="5"/>
  <c r="B301" i="5"/>
  <c r="B302" i="5"/>
  <c r="B303" i="5"/>
  <c r="B300" i="5"/>
  <c r="B133" i="5"/>
  <c r="K129" i="5"/>
  <c r="J129" i="5"/>
  <c r="I129" i="5"/>
  <c r="H129" i="5"/>
  <c r="G129" i="5"/>
  <c r="F129" i="5"/>
  <c r="E129" i="5"/>
  <c r="D129" i="5"/>
  <c r="C129" i="5"/>
  <c r="B129" i="5"/>
  <c r="K128" i="5"/>
  <c r="J128" i="5"/>
  <c r="I128" i="5"/>
  <c r="H128" i="5"/>
  <c r="G128" i="5"/>
  <c r="F128" i="5"/>
  <c r="E128" i="5"/>
  <c r="D128" i="5"/>
  <c r="C128" i="5"/>
  <c r="B128" i="5"/>
  <c r="K127" i="5"/>
  <c r="J127" i="5"/>
  <c r="I127" i="5"/>
  <c r="H127" i="5"/>
  <c r="G127" i="5"/>
  <c r="F127" i="5"/>
  <c r="E127" i="5"/>
  <c r="D127" i="5"/>
  <c r="C127" i="5"/>
  <c r="B127" i="5"/>
  <c r="K126" i="5"/>
  <c r="J126" i="5"/>
  <c r="I126" i="5"/>
  <c r="H126" i="5"/>
  <c r="G126" i="5"/>
  <c r="F126" i="5"/>
  <c r="E126" i="5"/>
  <c r="D126" i="5"/>
  <c r="C126" i="5"/>
  <c r="B126" i="5"/>
  <c r="K125" i="5"/>
  <c r="J125" i="5"/>
  <c r="I125" i="5"/>
  <c r="H125" i="5"/>
  <c r="G125" i="5"/>
  <c r="F125" i="5"/>
  <c r="E125" i="5"/>
  <c r="D125" i="5"/>
  <c r="C125" i="5"/>
  <c r="B125" i="5"/>
  <c r="K124" i="5"/>
  <c r="J124" i="5"/>
  <c r="I124" i="5"/>
  <c r="H124" i="5"/>
  <c r="G124" i="5"/>
  <c r="F124" i="5"/>
  <c r="E124" i="5"/>
  <c r="D124" i="5"/>
  <c r="C124" i="5"/>
  <c r="B124" i="5"/>
  <c r="K123" i="5"/>
  <c r="J123" i="5"/>
  <c r="I123" i="5"/>
  <c r="H123" i="5"/>
  <c r="G123" i="5"/>
  <c r="F123" i="5"/>
  <c r="E123" i="5"/>
  <c r="D123" i="5"/>
  <c r="C123" i="5"/>
  <c r="B123" i="5"/>
  <c r="K122" i="5"/>
  <c r="J122" i="5"/>
  <c r="I122" i="5"/>
  <c r="H122" i="5"/>
  <c r="G122" i="5"/>
  <c r="F122" i="5"/>
  <c r="E122" i="5"/>
  <c r="D122" i="5"/>
  <c r="C122" i="5"/>
  <c r="B122" i="5"/>
  <c r="K121" i="5"/>
  <c r="J121" i="5"/>
  <c r="I121" i="5"/>
  <c r="H121" i="5"/>
  <c r="G121" i="5"/>
  <c r="F121" i="5"/>
  <c r="E121" i="5"/>
  <c r="D121" i="5"/>
  <c r="C121" i="5"/>
  <c r="B121" i="5"/>
  <c r="K120" i="5"/>
  <c r="J120" i="5"/>
  <c r="I120" i="5"/>
  <c r="H120" i="5"/>
  <c r="G120" i="5"/>
  <c r="F120" i="5"/>
  <c r="E120" i="5"/>
  <c r="D120" i="5"/>
  <c r="C120" i="5"/>
  <c r="B120" i="5"/>
  <c r="K119" i="5"/>
  <c r="J119" i="5"/>
  <c r="I119" i="5"/>
  <c r="H119" i="5"/>
  <c r="G119" i="5"/>
  <c r="F119" i="5"/>
  <c r="E119" i="5"/>
  <c r="D119" i="5"/>
  <c r="C119" i="5"/>
  <c r="B119" i="5"/>
  <c r="K118" i="5"/>
  <c r="J118" i="5"/>
  <c r="I118" i="5"/>
  <c r="H118" i="5"/>
  <c r="G118" i="5"/>
  <c r="F118" i="5"/>
  <c r="E118" i="5"/>
  <c r="D118" i="5"/>
  <c r="C118" i="5"/>
  <c r="B118" i="5"/>
  <c r="K117" i="5"/>
  <c r="J117" i="5"/>
  <c r="I117" i="5"/>
  <c r="H117" i="5"/>
  <c r="G117" i="5"/>
  <c r="F117" i="5"/>
  <c r="E117" i="5"/>
  <c r="D117" i="5"/>
  <c r="C117" i="5"/>
  <c r="B117" i="5"/>
  <c r="K116" i="5"/>
  <c r="J116" i="5"/>
  <c r="I116" i="5"/>
  <c r="H116" i="5"/>
  <c r="G116" i="5"/>
  <c r="F116" i="5"/>
  <c r="E116" i="5"/>
  <c r="D116" i="5"/>
  <c r="C116" i="5"/>
  <c r="B116" i="5"/>
  <c r="K115" i="5"/>
  <c r="J115" i="5"/>
  <c r="I115" i="5"/>
  <c r="H115" i="5"/>
  <c r="G115" i="5"/>
  <c r="F115" i="5"/>
  <c r="E115" i="5"/>
  <c r="D115" i="5"/>
  <c r="C115" i="5"/>
  <c r="B115" i="5"/>
  <c r="K114" i="5"/>
  <c r="J114" i="5"/>
  <c r="I114" i="5"/>
  <c r="H114" i="5"/>
  <c r="G114" i="5"/>
  <c r="F114" i="5"/>
  <c r="E114" i="5"/>
  <c r="D114" i="5"/>
  <c r="C114" i="5"/>
  <c r="B114" i="5"/>
  <c r="K113" i="5"/>
  <c r="J113" i="5"/>
  <c r="I113" i="5"/>
  <c r="H113" i="5"/>
  <c r="G113" i="5"/>
  <c r="F113" i="5"/>
  <c r="E113" i="5"/>
  <c r="D113" i="5"/>
  <c r="C113" i="5"/>
  <c r="B113" i="5"/>
  <c r="K112" i="5"/>
  <c r="J112" i="5"/>
  <c r="I112" i="5"/>
  <c r="H112" i="5"/>
  <c r="G112" i="5"/>
  <c r="F112" i="5"/>
  <c r="E112" i="5"/>
  <c r="D112" i="5"/>
  <c r="C112" i="5"/>
  <c r="B112" i="5"/>
  <c r="K111" i="5"/>
  <c r="J111" i="5"/>
  <c r="I111" i="5"/>
  <c r="H111" i="5"/>
  <c r="G111" i="5"/>
  <c r="F111" i="5"/>
  <c r="E111" i="5"/>
  <c r="D111" i="5"/>
  <c r="C111" i="5"/>
  <c r="B111" i="5"/>
  <c r="K110" i="5"/>
  <c r="J110" i="5"/>
  <c r="I110" i="5"/>
  <c r="H110" i="5"/>
  <c r="G110" i="5"/>
  <c r="F110" i="5"/>
  <c r="E110" i="5"/>
  <c r="D110" i="5"/>
  <c r="C110" i="5"/>
  <c r="B110" i="5"/>
  <c r="K109" i="5"/>
  <c r="J109" i="5"/>
  <c r="I109" i="5"/>
  <c r="H109" i="5"/>
  <c r="G109" i="5"/>
  <c r="F109" i="5"/>
  <c r="E109" i="5"/>
  <c r="D109" i="5"/>
  <c r="C109" i="5"/>
  <c r="B109" i="5"/>
  <c r="K108" i="5"/>
  <c r="J108" i="5"/>
  <c r="I108" i="5"/>
  <c r="H108" i="5"/>
  <c r="G108" i="5"/>
  <c r="F108" i="5"/>
  <c r="E108" i="5"/>
  <c r="D108" i="5"/>
  <c r="C108" i="5"/>
  <c r="B108" i="5"/>
  <c r="K107" i="5"/>
  <c r="J107" i="5"/>
  <c r="I107" i="5"/>
  <c r="H107" i="5"/>
  <c r="G107" i="5"/>
  <c r="F107" i="5"/>
  <c r="E107" i="5"/>
  <c r="D107" i="5"/>
  <c r="C107" i="5"/>
  <c r="B107" i="5"/>
  <c r="K106" i="5"/>
  <c r="J106" i="5"/>
  <c r="I106" i="5"/>
  <c r="H106" i="5"/>
  <c r="G106" i="5"/>
  <c r="F106" i="5"/>
  <c r="E106" i="5"/>
  <c r="D106" i="5"/>
  <c r="C106" i="5"/>
  <c r="B106" i="5"/>
  <c r="K105" i="5"/>
  <c r="J105" i="5"/>
  <c r="I105" i="5"/>
  <c r="H105" i="5"/>
  <c r="G105" i="5"/>
  <c r="F105" i="5"/>
  <c r="E105" i="5"/>
  <c r="D105" i="5"/>
  <c r="C105" i="5"/>
  <c r="B105" i="5"/>
  <c r="K104" i="5"/>
  <c r="J104" i="5"/>
  <c r="I104" i="5"/>
  <c r="H104" i="5"/>
  <c r="G104" i="5"/>
  <c r="F104" i="5"/>
  <c r="E104" i="5"/>
  <c r="D104" i="5"/>
  <c r="C104" i="5"/>
  <c r="B104" i="5"/>
  <c r="K103" i="5"/>
  <c r="J103" i="5"/>
  <c r="I103" i="5"/>
  <c r="H103" i="5"/>
  <c r="G103" i="5"/>
  <c r="F103" i="5"/>
  <c r="E103" i="5"/>
  <c r="D103" i="5"/>
  <c r="C103" i="5"/>
  <c r="B103" i="5"/>
  <c r="K102" i="5"/>
  <c r="J102" i="5"/>
  <c r="I102" i="5"/>
  <c r="H102" i="5"/>
  <c r="G102" i="5"/>
  <c r="F102" i="5"/>
  <c r="E102" i="5"/>
  <c r="D102" i="5"/>
  <c r="C102" i="5"/>
  <c r="B102" i="5"/>
  <c r="K101" i="5"/>
  <c r="J101" i="5"/>
  <c r="I101" i="5"/>
  <c r="H101" i="5"/>
  <c r="G101" i="5"/>
  <c r="F101" i="5"/>
  <c r="E101" i="5"/>
  <c r="D101" i="5"/>
  <c r="C101" i="5"/>
  <c r="B101" i="5"/>
  <c r="K100" i="5"/>
  <c r="J100" i="5"/>
  <c r="I100" i="5"/>
  <c r="H100" i="5"/>
  <c r="G100" i="5"/>
  <c r="F100" i="5"/>
  <c r="E100" i="5"/>
  <c r="D100" i="5"/>
  <c r="C100" i="5"/>
  <c r="B100" i="5"/>
  <c r="K99" i="5"/>
  <c r="J99" i="5"/>
  <c r="I99" i="5"/>
  <c r="H99" i="5"/>
  <c r="G99" i="5"/>
  <c r="F99" i="5"/>
  <c r="E99" i="5"/>
  <c r="D99" i="5"/>
  <c r="C99" i="5"/>
  <c r="B99" i="5"/>
  <c r="K98" i="5"/>
  <c r="J98" i="5"/>
  <c r="I98" i="5"/>
  <c r="H98" i="5"/>
  <c r="G98" i="5"/>
  <c r="F98" i="5"/>
  <c r="E98" i="5"/>
  <c r="D98" i="5"/>
  <c r="C98" i="5"/>
  <c r="B98" i="5"/>
  <c r="K97" i="5"/>
  <c r="J97" i="5"/>
  <c r="I97" i="5"/>
  <c r="H97" i="5"/>
  <c r="G97" i="5"/>
  <c r="F97" i="5"/>
  <c r="E97" i="5"/>
  <c r="D97" i="5"/>
  <c r="C97" i="5"/>
  <c r="B97" i="5"/>
  <c r="K96" i="5"/>
  <c r="J96" i="5"/>
  <c r="I96" i="5"/>
  <c r="H96" i="5"/>
  <c r="G96" i="5"/>
  <c r="F96" i="5"/>
  <c r="E96" i="5"/>
  <c r="D96" i="5"/>
  <c r="C96" i="5"/>
  <c r="B96" i="5"/>
  <c r="K95" i="5"/>
  <c r="J95" i="5"/>
  <c r="I95" i="5"/>
  <c r="H95" i="5"/>
  <c r="G95" i="5"/>
  <c r="F95" i="5"/>
  <c r="E95" i="5"/>
  <c r="D95" i="5"/>
  <c r="C95" i="5"/>
  <c r="B95" i="5"/>
  <c r="K94" i="5"/>
  <c r="J94" i="5"/>
  <c r="I94" i="5"/>
  <c r="H94" i="5"/>
  <c r="G94" i="5"/>
  <c r="F94" i="5"/>
  <c r="E94" i="5"/>
  <c r="D94" i="5"/>
  <c r="C94" i="5"/>
  <c r="B94" i="5"/>
  <c r="K93" i="5"/>
  <c r="J93" i="5"/>
  <c r="I93" i="5"/>
  <c r="H93" i="5"/>
  <c r="G93" i="5"/>
  <c r="F93" i="5"/>
  <c r="E93" i="5"/>
  <c r="D93" i="5"/>
  <c r="C93" i="5"/>
  <c r="B93" i="5"/>
  <c r="K92" i="5"/>
  <c r="J92" i="5"/>
  <c r="I92" i="5"/>
  <c r="H92" i="5"/>
  <c r="G92" i="5"/>
  <c r="F92" i="5"/>
  <c r="E92" i="5"/>
  <c r="D92" i="5"/>
  <c r="C92" i="5"/>
  <c r="B92" i="5"/>
  <c r="K91" i="5"/>
  <c r="J91" i="5"/>
  <c r="I91" i="5"/>
  <c r="H91" i="5"/>
  <c r="G91" i="5"/>
  <c r="F91" i="5"/>
  <c r="E91" i="5"/>
  <c r="D91" i="5"/>
  <c r="C91" i="5"/>
  <c r="B91" i="5"/>
  <c r="K90" i="5"/>
  <c r="J90" i="5"/>
  <c r="I90" i="5"/>
  <c r="H90" i="5"/>
  <c r="G90" i="5"/>
  <c r="F90" i="5"/>
  <c r="E90" i="5"/>
  <c r="D90" i="5"/>
  <c r="C90" i="5"/>
  <c r="B90" i="5"/>
  <c r="K89" i="5"/>
  <c r="J89" i="5"/>
  <c r="I89" i="5"/>
  <c r="H89" i="5"/>
  <c r="G89" i="5"/>
  <c r="F89" i="5"/>
  <c r="E89" i="5"/>
  <c r="D89" i="5"/>
  <c r="C89" i="5"/>
  <c r="B89" i="5"/>
  <c r="K88" i="5"/>
  <c r="J88" i="5"/>
  <c r="I88" i="5"/>
  <c r="H88" i="5"/>
  <c r="G88" i="5"/>
  <c r="F88" i="5"/>
  <c r="E88" i="5"/>
  <c r="D88" i="5"/>
  <c r="C88" i="5"/>
  <c r="B88" i="5"/>
  <c r="K87" i="5"/>
  <c r="J87" i="5"/>
  <c r="I87" i="5"/>
  <c r="H87" i="5"/>
  <c r="G87" i="5"/>
  <c r="F87" i="5"/>
  <c r="E87" i="5"/>
  <c r="D87" i="5"/>
  <c r="C87" i="5"/>
  <c r="B87" i="5"/>
  <c r="K86" i="5"/>
  <c r="J86" i="5"/>
  <c r="I86" i="5"/>
  <c r="H86" i="5"/>
  <c r="G86" i="5"/>
  <c r="F86" i="5"/>
  <c r="E86" i="5"/>
  <c r="D86" i="5"/>
  <c r="C86" i="5"/>
  <c r="B86" i="5"/>
  <c r="K85" i="5"/>
  <c r="J85" i="5"/>
  <c r="I85" i="5"/>
  <c r="H85" i="5"/>
  <c r="G85" i="5"/>
  <c r="F85" i="5"/>
  <c r="E85" i="5"/>
  <c r="D85" i="5"/>
  <c r="C85" i="5"/>
  <c r="B85" i="5"/>
  <c r="K84" i="5"/>
  <c r="J84" i="5"/>
  <c r="I84" i="5"/>
  <c r="H84" i="5"/>
  <c r="G84" i="5"/>
  <c r="F84" i="5"/>
  <c r="E84" i="5"/>
  <c r="D84" i="5"/>
  <c r="C84" i="5"/>
  <c r="B84" i="5"/>
  <c r="K83" i="5"/>
  <c r="J83" i="5"/>
  <c r="I83" i="5"/>
  <c r="H83" i="5"/>
  <c r="G83" i="5"/>
  <c r="F83" i="5"/>
  <c r="E83" i="5"/>
  <c r="D83" i="5"/>
  <c r="C83" i="5"/>
  <c r="B83" i="5"/>
  <c r="K82" i="5"/>
  <c r="J82" i="5"/>
  <c r="I82" i="5"/>
  <c r="H82" i="5"/>
  <c r="G82" i="5"/>
  <c r="F82" i="5"/>
  <c r="E82" i="5"/>
  <c r="D82" i="5"/>
  <c r="C82" i="5"/>
  <c r="B82" i="5"/>
  <c r="K81" i="5"/>
  <c r="J81" i="5"/>
  <c r="I81" i="5"/>
  <c r="H81" i="5"/>
  <c r="G81" i="5"/>
  <c r="F81" i="5"/>
  <c r="E81" i="5"/>
  <c r="D81" i="5"/>
  <c r="C81" i="5"/>
  <c r="B81" i="5"/>
  <c r="K80" i="5"/>
  <c r="J80" i="5"/>
  <c r="I80" i="5"/>
  <c r="H80" i="5"/>
  <c r="G80" i="5"/>
  <c r="F80" i="5"/>
  <c r="E80" i="5"/>
  <c r="D80" i="5"/>
  <c r="C80" i="5"/>
  <c r="B80" i="5"/>
  <c r="K79" i="5"/>
  <c r="J79" i="5"/>
  <c r="I79" i="5"/>
  <c r="H79" i="5"/>
  <c r="G79" i="5"/>
  <c r="F79" i="5"/>
  <c r="E79" i="5"/>
  <c r="D79" i="5"/>
  <c r="C79" i="5"/>
  <c r="B79" i="5"/>
  <c r="K78" i="5"/>
  <c r="J78" i="5"/>
  <c r="I78" i="5"/>
  <c r="H78" i="5"/>
  <c r="G78" i="5"/>
  <c r="F78" i="5"/>
  <c r="E78" i="5"/>
  <c r="D78" i="5"/>
  <c r="C78" i="5"/>
  <c r="B78" i="5"/>
  <c r="K77" i="5"/>
  <c r="J77" i="5"/>
  <c r="I77" i="5"/>
  <c r="H77" i="5"/>
  <c r="G77" i="5"/>
  <c r="F77" i="5"/>
  <c r="E77" i="5"/>
  <c r="D77" i="5"/>
  <c r="C77" i="5"/>
  <c r="B77" i="5"/>
  <c r="K76" i="5"/>
  <c r="J76" i="5"/>
  <c r="I76" i="5"/>
  <c r="H76" i="5"/>
  <c r="G76" i="5"/>
  <c r="F76" i="5"/>
  <c r="E76" i="5"/>
  <c r="D76" i="5"/>
  <c r="C76" i="5"/>
  <c r="B76" i="5"/>
  <c r="K75" i="5"/>
  <c r="J75" i="5"/>
  <c r="I75" i="5"/>
  <c r="H75" i="5"/>
  <c r="G75" i="5"/>
  <c r="F75" i="5"/>
  <c r="E75" i="5"/>
  <c r="D75" i="5"/>
  <c r="C75" i="5"/>
  <c r="K304" i="4"/>
  <c r="J304" i="4"/>
  <c r="I304" i="4"/>
  <c r="H304" i="4"/>
  <c r="G304" i="4"/>
  <c r="F304" i="4"/>
  <c r="E304" i="4"/>
  <c r="D304" i="4"/>
  <c r="C304" i="4"/>
  <c r="B304" i="4"/>
  <c r="K304" i="3"/>
  <c r="J304" i="3"/>
  <c r="I304" i="3"/>
  <c r="H304" i="3"/>
  <c r="G304" i="3"/>
  <c r="F304" i="3"/>
  <c r="E304" i="3"/>
  <c r="D304" i="3"/>
  <c r="C304" i="3"/>
  <c r="B304" i="3"/>
  <c r="K304" i="2"/>
  <c r="J304" i="2"/>
  <c r="I304" i="2"/>
  <c r="H304" i="2"/>
  <c r="G304" i="2"/>
  <c r="F304" i="2"/>
  <c r="E304" i="2"/>
  <c r="D304" i="2"/>
  <c r="C304" i="2"/>
  <c r="B304" i="2"/>
  <c r="D31" i="7"/>
  <c r="C32" i="7"/>
  <c r="J749" i="10" l="1"/>
  <c r="T732" i="10" s="1"/>
  <c r="B304" i="5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2" i="7" s="1"/>
  <c r="E235" i="6" l="1"/>
  <c r="F235" i="6"/>
  <c r="G235" i="6"/>
  <c r="H235" i="6"/>
  <c r="I235" i="6"/>
  <c r="J235" i="6"/>
  <c r="K235" i="6"/>
  <c r="AG6" i="8" l="1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5" i="8"/>
  <c r="L243" i="6" l="1"/>
  <c r="K167" i="5" l="1"/>
  <c r="K165" i="5"/>
  <c r="K163" i="5"/>
  <c r="K161" i="5"/>
  <c r="K159" i="5"/>
  <c r="K158" i="5"/>
  <c r="K157" i="5"/>
  <c r="A308" i="5" l="1"/>
  <c r="H304" i="11"/>
  <c r="H270" i="11"/>
  <c r="H236" i="11"/>
  <c r="H202" i="11"/>
  <c r="H168" i="11"/>
  <c r="H134" i="11"/>
  <c r="E134" i="11"/>
  <c r="E107" i="11"/>
  <c r="E106" i="11"/>
  <c r="E105" i="11"/>
  <c r="E104" i="11"/>
  <c r="H101" i="11"/>
  <c r="E101" i="11"/>
  <c r="E80" i="11"/>
  <c r="E79" i="11"/>
  <c r="E78" i="11"/>
  <c r="E77" i="11"/>
  <c r="E76" i="11"/>
  <c r="E75" i="11"/>
  <c r="E74" i="11"/>
  <c r="E73" i="11"/>
  <c r="E72" i="11"/>
  <c r="E71" i="11"/>
  <c r="E70" i="11"/>
  <c r="H67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H33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K243" i="6"/>
  <c r="J243" i="6"/>
  <c r="I243" i="6"/>
  <c r="H243" i="6"/>
  <c r="G243" i="6"/>
  <c r="F243" i="6"/>
  <c r="E243" i="6"/>
  <c r="D243" i="6"/>
  <c r="C243" i="6"/>
  <c r="L235" i="6"/>
  <c r="D235" i="6"/>
  <c r="C235" i="6"/>
  <c r="M216" i="6"/>
  <c r="M215" i="6"/>
  <c r="M214" i="6"/>
  <c r="M213" i="6"/>
  <c r="M212" i="6"/>
  <c r="M211" i="6"/>
  <c r="M210" i="6"/>
  <c r="M209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B75" i="5"/>
  <c r="F308" i="5" s="1"/>
  <c r="K71" i="5"/>
  <c r="J71" i="5"/>
  <c r="I71" i="5"/>
  <c r="H71" i="5"/>
  <c r="G71" i="5"/>
  <c r="F71" i="5"/>
  <c r="E71" i="5"/>
  <c r="D71" i="5"/>
  <c r="C71" i="5"/>
  <c r="B71" i="5"/>
  <c r="K70" i="5"/>
  <c r="J70" i="5"/>
  <c r="I70" i="5"/>
  <c r="H70" i="5"/>
  <c r="G70" i="5"/>
  <c r="F70" i="5"/>
  <c r="E70" i="5"/>
  <c r="D70" i="5"/>
  <c r="C70" i="5"/>
  <c r="B70" i="5"/>
  <c r="K69" i="5"/>
  <c r="J69" i="5"/>
  <c r="I69" i="5"/>
  <c r="H69" i="5"/>
  <c r="G69" i="5"/>
  <c r="F69" i="5"/>
  <c r="E69" i="5"/>
  <c r="D69" i="5"/>
  <c r="C69" i="5"/>
  <c r="B69" i="5"/>
  <c r="K68" i="5"/>
  <c r="J68" i="5"/>
  <c r="I68" i="5"/>
  <c r="H68" i="5"/>
  <c r="G68" i="5"/>
  <c r="F68" i="5"/>
  <c r="E68" i="5"/>
  <c r="D68" i="5"/>
  <c r="C68" i="5"/>
  <c r="B68" i="5"/>
  <c r="K67" i="5"/>
  <c r="J67" i="5"/>
  <c r="I67" i="5"/>
  <c r="H67" i="5"/>
  <c r="G67" i="5"/>
  <c r="F67" i="5"/>
  <c r="E67" i="5"/>
  <c r="D67" i="5"/>
  <c r="C67" i="5"/>
  <c r="B67" i="5"/>
  <c r="K66" i="5"/>
  <c r="J66" i="5"/>
  <c r="I66" i="5"/>
  <c r="H66" i="5"/>
  <c r="G66" i="5"/>
  <c r="F66" i="5"/>
  <c r="E66" i="5"/>
  <c r="D66" i="5"/>
  <c r="C66" i="5"/>
  <c r="B66" i="5"/>
  <c r="K65" i="5"/>
  <c r="J65" i="5"/>
  <c r="I65" i="5"/>
  <c r="H65" i="5"/>
  <c r="G65" i="5"/>
  <c r="F65" i="5"/>
  <c r="E65" i="5"/>
  <c r="D65" i="5"/>
  <c r="C65" i="5"/>
  <c r="B65" i="5"/>
  <c r="K64" i="5"/>
  <c r="J64" i="5"/>
  <c r="I64" i="5"/>
  <c r="H64" i="5"/>
  <c r="G64" i="5"/>
  <c r="F64" i="5"/>
  <c r="E64" i="5"/>
  <c r="D64" i="5"/>
  <c r="C64" i="5"/>
  <c r="B64" i="5"/>
  <c r="K63" i="5"/>
  <c r="J63" i="5"/>
  <c r="I63" i="5"/>
  <c r="H63" i="5"/>
  <c r="G63" i="5"/>
  <c r="F63" i="5"/>
  <c r="E63" i="5"/>
  <c r="D63" i="5"/>
  <c r="C63" i="5"/>
  <c r="B63" i="5"/>
  <c r="K62" i="5"/>
  <c r="J62" i="5"/>
  <c r="I62" i="5"/>
  <c r="H62" i="5"/>
  <c r="G62" i="5"/>
  <c r="F62" i="5"/>
  <c r="E62" i="5"/>
  <c r="D62" i="5"/>
  <c r="C62" i="5"/>
  <c r="B62" i="5"/>
  <c r="K61" i="5"/>
  <c r="J61" i="5"/>
  <c r="I61" i="5"/>
  <c r="H61" i="5"/>
  <c r="G61" i="5"/>
  <c r="F61" i="5"/>
  <c r="E61" i="5"/>
  <c r="D61" i="5"/>
  <c r="C61" i="5"/>
  <c r="B61" i="5"/>
  <c r="K60" i="5"/>
  <c r="J60" i="5"/>
  <c r="I60" i="5"/>
  <c r="H60" i="5"/>
  <c r="G60" i="5"/>
  <c r="F60" i="5"/>
  <c r="E60" i="5"/>
  <c r="D60" i="5"/>
  <c r="C60" i="5"/>
  <c r="B60" i="5"/>
  <c r="K59" i="5"/>
  <c r="J59" i="5"/>
  <c r="I59" i="5"/>
  <c r="H59" i="5"/>
  <c r="G59" i="5"/>
  <c r="F59" i="5"/>
  <c r="E59" i="5"/>
  <c r="D59" i="5"/>
  <c r="C59" i="5"/>
  <c r="B59" i="5"/>
  <c r="K58" i="5"/>
  <c r="J58" i="5"/>
  <c r="I58" i="5"/>
  <c r="H58" i="5"/>
  <c r="G58" i="5"/>
  <c r="F58" i="5"/>
  <c r="E58" i="5"/>
  <c r="D58" i="5"/>
  <c r="C58" i="5"/>
  <c r="B58" i="5"/>
  <c r="K53" i="5"/>
  <c r="J53" i="5"/>
  <c r="I53" i="5"/>
  <c r="H53" i="5"/>
  <c r="G53" i="5"/>
  <c r="F53" i="5"/>
  <c r="E53" i="5"/>
  <c r="D53" i="5"/>
  <c r="C53" i="5"/>
  <c r="B53" i="5"/>
  <c r="K52" i="5"/>
  <c r="J52" i="5"/>
  <c r="I52" i="5"/>
  <c r="H52" i="5"/>
  <c r="G52" i="5"/>
  <c r="F52" i="5"/>
  <c r="E52" i="5"/>
  <c r="D52" i="5"/>
  <c r="C52" i="5"/>
  <c r="B52" i="5"/>
  <c r="K51" i="5"/>
  <c r="J51" i="5"/>
  <c r="I51" i="5"/>
  <c r="H51" i="5"/>
  <c r="G51" i="5"/>
  <c r="F51" i="5"/>
  <c r="E51" i="5"/>
  <c r="D51" i="5"/>
  <c r="C51" i="5"/>
  <c r="B51" i="5"/>
  <c r="K50" i="5"/>
  <c r="J50" i="5"/>
  <c r="I50" i="5"/>
  <c r="H50" i="5"/>
  <c r="G50" i="5"/>
  <c r="F50" i="5"/>
  <c r="E50" i="5"/>
  <c r="D50" i="5"/>
  <c r="C50" i="5"/>
  <c r="B50" i="5"/>
  <c r="K49" i="5"/>
  <c r="J49" i="5"/>
  <c r="I49" i="5"/>
  <c r="H49" i="5"/>
  <c r="G49" i="5"/>
  <c r="F49" i="5"/>
  <c r="E49" i="5"/>
  <c r="D49" i="5"/>
  <c r="C49" i="5"/>
  <c r="B49" i="5"/>
  <c r="K48" i="5"/>
  <c r="J48" i="5"/>
  <c r="I48" i="5"/>
  <c r="H48" i="5"/>
  <c r="G48" i="5"/>
  <c r="F48" i="5"/>
  <c r="E48" i="5"/>
  <c r="D48" i="5"/>
  <c r="C48" i="5"/>
  <c r="B48" i="5"/>
  <c r="K47" i="5"/>
  <c r="J47" i="5"/>
  <c r="I47" i="5"/>
  <c r="H47" i="5"/>
  <c r="G47" i="5"/>
  <c r="F47" i="5"/>
  <c r="E47" i="5"/>
  <c r="D47" i="5"/>
  <c r="C47" i="5"/>
  <c r="B47" i="5"/>
  <c r="K46" i="5"/>
  <c r="J46" i="5"/>
  <c r="I46" i="5"/>
  <c r="H46" i="5"/>
  <c r="G46" i="5"/>
  <c r="F46" i="5"/>
  <c r="E46" i="5"/>
  <c r="D46" i="5"/>
  <c r="C46" i="5"/>
  <c r="B46" i="5"/>
  <c r="K45" i="5"/>
  <c r="J45" i="5"/>
  <c r="I45" i="5"/>
  <c r="H45" i="5"/>
  <c r="G45" i="5"/>
  <c r="F45" i="5"/>
  <c r="E45" i="5"/>
  <c r="D45" i="5"/>
  <c r="C45" i="5"/>
  <c r="B45" i="5"/>
  <c r="K44" i="5"/>
  <c r="J44" i="5"/>
  <c r="I44" i="5"/>
  <c r="H44" i="5"/>
  <c r="G44" i="5"/>
  <c r="F44" i="5"/>
  <c r="E44" i="5"/>
  <c r="D44" i="5"/>
  <c r="C44" i="5"/>
  <c r="B44" i="5"/>
  <c r="K43" i="5"/>
  <c r="J43" i="5"/>
  <c r="I43" i="5"/>
  <c r="H43" i="5"/>
  <c r="G43" i="5"/>
  <c r="F43" i="5"/>
  <c r="E43" i="5"/>
  <c r="D43" i="5"/>
  <c r="C43" i="5"/>
  <c r="B43" i="5"/>
  <c r="J37" i="5"/>
  <c r="I37" i="5"/>
  <c r="H37" i="5"/>
  <c r="G37" i="5"/>
  <c r="F37" i="5"/>
  <c r="E37" i="5"/>
  <c r="D37" i="5"/>
  <c r="C37" i="5"/>
  <c r="J36" i="5"/>
  <c r="I36" i="5"/>
  <c r="H36" i="5"/>
  <c r="G36" i="5"/>
  <c r="F36" i="5"/>
  <c r="E36" i="5"/>
  <c r="D36" i="5"/>
  <c r="C36" i="5"/>
  <c r="J35" i="5"/>
  <c r="I35" i="5"/>
  <c r="H35" i="5"/>
  <c r="G35" i="5"/>
  <c r="F35" i="5"/>
  <c r="E35" i="5"/>
  <c r="D35" i="5"/>
  <c r="C35" i="5"/>
  <c r="J34" i="5"/>
  <c r="I34" i="5"/>
  <c r="H34" i="5"/>
  <c r="G34" i="5"/>
  <c r="F34" i="5"/>
  <c r="E34" i="5"/>
  <c r="D34" i="5"/>
  <c r="C34" i="5"/>
  <c r="J33" i="5"/>
  <c r="I33" i="5"/>
  <c r="H33" i="5"/>
  <c r="G33" i="5"/>
  <c r="F33" i="5"/>
  <c r="E33" i="5"/>
  <c r="D33" i="5"/>
  <c r="C33" i="5"/>
  <c r="I28" i="5"/>
  <c r="H28" i="5"/>
  <c r="G28" i="5"/>
  <c r="F28" i="5"/>
  <c r="E28" i="5"/>
  <c r="D28" i="5"/>
  <c r="C28" i="5"/>
  <c r="B28" i="5"/>
  <c r="I27" i="5"/>
  <c r="H27" i="5"/>
  <c r="G27" i="5"/>
  <c r="F27" i="5"/>
  <c r="E27" i="5"/>
  <c r="D27" i="5"/>
  <c r="C27" i="5"/>
  <c r="B27" i="5"/>
  <c r="I26" i="5"/>
  <c r="H26" i="5"/>
  <c r="G26" i="5"/>
  <c r="F26" i="5"/>
  <c r="E26" i="5"/>
  <c r="D26" i="5"/>
  <c r="C26" i="5"/>
  <c r="I25" i="5"/>
  <c r="H25" i="5"/>
  <c r="G25" i="5"/>
  <c r="F25" i="5"/>
  <c r="E25" i="5"/>
  <c r="D25" i="5"/>
  <c r="C25" i="5"/>
  <c r="I24" i="5"/>
  <c r="H24" i="5"/>
  <c r="G24" i="5"/>
  <c r="F24" i="5"/>
  <c r="E24" i="5"/>
  <c r="D24" i="5"/>
  <c r="C24" i="5"/>
  <c r="I23" i="5"/>
  <c r="H23" i="5"/>
  <c r="G23" i="5"/>
  <c r="F23" i="5"/>
  <c r="E23" i="5"/>
  <c r="D23" i="5"/>
  <c r="C23" i="5"/>
  <c r="L53" i="4"/>
  <c r="L52" i="4"/>
  <c r="L51" i="4"/>
  <c r="L50" i="4"/>
  <c r="L49" i="4"/>
  <c r="L48" i="4"/>
  <c r="L47" i="4"/>
  <c r="L46" i="4"/>
  <c r="L45" i="4"/>
  <c r="L44" i="4"/>
  <c r="L43" i="4"/>
  <c r="J38" i="4"/>
  <c r="I38" i="4"/>
  <c r="H38" i="4"/>
  <c r="G38" i="4"/>
  <c r="F38" i="4"/>
  <c r="E38" i="4"/>
  <c r="D38" i="4"/>
  <c r="C38" i="4"/>
  <c r="B38" i="4"/>
  <c r="K37" i="4"/>
  <c r="K36" i="4"/>
  <c r="K35" i="4"/>
  <c r="K34" i="4"/>
  <c r="K33" i="4"/>
  <c r="J28" i="4"/>
  <c r="J27" i="4"/>
  <c r="J26" i="4"/>
  <c r="J25" i="4"/>
  <c r="J24" i="4"/>
  <c r="J23" i="4"/>
  <c r="L17" i="4"/>
  <c r="E17" i="5" s="1"/>
  <c r="L16" i="4"/>
  <c r="E16" i="5" s="1"/>
  <c r="L15" i="4"/>
  <c r="E15" i="5" s="1"/>
  <c r="L14" i="4"/>
  <c r="L13" i="4"/>
  <c r="E13" i="5" s="1"/>
  <c r="L12" i="4"/>
  <c r="E12" i="5" s="1"/>
  <c r="L11" i="4"/>
  <c r="E11" i="5" s="1"/>
  <c r="L10" i="4"/>
  <c r="E10" i="5" s="1"/>
  <c r="L9" i="4"/>
  <c r="E9" i="5" s="1"/>
  <c r="L8" i="4"/>
  <c r="E8" i="5" s="1"/>
  <c r="L53" i="3"/>
  <c r="L52" i="3"/>
  <c r="L51" i="3"/>
  <c r="L50" i="3"/>
  <c r="L49" i="3"/>
  <c r="L48" i="3"/>
  <c r="L47" i="3"/>
  <c r="L46" i="3"/>
  <c r="L45" i="3"/>
  <c r="L44" i="3"/>
  <c r="L43" i="3"/>
  <c r="J38" i="3"/>
  <c r="I38" i="3"/>
  <c r="H38" i="3"/>
  <c r="G38" i="3"/>
  <c r="F38" i="3"/>
  <c r="E38" i="3"/>
  <c r="D38" i="3"/>
  <c r="C38" i="3"/>
  <c r="B38" i="3"/>
  <c r="K37" i="3"/>
  <c r="K36" i="3"/>
  <c r="K35" i="3"/>
  <c r="K34" i="3"/>
  <c r="K33" i="3"/>
  <c r="J28" i="3"/>
  <c r="J27" i="3"/>
  <c r="J26" i="3"/>
  <c r="J25" i="3"/>
  <c r="J24" i="3"/>
  <c r="J23" i="3"/>
  <c r="I17" i="3"/>
  <c r="D17" i="5" s="1"/>
  <c r="I16" i="3"/>
  <c r="D16" i="5" s="1"/>
  <c r="I15" i="3"/>
  <c r="D15" i="5" s="1"/>
  <c r="I14" i="3"/>
  <c r="D14" i="5" s="1"/>
  <c r="I13" i="3"/>
  <c r="D13" i="5" s="1"/>
  <c r="I12" i="3"/>
  <c r="D12" i="5" s="1"/>
  <c r="I11" i="3"/>
  <c r="D11" i="5" s="1"/>
  <c r="I10" i="3"/>
  <c r="D10" i="5" s="1"/>
  <c r="I9" i="3"/>
  <c r="D9" i="5" s="1"/>
  <c r="I8" i="3"/>
  <c r="D8" i="5" s="1"/>
  <c r="L53" i="2"/>
  <c r="L52" i="2"/>
  <c r="L51" i="2"/>
  <c r="L50" i="2"/>
  <c r="L49" i="2"/>
  <c r="L48" i="2"/>
  <c r="L47" i="2"/>
  <c r="L46" i="2"/>
  <c r="L45" i="2"/>
  <c r="L44" i="2"/>
  <c r="L43" i="2"/>
  <c r="J38" i="2"/>
  <c r="I38" i="2"/>
  <c r="H38" i="2"/>
  <c r="G38" i="2"/>
  <c r="F38" i="2"/>
  <c r="E38" i="2"/>
  <c r="D38" i="2"/>
  <c r="C38" i="2"/>
  <c r="B38" i="2"/>
  <c r="K37" i="2"/>
  <c r="K36" i="2"/>
  <c r="K35" i="2"/>
  <c r="K34" i="2"/>
  <c r="K33" i="2"/>
  <c r="J28" i="2"/>
  <c r="J27" i="2"/>
  <c r="J26" i="2"/>
  <c r="J25" i="2"/>
  <c r="J24" i="2"/>
  <c r="J23" i="2"/>
  <c r="I17" i="2"/>
  <c r="C17" i="5" s="1"/>
  <c r="I16" i="2"/>
  <c r="C16" i="5" s="1"/>
  <c r="I15" i="2"/>
  <c r="C15" i="5" s="1"/>
  <c r="I14" i="2"/>
  <c r="I13" i="2"/>
  <c r="I12" i="2"/>
  <c r="C12" i="5" s="1"/>
  <c r="I11" i="2"/>
  <c r="C11" i="5" s="1"/>
  <c r="I10" i="2"/>
  <c r="C10" i="5" s="1"/>
  <c r="I9" i="2"/>
  <c r="C9" i="5" s="1"/>
  <c r="I8" i="2"/>
  <c r="C8" i="5" s="1"/>
  <c r="K304" i="1"/>
  <c r="J304" i="1"/>
  <c r="I304" i="1"/>
  <c r="H304" i="1"/>
  <c r="G304" i="1"/>
  <c r="F304" i="1"/>
  <c r="E304" i="1"/>
  <c r="D304" i="1"/>
  <c r="C304" i="1"/>
  <c r="B304" i="1"/>
  <c r="L53" i="1"/>
  <c r="L52" i="1"/>
  <c r="L51" i="1"/>
  <c r="L50" i="1"/>
  <c r="L49" i="1"/>
  <c r="L48" i="1"/>
  <c r="L47" i="1"/>
  <c r="L46" i="1"/>
  <c r="L45" i="1"/>
  <c r="L44" i="1"/>
  <c r="L43" i="1"/>
  <c r="J38" i="1"/>
  <c r="I38" i="1"/>
  <c r="H38" i="1"/>
  <c r="G38" i="1"/>
  <c r="F38" i="1"/>
  <c r="E38" i="1"/>
  <c r="D38" i="1"/>
  <c r="C38" i="1"/>
  <c r="B37" i="5"/>
  <c r="B35" i="5"/>
  <c r="K33" i="1"/>
  <c r="B33" i="5"/>
  <c r="J28" i="1"/>
  <c r="J27" i="1"/>
  <c r="J26" i="1"/>
  <c r="B26" i="5"/>
  <c r="J25" i="1"/>
  <c r="B24" i="5"/>
  <c r="I17" i="1"/>
  <c r="B17" i="5" s="1"/>
  <c r="I16" i="1"/>
  <c r="I15" i="1"/>
  <c r="B15" i="5" s="1"/>
  <c r="I14" i="1"/>
  <c r="B14" i="5" s="1"/>
  <c r="I13" i="1"/>
  <c r="B13" i="5" s="1"/>
  <c r="I12" i="1"/>
  <c r="I11" i="1"/>
  <c r="B11" i="5" s="1"/>
  <c r="I10" i="1"/>
  <c r="B10" i="5" s="1"/>
  <c r="I9" i="1"/>
  <c r="B9" i="5" s="1"/>
  <c r="I8" i="1"/>
  <c r="B8" i="5" s="1"/>
  <c r="C308" i="5" l="1"/>
  <c r="J12" i="1"/>
  <c r="G14" i="9"/>
  <c r="F17" i="5"/>
  <c r="M12" i="4"/>
  <c r="W14" i="9"/>
  <c r="AA14" i="9"/>
  <c r="J304" i="5"/>
  <c r="F14" i="9"/>
  <c r="J14" i="9"/>
  <c r="N14" i="9"/>
  <c r="Z14" i="9"/>
  <c r="AD14" i="9"/>
  <c r="B12" i="5"/>
  <c r="F12" i="5" s="1"/>
  <c r="D14" i="9"/>
  <c r="H14" i="9"/>
  <c r="X14" i="9"/>
  <c r="AB14" i="9"/>
  <c r="AF14" i="9"/>
  <c r="AE14" i="9"/>
  <c r="J24" i="1"/>
  <c r="J14" i="1"/>
  <c r="E14" i="9"/>
  <c r="Y14" i="9"/>
  <c r="AC14" i="9"/>
  <c r="C14" i="9"/>
  <c r="J16" i="3"/>
  <c r="J12" i="3"/>
  <c r="R14" i="9"/>
  <c r="V14" i="9"/>
  <c r="P14" i="9"/>
  <c r="T14" i="9"/>
  <c r="Q14" i="9"/>
  <c r="U14" i="9"/>
  <c r="S14" i="9"/>
  <c r="H304" i="5"/>
  <c r="D304" i="5"/>
  <c r="K37" i="5"/>
  <c r="I38" i="5"/>
  <c r="C38" i="5"/>
  <c r="G38" i="5"/>
  <c r="J24" i="5"/>
  <c r="E38" i="5"/>
  <c r="S44" i="5"/>
  <c r="S48" i="5"/>
  <c r="S52" i="5"/>
  <c r="K35" i="5"/>
  <c r="J26" i="5"/>
  <c r="J12" i="2"/>
  <c r="D38" i="5"/>
  <c r="H38" i="5"/>
  <c r="S43" i="5"/>
  <c r="S47" i="5"/>
  <c r="S51" i="5"/>
  <c r="E304" i="5"/>
  <c r="I304" i="5"/>
  <c r="F304" i="5"/>
  <c r="F11" i="5"/>
  <c r="C304" i="5"/>
  <c r="G304" i="5"/>
  <c r="K304" i="5"/>
  <c r="J14" i="2"/>
  <c r="K14" i="9"/>
  <c r="L14" i="9"/>
  <c r="AG7" i="9"/>
  <c r="F9" i="5"/>
  <c r="O14" i="9"/>
  <c r="AG11" i="9"/>
  <c r="I14" i="9"/>
  <c r="M14" i="9"/>
  <c r="AG6" i="9"/>
  <c r="AG10" i="9"/>
  <c r="K38" i="4"/>
  <c r="K38" i="3"/>
  <c r="K38" i="2"/>
  <c r="J16" i="2"/>
  <c r="K33" i="5"/>
  <c r="M16" i="4"/>
  <c r="M235" i="6"/>
  <c r="F10" i="5"/>
  <c r="F15" i="5"/>
  <c r="J23" i="1"/>
  <c r="B23" i="5"/>
  <c r="J23" i="5" s="1"/>
  <c r="K35" i="1"/>
  <c r="B38" i="1"/>
  <c r="I18" i="2"/>
  <c r="K8" i="2" s="1"/>
  <c r="K10" i="2" s="1"/>
  <c r="J14" i="3"/>
  <c r="E14" i="5"/>
  <c r="M14" i="4"/>
  <c r="S46" i="5"/>
  <c r="S50" i="5"/>
  <c r="AG5" i="9"/>
  <c r="AG9" i="9"/>
  <c r="AG13" i="9"/>
  <c r="F8" i="5"/>
  <c r="B34" i="5"/>
  <c r="K34" i="5" s="1"/>
  <c r="K34" i="1"/>
  <c r="C13" i="5"/>
  <c r="F13" i="5" s="1"/>
  <c r="I18" i="1"/>
  <c r="K8" i="1" s="1"/>
  <c r="K10" i="1" s="1"/>
  <c r="K37" i="1"/>
  <c r="B25" i="5"/>
  <c r="J25" i="5" s="1"/>
  <c r="B16" i="5"/>
  <c r="F16" i="5" s="1"/>
  <c r="J16" i="1"/>
  <c r="B36" i="5"/>
  <c r="K36" i="5" s="1"/>
  <c r="K36" i="1"/>
  <c r="I18" i="3"/>
  <c r="K7" i="3" s="1"/>
  <c r="K9" i="3" s="1"/>
  <c r="L18" i="4"/>
  <c r="U7" i="4" s="1"/>
  <c r="U9" i="4" s="1"/>
  <c r="C14" i="5"/>
  <c r="J27" i="5"/>
  <c r="J28" i="5"/>
  <c r="F38" i="5"/>
  <c r="J38" i="5"/>
  <c r="S45" i="5"/>
  <c r="S49" i="5"/>
  <c r="S53" i="5"/>
  <c r="AG8" i="9"/>
  <c r="AG12" i="9"/>
  <c r="B14" i="9"/>
  <c r="F14" i="5" l="1"/>
  <c r="G14" i="5" s="1"/>
  <c r="G12" i="5"/>
  <c r="G16" i="5"/>
  <c r="G9" i="5"/>
  <c r="K38" i="5"/>
  <c r="K38" i="1"/>
  <c r="B38" i="5"/>
  <c r="I8" i="5" l="1"/>
</calcChain>
</file>

<file path=xl/sharedStrings.xml><?xml version="1.0" encoding="utf-8"?>
<sst xmlns="http://schemas.openxmlformats.org/spreadsheetml/2006/main" count="4080" uniqueCount="446">
  <si>
    <t>REPORT CUSTOMER CARE OMNI</t>
  </si>
  <si>
    <t>PT POS INDONESIA</t>
  </si>
  <si>
    <t>JENIS LAYANAN</t>
  </si>
  <si>
    <t>TANGGAL</t>
  </si>
  <si>
    <t>TOTAL</t>
  </si>
  <si>
    <t>EMAIL</t>
  </si>
  <si>
    <t>TELEGRAM</t>
  </si>
  <si>
    <t>CHATBOT</t>
  </si>
  <si>
    <t>LINE</t>
  </si>
  <si>
    <t>FACEBOOK</t>
  </si>
  <si>
    <t>FACEBOOK MESSENGER</t>
  </si>
  <si>
    <t>TWITTER</t>
  </si>
  <si>
    <t>TWITTER DM</t>
  </si>
  <si>
    <t>INSTAGRAM</t>
  </si>
  <si>
    <t>INSTAGRAM DM</t>
  </si>
  <si>
    <t>NAMA PRODUK DN</t>
  </si>
  <si>
    <t>Kategori</t>
  </si>
  <si>
    <t>Keterlambatan</t>
  </si>
  <si>
    <t>Kehilangan</t>
  </si>
  <si>
    <t>Rusak</t>
  </si>
  <si>
    <t>Salah Salur</t>
  </si>
  <si>
    <t>Salah Serah</t>
  </si>
  <si>
    <t>Retur</t>
  </si>
  <si>
    <t>Salah Tempel Resi</t>
  </si>
  <si>
    <t>Komplain Layanan</t>
  </si>
  <si>
    <t>PKH</t>
  </si>
  <si>
    <t>PE</t>
  </si>
  <si>
    <t>PPB</t>
  </si>
  <si>
    <t>Jumbo</t>
  </si>
  <si>
    <t>Cargo</t>
  </si>
  <si>
    <t>Remintance</t>
  </si>
  <si>
    <t>NAMA PRODUK LN</t>
  </si>
  <si>
    <t>Impor</t>
  </si>
  <si>
    <t>Ekspor</t>
  </si>
  <si>
    <t>RLN</t>
  </si>
  <si>
    <t>EMS</t>
  </si>
  <si>
    <t>E Packet</t>
  </si>
  <si>
    <t>PPLN</t>
  </si>
  <si>
    <t>STd LN</t>
  </si>
  <si>
    <t>KIRIMAN DAN LOGISTIK</t>
  </si>
  <si>
    <t>JENIS CHANNEL</t>
  </si>
  <si>
    <t>LIVECHAT</t>
  </si>
  <si>
    <t>Informasi</t>
  </si>
  <si>
    <t>Agenpos - Lupa Pin</t>
  </si>
  <si>
    <t xml:space="preserve">Agenpos - M-Agenpos - Fee Imbal Jasa </t>
  </si>
  <si>
    <t>Agenpos - Permintaan Data Pribadi</t>
  </si>
  <si>
    <t>Info Kantorpos (alamat , No tlp,Jam buka)</t>
  </si>
  <si>
    <t>Info Kodepos</t>
  </si>
  <si>
    <t>Info Lainnya</t>
  </si>
  <si>
    <t>Info Produk dan Layanan</t>
  </si>
  <si>
    <t>Info status/ Lacak</t>
  </si>
  <si>
    <t>Info Tarif Domestik</t>
  </si>
  <si>
    <t>Info Tarif LN</t>
  </si>
  <si>
    <t>Info Tarif Remintance</t>
  </si>
  <si>
    <t>PDKP - Cek Tagihan Kresun</t>
  </si>
  <si>
    <t>PDKP - Lacak Dapem</t>
  </si>
  <si>
    <t>QPosinAja</t>
  </si>
  <si>
    <t>Permintaan</t>
  </si>
  <si>
    <t>Agenpos - Agenpos B2B - Operasional Lainnya</t>
  </si>
  <si>
    <t>Agenpos - Agenpos B2B - Pendaftaran Agenpos B2B</t>
  </si>
  <si>
    <t>Agenpos - Pembukaan Agenpos</t>
  </si>
  <si>
    <t>Agenpos - Pendaftaran M-Agenpos (Payment dan Kurir)</t>
  </si>
  <si>
    <t>Agenpos - Pendaftaran M-Agenpos (Payment)</t>
  </si>
  <si>
    <t>Agenpos - Penutupan Agenpos</t>
  </si>
  <si>
    <t>Agenpos - Tidak bisa login</t>
  </si>
  <si>
    <t>PDKP - Blokir Saldo</t>
  </si>
  <si>
    <t>PDKP - Buka Blokir Saldo</t>
  </si>
  <si>
    <t>PDKP - Cek Rekening Koran</t>
  </si>
  <si>
    <t>PDKP - Key tutupan</t>
  </si>
  <si>
    <t>PDKP - Link pin rekening</t>
  </si>
  <si>
    <t>PDKP - Pengelolaan User FDPos</t>
  </si>
  <si>
    <t>PDKP - Reversal Dapem</t>
  </si>
  <si>
    <t>PDKP - Reversal SUP</t>
  </si>
  <si>
    <t>PDKP - Tutupan Loket</t>
  </si>
  <si>
    <t>PDKP - Ubah Data CIF</t>
  </si>
  <si>
    <t>PDKP - Ubah Tipe Rekening</t>
  </si>
  <si>
    <t>PDKP - Update/Batal Tagih Kresun</t>
  </si>
  <si>
    <t>PGM - Rekening Koran</t>
  </si>
  <si>
    <t>PGM - User - Blokir</t>
  </si>
  <si>
    <t>PGM - User - OTP</t>
  </si>
  <si>
    <t>PGM - User - Pemulihan Account</t>
  </si>
  <si>
    <t>PGM - User - Reset Imei</t>
  </si>
  <si>
    <t>PGM - User - Reset No Hp</t>
  </si>
  <si>
    <t>PGM - User - Reset Pascode</t>
  </si>
  <si>
    <t>PGM - User - Reset Pasword</t>
  </si>
  <si>
    <t>PGM - User - Ubah Data</t>
  </si>
  <si>
    <t>PGM - User - Ubah Type Rekening</t>
  </si>
  <si>
    <t>Remitansi - Ambil Data</t>
  </si>
  <si>
    <t>Remitansi - Ganti Layanan ke Instant</t>
  </si>
  <si>
    <t>Remitansi - Pembatalan Prima / Korporat</t>
  </si>
  <si>
    <t>Remitansi - Reset PIN</t>
  </si>
  <si>
    <t>Remitansi - Tidak Bisa Tutupan - Mati Lampu</t>
  </si>
  <si>
    <t>Remitansi - Tidak Bisa Tutupan - Selisih Data</t>
  </si>
  <si>
    <t>Remitansi - Tidak Bisa Tutupan - Timeout</t>
  </si>
  <si>
    <t>Remitansi - Wesel Kedaluwarsa</t>
  </si>
  <si>
    <t>Komplain</t>
  </si>
  <si>
    <t>Agenpos - Fee - Imbal Jasa Yang Belum Masuk</t>
  </si>
  <si>
    <t>Agenpos - Fee - Selisih Persenan</t>
  </si>
  <si>
    <t>Agenpos - Fee - Transaksi Belum Dibayarkan</t>
  </si>
  <si>
    <t>Agenpos - M-Agenpos - Error M-Agenpos</t>
  </si>
  <si>
    <t>Agenpos - M-Agenpos - Support menu pada aplikasi belum terdaftar</t>
  </si>
  <si>
    <t>Agenpos - M-Agenpos - Tidak Bisa Cetak Resi</t>
  </si>
  <si>
    <t>Agenpos - M-Agenpos - Topup Deposit M-Agenpos Belum Masuk</t>
  </si>
  <si>
    <t>Agenpos - M-Agenpos - Transaksi Gagal, Namun Saldo Terpotong</t>
  </si>
  <si>
    <t>Agenpos - Selisih Fee antara Backsheet dan Rekening Koran</t>
  </si>
  <si>
    <t>Agenpos - Topup Deposit Belum Masuk</t>
  </si>
  <si>
    <t>Kehilangan - Cargo</t>
  </si>
  <si>
    <t>Kehilangan - E Packet</t>
  </si>
  <si>
    <t>Kehilangan - EMS</t>
  </si>
  <si>
    <t>Kehilangan - Jumbo</t>
  </si>
  <si>
    <t>Kehilangan - PE</t>
  </si>
  <si>
    <t>Kehilangan - PKH</t>
  </si>
  <si>
    <t>Kehilangan - PPB</t>
  </si>
  <si>
    <t>Kehilangan - PPLN</t>
  </si>
  <si>
    <t>Kehilangan - Remintance</t>
  </si>
  <si>
    <t>Kehilangan - RLN</t>
  </si>
  <si>
    <t>Kehilangan - STd LN</t>
  </si>
  <si>
    <t>Keterlambatan - Cargo</t>
  </si>
  <si>
    <t>Keterlambatan - Jumbo</t>
  </si>
  <si>
    <t>Keterlambatan - PE</t>
  </si>
  <si>
    <t>Keterlambatan - PKH</t>
  </si>
  <si>
    <t>Keterlambatan - PPB</t>
  </si>
  <si>
    <t>Keterlambatan - Remintance</t>
  </si>
  <si>
    <t>Kiriman Tidak Utuh/ Rusak - Cargo</t>
  </si>
  <si>
    <t>Kiriman Tidak Utuh/ Rusak - E Packet</t>
  </si>
  <si>
    <t>Kiriman Tidak Utuh/ Rusak - EMS</t>
  </si>
  <si>
    <t>Kiriman Tidak Utuh/ Rusak - Jumbo</t>
  </si>
  <si>
    <t>Kiriman Tidak Utuh/ Rusak - PE</t>
  </si>
  <si>
    <t>Kiriman Tidak Utuh/ Rusak - PKH</t>
  </si>
  <si>
    <t>Kiriman Tidak Utuh/ Rusak - PPB</t>
  </si>
  <si>
    <t>Kiriman Tidak Utuh/ Rusak - PPLN</t>
  </si>
  <si>
    <t>Kiriman Tidak Utuh/ Rusak - Remintance</t>
  </si>
  <si>
    <t>Kiriman Tidak Utuh/ Rusak - RLN</t>
  </si>
  <si>
    <t>Kiriman Tidak Utuh/ Rusak - STd LN</t>
  </si>
  <si>
    <t>Komplain Layanan - Cargo</t>
  </si>
  <si>
    <t>Komplain Layanan - E Packet</t>
  </si>
  <si>
    <t>Komplain Layanan - EMS</t>
  </si>
  <si>
    <t>Komplain Layanan - Jumbo</t>
  </si>
  <si>
    <t>Komplain Layanan - PE</t>
  </si>
  <si>
    <t>Komplain Layanan - PKH</t>
  </si>
  <si>
    <t>Komplain Layanan - PPB</t>
  </si>
  <si>
    <t>Komplain Layanan - PPLN</t>
  </si>
  <si>
    <t>Komplain Layanan - Remintance</t>
  </si>
  <si>
    <t>Komplain Layanan - RLN</t>
  </si>
  <si>
    <t>Komplain Layanan - STd LN</t>
  </si>
  <si>
    <t>PDKP - Kendala Aplikasi Loket</t>
  </si>
  <si>
    <t>PDKP - Time Out Payment BTPN</t>
  </si>
  <si>
    <t>PDKP - Timeout Asuransi Multiguna Sejahtera</t>
  </si>
  <si>
    <t>PDKP - Timeout BSM</t>
  </si>
  <si>
    <t>PDKP - Timeout PKH</t>
  </si>
  <si>
    <t>PGM - Migrasi gagal</t>
  </si>
  <si>
    <t>PGM - Top Up - Cash In</t>
  </si>
  <si>
    <t>PGM - Top Up - VA</t>
  </si>
  <si>
    <t>PGM - Topup - Transfer Bank</t>
  </si>
  <si>
    <t>PGM - Transaksi - Adira</t>
  </si>
  <si>
    <t>PGM - Transaksi - Bli Bli</t>
  </si>
  <si>
    <t>PGM - Transaksi - Bukalapak</t>
  </si>
  <si>
    <t>PGM - Transaksi - Cash Out</t>
  </si>
  <si>
    <t>PGM - Transaksi - FIF</t>
  </si>
  <si>
    <t>PGM - Transaksi - Home_Credit</t>
  </si>
  <si>
    <t>PGM - Transaksi - Indovision</t>
  </si>
  <si>
    <t>PGM - Transaksi - LinkAja</t>
  </si>
  <si>
    <t>PGM - Transaksi - MACF</t>
  </si>
  <si>
    <t>PGM - Transaksi - Mega Finance</t>
  </si>
  <si>
    <t>PGM - Transaksi - PBB</t>
  </si>
  <si>
    <t>PGM - Transaksi - PDAM</t>
  </si>
  <si>
    <t>PGM - Transaksi - PKB</t>
  </si>
  <si>
    <t>PGM - Transaksi - PLN</t>
  </si>
  <si>
    <t>PGM - Transaksi - Procar International Finance</t>
  </si>
  <si>
    <t>PGM - Transaksi - Pulsa</t>
  </si>
  <si>
    <t>PGM - Transaksi - Telkom</t>
  </si>
  <si>
    <t>PGM - Transaksi - Tiket KAI</t>
  </si>
  <si>
    <t>PGM - Transaksi - Tokopedia</t>
  </si>
  <si>
    <t>PGM - Transaksi - Wesel</t>
  </si>
  <si>
    <t>Remitansi - Tidak Bisa Login - Backsheet Nasional Telah Ditutup</t>
  </si>
  <si>
    <t>Remitansi - Tidak Bisa Login - Gagal Membuka Tabel Parameter</t>
  </si>
  <si>
    <t>Remitansi - Tidak Bisa Login - Gagal Menjalankan Perintah</t>
  </si>
  <si>
    <t>Remitansi - Tidak Bisa Transaksi Bayar</t>
  </si>
  <si>
    <t>Remitansi - Time Out</t>
  </si>
  <si>
    <t>Retur - Cargo</t>
  </si>
  <si>
    <t>Retur - E Packet</t>
  </si>
  <si>
    <t>Retur - EMS</t>
  </si>
  <si>
    <t>Retur - Jumbo</t>
  </si>
  <si>
    <t>Retur - PE</t>
  </si>
  <si>
    <t>Retur - PKH</t>
  </si>
  <si>
    <t>Retur - PPB</t>
  </si>
  <si>
    <t>Retur - PPLN</t>
  </si>
  <si>
    <t>Retur - Remintance</t>
  </si>
  <si>
    <t>Retur - RLN</t>
  </si>
  <si>
    <t>Retur - STd LN</t>
  </si>
  <si>
    <t>Salah Salur - Cargo</t>
  </si>
  <si>
    <t>Salah Salur - E Packet</t>
  </si>
  <si>
    <t>Salah Salur - EMS</t>
  </si>
  <si>
    <t>Salah Salur - Jumbo</t>
  </si>
  <si>
    <t>Salah Salur - PE</t>
  </si>
  <si>
    <t>Salah Salur - PKH</t>
  </si>
  <si>
    <t>Salah Salur - PPB</t>
  </si>
  <si>
    <t>Salah Salur - PPLN</t>
  </si>
  <si>
    <t>Salah Salur - Remintance</t>
  </si>
  <si>
    <t>Salah Salur - RLN</t>
  </si>
  <si>
    <t>Salah Salur - STd LN</t>
  </si>
  <si>
    <t>Salah Serah - Cargo</t>
  </si>
  <si>
    <t>Salah Serah - E Packet</t>
  </si>
  <si>
    <t>Salah Serah - EMS</t>
  </si>
  <si>
    <t>Salah Serah - Jumbo</t>
  </si>
  <si>
    <t>Salah Serah - PKH</t>
  </si>
  <si>
    <t>Salah Serah - PPB</t>
  </si>
  <si>
    <t>Salah Serah - PPLN</t>
  </si>
  <si>
    <t>Salah Serah - Remintance</t>
  </si>
  <si>
    <t>Salah Serah - RLN</t>
  </si>
  <si>
    <t>Salah Serah - STd LN</t>
  </si>
  <si>
    <t>Salah Tempel Resi - Cargo</t>
  </si>
  <si>
    <t>Salah Tempel Resi - E Packet</t>
  </si>
  <si>
    <t>Salah Tempel Resi - EMS</t>
  </si>
  <si>
    <t>Salah Tempel Resi - Jumbo</t>
  </si>
  <si>
    <t>Salah Tempel Resi - PE</t>
  </si>
  <si>
    <t>Salah Tempel Resi - PKH</t>
  </si>
  <si>
    <t>Salah Tempel Resi - PPB</t>
  </si>
  <si>
    <t>Salah Tempel Resi - PPLN</t>
  </si>
  <si>
    <t>Salah Tempel Resi - Remintance</t>
  </si>
  <si>
    <t>Salah Tempel Resi - RLN</t>
  </si>
  <si>
    <t>Salah Tempel Resi - STd LN</t>
  </si>
  <si>
    <t>FEEDBACK</t>
  </si>
  <si>
    <t>BAD</t>
  </si>
  <si>
    <t>GOOD</t>
  </si>
  <si>
    <t>NORMAL</t>
  </si>
  <si>
    <t>UNDEFINED</t>
  </si>
  <si>
    <t>PENGADUAN</t>
  </si>
  <si>
    <t>INFORMASI</t>
  </si>
  <si>
    <t>PERMINTAAN</t>
  </si>
  <si>
    <t>Keterlambatan E Packet Ekspor</t>
  </si>
  <si>
    <t>Keterlambatan E Packet Impor</t>
  </si>
  <si>
    <t>Keterlambatan EMS Ekspor</t>
  </si>
  <si>
    <t>Keterlambatan EMS Impor</t>
  </si>
  <si>
    <t>Keterlambatan PPLN Ekspor</t>
  </si>
  <si>
    <t>Keterlambatan PPLN Impor</t>
  </si>
  <si>
    <t>Keterlambatan RLN Ekspor</t>
  </si>
  <si>
    <t>Keterlambatan RLN Impor</t>
  </si>
  <si>
    <t>Keterlambatan STD LN Ekspor</t>
  </si>
  <si>
    <t>Keterlambatan STD LN Impor</t>
  </si>
  <si>
    <t>PGM- User - Layar Blank Putih</t>
  </si>
  <si>
    <t>CUSTOMER CARE OMNI</t>
  </si>
  <si>
    <t>WEEK</t>
  </si>
  <si>
    <t>W1</t>
  </si>
  <si>
    <t>W2</t>
  </si>
  <si>
    <t>W3</t>
  </si>
  <si>
    <t>W4</t>
  </si>
  <si>
    <t>Keterangan</t>
  </si>
  <si>
    <t>Category</t>
  </si>
  <si>
    <t>Sub Category</t>
  </si>
  <si>
    <t>CHANNEL</t>
  </si>
  <si>
    <t>Agenpos - M-Agenpos - Fee Imbal Jasa</t>
  </si>
  <si>
    <t>PDKP - Permintaan Data Rekening Koran &gt; 6 bulan</t>
  </si>
  <si>
    <t>PDKP - Update norek</t>
  </si>
  <si>
    <t xml:space="preserve">Rekap Pengaduan yang DIKIRIM per Jenis Kiriman </t>
  </si>
  <si>
    <t>Nomor Record</t>
  </si>
  <si>
    <t>Jenis Kirim</t>
  </si>
  <si>
    <t>Jumlah</t>
  </si>
  <si>
    <t>Persentase (%)</t>
  </si>
  <si>
    <t>Rekap per Kantor</t>
  </si>
  <si>
    <t>1. </t>
  </si>
  <si>
    <t> PAKET KILAT KHUSUS (Kode: 240)</t>
  </si>
  <si>
    <t>2. </t>
  </si>
  <si>
    <t> CASH ON DELIVERY (Kode: COD)</t>
  </si>
  <si>
    <t>3. </t>
  </si>
  <si>
    <t> POS EXPRESS (Kode: 400)</t>
  </si>
  <si>
    <t>4. </t>
  </si>
  <si>
    <t> PAKET JUMBO (Kode: PJO)</t>
  </si>
  <si>
    <t>5. </t>
  </si>
  <si>
    <t> QCOMM (Kode: EC2)</t>
  </si>
  <si>
    <t>6. </t>
  </si>
  <si>
    <t> EXPRESS MAIL SERVICES (Kode: 310)</t>
  </si>
  <si>
    <t>7. </t>
  </si>
  <si>
    <t> PP BIASA DN (Kode: 230)</t>
  </si>
  <si>
    <t>8. </t>
  </si>
  <si>
    <t> E-PACKET INCOMING (Kode: LA1)</t>
  </si>
  <si>
    <t>9. </t>
  </si>
  <si>
    <t> SURAT R LN (Kode: 320)</t>
  </si>
  <si>
    <t>10. </t>
  </si>
  <si>
    <t> SURAT KILAT KHUSUS (Kode: 210)</t>
  </si>
  <si>
    <t>11. </t>
  </si>
  <si>
    <t> PAKET CEPAT INTERNASIONAL (Kode: 332)</t>
  </si>
  <si>
    <t>12. </t>
  </si>
  <si>
    <t> STANDAR LN (Kode: 110)</t>
  </si>
  <si>
    <t>13. </t>
  </si>
  <si>
    <t> ORANGER PICK UP SERVICE (Kode: PUS)</t>
  </si>
  <si>
    <t>14. </t>
  </si>
  <si>
    <t> E-PACKET OUTGOING (Kode: LP1)</t>
  </si>
  <si>
    <t>15. </t>
  </si>
  <si>
    <t> Q9 SAMEDAY DOKUMEN (Kode: 1Q9)</t>
  </si>
  <si>
    <t>16. </t>
  </si>
  <si>
    <t> PAKET BIASA INTERNASIONAL (Kode: 331)</t>
  </si>
  <si>
    <t>17. </t>
  </si>
  <si>
    <t> Q9 SAMEDAY BARANG (Kode: 2Q9)</t>
  </si>
  <si>
    <t>18. </t>
  </si>
  <si>
    <t> REMITTANCE SERVICES (Kode: 451)</t>
  </si>
  <si>
    <t>19. </t>
  </si>
  <si>
    <t> KORPORAT PRIORITAS (Kode: 520)</t>
  </si>
  <si>
    <t>20. </t>
  </si>
  <si>
    <t> POS GIRO MOBILE (Kode: PGM)</t>
  </si>
  <si>
    <t>21. </t>
  </si>
  <si>
    <t> LAIN-LAIN (Kode: 000)</t>
  </si>
  <si>
    <t>22. </t>
  </si>
  <si>
    <t> STANDAR (Kode: 100)</t>
  </si>
  <si>
    <t>23. </t>
  </si>
  <si>
    <t> SURAT R (Kode: 220)</t>
  </si>
  <si>
    <t>24. </t>
  </si>
  <si>
    <t> OPTIMA (Kode: 500)</t>
  </si>
  <si>
    <t>25. </t>
  </si>
  <si>
    <t> KORPORAT STANDAR (Kode: 510)</t>
  </si>
  <si>
    <t>26. </t>
  </si>
  <si>
    <t> SURAT KILAT (Kode: KL1)</t>
  </si>
  <si>
    <t>27. </t>
  </si>
  <si>
    <t> PAKET KILAT (Kode: PKL)</t>
  </si>
  <si>
    <t>NO</t>
  </si>
  <si>
    <t>CABANG</t>
  </si>
  <si>
    <t>JUMLAH</t>
  </si>
  <si>
    <t>SURABAYAMPC 60900</t>
  </si>
  <si>
    <t>MALANG 65100</t>
  </si>
  <si>
    <t>TANGERANG 15000</t>
  </si>
  <si>
    <t>Data tidak muncul di Aplikasi CCH</t>
  </si>
  <si>
    <t>INTERVAL TRAFFIC E-CARE POSINDO</t>
  </si>
  <si>
    <t>INTERVAL</t>
  </si>
  <si>
    <t>AVERAGE</t>
  </si>
  <si>
    <t>DATE</t>
  </si>
  <si>
    <t>NAMA</t>
  </si>
  <si>
    <t>USERID</t>
  </si>
  <si>
    <t>WHATSAPP</t>
  </si>
  <si>
    <t>CWC CREATED</t>
  </si>
  <si>
    <t>TICKET CREATED</t>
  </si>
  <si>
    <t>AHT</t>
  </si>
  <si>
    <t>TOTAL HANDLING</t>
  </si>
  <si>
    <t>Aa Supriatna</t>
  </si>
  <si>
    <t>Agus Hidayat</t>
  </si>
  <si>
    <t>Ane Kartika Afriane</t>
  </si>
  <si>
    <t>Rizki Nugraha</t>
  </si>
  <si>
    <t>Ayu Wulandari</t>
  </si>
  <si>
    <t>Bintang Bilfaqih</t>
  </si>
  <si>
    <t>David Harris Hutauruk</t>
  </si>
  <si>
    <t>Delly Setiawati</t>
  </si>
  <si>
    <t>Rizal Mulyana Shiddiq</t>
  </si>
  <si>
    <t>Diki Setiawan</t>
  </si>
  <si>
    <t>Hevrymansyah Bayu Indrajaya</t>
  </si>
  <si>
    <t>Misbahul Munir</t>
  </si>
  <si>
    <t>Raden Adithya Ramdhani</t>
  </si>
  <si>
    <t>Rena Junika Arimbi</t>
  </si>
  <si>
    <t>Rida Riski Kusumah</t>
  </si>
  <si>
    <t>Rista Adityaputry</t>
  </si>
  <si>
    <t>Ferry Fernandi</t>
  </si>
  <si>
    <t>Shinta Amalia Agustina</t>
  </si>
  <si>
    <t>Tari Septiyani</t>
  </si>
  <si>
    <t>Topan Ari Purnama Putra</t>
  </si>
  <si>
    <t>Ryan Zulhakim</t>
  </si>
  <si>
    <t>Florenanda Marwah Wahab</t>
  </si>
  <si>
    <t>Annisa Fitriasari</t>
  </si>
  <si>
    <t>Dhany Farikko Hp</t>
  </si>
  <si>
    <t>Feni Febriyanti</t>
  </si>
  <si>
    <t>E-MAIL</t>
  </si>
  <si>
    <t>23:26:26</t>
  </si>
  <si>
    <t>44:11:11</t>
  </si>
  <si>
    <t>42:41:45</t>
  </si>
  <si>
    <t>44:23:12</t>
  </si>
  <si>
    <t>59:32:21</t>
  </si>
  <si>
    <t>94:37:44</t>
  </si>
  <si>
    <t>92:30:14</t>
  </si>
  <si>
    <t>85:16:23</t>
  </si>
  <si>
    <t>82:46:48</t>
  </si>
  <si>
    <t>70:15:16</t>
  </si>
  <si>
    <t>52:50:35</t>
  </si>
  <si>
    <t>43:49:38</t>
  </si>
  <si>
    <t>40:47:45</t>
  </si>
  <si>
    <t>31:21:16</t>
  </si>
  <si>
    <t>23:18:54</t>
  </si>
  <si>
    <t>12:01:34</t>
  </si>
  <si>
    <t>POS KILAT KHUSUS</t>
  </si>
  <si>
    <t>SURAT KILAT KHUSUS</t>
  </si>
  <si>
    <t>CASH ON DELIVERY</t>
  </si>
  <si>
    <t>TANGERANGSELATAN 15400</t>
  </si>
  <si>
    <t>TOP 5 KPRK YANG MENERIMA CCH</t>
  </si>
  <si>
    <t>28. </t>
  </si>
  <si>
    <t>Moch Dwi Indra Tama</t>
  </si>
  <si>
    <t>Sayu Ketut Putri</t>
  </si>
  <si>
    <t>CGS - Rekening Koran</t>
  </si>
  <si>
    <t>CGS - User - blokir</t>
  </si>
  <si>
    <t>CGS - User - Pendaftaran</t>
  </si>
  <si>
    <t>CGS - User - Penggantian</t>
  </si>
  <si>
    <t>CGS - User - Reset Password</t>
  </si>
  <si>
    <t>CGS - User - Unblokir</t>
  </si>
  <si>
    <t>Magenpos - Informasi User</t>
  </si>
  <si>
    <t>Magenpos - Pemulihan User</t>
  </si>
  <si>
    <t>Magenpos - Unblokir User</t>
  </si>
  <si>
    <t>Mpospay - User - Blokir</t>
  </si>
  <si>
    <t>Mpospay - User - Reset Imei</t>
  </si>
  <si>
    <t>Mpospay - User - Reset Pascode</t>
  </si>
  <si>
    <t>Mpospay - User - Reset Pasword</t>
  </si>
  <si>
    <t>Mpospay - User - Ubah Data</t>
  </si>
  <si>
    <t>Mpospay - User - Ubah Type Rekening</t>
  </si>
  <si>
    <t>PGM - User - Reset PIN</t>
  </si>
  <si>
    <t>COD dana belum diterima</t>
  </si>
  <si>
    <t>Mpospay - Rekening Koran</t>
  </si>
  <si>
    <t>Mpospay - Top Up - Cash In</t>
  </si>
  <si>
    <t>Mpospay - Transaksi - Cash Out</t>
  </si>
  <si>
    <t>Mpospay - Transaksi - FIF</t>
  </si>
  <si>
    <t>Mpospay - Transaksi - Mega Finance</t>
  </si>
  <si>
    <t>Mpospay - Transaksi - PDAM</t>
  </si>
  <si>
    <t>Mpospay - Transaksi - PLN</t>
  </si>
  <si>
    <t>Mpospay - Transaksi - Pulsa</t>
  </si>
  <si>
    <t>Mpospay - Transaksi - Telkom</t>
  </si>
  <si>
    <t>Mpospay - Transaksi - Tokopedia</t>
  </si>
  <si>
    <t>Mpospay - Transaksi - Wesel</t>
  </si>
  <si>
    <t>QPosinAja Aplikasi Error</t>
  </si>
  <si>
    <t>QPosinAja Kiriman Belum Dijemput</t>
  </si>
  <si>
    <t>QPosinAja Kode Verifikasi</t>
  </si>
  <si>
    <t>Salah Serah - PE</t>
  </si>
  <si>
    <t>1-7 FEBRUARI 2021</t>
  </si>
  <si>
    <t>DAILY REPORT WEEK I BULAN FEBRUARI 2021</t>
  </si>
  <si>
    <t>8-14 FEBRUARI 2021</t>
  </si>
  <si>
    <t>DAILY REPORT WEEK II BULAN FEBRUARI 2021</t>
  </si>
  <si>
    <t>15-21 FEBRUARI 2021</t>
  </si>
  <si>
    <t>DAILY REPORT WEEK III BULAN FEBRUARI 2021</t>
  </si>
  <si>
    <t>22-31 FEBRUARI 2021</t>
  </si>
  <si>
    <t>DAILY REPORT WEEK IV BULAN FEBRUARI 2021</t>
  </si>
  <si>
    <t>MONTHLY REPORT –  BULAN FEBRUARI 2021</t>
  </si>
  <si>
    <t>MONTHLY REPORT FEBRUARI 2021</t>
  </si>
  <si>
    <t>BULAN FEBRUARI 2021</t>
  </si>
  <si>
    <t> E-TILANG (Kode: ETL)</t>
  </si>
  <si>
    <t>JAKARTATIMUR 13000</t>
  </si>
  <si>
    <t>JAKARTABARAT 11000</t>
  </si>
  <si>
    <t>POS EXPRESS</t>
  </si>
  <si>
    <t>JAKARTASELATAN 12000</t>
  </si>
  <si>
    <t>PEKANBARU 28000</t>
  </si>
  <si>
    <t>EXPRESS MAIL SERVICES</t>
  </si>
  <si>
    <t>JAKARTAMPC 10900</t>
  </si>
  <si>
    <t>JAKARTASOEKARNOHATTA 19000</t>
  </si>
  <si>
    <t>Non Pengaduan</t>
  </si>
  <si>
    <t>Telepon Iseng</t>
  </si>
  <si>
    <t>Empty Call</t>
  </si>
  <si>
    <t>Salah Sambung</t>
  </si>
  <si>
    <t>Magenpos - Info Produk</t>
  </si>
  <si>
    <t>Mpospay - Info Produk</t>
  </si>
  <si>
    <t>PGM - Info Produk</t>
  </si>
  <si>
    <t>Double</t>
  </si>
  <si>
    <t>SPAM</t>
  </si>
  <si>
    <t>Iseng</t>
  </si>
  <si>
    <t>PERBANDINGAN PENGADUAN, INFORMASI, PERMINTAAN DAN NON PENGADUAN</t>
  </si>
  <si>
    <t>NON PENGADUAN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</si>
</sst>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3809]hh:mm:ss"/>
    <numFmt numFmtId="165" formatCode="[$-F400]h:mm:ss\ AM/PM"/>
  </numFmts>
  <fonts count="33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name val="Arial"/>
      <family val="2"/>
    </font>
    <font>
      <b/>
      <sz val="11"/>
      <color rgb="FFD8D8D8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b/>
      <sz val="11"/>
      <color rgb="FFFFFFFF"/>
      <name val="Calibri"/>
      <family val="2"/>
    </font>
    <font>
      <b/>
      <sz val="11"/>
      <color rgb="FFC55A11"/>
      <name val="Calibri"/>
      <family val="2"/>
    </font>
    <font>
      <b/>
      <sz val="11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theme="0"/>
      <name val="Calibri"/>
      <family val="2"/>
    </font>
    <font>
      <sz val="11"/>
      <color rgb="FF3E4B5B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C65911"/>
      <name val="Calibri"/>
      <family val="2"/>
    </font>
    <font>
      <sz val="11"/>
      <color theme="1"/>
      <name val="Arial"/>
      <family val="2"/>
    </font>
    <font>
      <b/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1"/>
      <color theme="0"/>
      <name val="Arial"/>
      <family val="2"/>
    </font>
    <font>
      <sz val="11"/>
      <color rgb="FFFF0000"/>
      <name val="Calibri"/>
      <family val="2"/>
    </font>
    <font>
      <b/>
      <sz val="1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theme="1"/>
        <bgColor theme="1"/>
      </patternFill>
    </fill>
    <fill>
      <patternFill patternType="solid">
        <fgColor rgb="FF92D050"/>
        <bgColor rgb="FF92D050"/>
      </patternFill>
    </fill>
    <fill>
      <patternFill patternType="solid">
        <fgColor rgb="FFF4B083"/>
        <bgColor rgb="FFF4B083"/>
      </patternFill>
    </fill>
    <fill>
      <patternFill patternType="solid">
        <fgColor rgb="FF2E75B5"/>
        <bgColor rgb="FF2E75B5"/>
      </patternFill>
    </fill>
    <fill>
      <patternFill patternType="solid">
        <fgColor rgb="FF00B0F0"/>
        <bgColor rgb="FF00B0F0"/>
      </patternFill>
    </fill>
    <fill>
      <patternFill patternType="solid">
        <fgColor rgb="FFBEB3FF"/>
        <bgColor rgb="FFBEB3FF"/>
      </patternFill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rgb="FF8EAADB"/>
        <bgColor rgb="FF8EAADB"/>
      </patternFill>
    </fill>
    <fill>
      <patternFill patternType="solid">
        <fgColor rgb="FFA8D08D"/>
        <bgColor rgb="FFA8D08D"/>
      </patternFill>
    </fill>
    <fill>
      <patternFill patternType="solid">
        <fgColor rgb="FFFFFFFF"/>
        <bgColor rgb="FFFFFFFF"/>
      </patternFill>
    </fill>
    <fill>
      <patternFill patternType="solid">
        <fgColor rgb="FFED7D31"/>
        <bgColor rgb="FFED7D31"/>
      </patternFill>
    </fill>
    <fill>
      <patternFill patternType="solid">
        <fgColor rgb="FFC6E0B4"/>
        <bgColor rgb="FFC6E0B4"/>
      </patternFill>
    </fill>
    <fill>
      <patternFill patternType="solid">
        <fgColor rgb="FFDDEBF7"/>
        <bgColor rgb="FFDDEBF7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D9D9D9"/>
      </patternFill>
    </fill>
    <fill>
      <patternFill patternType="solid">
        <fgColor rgb="FFF4B084"/>
        <bgColor rgb="FFF4B084"/>
      </patternFill>
    </fill>
    <fill>
      <patternFill patternType="solid">
        <fgColor rgb="FF2F75B5"/>
        <bgColor rgb="FF2F75B5"/>
      </patternFill>
    </fill>
    <fill>
      <patternFill patternType="solid">
        <fgColor rgb="FF620000"/>
        <bgColor rgb="FF620000"/>
      </patternFill>
    </fill>
    <fill>
      <patternFill patternType="solid">
        <fgColor rgb="FFFFFF00"/>
        <bgColor rgb="FFFFFF00"/>
      </patternFill>
    </fill>
    <fill>
      <patternFill patternType="solid">
        <fgColor rgb="FF9CC2E5"/>
        <bgColor rgb="FF9CC2E5"/>
      </patternFill>
    </fill>
    <fill>
      <patternFill patternType="solid">
        <fgColor rgb="FFC5E0B3"/>
        <bgColor rgb="FFC5E0B3"/>
      </patternFill>
    </fill>
    <fill>
      <patternFill patternType="solid">
        <fgColor rgb="FFBEB3FF"/>
        <bgColor rgb="FFB4A7D6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rgb="FFA8D08D"/>
      </patternFill>
    </fill>
    <fill>
      <patternFill patternType="solid">
        <fgColor theme="7" tint="0.39997558519241921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6" fillId="0" borderId="0" applyFont="0" applyFill="0" applyBorder="0" applyAlignment="0" applyProtection="0"/>
  </cellStyleXfs>
  <cellXfs count="292">
    <xf numFmtId="0" fontId="0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6" fillId="6" borderId="6" xfId="0" applyFont="1" applyFill="1" applyBorder="1" applyAlignment="1">
      <alignment horizontal="center" vertical="center" wrapText="1"/>
    </xf>
    <xf numFmtId="0" fontId="10" fillId="6" borderId="6" xfId="0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6" fillId="7" borderId="6" xfId="0" applyFont="1" applyFill="1" applyBorder="1" applyAlignment="1">
      <alignment horizontal="center" vertical="center" wrapText="1"/>
    </xf>
    <xf numFmtId="0" fontId="6" fillId="8" borderId="6" xfId="0" applyFont="1" applyFill="1" applyBorder="1" applyAlignment="1">
      <alignment horizontal="center" vertical="center" wrapText="1"/>
    </xf>
    <xf numFmtId="0" fontId="10" fillId="8" borderId="6" xfId="0" applyFont="1" applyFill="1" applyBorder="1" applyAlignment="1">
      <alignment horizontal="center" vertical="center"/>
    </xf>
    <xf numFmtId="0" fontId="10" fillId="8" borderId="6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/>
    </xf>
    <xf numFmtId="0" fontId="10" fillId="9" borderId="6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left" vertical="center"/>
    </xf>
    <xf numFmtId="0" fontId="10" fillId="10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12" fillId="11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left" vertical="center"/>
    </xf>
    <xf numFmtId="0" fontId="10" fillId="0" borderId="6" xfId="0" applyFont="1" applyBorder="1" applyAlignment="1">
      <alignment horizontal="center" vertical="center"/>
    </xf>
    <xf numFmtId="0" fontId="6" fillId="9" borderId="6" xfId="0" applyFont="1" applyFill="1" applyBorder="1" applyAlignment="1">
      <alignment horizontal="left" vertical="center"/>
    </xf>
    <xf numFmtId="0" fontId="10" fillId="0" borderId="6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/>
    </xf>
    <xf numFmtId="0" fontId="6" fillId="0" borderId="6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9" borderId="6" xfId="0" applyFont="1" applyFill="1" applyBorder="1" applyAlignment="1">
      <alignment horizontal="left" vertical="center"/>
    </xf>
    <xf numFmtId="0" fontId="6" fillId="9" borderId="6" xfId="0" applyFont="1" applyFill="1" applyBorder="1" applyAlignment="1">
      <alignment horizontal="left" vertical="center"/>
    </xf>
    <xf numFmtId="0" fontId="4" fillId="2" borderId="6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4" fillId="12" borderId="6" xfId="0" applyFont="1" applyFill="1" applyBorder="1" applyAlignment="1">
      <alignment horizontal="left" vertical="center" wrapText="1"/>
    </xf>
    <xf numFmtId="0" fontId="4" fillId="12" borderId="6" xfId="0" applyFont="1" applyFill="1" applyBorder="1" applyAlignment="1">
      <alignment horizontal="center" vertical="center" wrapText="1"/>
    </xf>
    <xf numFmtId="9" fontId="6" fillId="0" borderId="0" xfId="0" applyNumberFormat="1" applyFont="1" applyAlignment="1">
      <alignment vertical="center"/>
    </xf>
    <xf numFmtId="0" fontId="6" fillId="4" borderId="6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10" fillId="8" borderId="6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6" fillId="9" borderId="0" xfId="0" applyFont="1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6" xfId="0" applyFont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10" borderId="5" xfId="0" applyFont="1" applyFill="1" applyBorder="1" applyAlignment="1">
      <alignment horizontal="left" vertical="center"/>
    </xf>
    <xf numFmtId="0" fontId="6" fillId="10" borderId="6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11" borderId="11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6" fillId="9" borderId="14" xfId="0" applyFont="1" applyFill="1" applyBorder="1" applyAlignment="1">
      <alignment horizontal="left" vertical="center"/>
    </xf>
    <xf numFmtId="0" fontId="6" fillId="9" borderId="15" xfId="0" applyFont="1" applyFill="1" applyBorder="1" applyAlignment="1">
      <alignment horizontal="center" vertical="center"/>
    </xf>
    <xf numFmtId="0" fontId="6" fillId="9" borderId="16" xfId="0" applyFont="1" applyFill="1" applyBorder="1" applyAlignment="1">
      <alignment horizontal="center" vertical="center"/>
    </xf>
    <xf numFmtId="0" fontId="8" fillId="9" borderId="11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11" borderId="14" xfId="0" applyFont="1" applyFill="1" applyBorder="1" applyAlignment="1">
      <alignment horizontal="center" vertical="center"/>
    </xf>
    <xf numFmtId="0" fontId="10" fillId="0" borderId="0" xfId="0" applyFont="1" applyAlignment="1"/>
    <xf numFmtId="0" fontId="10" fillId="18" borderId="5" xfId="0" applyFont="1" applyFill="1" applyBorder="1" applyAlignment="1">
      <alignment horizontal="left" vertical="center"/>
    </xf>
    <xf numFmtId="0" fontId="10" fillId="0" borderId="8" xfId="0" applyFont="1" applyBorder="1" applyAlignment="1">
      <alignment horizontal="center" vertical="center"/>
    </xf>
    <xf numFmtId="0" fontId="10" fillId="18" borderId="8" xfId="0" applyFont="1" applyFill="1" applyBorder="1" applyAlignment="1">
      <alignment horizontal="left" vertical="center"/>
    </xf>
    <xf numFmtId="0" fontId="10" fillId="18" borderId="8" xfId="0" applyFont="1" applyFill="1" applyBorder="1" applyAlignment="1">
      <alignment vertical="center"/>
    </xf>
    <xf numFmtId="0" fontId="6" fillId="18" borderId="8" xfId="0" applyFont="1" applyFill="1" applyBorder="1" applyAlignment="1">
      <alignment horizontal="left" vertical="center"/>
    </xf>
    <xf numFmtId="0" fontId="10" fillId="18" borderId="6" xfId="0" applyFont="1" applyFill="1" applyBorder="1" applyAlignment="1">
      <alignment horizontal="left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6" fillId="0" borderId="0" xfId="0" applyFont="1" applyAlignment="1"/>
    <xf numFmtId="0" fontId="6" fillId="24" borderId="6" xfId="0" applyFont="1" applyFill="1" applyBorder="1" applyAlignment="1">
      <alignment horizontal="center" vertical="center"/>
    </xf>
    <xf numFmtId="0" fontId="6" fillId="25" borderId="6" xfId="0" applyFont="1" applyFill="1" applyBorder="1" applyAlignment="1">
      <alignment horizontal="center" vertical="center"/>
    </xf>
    <xf numFmtId="21" fontId="6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/>
    </xf>
    <xf numFmtId="1" fontId="6" fillId="12" borderId="6" xfId="0" applyNumberFormat="1" applyFont="1" applyFill="1" applyBorder="1" applyAlignment="1">
      <alignment horizontal="center" vertical="center"/>
    </xf>
    <xf numFmtId="0" fontId="6" fillId="26" borderId="6" xfId="0" applyFont="1" applyFill="1" applyBorder="1" applyAlignment="1">
      <alignment vertical="center"/>
    </xf>
    <xf numFmtId="1" fontId="6" fillId="0" borderId="0" xfId="0" applyNumberFormat="1" applyFont="1" applyAlignment="1">
      <alignment vertical="center"/>
    </xf>
    <xf numFmtId="0" fontId="6" fillId="24" borderId="6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164" fontId="6" fillId="0" borderId="0" xfId="0" applyNumberFormat="1" applyFont="1" applyAlignment="1">
      <alignment vertical="center"/>
    </xf>
    <xf numFmtId="14" fontId="6" fillId="2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horizontal="center" vertical="center" wrapText="1"/>
    </xf>
    <xf numFmtId="0" fontId="16" fillId="14" borderId="6" xfId="0" applyFont="1" applyFill="1" applyBorder="1" applyAlignment="1">
      <alignment horizontal="center" vertical="center"/>
    </xf>
    <xf numFmtId="0" fontId="16" fillId="5" borderId="6" xfId="0" applyFont="1" applyFill="1" applyBorder="1" applyAlignment="1">
      <alignment horizontal="center" vertical="center" wrapText="1"/>
    </xf>
    <xf numFmtId="0" fontId="16" fillId="5" borderId="6" xfId="0" applyFont="1" applyFill="1" applyBorder="1" applyAlignment="1">
      <alignment horizontal="center" vertical="center"/>
    </xf>
    <xf numFmtId="0" fontId="16" fillId="6" borderId="6" xfId="0" applyFont="1" applyFill="1" applyBorder="1" applyAlignment="1">
      <alignment horizontal="center" vertical="center" wrapText="1"/>
    </xf>
    <xf numFmtId="0" fontId="17" fillId="6" borderId="6" xfId="0" applyFont="1" applyFill="1" applyBorder="1" applyAlignment="1">
      <alignment horizontal="center" vertical="center"/>
    </xf>
    <xf numFmtId="0" fontId="16" fillId="7" borderId="6" xfId="0" applyFont="1" applyFill="1" applyBorder="1" applyAlignment="1">
      <alignment horizontal="center" vertical="center" wrapText="1"/>
    </xf>
    <xf numFmtId="0" fontId="16" fillId="25" borderId="6" xfId="0" applyFont="1" applyFill="1" applyBorder="1" applyAlignment="1">
      <alignment horizontal="center" vertical="center"/>
    </xf>
    <xf numFmtId="0" fontId="16" fillId="8" borderId="6" xfId="0" applyFont="1" applyFill="1" applyBorder="1" applyAlignment="1">
      <alignment horizontal="center" vertical="center" wrapText="1"/>
    </xf>
    <xf numFmtId="0" fontId="16" fillId="8" borderId="6" xfId="0" applyFont="1" applyFill="1" applyBorder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right" vertical="center"/>
    </xf>
    <xf numFmtId="14" fontId="6" fillId="0" borderId="0" xfId="0" applyNumberFormat="1" applyFont="1" applyAlignment="1">
      <alignment vertical="center"/>
    </xf>
    <xf numFmtId="21" fontId="6" fillId="0" borderId="0" xfId="0" applyNumberFormat="1" applyFont="1" applyAlignment="1">
      <alignment vertical="center"/>
    </xf>
    <xf numFmtId="0" fontId="6" fillId="0" borderId="0" xfId="0" applyFont="1" applyAlignment="1">
      <alignment horizontal="right" vertical="center"/>
    </xf>
    <xf numFmtId="21" fontId="6" fillId="0" borderId="0" xfId="0" applyNumberFormat="1" applyFont="1" applyAlignment="1">
      <alignment horizontal="right" vertical="center"/>
    </xf>
    <xf numFmtId="21" fontId="6" fillId="0" borderId="0" xfId="0" applyNumberFormat="1" applyFont="1" applyAlignment="1">
      <alignment vertical="center"/>
    </xf>
    <xf numFmtId="165" fontId="6" fillId="0" borderId="0" xfId="0" applyNumberFormat="1" applyFont="1" applyAlignment="1">
      <alignment horizontal="right" vertical="center"/>
    </xf>
    <xf numFmtId="0" fontId="6" fillId="27" borderId="6" xfId="0" applyFont="1" applyFill="1" applyBorder="1" applyAlignment="1">
      <alignment horizontal="center" vertical="center" wrapText="1"/>
    </xf>
    <xf numFmtId="0" fontId="6" fillId="27" borderId="6" xfId="0" applyFont="1" applyFill="1" applyBorder="1" applyAlignment="1">
      <alignment horizontal="center" vertical="center"/>
    </xf>
    <xf numFmtId="0" fontId="4" fillId="27" borderId="6" xfId="0" applyFont="1" applyFill="1" applyBorder="1" applyAlignment="1">
      <alignment horizontal="center" vertical="center"/>
    </xf>
    <xf numFmtId="0" fontId="10" fillId="27" borderId="6" xfId="0" applyFont="1" applyFill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24" fillId="4" borderId="6" xfId="0" applyFont="1" applyFill="1" applyBorder="1" applyAlignment="1">
      <alignment horizontal="center" vertical="center"/>
    </xf>
    <xf numFmtId="0" fontId="24" fillId="5" borderId="6" xfId="0" applyFont="1" applyFill="1" applyBorder="1" applyAlignment="1">
      <alignment horizontal="center" vertical="center"/>
    </xf>
    <xf numFmtId="0" fontId="24" fillId="6" borderId="6" xfId="0" applyFont="1" applyFill="1" applyBorder="1" applyAlignment="1">
      <alignment horizontal="center" vertical="center"/>
    </xf>
    <xf numFmtId="0" fontId="24" fillId="7" borderId="6" xfId="0" applyFont="1" applyFill="1" applyBorder="1" applyAlignment="1">
      <alignment horizontal="center" vertical="center"/>
    </xf>
    <xf numFmtId="0" fontId="24" fillId="8" borderId="6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6" fillId="4" borderId="5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6" fillId="7" borderId="5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0" fillId="0" borderId="16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27" fillId="23" borderId="6" xfId="0" applyFont="1" applyFill="1" applyBorder="1" applyAlignment="1">
      <alignment horizontal="center" vertical="top" wrapText="1"/>
    </xf>
    <xf numFmtId="0" fontId="28" fillId="9" borderId="6" xfId="0" applyFont="1" applyFill="1" applyBorder="1" applyAlignment="1">
      <alignment horizontal="right" vertical="top" wrapText="1"/>
    </xf>
    <xf numFmtId="0" fontId="28" fillId="9" borderId="6" xfId="0" applyFont="1" applyFill="1" applyBorder="1" applyAlignment="1">
      <alignment vertical="top" wrapText="1"/>
    </xf>
    <xf numFmtId="0" fontId="3" fillId="9" borderId="6" xfId="0" applyFont="1" applyFill="1" applyBorder="1" applyAlignment="1">
      <alignment horizontal="center" vertical="center"/>
    </xf>
    <xf numFmtId="10" fontId="29" fillId="9" borderId="6" xfId="1" applyNumberFormat="1" applyFont="1" applyFill="1" applyBorder="1" applyAlignment="1">
      <alignment horizontal="center" vertical="top" wrapText="1"/>
    </xf>
    <xf numFmtId="0" fontId="3" fillId="9" borderId="6" xfId="0" applyFont="1" applyFill="1" applyBorder="1" applyAlignment="1">
      <alignment vertical="center"/>
    </xf>
    <xf numFmtId="0" fontId="19" fillId="24" borderId="24" xfId="0" applyFont="1" applyFill="1" applyBorder="1" applyAlignment="1">
      <alignment horizontal="center" vertical="center"/>
    </xf>
    <xf numFmtId="0" fontId="19" fillId="24" borderId="5" xfId="0" applyFont="1" applyFill="1" applyBorder="1" applyAlignment="1">
      <alignment horizontal="center" vertical="center"/>
    </xf>
    <xf numFmtId="0" fontId="19" fillId="24" borderId="25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8" fillId="15" borderId="6" xfId="0" applyFont="1" applyFill="1" applyBorder="1" applyAlignment="1">
      <alignment horizontal="right" vertical="top" wrapText="1"/>
    </xf>
    <xf numFmtId="0" fontId="28" fillId="15" borderId="6" xfId="0" applyFont="1" applyFill="1" applyBorder="1" applyAlignment="1">
      <alignment vertical="top" wrapText="1"/>
    </xf>
    <xf numFmtId="0" fontId="3" fillId="0" borderId="6" xfId="0" applyFont="1" applyBorder="1" applyAlignment="1">
      <alignment vertical="center"/>
    </xf>
    <xf numFmtId="0" fontId="28" fillId="0" borderId="6" xfId="0" applyFont="1" applyBorder="1" applyAlignment="1">
      <alignment horizontal="right" vertical="top" wrapText="1"/>
    </xf>
    <xf numFmtId="0" fontId="28" fillId="0" borderId="6" xfId="0" applyFont="1" applyBorder="1" applyAlignment="1">
      <alignment vertical="top" wrapText="1"/>
    </xf>
    <xf numFmtId="10" fontId="29" fillId="0" borderId="6" xfId="1" applyNumberFormat="1" applyFont="1" applyFill="1" applyBorder="1" applyAlignment="1">
      <alignment horizontal="center" vertical="top" wrapText="1"/>
    </xf>
    <xf numFmtId="0" fontId="29" fillId="0" borderId="6" xfId="0" applyFont="1" applyBorder="1" applyAlignment="1">
      <alignment horizontal="center" vertical="top" wrapText="1"/>
    </xf>
    <xf numFmtId="0" fontId="3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10" fillId="6" borderId="6" xfId="0" applyFont="1" applyFill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20" borderId="19" xfId="0" applyFont="1" applyFill="1" applyBorder="1" applyAlignment="1">
      <alignment horizontal="center" vertical="center"/>
    </xf>
    <xf numFmtId="0" fontId="10" fillId="4" borderId="19" xfId="0" applyFont="1" applyFill="1" applyBorder="1" applyAlignment="1">
      <alignment horizontal="center" vertical="center"/>
    </xf>
    <xf numFmtId="0" fontId="10" fillId="21" borderId="19" xfId="0" applyFont="1" applyFill="1" applyBorder="1" applyAlignment="1">
      <alignment horizontal="center" vertical="center"/>
    </xf>
    <xf numFmtId="0" fontId="10" fillId="22" borderId="19" xfId="0" applyFont="1" applyFill="1" applyBorder="1" applyAlignment="1">
      <alignment horizontal="center" vertical="center"/>
    </xf>
    <xf numFmtId="0" fontId="10" fillId="22" borderId="19" xfId="0" applyFont="1" applyFill="1" applyBorder="1" applyAlignment="1">
      <alignment horizontal="center" vertical="center" wrapText="1"/>
    </xf>
    <xf numFmtId="0" fontId="10" fillId="7" borderId="19" xfId="0" applyFont="1" applyFill="1" applyBorder="1" applyAlignment="1">
      <alignment horizontal="center" vertical="center"/>
    </xf>
    <xf numFmtId="0" fontId="9" fillId="0" borderId="19" xfId="0" applyFont="1" applyBorder="1" applyAlignment="1">
      <alignment horizontal="left" vertical="center"/>
    </xf>
    <xf numFmtId="0" fontId="10" fillId="0" borderId="19" xfId="0" applyFont="1" applyBorder="1" applyAlignment="1">
      <alignment horizontal="center" vertical="center"/>
    </xf>
    <xf numFmtId="0" fontId="25" fillId="0" borderId="19" xfId="0" applyFont="1" applyBorder="1" applyAlignment="1">
      <alignment horizontal="left" vertical="center"/>
    </xf>
    <xf numFmtId="0" fontId="14" fillId="0" borderId="19" xfId="0" applyFont="1" applyBorder="1" applyAlignment="1">
      <alignment horizontal="left" vertical="center"/>
    </xf>
    <xf numFmtId="0" fontId="5" fillId="12" borderId="19" xfId="0" applyFont="1" applyFill="1" applyBorder="1" applyAlignment="1">
      <alignment horizontal="left" vertical="center"/>
    </xf>
    <xf numFmtId="0" fontId="5" fillId="12" borderId="19" xfId="0" applyFont="1" applyFill="1" applyBorder="1" applyAlignment="1">
      <alignment horizontal="center" vertical="center"/>
    </xf>
    <xf numFmtId="0" fontId="10" fillId="7" borderId="19" xfId="0" applyFont="1" applyFill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31" fillId="4" borderId="6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6" borderId="6" xfId="0" applyFont="1" applyFill="1" applyBorder="1" applyAlignment="1">
      <alignment horizontal="center" vertical="center"/>
    </xf>
    <xf numFmtId="0" fontId="31" fillId="7" borderId="6" xfId="0" applyFont="1" applyFill="1" applyBorder="1" applyAlignment="1">
      <alignment horizontal="center" vertical="center"/>
    </xf>
    <xf numFmtId="0" fontId="31" fillId="8" borderId="6" xfId="0" applyFont="1" applyFill="1" applyBorder="1" applyAlignment="1">
      <alignment horizontal="center" vertical="center"/>
    </xf>
    <xf numFmtId="0" fontId="6" fillId="0" borderId="16" xfId="0" applyFont="1" applyBorder="1" applyAlignment="1">
      <alignment vertical="center"/>
    </xf>
    <xf numFmtId="164" fontId="6" fillId="0" borderId="16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0" fontId="2" fillId="0" borderId="16" xfId="0" applyFont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14" fontId="21" fillId="0" borderId="16" xfId="0" applyNumberFormat="1" applyFont="1" applyBorder="1" applyAlignment="1">
      <alignment horizontal="right" vertical="center"/>
    </xf>
    <xf numFmtId="0" fontId="21" fillId="0" borderId="16" xfId="0" applyFont="1" applyBorder="1" applyAlignment="1">
      <alignment horizontal="left" vertical="center"/>
    </xf>
    <xf numFmtId="0" fontId="2" fillId="0" borderId="0" xfId="0" applyFont="1"/>
    <xf numFmtId="21" fontId="2" fillId="0" borderId="0" xfId="0" applyNumberFormat="1" applyFont="1"/>
    <xf numFmtId="0" fontId="2" fillId="0" borderId="16" xfId="0" applyFont="1" applyBorder="1" applyAlignment="1">
      <alignment horizontal="right" vertical="center"/>
    </xf>
    <xf numFmtId="0" fontId="21" fillId="0" borderId="16" xfId="0" applyFont="1" applyBorder="1" applyAlignment="1">
      <alignment horizontal="right" vertical="center"/>
    </xf>
    <xf numFmtId="46" fontId="2" fillId="0" borderId="0" xfId="0" applyNumberFormat="1" applyFont="1"/>
    <xf numFmtId="0" fontId="2" fillId="0" borderId="16" xfId="0" applyFont="1" applyBorder="1" applyAlignment="1">
      <alignment horizontal="left" vertical="center"/>
    </xf>
    <xf numFmtId="14" fontId="2" fillId="0" borderId="16" xfId="0" applyNumberFormat="1" applyFont="1" applyBorder="1" applyAlignment="1">
      <alignment horizontal="center" vertical="center"/>
    </xf>
    <xf numFmtId="164" fontId="2" fillId="0" borderId="16" xfId="0" applyNumberFormat="1" applyFont="1" applyBorder="1" applyAlignment="1">
      <alignment horizontal="right" vertical="center"/>
    </xf>
    <xf numFmtId="14" fontId="6" fillId="0" borderId="16" xfId="0" applyNumberFormat="1" applyFont="1" applyBorder="1" applyAlignment="1">
      <alignment vertical="center"/>
    </xf>
    <xf numFmtId="14" fontId="2" fillId="0" borderId="16" xfId="0" applyNumberFormat="1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164" fontId="2" fillId="0" borderId="16" xfId="0" applyNumberFormat="1" applyFont="1" applyBorder="1" applyAlignment="1">
      <alignment vertical="center"/>
    </xf>
    <xf numFmtId="14" fontId="21" fillId="0" borderId="16" xfId="0" applyNumberFormat="1" applyFont="1" applyBorder="1" applyAlignment="1">
      <alignment vertical="center"/>
    </xf>
    <xf numFmtId="0" fontId="18" fillId="0" borderId="16" xfId="0" applyFont="1" applyBorder="1" applyAlignment="1">
      <alignment horizontal="left" vertical="center" wrapText="1"/>
    </xf>
    <xf numFmtId="0" fontId="6" fillId="0" borderId="16" xfId="0" applyFont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2" fillId="28" borderId="16" xfId="0" applyFont="1" applyFill="1" applyBorder="1" applyAlignment="1">
      <alignment vertical="center"/>
    </xf>
    <xf numFmtId="0" fontId="2" fillId="0" borderId="2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" fillId="28" borderId="28" xfId="0" applyFont="1" applyFill="1" applyBorder="1" applyAlignment="1">
      <alignment vertical="center"/>
    </xf>
    <xf numFmtId="0" fontId="2" fillId="28" borderId="29" xfId="0" applyFont="1" applyFill="1" applyBorder="1" applyAlignment="1">
      <alignment vertical="center"/>
    </xf>
    <xf numFmtId="0" fontId="2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28" borderId="32" xfId="0" applyFont="1" applyFill="1" applyBorder="1" applyAlignment="1">
      <alignment vertical="center"/>
    </xf>
    <xf numFmtId="0" fontId="2" fillId="28" borderId="33" xfId="0" applyFont="1" applyFill="1" applyBorder="1" applyAlignment="1">
      <alignment vertical="center"/>
    </xf>
    <xf numFmtId="0" fontId="4" fillId="2" borderId="9" xfId="0" applyFont="1" applyFill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0" fontId="4" fillId="2" borderId="17" xfId="0" applyFont="1" applyFill="1" applyBorder="1" applyAlignment="1">
      <alignment horizontal="center" vertical="center"/>
    </xf>
    <xf numFmtId="0" fontId="7" fillId="0" borderId="5" xfId="0" applyFont="1" applyBorder="1" applyAlignment="1">
      <alignment vertical="center"/>
    </xf>
    <xf numFmtId="0" fontId="4" fillId="2" borderId="1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7" fillId="0" borderId="7" xfId="0" applyFont="1" applyBorder="1" applyAlignment="1">
      <alignment vertical="center"/>
    </xf>
    <xf numFmtId="0" fontId="12" fillId="3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7" fillId="0" borderId="13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5" fillId="16" borderId="4" xfId="0" applyFont="1" applyFill="1" applyBorder="1" applyAlignment="1">
      <alignment horizontal="center" vertical="center"/>
    </xf>
    <xf numFmtId="0" fontId="24" fillId="0" borderId="5" xfId="0" applyFont="1" applyBorder="1" applyAlignment="1">
      <alignment vertical="center"/>
    </xf>
    <xf numFmtId="0" fontId="10" fillId="17" borderId="2" xfId="0" applyFont="1" applyFill="1" applyBorder="1" applyAlignment="1">
      <alignment horizontal="center" vertical="center"/>
    </xf>
    <xf numFmtId="0" fontId="24" fillId="0" borderId="2" xfId="0" applyFont="1" applyBorder="1" applyAlignment="1">
      <alignment vertical="center"/>
    </xf>
    <xf numFmtId="0" fontId="24" fillId="0" borderId="3" xfId="0" applyFont="1" applyBorder="1" applyAlignment="1">
      <alignment vertical="center"/>
    </xf>
    <xf numFmtId="0" fontId="5" fillId="0" borderId="4" xfId="0" applyFont="1" applyBorder="1" applyAlignment="1">
      <alignment horizontal="center" vertical="center"/>
    </xf>
    <xf numFmtId="0" fontId="23" fillId="0" borderId="5" xfId="0" applyFont="1" applyBorder="1" applyAlignment="1">
      <alignment vertical="center"/>
    </xf>
    <xf numFmtId="0" fontId="5" fillId="0" borderId="17" xfId="0" applyFont="1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4" xfId="0" applyFont="1" applyFill="1" applyBorder="1" applyAlignment="1">
      <alignment horizontal="center" vertical="center"/>
    </xf>
    <xf numFmtId="0" fontId="5" fillId="12" borderId="5" xfId="0" applyFont="1" applyFill="1" applyBorder="1" applyAlignment="1">
      <alignment horizontal="center" vertical="center"/>
    </xf>
    <xf numFmtId="0" fontId="12" fillId="19" borderId="7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19" fillId="14" borderId="1" xfId="0" applyFont="1" applyFill="1" applyBorder="1" applyAlignment="1">
      <alignment horizontal="center" vertical="center"/>
    </xf>
    <xf numFmtId="0" fontId="20" fillId="0" borderId="2" xfId="0" applyFont="1" applyBorder="1" applyAlignment="1">
      <alignment vertical="center"/>
    </xf>
    <xf numFmtId="0" fontId="20" fillId="0" borderId="3" xfId="0" applyFont="1" applyBorder="1" applyAlignment="1">
      <alignment vertical="center"/>
    </xf>
    <xf numFmtId="10" fontId="29" fillId="0" borderId="1" xfId="0" applyNumberFormat="1" applyFont="1" applyBorder="1" applyAlignment="1">
      <alignment horizontal="center" vertical="top" wrapText="1"/>
    </xf>
    <xf numFmtId="0" fontId="20" fillId="0" borderId="3" xfId="0" applyFont="1" applyBorder="1" applyAlignment="1">
      <alignment horizontal="center" vertical="center"/>
    </xf>
    <xf numFmtId="0" fontId="19" fillId="14" borderId="23" xfId="0" applyFont="1" applyFill="1" applyBorder="1" applyAlignment="1">
      <alignment horizontal="center" vertical="center"/>
    </xf>
    <xf numFmtId="0" fontId="19" fillId="14" borderId="19" xfId="0" applyFont="1" applyFill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2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21" fillId="6" borderId="4" xfId="0" applyFont="1" applyFill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19" xfId="0" applyFont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4" fillId="13" borderId="19" xfId="0" applyFont="1" applyFill="1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/>
    </xf>
    <xf numFmtId="0" fontId="4" fillId="29" borderId="19" xfId="0" applyFont="1" applyFill="1" applyBorder="1" applyAlignment="1">
      <alignment horizontal="center" vertical="center"/>
    </xf>
    <xf numFmtId="0" fontId="32" fillId="30" borderId="19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BEB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INTERVAL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cat>
            <c:numRef>
              <c:f>'INTERVAL TRAFFIC'!$AH$5:$AH$28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'INTERVAL TRAFFIC'!$AG$5:$AG$28</c:f>
              <c:numCache>
                <c:formatCode>0</c:formatCode>
                <c:ptCount val="24"/>
                <c:pt idx="0">
                  <c:v>23.387096774193548</c:v>
                </c:pt>
                <c:pt idx="1">
                  <c:v>12.612903225806452</c:v>
                </c:pt>
                <c:pt idx="2">
                  <c:v>9.129032258064516</c:v>
                </c:pt>
                <c:pt idx="3">
                  <c:v>8.5806451612903221</c:v>
                </c:pt>
                <c:pt idx="4">
                  <c:v>9.258064516129032</c:v>
                </c:pt>
                <c:pt idx="5">
                  <c:v>24.06451612903226</c:v>
                </c:pt>
                <c:pt idx="6">
                  <c:v>43.193548387096776</c:v>
                </c:pt>
                <c:pt idx="7">
                  <c:v>68.516129032258064</c:v>
                </c:pt>
                <c:pt idx="8">
                  <c:v>117.29032258064517</c:v>
                </c:pt>
                <c:pt idx="9">
                  <c:v>142.83870967741936</c:v>
                </c:pt>
                <c:pt idx="10">
                  <c:v>146.74193548387098</c:v>
                </c:pt>
                <c:pt idx="11">
                  <c:v>151.93548387096774</c:v>
                </c:pt>
                <c:pt idx="12">
                  <c:v>140.96774193548387</c:v>
                </c:pt>
                <c:pt idx="13">
                  <c:v>142.83870967741936</c:v>
                </c:pt>
                <c:pt idx="14">
                  <c:v>139.96774193548387</c:v>
                </c:pt>
                <c:pt idx="15">
                  <c:v>125</c:v>
                </c:pt>
                <c:pt idx="16">
                  <c:v>108.51612903225806</c:v>
                </c:pt>
                <c:pt idx="17">
                  <c:v>95.645161290322577</c:v>
                </c:pt>
                <c:pt idx="18">
                  <c:v>87.354838709677423</c:v>
                </c:pt>
                <c:pt idx="19">
                  <c:v>82.129032258064512</c:v>
                </c:pt>
                <c:pt idx="20">
                  <c:v>72.709677419354833</c:v>
                </c:pt>
                <c:pt idx="21">
                  <c:v>61.064516129032256</c:v>
                </c:pt>
                <c:pt idx="22">
                  <c:v>47.58064516129032</c:v>
                </c:pt>
                <c:pt idx="23">
                  <c:v>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22EA-4277-9718-15BF085AD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3593382"/>
        <c:axId val="790857393"/>
      </c:barChart>
      <c:catAx>
        <c:axId val="5935933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0857393"/>
        <c:crosses val="autoZero"/>
        <c:auto val="1"/>
        <c:lblAlgn val="ctr"/>
        <c:lblOffset val="100"/>
        <c:noMultiLvlLbl val="1"/>
      </c:catAx>
      <c:valAx>
        <c:axId val="7908573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3593382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E-Mail Traffic</a:t>
            </a:r>
          </a:p>
        </c:rich>
      </c:tx>
      <c:layout>
        <c:manualLayout>
          <c:xMode val="edge"/>
          <c:yMode val="edge"/>
          <c:x val="0.40971542808356687"/>
          <c:y val="2.6490057016197523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TRAFFIC'!$B$5:$AF$5</c:f>
              <c:numCache>
                <c:formatCode>General</c:formatCode>
                <c:ptCount val="31"/>
                <c:pt idx="0">
                  <c:v>584</c:v>
                </c:pt>
                <c:pt idx="1">
                  <c:v>543</c:v>
                </c:pt>
                <c:pt idx="2">
                  <c:v>538</c:v>
                </c:pt>
                <c:pt idx="3">
                  <c:v>518</c:v>
                </c:pt>
                <c:pt idx="4">
                  <c:v>493</c:v>
                </c:pt>
                <c:pt idx="5">
                  <c:v>374</c:v>
                </c:pt>
                <c:pt idx="6">
                  <c:v>218</c:v>
                </c:pt>
                <c:pt idx="7">
                  <c:v>565</c:v>
                </c:pt>
                <c:pt idx="8">
                  <c:v>566</c:v>
                </c:pt>
                <c:pt idx="9">
                  <c:v>534</c:v>
                </c:pt>
                <c:pt idx="10">
                  <c:v>492</c:v>
                </c:pt>
                <c:pt idx="11">
                  <c:v>293</c:v>
                </c:pt>
                <c:pt idx="12">
                  <c:v>353</c:v>
                </c:pt>
                <c:pt idx="13">
                  <c:v>250</c:v>
                </c:pt>
                <c:pt idx="14">
                  <c:v>583</c:v>
                </c:pt>
                <c:pt idx="15">
                  <c:v>613</c:v>
                </c:pt>
                <c:pt idx="16">
                  <c:v>570</c:v>
                </c:pt>
                <c:pt idx="17">
                  <c:v>594</c:v>
                </c:pt>
                <c:pt idx="18">
                  <c:v>605</c:v>
                </c:pt>
                <c:pt idx="19">
                  <c:v>65</c:v>
                </c:pt>
                <c:pt idx="20">
                  <c:v>0</c:v>
                </c:pt>
                <c:pt idx="21">
                  <c:v>455</c:v>
                </c:pt>
                <c:pt idx="22">
                  <c:v>594</c:v>
                </c:pt>
                <c:pt idx="23">
                  <c:v>528</c:v>
                </c:pt>
                <c:pt idx="24">
                  <c:v>518</c:v>
                </c:pt>
                <c:pt idx="25">
                  <c:v>476</c:v>
                </c:pt>
                <c:pt idx="26">
                  <c:v>387</c:v>
                </c:pt>
                <c:pt idx="27">
                  <c:v>252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2A1-48A6-B743-0C6DA6978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903813"/>
        <c:axId val="1074096766"/>
      </c:barChart>
      <c:catAx>
        <c:axId val="4469038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4096766"/>
        <c:crosses val="autoZero"/>
        <c:auto val="1"/>
        <c:lblAlgn val="ctr"/>
        <c:lblOffset val="100"/>
        <c:noMultiLvlLbl val="1"/>
      </c:catAx>
      <c:valAx>
        <c:axId val="10740967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6903813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Telegram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TRAFFIC'!$B$6:$AF$6</c:f>
              <c:numCache>
                <c:formatCode>General</c:formatCode>
                <c:ptCount val="31"/>
                <c:pt idx="0">
                  <c:v>43</c:v>
                </c:pt>
                <c:pt idx="1">
                  <c:v>27</c:v>
                </c:pt>
                <c:pt idx="2">
                  <c:v>28</c:v>
                </c:pt>
                <c:pt idx="3">
                  <c:v>44</c:v>
                </c:pt>
                <c:pt idx="4">
                  <c:v>24</c:v>
                </c:pt>
                <c:pt idx="5">
                  <c:v>50</c:v>
                </c:pt>
                <c:pt idx="6">
                  <c:v>11</c:v>
                </c:pt>
                <c:pt idx="7">
                  <c:v>35</c:v>
                </c:pt>
                <c:pt idx="8">
                  <c:v>32</c:v>
                </c:pt>
                <c:pt idx="9">
                  <c:v>33</c:v>
                </c:pt>
                <c:pt idx="10">
                  <c:v>22</c:v>
                </c:pt>
                <c:pt idx="11">
                  <c:v>16</c:v>
                </c:pt>
                <c:pt idx="12">
                  <c:v>34</c:v>
                </c:pt>
                <c:pt idx="13">
                  <c:v>21</c:v>
                </c:pt>
                <c:pt idx="14">
                  <c:v>42</c:v>
                </c:pt>
                <c:pt idx="15">
                  <c:v>33</c:v>
                </c:pt>
                <c:pt idx="16">
                  <c:v>22</c:v>
                </c:pt>
                <c:pt idx="17">
                  <c:v>26</c:v>
                </c:pt>
                <c:pt idx="18">
                  <c:v>27</c:v>
                </c:pt>
                <c:pt idx="19">
                  <c:v>21</c:v>
                </c:pt>
                <c:pt idx="20">
                  <c:v>15</c:v>
                </c:pt>
                <c:pt idx="21">
                  <c:v>32</c:v>
                </c:pt>
                <c:pt idx="22">
                  <c:v>45</c:v>
                </c:pt>
                <c:pt idx="23">
                  <c:v>42</c:v>
                </c:pt>
                <c:pt idx="24">
                  <c:v>31</c:v>
                </c:pt>
                <c:pt idx="25">
                  <c:v>35</c:v>
                </c:pt>
                <c:pt idx="26">
                  <c:v>19</c:v>
                </c:pt>
                <c:pt idx="27">
                  <c:v>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D56-4958-8BCE-7FF09DCB6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3209994"/>
        <c:axId val="192857579"/>
      </c:barChart>
      <c:catAx>
        <c:axId val="13732099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857579"/>
        <c:crosses val="autoZero"/>
        <c:auto val="1"/>
        <c:lblAlgn val="ctr"/>
        <c:lblOffset val="100"/>
        <c:noMultiLvlLbl val="1"/>
      </c:catAx>
      <c:valAx>
        <c:axId val="1928575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3209994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Facebook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TRAFFIC'!$B$7:$AF$7</c:f>
              <c:numCache>
                <c:formatCode>General</c:formatCode>
                <c:ptCount val="31"/>
                <c:pt idx="0">
                  <c:v>60</c:v>
                </c:pt>
                <c:pt idx="1">
                  <c:v>58</c:v>
                </c:pt>
                <c:pt idx="2">
                  <c:v>58</c:v>
                </c:pt>
                <c:pt idx="3">
                  <c:v>52</c:v>
                </c:pt>
                <c:pt idx="4">
                  <c:v>28</c:v>
                </c:pt>
                <c:pt idx="5">
                  <c:v>73</c:v>
                </c:pt>
                <c:pt idx="6">
                  <c:v>33</c:v>
                </c:pt>
                <c:pt idx="7">
                  <c:v>79</c:v>
                </c:pt>
                <c:pt idx="8">
                  <c:v>44</c:v>
                </c:pt>
                <c:pt idx="9">
                  <c:v>42</c:v>
                </c:pt>
                <c:pt idx="10">
                  <c:v>55</c:v>
                </c:pt>
                <c:pt idx="11">
                  <c:v>35</c:v>
                </c:pt>
                <c:pt idx="12">
                  <c:v>43</c:v>
                </c:pt>
                <c:pt idx="13">
                  <c:v>23</c:v>
                </c:pt>
                <c:pt idx="14">
                  <c:v>76</c:v>
                </c:pt>
                <c:pt idx="15">
                  <c:v>35</c:v>
                </c:pt>
                <c:pt idx="16">
                  <c:v>31</c:v>
                </c:pt>
                <c:pt idx="17">
                  <c:v>27</c:v>
                </c:pt>
                <c:pt idx="18">
                  <c:v>73</c:v>
                </c:pt>
                <c:pt idx="19">
                  <c:v>49</c:v>
                </c:pt>
                <c:pt idx="20">
                  <c:v>31</c:v>
                </c:pt>
                <c:pt idx="21">
                  <c:v>78</c:v>
                </c:pt>
                <c:pt idx="22">
                  <c:v>41</c:v>
                </c:pt>
                <c:pt idx="23">
                  <c:v>65</c:v>
                </c:pt>
                <c:pt idx="24">
                  <c:v>48</c:v>
                </c:pt>
                <c:pt idx="25">
                  <c:v>25</c:v>
                </c:pt>
                <c:pt idx="26">
                  <c:v>31</c:v>
                </c:pt>
                <c:pt idx="27">
                  <c:v>14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A93-471A-BF54-3C7F1E429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8014427"/>
        <c:axId val="64436473"/>
      </c:barChart>
      <c:catAx>
        <c:axId val="14580144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4436473"/>
        <c:crosses val="autoZero"/>
        <c:auto val="1"/>
        <c:lblAlgn val="ctr"/>
        <c:lblOffset val="100"/>
        <c:noMultiLvlLbl val="1"/>
      </c:catAx>
      <c:valAx>
        <c:axId val="644364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8014427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FB Messenger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TRAFFIC'!$B$8:$AF$8</c:f>
              <c:numCache>
                <c:formatCode>General</c:formatCode>
                <c:ptCount val="31"/>
                <c:pt idx="0">
                  <c:v>510</c:v>
                </c:pt>
                <c:pt idx="1">
                  <c:v>520</c:v>
                </c:pt>
                <c:pt idx="2">
                  <c:v>384</c:v>
                </c:pt>
                <c:pt idx="3">
                  <c:v>382</c:v>
                </c:pt>
                <c:pt idx="4">
                  <c:v>448</c:v>
                </c:pt>
                <c:pt idx="5">
                  <c:v>383</c:v>
                </c:pt>
                <c:pt idx="6">
                  <c:v>212</c:v>
                </c:pt>
                <c:pt idx="7">
                  <c:v>513</c:v>
                </c:pt>
                <c:pt idx="8">
                  <c:v>444</c:v>
                </c:pt>
                <c:pt idx="9">
                  <c:v>412</c:v>
                </c:pt>
                <c:pt idx="10">
                  <c:v>408</c:v>
                </c:pt>
                <c:pt idx="11">
                  <c:v>280</c:v>
                </c:pt>
                <c:pt idx="12">
                  <c:v>377</c:v>
                </c:pt>
                <c:pt idx="13">
                  <c:v>250</c:v>
                </c:pt>
                <c:pt idx="14">
                  <c:v>498</c:v>
                </c:pt>
                <c:pt idx="15">
                  <c:v>481</c:v>
                </c:pt>
                <c:pt idx="16">
                  <c:v>500</c:v>
                </c:pt>
                <c:pt idx="17">
                  <c:v>478</c:v>
                </c:pt>
                <c:pt idx="18">
                  <c:v>492</c:v>
                </c:pt>
                <c:pt idx="19">
                  <c:v>400</c:v>
                </c:pt>
                <c:pt idx="20">
                  <c:v>190</c:v>
                </c:pt>
                <c:pt idx="21">
                  <c:v>579</c:v>
                </c:pt>
                <c:pt idx="22">
                  <c:v>502</c:v>
                </c:pt>
                <c:pt idx="23">
                  <c:v>376</c:v>
                </c:pt>
                <c:pt idx="24">
                  <c:v>505</c:v>
                </c:pt>
                <c:pt idx="25">
                  <c:v>376</c:v>
                </c:pt>
                <c:pt idx="26">
                  <c:v>315</c:v>
                </c:pt>
                <c:pt idx="27">
                  <c:v>223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1BD-4C51-9AD3-B40E8A822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1836814"/>
        <c:axId val="1114216133"/>
      </c:barChart>
      <c:catAx>
        <c:axId val="9218368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4216133"/>
        <c:crosses val="autoZero"/>
        <c:auto val="1"/>
        <c:lblAlgn val="ctr"/>
        <c:lblOffset val="100"/>
        <c:noMultiLvlLbl val="1"/>
      </c:catAx>
      <c:valAx>
        <c:axId val="11142161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1836814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lvl="0"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Twitter Traffic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0"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dPt>
            <c:idx val="0"/>
            <c:invertIfNegative val="1"/>
            <c:bubble3D val="0"/>
            <c:spPr>
              <a:solidFill>
                <a:schemeClr val="accent1">
                  <a:shade val="3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624-4017-95DF-6210AED43041}"/>
              </c:ext>
            </c:extLst>
          </c:dPt>
          <c:dPt>
            <c:idx val="1"/>
            <c:invertIfNegative val="1"/>
            <c:bubble3D val="0"/>
            <c:spPr>
              <a:solidFill>
                <a:schemeClr val="accent1">
                  <a:shade val="3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624-4017-95DF-6210AED43041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1">
                  <a:shade val="4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24-4017-95DF-6210AED43041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624-4017-95DF-6210AED43041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1">
                  <a:shade val="5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624-4017-95DF-6210AED43041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1">
                  <a:shade val="5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624-4017-95DF-6210AED43041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1">
                  <a:shade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624-4017-95DF-6210AED43041}"/>
              </c:ext>
            </c:extLst>
          </c:dPt>
          <c:dPt>
            <c:idx val="7"/>
            <c:invertIfNegative val="1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624-4017-95DF-6210AED43041}"/>
              </c:ext>
            </c:extLst>
          </c:dPt>
          <c:dPt>
            <c:idx val="8"/>
            <c:invertIfNegative val="1"/>
            <c:bubble3D val="0"/>
            <c:spPr>
              <a:solidFill>
                <a:schemeClr val="accent1">
                  <a:shade val="6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624-4017-95DF-6210AED43041}"/>
              </c:ext>
            </c:extLst>
          </c:dPt>
          <c:dPt>
            <c:idx val="9"/>
            <c:invertIfNegative val="1"/>
            <c:bubble3D val="0"/>
            <c:spPr>
              <a:solidFill>
                <a:schemeClr val="accent1">
                  <a:shade val="7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624-4017-95DF-6210AED43041}"/>
              </c:ext>
            </c:extLst>
          </c:dPt>
          <c:dPt>
            <c:idx val="10"/>
            <c:invertIfNegative val="1"/>
            <c:bubble3D val="0"/>
            <c:spPr>
              <a:solidFill>
                <a:schemeClr val="accent1">
                  <a:shade val="7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624-4017-95DF-6210AED43041}"/>
              </c:ext>
            </c:extLst>
          </c:dPt>
          <c:dPt>
            <c:idx val="11"/>
            <c:invertIfNegative val="1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624-4017-95DF-6210AED43041}"/>
              </c:ext>
            </c:extLst>
          </c:dPt>
          <c:dPt>
            <c:idx val="12"/>
            <c:invertIfNegative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624-4017-95DF-6210AED43041}"/>
              </c:ext>
            </c:extLst>
          </c:dPt>
          <c:dPt>
            <c:idx val="13"/>
            <c:invertIfNegative val="1"/>
            <c:bubble3D val="0"/>
            <c:spPr>
              <a:solidFill>
                <a:schemeClr val="accent1">
                  <a:shade val="9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624-4017-95DF-6210AED43041}"/>
              </c:ext>
            </c:extLst>
          </c:dPt>
          <c:dPt>
            <c:idx val="14"/>
            <c:invertIfNegative val="1"/>
            <c:bubble3D val="0"/>
            <c:spPr>
              <a:solidFill>
                <a:schemeClr val="accent1">
                  <a:shade val="9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624-4017-95DF-6210AED43041}"/>
              </c:ext>
            </c:extLst>
          </c:dPt>
          <c:dPt>
            <c:idx val="15"/>
            <c:invertIfNegative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624-4017-95DF-6210AED43041}"/>
              </c:ext>
            </c:extLst>
          </c:dPt>
          <c:dPt>
            <c:idx val="16"/>
            <c:invertIfNegative val="1"/>
            <c:bubble3D val="0"/>
            <c:spPr>
              <a:solidFill>
                <a:schemeClr val="accent1">
                  <a:tint val="9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624-4017-95DF-6210AED43041}"/>
              </c:ext>
            </c:extLst>
          </c:dPt>
          <c:dPt>
            <c:idx val="17"/>
            <c:invertIfNegative val="1"/>
            <c:bubble3D val="0"/>
            <c:spPr>
              <a:solidFill>
                <a:schemeClr val="accent1">
                  <a:tint val="92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624-4017-95DF-6210AED43041}"/>
              </c:ext>
            </c:extLst>
          </c:dPt>
          <c:dPt>
            <c:idx val="18"/>
            <c:invertIfNegative val="1"/>
            <c:bubble3D val="0"/>
            <c:spPr>
              <a:solidFill>
                <a:schemeClr val="accent1">
                  <a:tint val="8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624-4017-95DF-6210AED43041}"/>
              </c:ext>
            </c:extLst>
          </c:dPt>
          <c:dPt>
            <c:idx val="19"/>
            <c:invertIfNegative val="1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624-4017-95DF-6210AED43041}"/>
              </c:ext>
            </c:extLst>
          </c:dPt>
          <c:dPt>
            <c:idx val="20"/>
            <c:invertIfNegative val="1"/>
            <c:bubble3D val="0"/>
            <c:spPr>
              <a:solidFill>
                <a:schemeClr val="accent1">
                  <a:tint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F624-4017-95DF-6210AED43041}"/>
              </c:ext>
            </c:extLst>
          </c:dPt>
          <c:dPt>
            <c:idx val="21"/>
            <c:invertIfNegative val="1"/>
            <c:bubble3D val="0"/>
            <c:spPr>
              <a:solidFill>
                <a:schemeClr val="accent1">
                  <a:tint val="7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F624-4017-95DF-6210AED43041}"/>
              </c:ext>
            </c:extLst>
          </c:dPt>
          <c:dPt>
            <c:idx val="22"/>
            <c:invertIfNegative val="1"/>
            <c:bubble3D val="0"/>
            <c:spPr>
              <a:solidFill>
                <a:schemeClr val="accent1">
                  <a:tint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F624-4017-95DF-6210AED43041}"/>
              </c:ext>
            </c:extLst>
          </c:dPt>
          <c:dPt>
            <c:idx val="23"/>
            <c:invertIfNegative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F624-4017-95DF-6210AED43041}"/>
              </c:ext>
            </c:extLst>
          </c:dPt>
          <c:dPt>
            <c:idx val="24"/>
            <c:invertIfNegative val="1"/>
            <c:bubble3D val="0"/>
            <c:spPr>
              <a:solidFill>
                <a:schemeClr val="accent1">
                  <a:tint val="6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F624-4017-95DF-6210AED43041}"/>
              </c:ext>
            </c:extLst>
          </c:dPt>
          <c:dPt>
            <c:idx val="25"/>
            <c:invertIfNegative val="1"/>
            <c:bubble3D val="0"/>
            <c:spPr>
              <a:solidFill>
                <a:schemeClr val="accent1">
                  <a:tint val="5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F624-4017-95DF-6210AED43041}"/>
              </c:ext>
            </c:extLst>
          </c:dPt>
          <c:dPt>
            <c:idx val="26"/>
            <c:invertIfNegative val="1"/>
            <c:bubble3D val="0"/>
            <c:spPr>
              <a:solidFill>
                <a:schemeClr val="accent1">
                  <a:tint val="52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F624-4017-95DF-6210AED43041}"/>
              </c:ext>
            </c:extLst>
          </c:dPt>
          <c:dPt>
            <c:idx val="27"/>
            <c:invertIfNegative val="1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F624-4017-95DF-6210AED43041}"/>
              </c:ext>
            </c:extLst>
          </c:dPt>
          <c:dPt>
            <c:idx val="28"/>
            <c:invertIfNegative val="1"/>
            <c:bubble3D val="0"/>
            <c:spPr>
              <a:solidFill>
                <a:schemeClr val="accent1">
                  <a:tint val="4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F624-4017-95DF-6210AED43041}"/>
              </c:ext>
            </c:extLst>
          </c:dPt>
          <c:dPt>
            <c:idx val="29"/>
            <c:invertIfNegative val="1"/>
            <c:bubble3D val="0"/>
            <c:spPr>
              <a:solidFill>
                <a:schemeClr val="accent1">
                  <a:tint val="3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F624-4017-95DF-6210AED43041}"/>
              </c:ext>
            </c:extLst>
          </c:dPt>
          <c:dPt>
            <c:idx val="30"/>
            <c:invertIfNegative val="1"/>
            <c:bubble3D val="0"/>
            <c:spPr>
              <a:solidFill>
                <a:schemeClr val="accent1">
                  <a:tint val="3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F624-4017-95DF-6210AED43041}"/>
              </c:ext>
            </c:extLst>
          </c:dPt>
          <c:val>
            <c:numRef>
              <c:f>'DAILY TRAFFIC'!$B$9:$AF$9</c:f>
              <c:numCache>
                <c:formatCode>General</c:formatCode>
                <c:ptCount val="31"/>
                <c:pt idx="0">
                  <c:v>170</c:v>
                </c:pt>
                <c:pt idx="1">
                  <c:v>93</c:v>
                </c:pt>
                <c:pt idx="2">
                  <c:v>95</c:v>
                </c:pt>
                <c:pt idx="3">
                  <c:v>103</c:v>
                </c:pt>
                <c:pt idx="4">
                  <c:v>145</c:v>
                </c:pt>
                <c:pt idx="5">
                  <c:v>99</c:v>
                </c:pt>
                <c:pt idx="6">
                  <c:v>61</c:v>
                </c:pt>
                <c:pt idx="7">
                  <c:v>84</c:v>
                </c:pt>
                <c:pt idx="8">
                  <c:v>113</c:v>
                </c:pt>
                <c:pt idx="9">
                  <c:v>287</c:v>
                </c:pt>
                <c:pt idx="10">
                  <c:v>171</c:v>
                </c:pt>
                <c:pt idx="11">
                  <c:v>80</c:v>
                </c:pt>
                <c:pt idx="12">
                  <c:v>62</c:v>
                </c:pt>
                <c:pt idx="13">
                  <c:v>46</c:v>
                </c:pt>
                <c:pt idx="14">
                  <c:v>150</c:v>
                </c:pt>
                <c:pt idx="15">
                  <c:v>86</c:v>
                </c:pt>
                <c:pt idx="16">
                  <c:v>116</c:v>
                </c:pt>
                <c:pt idx="17">
                  <c:v>116</c:v>
                </c:pt>
                <c:pt idx="18">
                  <c:v>80</c:v>
                </c:pt>
                <c:pt idx="19">
                  <c:v>61</c:v>
                </c:pt>
                <c:pt idx="20">
                  <c:v>62</c:v>
                </c:pt>
                <c:pt idx="21">
                  <c:v>82</c:v>
                </c:pt>
                <c:pt idx="22">
                  <c:v>97</c:v>
                </c:pt>
                <c:pt idx="23">
                  <c:v>78</c:v>
                </c:pt>
                <c:pt idx="24">
                  <c:v>93</c:v>
                </c:pt>
                <c:pt idx="25">
                  <c:v>98</c:v>
                </c:pt>
                <c:pt idx="26">
                  <c:v>36</c:v>
                </c:pt>
                <c:pt idx="27">
                  <c:v>26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9-4DB4-9A84-82018FC5C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0595230"/>
        <c:axId val="350663316"/>
      </c:barChart>
      <c:catAx>
        <c:axId val="123059523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63316"/>
        <c:crosses val="autoZero"/>
        <c:auto val="1"/>
        <c:lblAlgn val="ctr"/>
        <c:lblOffset val="100"/>
        <c:noMultiLvlLbl val="1"/>
      </c:catAx>
      <c:valAx>
        <c:axId val="3506633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59523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zero"/>
    <c:showDLblsOverMax val="1"/>
  </c:chart>
  <c:spPr>
    <a:solidFill>
      <a:schemeClr val="accent2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Instagram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TRAFFIC'!$B$11:$AF$11</c:f>
              <c:numCache>
                <c:formatCode>General</c:formatCode>
                <c:ptCount val="31"/>
                <c:pt idx="0">
                  <c:v>72</c:v>
                </c:pt>
                <c:pt idx="1">
                  <c:v>65</c:v>
                </c:pt>
                <c:pt idx="2">
                  <c:v>61</c:v>
                </c:pt>
                <c:pt idx="3">
                  <c:v>65</c:v>
                </c:pt>
                <c:pt idx="4">
                  <c:v>76</c:v>
                </c:pt>
                <c:pt idx="5">
                  <c:v>116</c:v>
                </c:pt>
                <c:pt idx="6">
                  <c:v>40</c:v>
                </c:pt>
                <c:pt idx="7">
                  <c:v>99</c:v>
                </c:pt>
                <c:pt idx="8">
                  <c:v>99</c:v>
                </c:pt>
                <c:pt idx="9">
                  <c:v>63</c:v>
                </c:pt>
                <c:pt idx="10">
                  <c:v>89</c:v>
                </c:pt>
                <c:pt idx="11">
                  <c:v>86</c:v>
                </c:pt>
                <c:pt idx="12">
                  <c:v>55</c:v>
                </c:pt>
                <c:pt idx="13">
                  <c:v>41</c:v>
                </c:pt>
                <c:pt idx="14">
                  <c:v>78</c:v>
                </c:pt>
                <c:pt idx="15">
                  <c:v>66</c:v>
                </c:pt>
                <c:pt idx="16">
                  <c:v>102</c:v>
                </c:pt>
                <c:pt idx="17">
                  <c:v>110</c:v>
                </c:pt>
                <c:pt idx="18">
                  <c:v>101</c:v>
                </c:pt>
                <c:pt idx="19">
                  <c:v>155</c:v>
                </c:pt>
                <c:pt idx="20">
                  <c:v>71</c:v>
                </c:pt>
                <c:pt idx="21">
                  <c:v>94</c:v>
                </c:pt>
                <c:pt idx="22">
                  <c:v>91</c:v>
                </c:pt>
                <c:pt idx="23">
                  <c:v>90</c:v>
                </c:pt>
                <c:pt idx="24">
                  <c:v>62</c:v>
                </c:pt>
                <c:pt idx="25">
                  <c:v>45</c:v>
                </c:pt>
                <c:pt idx="26">
                  <c:v>48</c:v>
                </c:pt>
                <c:pt idx="27">
                  <c:v>28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E98-4404-BBA3-EC7FC290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8321878"/>
        <c:axId val="112385734"/>
      </c:barChart>
      <c:catAx>
        <c:axId val="12283218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385734"/>
        <c:crosses val="autoZero"/>
        <c:auto val="1"/>
        <c:lblAlgn val="ctr"/>
        <c:lblOffset val="100"/>
        <c:noMultiLvlLbl val="1"/>
      </c:catAx>
      <c:valAx>
        <c:axId val="1123857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8321878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Twitter DM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TRAFFIC'!$B$12:$AF$12</c:f>
              <c:numCache>
                <c:formatCode>General</c:formatCode>
                <c:ptCount val="31"/>
                <c:pt idx="0">
                  <c:v>563</c:v>
                </c:pt>
                <c:pt idx="1">
                  <c:v>575</c:v>
                </c:pt>
                <c:pt idx="2">
                  <c:v>436</c:v>
                </c:pt>
                <c:pt idx="3">
                  <c:v>491</c:v>
                </c:pt>
                <c:pt idx="4">
                  <c:v>437</c:v>
                </c:pt>
                <c:pt idx="5">
                  <c:v>417</c:v>
                </c:pt>
                <c:pt idx="6">
                  <c:v>239</c:v>
                </c:pt>
                <c:pt idx="7">
                  <c:v>610</c:v>
                </c:pt>
                <c:pt idx="8">
                  <c:v>519</c:v>
                </c:pt>
                <c:pt idx="9">
                  <c:v>640</c:v>
                </c:pt>
                <c:pt idx="10">
                  <c:v>613</c:v>
                </c:pt>
                <c:pt idx="11">
                  <c:v>362</c:v>
                </c:pt>
                <c:pt idx="12">
                  <c:v>445</c:v>
                </c:pt>
                <c:pt idx="13">
                  <c:v>208</c:v>
                </c:pt>
                <c:pt idx="14">
                  <c:v>709</c:v>
                </c:pt>
                <c:pt idx="15">
                  <c:v>586</c:v>
                </c:pt>
                <c:pt idx="16">
                  <c:v>522</c:v>
                </c:pt>
                <c:pt idx="17">
                  <c:v>558</c:v>
                </c:pt>
                <c:pt idx="18">
                  <c:v>380</c:v>
                </c:pt>
                <c:pt idx="19">
                  <c:v>388</c:v>
                </c:pt>
                <c:pt idx="20">
                  <c:v>251</c:v>
                </c:pt>
                <c:pt idx="21">
                  <c:v>543</c:v>
                </c:pt>
                <c:pt idx="22">
                  <c:v>412</c:v>
                </c:pt>
                <c:pt idx="23">
                  <c:v>440</c:v>
                </c:pt>
                <c:pt idx="24">
                  <c:v>424</c:v>
                </c:pt>
                <c:pt idx="25">
                  <c:v>473</c:v>
                </c:pt>
                <c:pt idx="26">
                  <c:v>243</c:v>
                </c:pt>
                <c:pt idx="27">
                  <c:v>158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CEE-4D64-8114-AE544F85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9195351"/>
        <c:axId val="122238890"/>
      </c:barChart>
      <c:catAx>
        <c:axId val="589195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238890"/>
        <c:crosses val="autoZero"/>
        <c:auto val="1"/>
        <c:lblAlgn val="ctr"/>
        <c:lblOffset val="100"/>
        <c:noMultiLvlLbl val="1"/>
      </c:catAx>
      <c:valAx>
        <c:axId val="1222388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9195351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Chatbot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TRAFFIC'!$B$13:$AF$13</c:f>
              <c:numCache>
                <c:formatCode>General</c:formatCode>
                <c:ptCount val="31"/>
                <c:pt idx="0">
                  <c:v>729</c:v>
                </c:pt>
                <c:pt idx="1">
                  <c:v>578</c:v>
                </c:pt>
                <c:pt idx="2">
                  <c:v>604</c:v>
                </c:pt>
                <c:pt idx="3">
                  <c:v>509</c:v>
                </c:pt>
                <c:pt idx="4">
                  <c:v>550</c:v>
                </c:pt>
                <c:pt idx="5">
                  <c:v>478</c:v>
                </c:pt>
                <c:pt idx="6">
                  <c:v>265</c:v>
                </c:pt>
                <c:pt idx="7">
                  <c:v>734</c:v>
                </c:pt>
                <c:pt idx="8">
                  <c:v>650</c:v>
                </c:pt>
                <c:pt idx="9">
                  <c:v>573</c:v>
                </c:pt>
                <c:pt idx="10">
                  <c:v>593</c:v>
                </c:pt>
                <c:pt idx="11">
                  <c:v>480</c:v>
                </c:pt>
                <c:pt idx="12">
                  <c:v>525</c:v>
                </c:pt>
                <c:pt idx="13">
                  <c:v>315</c:v>
                </c:pt>
                <c:pt idx="14">
                  <c:v>811</c:v>
                </c:pt>
                <c:pt idx="15">
                  <c:v>606</c:v>
                </c:pt>
                <c:pt idx="16">
                  <c:v>637</c:v>
                </c:pt>
                <c:pt idx="17">
                  <c:v>498</c:v>
                </c:pt>
                <c:pt idx="18">
                  <c:v>542</c:v>
                </c:pt>
                <c:pt idx="19">
                  <c:v>481</c:v>
                </c:pt>
                <c:pt idx="20">
                  <c:v>311</c:v>
                </c:pt>
                <c:pt idx="21">
                  <c:v>601</c:v>
                </c:pt>
                <c:pt idx="22">
                  <c:v>616</c:v>
                </c:pt>
                <c:pt idx="23">
                  <c:v>545</c:v>
                </c:pt>
                <c:pt idx="24">
                  <c:v>552</c:v>
                </c:pt>
                <c:pt idx="25">
                  <c:v>512</c:v>
                </c:pt>
                <c:pt idx="26">
                  <c:v>372</c:v>
                </c:pt>
                <c:pt idx="27">
                  <c:v>251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BD5-4BE5-87CD-00BF4688B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3094922"/>
        <c:axId val="584765869"/>
      </c:barChart>
      <c:catAx>
        <c:axId val="7230949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4765869"/>
        <c:crosses val="autoZero"/>
        <c:auto val="1"/>
        <c:lblAlgn val="ctr"/>
        <c:lblOffset val="100"/>
        <c:noMultiLvlLbl val="1"/>
      </c:catAx>
      <c:valAx>
        <c:axId val="5847658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3094922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DAILY TRAFFIC PER CHANNEL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TRAFFIC'!$B$5:$AF$5</c:f>
              <c:numCache>
                <c:formatCode>General</c:formatCode>
                <c:ptCount val="31"/>
                <c:pt idx="0">
                  <c:v>584</c:v>
                </c:pt>
                <c:pt idx="1">
                  <c:v>543</c:v>
                </c:pt>
                <c:pt idx="2">
                  <c:v>538</c:v>
                </c:pt>
                <c:pt idx="3">
                  <c:v>518</c:v>
                </c:pt>
                <c:pt idx="4">
                  <c:v>493</c:v>
                </c:pt>
                <c:pt idx="5">
                  <c:v>374</c:v>
                </c:pt>
                <c:pt idx="6">
                  <c:v>218</c:v>
                </c:pt>
                <c:pt idx="7">
                  <c:v>565</c:v>
                </c:pt>
                <c:pt idx="8">
                  <c:v>566</c:v>
                </c:pt>
                <c:pt idx="9">
                  <c:v>534</c:v>
                </c:pt>
                <c:pt idx="10">
                  <c:v>492</c:v>
                </c:pt>
                <c:pt idx="11">
                  <c:v>293</c:v>
                </c:pt>
                <c:pt idx="12">
                  <c:v>353</c:v>
                </c:pt>
                <c:pt idx="13">
                  <c:v>250</c:v>
                </c:pt>
                <c:pt idx="14">
                  <c:v>583</c:v>
                </c:pt>
                <c:pt idx="15">
                  <c:v>613</c:v>
                </c:pt>
                <c:pt idx="16">
                  <c:v>570</c:v>
                </c:pt>
                <c:pt idx="17">
                  <c:v>594</c:v>
                </c:pt>
                <c:pt idx="18">
                  <c:v>605</c:v>
                </c:pt>
                <c:pt idx="19">
                  <c:v>65</c:v>
                </c:pt>
                <c:pt idx="20">
                  <c:v>0</c:v>
                </c:pt>
                <c:pt idx="21">
                  <c:v>455</c:v>
                </c:pt>
                <c:pt idx="22">
                  <c:v>594</c:v>
                </c:pt>
                <c:pt idx="23">
                  <c:v>528</c:v>
                </c:pt>
                <c:pt idx="24">
                  <c:v>518</c:v>
                </c:pt>
                <c:pt idx="25">
                  <c:v>476</c:v>
                </c:pt>
                <c:pt idx="26">
                  <c:v>387</c:v>
                </c:pt>
                <c:pt idx="27">
                  <c:v>252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3F5-4901-A7E7-170FC57508BC}"/>
            </c:ext>
          </c:extLst>
        </c:ser>
        <c:ser>
          <c:idx val="1"/>
          <c:order val="1"/>
          <c:spPr>
            <a:solidFill>
              <a:srgbClr val="ED7D31"/>
            </a:solidFill>
          </c:spPr>
          <c:invertIfNegative val="1"/>
          <c:val>
            <c:numRef>
              <c:f>'DAILY TRAFFIC'!$B$6:$AF$6</c:f>
              <c:numCache>
                <c:formatCode>General</c:formatCode>
                <c:ptCount val="31"/>
                <c:pt idx="0">
                  <c:v>43</c:v>
                </c:pt>
                <c:pt idx="1">
                  <c:v>27</c:v>
                </c:pt>
                <c:pt idx="2">
                  <c:v>28</c:v>
                </c:pt>
                <c:pt idx="3">
                  <c:v>44</c:v>
                </c:pt>
                <c:pt idx="4">
                  <c:v>24</c:v>
                </c:pt>
                <c:pt idx="5">
                  <c:v>50</c:v>
                </c:pt>
                <c:pt idx="6">
                  <c:v>11</c:v>
                </c:pt>
                <c:pt idx="7">
                  <c:v>35</c:v>
                </c:pt>
                <c:pt idx="8">
                  <c:v>32</c:v>
                </c:pt>
                <c:pt idx="9">
                  <c:v>33</c:v>
                </c:pt>
                <c:pt idx="10">
                  <c:v>22</c:v>
                </c:pt>
                <c:pt idx="11">
                  <c:v>16</c:v>
                </c:pt>
                <c:pt idx="12">
                  <c:v>34</c:v>
                </c:pt>
                <c:pt idx="13">
                  <c:v>21</c:v>
                </c:pt>
                <c:pt idx="14">
                  <c:v>42</c:v>
                </c:pt>
                <c:pt idx="15">
                  <c:v>33</c:v>
                </c:pt>
                <c:pt idx="16">
                  <c:v>22</c:v>
                </c:pt>
                <c:pt idx="17">
                  <c:v>26</c:v>
                </c:pt>
                <c:pt idx="18">
                  <c:v>27</c:v>
                </c:pt>
                <c:pt idx="19">
                  <c:v>21</c:v>
                </c:pt>
                <c:pt idx="20">
                  <c:v>15</c:v>
                </c:pt>
                <c:pt idx="21">
                  <c:v>32</c:v>
                </c:pt>
                <c:pt idx="22">
                  <c:v>45</c:v>
                </c:pt>
                <c:pt idx="23">
                  <c:v>42</c:v>
                </c:pt>
                <c:pt idx="24">
                  <c:v>31</c:v>
                </c:pt>
                <c:pt idx="25">
                  <c:v>35</c:v>
                </c:pt>
                <c:pt idx="26">
                  <c:v>19</c:v>
                </c:pt>
                <c:pt idx="27">
                  <c:v>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13F5-4901-A7E7-170FC57508BC}"/>
            </c:ext>
          </c:extLst>
        </c:ser>
        <c:ser>
          <c:idx val="2"/>
          <c:order val="2"/>
          <c:spPr>
            <a:solidFill>
              <a:srgbClr val="A5A5A5"/>
            </a:solidFill>
          </c:spPr>
          <c:invertIfNegative val="1"/>
          <c:val>
            <c:numRef>
              <c:f>'DAILY TRAFFIC'!$B$7:$AF$7</c:f>
              <c:numCache>
                <c:formatCode>General</c:formatCode>
                <c:ptCount val="31"/>
                <c:pt idx="0">
                  <c:v>60</c:v>
                </c:pt>
                <c:pt idx="1">
                  <c:v>58</c:v>
                </c:pt>
                <c:pt idx="2">
                  <c:v>58</c:v>
                </c:pt>
                <c:pt idx="3">
                  <c:v>52</c:v>
                </c:pt>
                <c:pt idx="4">
                  <c:v>28</c:v>
                </c:pt>
                <c:pt idx="5">
                  <c:v>73</c:v>
                </c:pt>
                <c:pt idx="6">
                  <c:v>33</c:v>
                </c:pt>
                <c:pt idx="7">
                  <c:v>79</c:v>
                </c:pt>
                <c:pt idx="8">
                  <c:v>44</c:v>
                </c:pt>
                <c:pt idx="9">
                  <c:v>42</c:v>
                </c:pt>
                <c:pt idx="10">
                  <c:v>55</c:v>
                </c:pt>
                <c:pt idx="11">
                  <c:v>35</c:v>
                </c:pt>
                <c:pt idx="12">
                  <c:v>43</c:v>
                </c:pt>
                <c:pt idx="13">
                  <c:v>23</c:v>
                </c:pt>
                <c:pt idx="14">
                  <c:v>76</c:v>
                </c:pt>
                <c:pt idx="15">
                  <c:v>35</c:v>
                </c:pt>
                <c:pt idx="16">
                  <c:v>31</c:v>
                </c:pt>
                <c:pt idx="17">
                  <c:v>27</c:v>
                </c:pt>
                <c:pt idx="18">
                  <c:v>73</c:v>
                </c:pt>
                <c:pt idx="19">
                  <c:v>49</c:v>
                </c:pt>
                <c:pt idx="20">
                  <c:v>31</c:v>
                </c:pt>
                <c:pt idx="21">
                  <c:v>78</c:v>
                </c:pt>
                <c:pt idx="22">
                  <c:v>41</c:v>
                </c:pt>
                <c:pt idx="23">
                  <c:v>65</c:v>
                </c:pt>
                <c:pt idx="24">
                  <c:v>48</c:v>
                </c:pt>
                <c:pt idx="25">
                  <c:v>25</c:v>
                </c:pt>
                <c:pt idx="26">
                  <c:v>31</c:v>
                </c:pt>
                <c:pt idx="27">
                  <c:v>14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13F5-4901-A7E7-170FC57508BC}"/>
            </c:ext>
          </c:extLst>
        </c:ser>
        <c:ser>
          <c:idx val="3"/>
          <c:order val="3"/>
          <c:spPr>
            <a:solidFill>
              <a:srgbClr val="FFC000"/>
            </a:solidFill>
          </c:spPr>
          <c:invertIfNegative val="1"/>
          <c:val>
            <c:numRef>
              <c:f>'DAILY TRAFFIC'!$B$8:$AF$8</c:f>
              <c:numCache>
                <c:formatCode>General</c:formatCode>
                <c:ptCount val="31"/>
                <c:pt idx="0">
                  <c:v>510</c:v>
                </c:pt>
                <c:pt idx="1">
                  <c:v>520</c:v>
                </c:pt>
                <c:pt idx="2">
                  <c:v>384</c:v>
                </c:pt>
                <c:pt idx="3">
                  <c:v>382</c:v>
                </c:pt>
                <c:pt idx="4">
                  <c:v>448</c:v>
                </c:pt>
                <c:pt idx="5">
                  <c:v>383</c:v>
                </c:pt>
                <c:pt idx="6">
                  <c:v>212</c:v>
                </c:pt>
                <c:pt idx="7">
                  <c:v>513</c:v>
                </c:pt>
                <c:pt idx="8">
                  <c:v>444</c:v>
                </c:pt>
                <c:pt idx="9">
                  <c:v>412</c:v>
                </c:pt>
                <c:pt idx="10">
                  <c:v>408</c:v>
                </c:pt>
                <c:pt idx="11">
                  <c:v>280</c:v>
                </c:pt>
                <c:pt idx="12">
                  <c:v>377</c:v>
                </c:pt>
                <c:pt idx="13">
                  <c:v>250</c:v>
                </c:pt>
                <c:pt idx="14">
                  <c:v>498</c:v>
                </c:pt>
                <c:pt idx="15">
                  <c:v>481</c:v>
                </c:pt>
                <c:pt idx="16">
                  <c:v>500</c:v>
                </c:pt>
                <c:pt idx="17">
                  <c:v>478</c:v>
                </c:pt>
                <c:pt idx="18">
                  <c:v>492</c:v>
                </c:pt>
                <c:pt idx="19">
                  <c:v>400</c:v>
                </c:pt>
                <c:pt idx="20">
                  <c:v>190</c:v>
                </c:pt>
                <c:pt idx="21">
                  <c:v>579</c:v>
                </c:pt>
                <c:pt idx="22">
                  <c:v>502</c:v>
                </c:pt>
                <c:pt idx="23">
                  <c:v>376</c:v>
                </c:pt>
                <c:pt idx="24">
                  <c:v>505</c:v>
                </c:pt>
                <c:pt idx="25">
                  <c:v>376</c:v>
                </c:pt>
                <c:pt idx="26">
                  <c:v>315</c:v>
                </c:pt>
                <c:pt idx="27">
                  <c:v>223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13F5-4901-A7E7-170FC57508BC}"/>
            </c:ext>
          </c:extLst>
        </c:ser>
        <c:ser>
          <c:idx val="4"/>
          <c:order val="4"/>
          <c:spPr>
            <a:solidFill>
              <a:srgbClr val="4472C4"/>
            </a:solidFill>
          </c:spPr>
          <c:invertIfNegative val="1"/>
          <c:val>
            <c:numRef>
              <c:f>'DAILY TRAFFIC'!$B$9:$AF$9</c:f>
              <c:numCache>
                <c:formatCode>General</c:formatCode>
                <c:ptCount val="31"/>
                <c:pt idx="0">
                  <c:v>170</c:v>
                </c:pt>
                <c:pt idx="1">
                  <c:v>93</c:v>
                </c:pt>
                <c:pt idx="2">
                  <c:v>95</c:v>
                </c:pt>
                <c:pt idx="3">
                  <c:v>103</c:v>
                </c:pt>
                <c:pt idx="4">
                  <c:v>145</c:v>
                </c:pt>
                <c:pt idx="5">
                  <c:v>99</c:v>
                </c:pt>
                <c:pt idx="6">
                  <c:v>61</c:v>
                </c:pt>
                <c:pt idx="7">
                  <c:v>84</c:v>
                </c:pt>
                <c:pt idx="8">
                  <c:v>113</c:v>
                </c:pt>
                <c:pt idx="9">
                  <c:v>287</c:v>
                </c:pt>
                <c:pt idx="10">
                  <c:v>171</c:v>
                </c:pt>
                <c:pt idx="11">
                  <c:v>80</c:v>
                </c:pt>
                <c:pt idx="12">
                  <c:v>62</c:v>
                </c:pt>
                <c:pt idx="13">
                  <c:v>46</c:v>
                </c:pt>
                <c:pt idx="14">
                  <c:v>150</c:v>
                </c:pt>
                <c:pt idx="15">
                  <c:v>86</c:v>
                </c:pt>
                <c:pt idx="16">
                  <c:v>116</c:v>
                </c:pt>
                <c:pt idx="17">
                  <c:v>116</c:v>
                </c:pt>
                <c:pt idx="18">
                  <c:v>80</c:v>
                </c:pt>
                <c:pt idx="19">
                  <c:v>61</c:v>
                </c:pt>
                <c:pt idx="20">
                  <c:v>62</c:v>
                </c:pt>
                <c:pt idx="21">
                  <c:v>82</c:v>
                </c:pt>
                <c:pt idx="22">
                  <c:v>97</c:v>
                </c:pt>
                <c:pt idx="23">
                  <c:v>78</c:v>
                </c:pt>
                <c:pt idx="24">
                  <c:v>93</c:v>
                </c:pt>
                <c:pt idx="25">
                  <c:v>98</c:v>
                </c:pt>
                <c:pt idx="26">
                  <c:v>36</c:v>
                </c:pt>
                <c:pt idx="27">
                  <c:v>26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13F5-4901-A7E7-170FC57508BC}"/>
            </c:ext>
          </c:extLst>
        </c:ser>
        <c:ser>
          <c:idx val="5"/>
          <c:order val="5"/>
          <c:spPr>
            <a:solidFill>
              <a:srgbClr val="70AD47"/>
            </a:solidFill>
          </c:spPr>
          <c:invertIfNegative val="1"/>
          <c:val>
            <c:numRef>
              <c:f>'DAILY TRAFFIC'!$B$12:$AF$12</c:f>
              <c:numCache>
                <c:formatCode>General</c:formatCode>
                <c:ptCount val="31"/>
                <c:pt idx="0">
                  <c:v>563</c:v>
                </c:pt>
                <c:pt idx="1">
                  <c:v>575</c:v>
                </c:pt>
                <c:pt idx="2">
                  <c:v>436</c:v>
                </c:pt>
                <c:pt idx="3">
                  <c:v>491</c:v>
                </c:pt>
                <c:pt idx="4">
                  <c:v>437</c:v>
                </c:pt>
                <c:pt idx="5">
                  <c:v>417</c:v>
                </c:pt>
                <c:pt idx="6">
                  <c:v>239</c:v>
                </c:pt>
                <c:pt idx="7">
                  <c:v>610</c:v>
                </c:pt>
                <c:pt idx="8">
                  <c:v>519</c:v>
                </c:pt>
                <c:pt idx="9">
                  <c:v>640</c:v>
                </c:pt>
                <c:pt idx="10">
                  <c:v>613</c:v>
                </c:pt>
                <c:pt idx="11">
                  <c:v>362</c:v>
                </c:pt>
                <c:pt idx="12">
                  <c:v>445</c:v>
                </c:pt>
                <c:pt idx="13">
                  <c:v>208</c:v>
                </c:pt>
                <c:pt idx="14">
                  <c:v>709</c:v>
                </c:pt>
                <c:pt idx="15">
                  <c:v>586</c:v>
                </c:pt>
                <c:pt idx="16">
                  <c:v>522</c:v>
                </c:pt>
                <c:pt idx="17">
                  <c:v>558</c:v>
                </c:pt>
                <c:pt idx="18">
                  <c:v>380</c:v>
                </c:pt>
                <c:pt idx="19">
                  <c:v>388</c:v>
                </c:pt>
                <c:pt idx="20">
                  <c:v>251</c:v>
                </c:pt>
                <c:pt idx="21">
                  <c:v>543</c:v>
                </c:pt>
                <c:pt idx="22">
                  <c:v>412</c:v>
                </c:pt>
                <c:pt idx="23">
                  <c:v>440</c:v>
                </c:pt>
                <c:pt idx="24">
                  <c:v>424</c:v>
                </c:pt>
                <c:pt idx="25">
                  <c:v>473</c:v>
                </c:pt>
                <c:pt idx="26">
                  <c:v>243</c:v>
                </c:pt>
                <c:pt idx="27">
                  <c:v>158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5-13F5-4901-A7E7-170FC57508BC}"/>
            </c:ext>
          </c:extLst>
        </c:ser>
        <c:ser>
          <c:idx val="6"/>
          <c:order val="6"/>
          <c:spPr>
            <a:solidFill>
              <a:srgbClr val="5B9BD5"/>
            </a:solidFill>
          </c:spPr>
          <c:invertIfNegative val="1"/>
          <c:val>
            <c:numRef>
              <c:f>'DAILY TRAFFIC'!$B$13:$AF$13</c:f>
              <c:numCache>
                <c:formatCode>General</c:formatCode>
                <c:ptCount val="31"/>
                <c:pt idx="0">
                  <c:v>729</c:v>
                </c:pt>
                <c:pt idx="1">
                  <c:v>578</c:v>
                </c:pt>
                <c:pt idx="2">
                  <c:v>604</c:v>
                </c:pt>
                <c:pt idx="3">
                  <c:v>509</c:v>
                </c:pt>
                <c:pt idx="4">
                  <c:v>550</c:v>
                </c:pt>
                <c:pt idx="5">
                  <c:v>478</c:v>
                </c:pt>
                <c:pt idx="6">
                  <c:v>265</c:v>
                </c:pt>
                <c:pt idx="7">
                  <c:v>734</c:v>
                </c:pt>
                <c:pt idx="8">
                  <c:v>650</c:v>
                </c:pt>
                <c:pt idx="9">
                  <c:v>573</c:v>
                </c:pt>
                <c:pt idx="10">
                  <c:v>593</c:v>
                </c:pt>
                <c:pt idx="11">
                  <c:v>480</c:v>
                </c:pt>
                <c:pt idx="12">
                  <c:v>525</c:v>
                </c:pt>
                <c:pt idx="13">
                  <c:v>315</c:v>
                </c:pt>
                <c:pt idx="14">
                  <c:v>811</c:v>
                </c:pt>
                <c:pt idx="15">
                  <c:v>606</c:v>
                </c:pt>
                <c:pt idx="16">
                  <c:v>637</c:v>
                </c:pt>
                <c:pt idx="17">
                  <c:v>498</c:v>
                </c:pt>
                <c:pt idx="18">
                  <c:v>542</c:v>
                </c:pt>
                <c:pt idx="19">
                  <c:v>481</c:v>
                </c:pt>
                <c:pt idx="20">
                  <c:v>311</c:v>
                </c:pt>
                <c:pt idx="21">
                  <c:v>601</c:v>
                </c:pt>
                <c:pt idx="22">
                  <c:v>616</c:v>
                </c:pt>
                <c:pt idx="23">
                  <c:v>545</c:v>
                </c:pt>
                <c:pt idx="24">
                  <c:v>552</c:v>
                </c:pt>
                <c:pt idx="25">
                  <c:v>512</c:v>
                </c:pt>
                <c:pt idx="26">
                  <c:v>372</c:v>
                </c:pt>
                <c:pt idx="27">
                  <c:v>251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6-13F5-4901-A7E7-170FC575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4218923"/>
        <c:axId val="1724881039"/>
      </c:barChart>
      <c:catAx>
        <c:axId val="13242189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4881039"/>
        <c:crosses val="autoZero"/>
        <c:auto val="1"/>
        <c:lblAlgn val="ctr"/>
        <c:lblOffset val="100"/>
        <c:noMultiLvlLbl val="1"/>
      </c:catAx>
      <c:valAx>
        <c:axId val="17248810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4218923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SUMMARY DAILY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TRAFFIC'!$B$14:$AF$14</c:f>
              <c:numCache>
                <c:formatCode>General</c:formatCode>
                <c:ptCount val="31"/>
                <c:pt idx="0">
                  <c:v>2734</c:v>
                </c:pt>
                <c:pt idx="1">
                  <c:v>2462</c:v>
                </c:pt>
                <c:pt idx="2">
                  <c:v>2204</c:v>
                </c:pt>
                <c:pt idx="3">
                  <c:v>2164</c:v>
                </c:pt>
                <c:pt idx="4">
                  <c:v>2201</c:v>
                </c:pt>
                <c:pt idx="5">
                  <c:v>1990</c:v>
                </c:pt>
                <c:pt idx="6">
                  <c:v>1079</c:v>
                </c:pt>
                <c:pt idx="7">
                  <c:v>2719</c:v>
                </c:pt>
                <c:pt idx="8">
                  <c:v>2468</c:v>
                </c:pt>
                <c:pt idx="9">
                  <c:v>2584</c:v>
                </c:pt>
                <c:pt idx="10">
                  <c:v>2443</c:v>
                </c:pt>
                <c:pt idx="11">
                  <c:v>1632</c:v>
                </c:pt>
                <c:pt idx="12">
                  <c:v>1895</c:v>
                </c:pt>
                <c:pt idx="13">
                  <c:v>1154</c:v>
                </c:pt>
                <c:pt idx="14">
                  <c:v>2951</c:v>
                </c:pt>
                <c:pt idx="15">
                  <c:v>2506</c:v>
                </c:pt>
                <c:pt idx="16">
                  <c:v>2500</c:v>
                </c:pt>
                <c:pt idx="17">
                  <c:v>2409</c:v>
                </c:pt>
                <c:pt idx="18">
                  <c:v>2300</c:v>
                </c:pt>
                <c:pt idx="19">
                  <c:v>1621</c:v>
                </c:pt>
                <c:pt idx="20">
                  <c:v>931</c:v>
                </c:pt>
                <c:pt idx="21">
                  <c:v>2464</c:v>
                </c:pt>
                <c:pt idx="22">
                  <c:v>2398</c:v>
                </c:pt>
                <c:pt idx="23">
                  <c:v>2164</c:v>
                </c:pt>
                <c:pt idx="24">
                  <c:v>2233</c:v>
                </c:pt>
                <c:pt idx="25">
                  <c:v>2040</c:v>
                </c:pt>
                <c:pt idx="26">
                  <c:v>1451</c:v>
                </c:pt>
                <c:pt idx="27">
                  <c:v>965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60E-4177-B362-0FAC0AED7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0330601"/>
        <c:axId val="1331167304"/>
      </c:barChart>
      <c:catAx>
        <c:axId val="1140330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1167304"/>
        <c:crosses val="autoZero"/>
        <c:auto val="1"/>
        <c:lblAlgn val="ctr"/>
        <c:lblOffset val="100"/>
        <c:noMultiLvlLbl val="1"/>
      </c:catAx>
      <c:valAx>
        <c:axId val="13311673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0330601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0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30</xdr:row>
      <xdr:rowOff>0</xdr:rowOff>
    </xdr:from>
    <xdr:ext cx="9734549" cy="29908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1447800</xdr:colOff>
      <xdr:row>15</xdr:row>
      <xdr:rowOff>9526</xdr:rowOff>
    </xdr:from>
    <xdr:ext cx="5581650" cy="295275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17</xdr:col>
      <xdr:colOff>9525</xdr:colOff>
      <xdr:row>15</xdr:row>
      <xdr:rowOff>9525</xdr:rowOff>
    </xdr:from>
    <xdr:ext cx="5543550" cy="2971800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1447800</xdr:colOff>
      <xdr:row>31</xdr:row>
      <xdr:rowOff>9525</xdr:rowOff>
    </xdr:from>
    <xdr:ext cx="5591174" cy="2981325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17</xdr:col>
      <xdr:colOff>0</xdr:colOff>
      <xdr:row>31</xdr:row>
      <xdr:rowOff>9525</xdr:rowOff>
    </xdr:from>
    <xdr:ext cx="5553075" cy="3000375"/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1447800</xdr:colOff>
      <xdr:row>47</xdr:row>
      <xdr:rowOff>9524</xdr:rowOff>
    </xdr:from>
    <xdr:ext cx="5591175" cy="3019425"/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17</xdr:col>
      <xdr:colOff>9525</xdr:colOff>
      <xdr:row>47</xdr:row>
      <xdr:rowOff>9525</xdr:rowOff>
    </xdr:from>
    <xdr:ext cx="5543550" cy="2981325"/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0</xdr:col>
      <xdr:colOff>1457325</xdr:colOff>
      <xdr:row>63</xdr:row>
      <xdr:rowOff>9525</xdr:rowOff>
    </xdr:from>
    <xdr:ext cx="5581650" cy="299085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17</xdr:col>
      <xdr:colOff>9525</xdr:colOff>
      <xdr:row>63</xdr:row>
      <xdr:rowOff>9524</xdr:rowOff>
    </xdr:from>
    <xdr:ext cx="5553075" cy="2990851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</xdr:col>
      <xdr:colOff>0</xdr:colOff>
      <xdr:row>79</xdr:row>
      <xdr:rowOff>9525</xdr:rowOff>
    </xdr:from>
    <xdr:ext cx="11525250" cy="29813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0</xdr:col>
      <xdr:colOff>1457324</xdr:colOff>
      <xdr:row>95</xdr:row>
      <xdr:rowOff>9524</xdr:rowOff>
    </xdr:from>
    <xdr:ext cx="11515725" cy="2981325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8D08D"/>
  </sheetPr>
  <dimension ref="A1:AG1046"/>
  <sheetViews>
    <sheetView workbookViewId="0">
      <selection sqref="A1:L1"/>
    </sheetView>
  </sheetViews>
  <sheetFormatPr defaultColWidth="12.625" defaultRowHeight="14.25" x14ac:dyDescent="0.2"/>
  <cols>
    <col min="1" max="1" width="29.625" customWidth="1"/>
    <col min="2" max="12" width="13.375" customWidth="1"/>
    <col min="13" max="14" width="8.75" customWidth="1"/>
    <col min="15" max="15" width="10.875" customWidth="1"/>
    <col min="16" max="16" width="9.5" customWidth="1"/>
    <col min="17" max="17" width="8.25" customWidth="1"/>
    <col min="18" max="19" width="6.75" customWidth="1"/>
    <col min="20" max="21" width="3.875" customWidth="1"/>
    <col min="22" max="23" width="5.875" customWidth="1"/>
    <col min="24" max="27" width="4.875" customWidth="1"/>
    <col min="28" max="32" width="3.875" customWidth="1"/>
    <col min="33" max="33" width="6.75" customWidth="1"/>
  </cols>
  <sheetData>
    <row r="1" spans="1:33" ht="15" x14ac:dyDescent="0.2">
      <c r="A1" s="241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1"/>
      <c r="N1" s="1"/>
      <c r="O1" s="1"/>
      <c r="P1" s="1"/>
      <c r="Q1" s="1"/>
      <c r="R1" s="1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x14ac:dyDescent="0.2">
      <c r="A2" s="242" t="s">
        <v>414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3"/>
      <c r="N2" s="3"/>
      <c r="O2" s="3"/>
      <c r="P2" s="3"/>
      <c r="Q2" s="3"/>
      <c r="R2" s="3"/>
      <c r="S2" s="3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" x14ac:dyDescent="0.2">
      <c r="A3" s="241" t="s">
        <v>1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1"/>
      <c r="N3" s="1"/>
      <c r="O3" s="1"/>
      <c r="P3" s="1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5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x14ac:dyDescent="0.2">
      <c r="A5" s="237" t="s">
        <v>415</v>
      </c>
      <c r="B5" s="228"/>
      <c r="C5" s="228"/>
      <c r="D5" s="228"/>
      <c r="E5" s="228"/>
      <c r="F5" s="228"/>
      <c r="G5" s="228"/>
      <c r="H5" s="228"/>
      <c r="I5" s="227"/>
      <c r="J5" s="1"/>
      <c r="K5" s="1"/>
      <c r="L5" s="1"/>
      <c r="M5" s="1"/>
      <c r="N5" s="4"/>
      <c r="O5" s="4"/>
      <c r="P5" s="4"/>
      <c r="Q5" s="4"/>
      <c r="R5" s="5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x14ac:dyDescent="0.2">
      <c r="A6" s="233" t="s">
        <v>2</v>
      </c>
      <c r="B6" s="229" t="s">
        <v>3</v>
      </c>
      <c r="C6" s="228"/>
      <c r="D6" s="228"/>
      <c r="E6" s="228"/>
      <c r="F6" s="228"/>
      <c r="G6" s="228"/>
      <c r="H6" s="227"/>
      <c r="I6" s="243" t="s">
        <v>4</v>
      </c>
      <c r="J6" s="4"/>
      <c r="K6" s="4"/>
      <c r="L6" s="4"/>
      <c r="M6" s="4"/>
      <c r="N6" s="4"/>
      <c r="O6" s="4"/>
      <c r="P6" s="4"/>
      <c r="Q6" s="4"/>
      <c r="R6" s="5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x14ac:dyDescent="0.2">
      <c r="A7" s="224"/>
      <c r="B7" s="120">
        <v>1</v>
      </c>
      <c r="C7" s="120">
        <v>2</v>
      </c>
      <c r="D7" s="120">
        <v>3</v>
      </c>
      <c r="E7" s="120">
        <v>4</v>
      </c>
      <c r="F7" s="120">
        <v>5</v>
      </c>
      <c r="G7" s="181">
        <v>6</v>
      </c>
      <c r="H7" s="181">
        <v>7</v>
      </c>
      <c r="I7" s="224"/>
      <c r="J7" s="4"/>
      <c r="K7" s="4"/>
      <c r="L7" s="4"/>
      <c r="M7" s="4"/>
      <c r="N7" s="4"/>
      <c r="O7" s="4"/>
      <c r="P7" s="4"/>
      <c r="Q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x14ac:dyDescent="0.2">
      <c r="A8" s="8" t="s">
        <v>5</v>
      </c>
      <c r="B8" s="122">
        <v>584</v>
      </c>
      <c r="C8" s="122">
        <v>543</v>
      </c>
      <c r="D8" s="122">
        <v>538</v>
      </c>
      <c r="E8" s="122">
        <v>518</v>
      </c>
      <c r="F8" s="122">
        <v>493</v>
      </c>
      <c r="G8" s="182">
        <v>374</v>
      </c>
      <c r="H8" s="182">
        <v>218</v>
      </c>
      <c r="I8" s="9">
        <f t="shared" ref="I8:I17" si="0">SUM(B8:H8)</f>
        <v>3268</v>
      </c>
      <c r="J8" s="4"/>
      <c r="K8" s="5">
        <f>$I$18</f>
        <v>14834</v>
      </c>
      <c r="L8" s="4"/>
      <c r="M8" s="4"/>
      <c r="N8" s="4"/>
      <c r="O8" s="4"/>
      <c r="P8" s="4"/>
      <c r="Q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x14ac:dyDescent="0.2">
      <c r="A9" s="10" t="s">
        <v>6</v>
      </c>
      <c r="B9" s="123">
        <v>43</v>
      </c>
      <c r="C9" s="123">
        <v>27</v>
      </c>
      <c r="D9" s="123">
        <v>28</v>
      </c>
      <c r="E9" s="123">
        <v>44</v>
      </c>
      <c r="F9" s="123">
        <v>24</v>
      </c>
      <c r="G9" s="183">
        <v>50</v>
      </c>
      <c r="H9" s="183">
        <v>11</v>
      </c>
      <c r="I9" s="9">
        <f t="shared" si="0"/>
        <v>227</v>
      </c>
      <c r="J9" s="4"/>
      <c r="K9" s="11">
        <v>0</v>
      </c>
      <c r="L9" s="4"/>
      <c r="M9" s="4"/>
      <c r="N9" s="4"/>
      <c r="O9" s="4"/>
      <c r="P9" s="4"/>
      <c r="Q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x14ac:dyDescent="0.2">
      <c r="A10" s="10" t="s">
        <v>7</v>
      </c>
      <c r="B10" s="123">
        <v>729</v>
      </c>
      <c r="C10" s="123">
        <v>578</v>
      </c>
      <c r="D10" s="123">
        <v>604</v>
      </c>
      <c r="E10" s="123">
        <v>509</v>
      </c>
      <c r="F10" s="123">
        <v>550</v>
      </c>
      <c r="G10" s="183">
        <v>478</v>
      </c>
      <c r="H10" s="183">
        <v>265</v>
      </c>
      <c r="I10" s="9">
        <f t="shared" si="0"/>
        <v>3713</v>
      </c>
      <c r="J10" s="4"/>
      <c r="K10" s="5">
        <f>K8-K9</f>
        <v>14834</v>
      </c>
      <c r="L10" s="4"/>
      <c r="M10" s="4"/>
      <c r="N10" s="4"/>
      <c r="O10" s="4"/>
      <c r="P10" s="4"/>
      <c r="Q10" s="4"/>
      <c r="R10" s="5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x14ac:dyDescent="0.2">
      <c r="A11" s="10" t="s">
        <v>8</v>
      </c>
      <c r="B11" s="123">
        <v>3</v>
      </c>
      <c r="C11" s="123">
        <v>3</v>
      </c>
      <c r="D11" s="123">
        <v>0</v>
      </c>
      <c r="E11" s="123">
        <v>0</v>
      </c>
      <c r="F11" s="123">
        <v>0</v>
      </c>
      <c r="G11" s="183">
        <v>0</v>
      </c>
      <c r="H11" s="183">
        <v>0</v>
      </c>
      <c r="I11" s="9">
        <f t="shared" si="0"/>
        <v>6</v>
      </c>
      <c r="J11" s="4"/>
      <c r="K11" s="4"/>
      <c r="L11" s="4"/>
      <c r="M11" s="4"/>
      <c r="N11" s="4"/>
      <c r="O11" s="4"/>
      <c r="P11" s="4"/>
      <c r="Q11" s="4"/>
      <c r="R11" s="5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x14ac:dyDescent="0.2">
      <c r="A12" s="12" t="s">
        <v>9</v>
      </c>
      <c r="B12" s="124">
        <v>60</v>
      </c>
      <c r="C12" s="124">
        <v>58</v>
      </c>
      <c r="D12" s="124">
        <v>58</v>
      </c>
      <c r="E12" s="124">
        <v>52</v>
      </c>
      <c r="F12" s="124">
        <v>28</v>
      </c>
      <c r="G12" s="184">
        <v>73</v>
      </c>
      <c r="H12" s="184">
        <v>33</v>
      </c>
      <c r="I12" s="9">
        <f t="shared" si="0"/>
        <v>362</v>
      </c>
      <c r="J12" s="235">
        <f>SUM(I12:I13)</f>
        <v>3201</v>
      </c>
      <c r="K12" s="4"/>
      <c r="L12" s="14"/>
      <c r="M12" s="14"/>
      <c r="N12" s="4"/>
      <c r="O12" s="14"/>
      <c r="P12" s="14"/>
      <c r="Q12" s="14"/>
      <c r="R12" s="15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</row>
    <row r="13" spans="1:33" ht="15" x14ac:dyDescent="0.2">
      <c r="A13" s="12" t="s">
        <v>10</v>
      </c>
      <c r="B13" s="124">
        <v>510</v>
      </c>
      <c r="C13" s="124">
        <v>520</v>
      </c>
      <c r="D13" s="124">
        <v>384</v>
      </c>
      <c r="E13" s="124">
        <v>382</v>
      </c>
      <c r="F13" s="124">
        <v>448</v>
      </c>
      <c r="G13" s="184">
        <v>383</v>
      </c>
      <c r="H13" s="184">
        <v>212</v>
      </c>
      <c r="I13" s="9">
        <f t="shared" si="0"/>
        <v>2839</v>
      </c>
      <c r="J13" s="236"/>
      <c r="K13" s="4"/>
      <c r="L13" s="14"/>
      <c r="M13" s="14"/>
      <c r="N13" s="4"/>
      <c r="O13" s="14"/>
      <c r="P13" s="14"/>
      <c r="Q13" s="14"/>
      <c r="R13" s="15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</row>
    <row r="14" spans="1:33" ht="15" x14ac:dyDescent="0.2">
      <c r="A14" s="16" t="s">
        <v>11</v>
      </c>
      <c r="B14" s="125">
        <v>170</v>
      </c>
      <c r="C14" s="125">
        <v>93</v>
      </c>
      <c r="D14" s="125">
        <v>95</v>
      </c>
      <c r="E14" s="125">
        <v>103</v>
      </c>
      <c r="F14" s="125">
        <v>145</v>
      </c>
      <c r="G14" s="185">
        <v>99</v>
      </c>
      <c r="H14" s="185">
        <v>61</v>
      </c>
      <c r="I14" s="9">
        <f t="shared" si="0"/>
        <v>766</v>
      </c>
      <c r="J14" s="235">
        <f>SUM(I14:I15)</f>
        <v>3924</v>
      </c>
      <c r="K14" s="4"/>
      <c r="L14" s="4"/>
      <c r="M14" s="4"/>
      <c r="N14" s="4"/>
      <c r="O14" s="4"/>
      <c r="P14" s="4"/>
      <c r="Q14" s="4"/>
      <c r="R14" s="5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x14ac:dyDescent="0.2">
      <c r="A15" s="16" t="s">
        <v>12</v>
      </c>
      <c r="B15" s="125">
        <v>563</v>
      </c>
      <c r="C15" s="125">
        <v>575</v>
      </c>
      <c r="D15" s="125">
        <v>436</v>
      </c>
      <c r="E15" s="125">
        <v>491</v>
      </c>
      <c r="F15" s="125">
        <v>437</v>
      </c>
      <c r="G15" s="185">
        <v>417</v>
      </c>
      <c r="H15" s="185">
        <v>239</v>
      </c>
      <c r="I15" s="9">
        <f t="shared" si="0"/>
        <v>3158</v>
      </c>
      <c r="J15" s="236"/>
      <c r="K15" s="4"/>
      <c r="L15" s="4"/>
      <c r="M15" s="4"/>
      <c r="N15" s="4"/>
      <c r="O15" s="4"/>
      <c r="P15" s="4"/>
      <c r="Q15" s="4"/>
      <c r="R15" s="5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x14ac:dyDescent="0.2">
      <c r="A16" s="17" t="s">
        <v>13</v>
      </c>
      <c r="B16" s="126">
        <v>72</v>
      </c>
      <c r="C16" s="126">
        <v>65</v>
      </c>
      <c r="D16" s="126">
        <v>61</v>
      </c>
      <c r="E16" s="126">
        <v>65</v>
      </c>
      <c r="F16" s="126">
        <v>76</v>
      </c>
      <c r="G16" s="186">
        <v>116</v>
      </c>
      <c r="H16" s="186">
        <v>40</v>
      </c>
      <c r="I16" s="9">
        <f t="shared" si="0"/>
        <v>495</v>
      </c>
      <c r="J16" s="235">
        <f>SUM(I16:I17)</f>
        <v>495</v>
      </c>
      <c r="K16" s="4"/>
      <c r="L16" s="4"/>
      <c r="M16" s="4"/>
      <c r="N16" s="4"/>
      <c r="O16" s="4"/>
      <c r="P16" s="4"/>
      <c r="Q16" s="4"/>
      <c r="R16" s="5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x14ac:dyDescent="0.2">
      <c r="A17" s="19" t="s">
        <v>14</v>
      </c>
      <c r="B17" s="126">
        <v>0</v>
      </c>
      <c r="C17" s="126">
        <v>0</v>
      </c>
      <c r="D17" s="126">
        <v>0</v>
      </c>
      <c r="E17" s="126">
        <v>0</v>
      </c>
      <c r="F17" s="126">
        <v>0</v>
      </c>
      <c r="G17" s="186">
        <v>0</v>
      </c>
      <c r="H17" s="186">
        <v>0</v>
      </c>
      <c r="I17" s="9">
        <f t="shared" si="0"/>
        <v>0</v>
      </c>
      <c r="J17" s="236"/>
      <c r="K17" s="4"/>
      <c r="L17" s="4"/>
      <c r="M17" s="4"/>
      <c r="N17" s="4"/>
      <c r="O17" s="4"/>
      <c r="P17" s="4"/>
      <c r="Q17" s="4"/>
      <c r="R17" s="5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x14ac:dyDescent="0.2">
      <c r="A18" s="4"/>
      <c r="B18" s="4"/>
      <c r="C18" s="4"/>
      <c r="D18" s="4"/>
      <c r="E18" s="4"/>
      <c r="F18" s="4"/>
      <c r="G18" s="4"/>
      <c r="H18" s="4"/>
      <c r="I18" s="5">
        <f>SUM(I8:I17)</f>
        <v>14834</v>
      </c>
      <c r="J18" s="4"/>
      <c r="K18" s="4"/>
      <c r="L18" s="4"/>
      <c r="M18" s="4"/>
      <c r="N18" s="4"/>
      <c r="O18" s="4"/>
      <c r="P18" s="4"/>
      <c r="Q18" s="4"/>
      <c r="R18" s="5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x14ac:dyDescent="0.2">
      <c r="A19" s="237" t="s">
        <v>415</v>
      </c>
      <c r="B19" s="228"/>
      <c r="C19" s="228"/>
      <c r="D19" s="228"/>
      <c r="E19" s="228"/>
      <c r="F19" s="228"/>
      <c r="G19" s="228"/>
      <c r="H19" s="228"/>
      <c r="I19" s="228"/>
      <c r="J19" s="22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x14ac:dyDescent="0.2">
      <c r="A20" s="233" t="s">
        <v>15</v>
      </c>
      <c r="B20" s="229" t="s">
        <v>16</v>
      </c>
      <c r="C20" s="228"/>
      <c r="D20" s="228"/>
      <c r="E20" s="228"/>
      <c r="F20" s="228"/>
      <c r="G20" s="228"/>
      <c r="H20" s="228"/>
      <c r="I20" s="227"/>
      <c r="J20" s="239" t="s">
        <v>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x14ac:dyDescent="0.2">
      <c r="A21" s="238"/>
      <c r="B21" s="240" t="s">
        <v>17</v>
      </c>
      <c r="C21" s="240" t="s">
        <v>18</v>
      </c>
      <c r="D21" s="240" t="s">
        <v>19</v>
      </c>
      <c r="E21" s="240" t="s">
        <v>20</v>
      </c>
      <c r="F21" s="240" t="s">
        <v>21</v>
      </c>
      <c r="G21" s="240" t="s">
        <v>22</v>
      </c>
      <c r="H21" s="234" t="s">
        <v>23</v>
      </c>
      <c r="I21" s="234" t="s">
        <v>24</v>
      </c>
      <c r="J21" s="238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x14ac:dyDescent="0.2">
      <c r="A22" s="224"/>
      <c r="B22" s="224"/>
      <c r="C22" s="224"/>
      <c r="D22" s="224"/>
      <c r="E22" s="224"/>
      <c r="F22" s="224"/>
      <c r="G22" s="224"/>
      <c r="H22" s="224"/>
      <c r="I22" s="224"/>
      <c r="J22" s="22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x14ac:dyDescent="0.2">
      <c r="A23" s="20" t="s">
        <v>25</v>
      </c>
      <c r="B23" s="21">
        <v>3957</v>
      </c>
      <c r="C23" s="21">
        <v>3</v>
      </c>
      <c r="D23" s="21">
        <v>3</v>
      </c>
      <c r="E23" s="21">
        <v>16</v>
      </c>
      <c r="F23" s="21">
        <v>69</v>
      </c>
      <c r="G23" s="21">
        <v>64</v>
      </c>
      <c r="H23" s="21">
        <v>3</v>
      </c>
      <c r="I23" s="21">
        <v>101</v>
      </c>
      <c r="J23" s="22">
        <f t="shared" ref="J23:J28" si="1">SUM(B23:I23)</f>
        <v>4216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x14ac:dyDescent="0.2">
      <c r="A24" s="20" t="s">
        <v>26</v>
      </c>
      <c r="B24" s="21">
        <v>263</v>
      </c>
      <c r="C24" s="21">
        <v>0</v>
      </c>
      <c r="D24" s="21">
        <v>0</v>
      </c>
      <c r="E24" s="21">
        <v>0</v>
      </c>
      <c r="F24" s="21">
        <v>3</v>
      </c>
      <c r="G24" s="21">
        <v>4</v>
      </c>
      <c r="H24" s="21">
        <v>0</v>
      </c>
      <c r="I24" s="21">
        <v>0</v>
      </c>
      <c r="J24" s="22">
        <f t="shared" si="1"/>
        <v>270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x14ac:dyDescent="0.2">
      <c r="A25" s="20" t="s">
        <v>27</v>
      </c>
      <c r="B25" s="21">
        <v>325</v>
      </c>
      <c r="C25" s="21">
        <v>1</v>
      </c>
      <c r="D25" s="21">
        <v>0</v>
      </c>
      <c r="E25" s="21">
        <v>1</v>
      </c>
      <c r="F25" s="21">
        <v>0</v>
      </c>
      <c r="G25" s="21">
        <v>0</v>
      </c>
      <c r="H25" s="21">
        <v>1</v>
      </c>
      <c r="I25" s="21">
        <v>4</v>
      </c>
      <c r="J25" s="22">
        <f t="shared" si="1"/>
        <v>332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x14ac:dyDescent="0.2">
      <c r="A26" s="20" t="s">
        <v>28</v>
      </c>
      <c r="B26" s="21">
        <v>253</v>
      </c>
      <c r="C26" s="21">
        <v>0</v>
      </c>
      <c r="D26" s="21">
        <v>0</v>
      </c>
      <c r="E26" s="21">
        <v>0</v>
      </c>
      <c r="F26" s="21">
        <v>0</v>
      </c>
      <c r="G26" s="21">
        <v>4</v>
      </c>
      <c r="H26" s="21">
        <v>0</v>
      </c>
      <c r="I26" s="21">
        <v>4</v>
      </c>
      <c r="J26" s="22">
        <f t="shared" si="1"/>
        <v>261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x14ac:dyDescent="0.2">
      <c r="A27" s="20" t="s">
        <v>29</v>
      </c>
      <c r="B27" s="21">
        <v>0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2">
        <f t="shared" si="1"/>
        <v>0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x14ac:dyDescent="0.2">
      <c r="A28" s="20" t="s">
        <v>30</v>
      </c>
      <c r="B28" s="21">
        <v>0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2</v>
      </c>
      <c r="J28" s="22">
        <f t="shared" si="1"/>
        <v>2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x14ac:dyDescent="0.2">
      <c r="A30" s="233" t="s">
        <v>31</v>
      </c>
      <c r="B30" s="229" t="s">
        <v>16</v>
      </c>
      <c r="C30" s="228"/>
      <c r="D30" s="228"/>
      <c r="E30" s="228"/>
      <c r="F30" s="228"/>
      <c r="G30" s="228"/>
      <c r="H30" s="228"/>
      <c r="I30" s="228"/>
      <c r="J30" s="227"/>
      <c r="K30" s="239" t="s">
        <v>4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x14ac:dyDescent="0.2">
      <c r="A31" s="238"/>
      <c r="B31" s="226" t="s">
        <v>17</v>
      </c>
      <c r="C31" s="227"/>
      <c r="D31" s="240" t="s">
        <v>18</v>
      </c>
      <c r="E31" s="240" t="s">
        <v>19</v>
      </c>
      <c r="F31" s="240" t="s">
        <v>20</v>
      </c>
      <c r="G31" s="240" t="s">
        <v>21</v>
      </c>
      <c r="H31" s="240" t="s">
        <v>22</v>
      </c>
      <c r="I31" s="234" t="s">
        <v>23</v>
      </c>
      <c r="J31" s="234" t="s">
        <v>24</v>
      </c>
      <c r="K31" s="238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x14ac:dyDescent="0.2">
      <c r="A32" s="224"/>
      <c r="B32" s="23" t="s">
        <v>32</v>
      </c>
      <c r="C32" s="23" t="s">
        <v>33</v>
      </c>
      <c r="D32" s="224"/>
      <c r="E32" s="224"/>
      <c r="F32" s="224"/>
      <c r="G32" s="224"/>
      <c r="H32" s="224"/>
      <c r="I32" s="224"/>
      <c r="J32" s="224"/>
      <c r="K32" s="22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x14ac:dyDescent="0.2">
      <c r="A33" s="24" t="s">
        <v>34</v>
      </c>
      <c r="B33" s="25">
        <v>569</v>
      </c>
      <c r="C33" s="25">
        <v>26</v>
      </c>
      <c r="D33" s="25">
        <v>0</v>
      </c>
      <c r="E33" s="25">
        <v>1</v>
      </c>
      <c r="F33" s="25">
        <v>0</v>
      </c>
      <c r="G33" s="25">
        <v>0</v>
      </c>
      <c r="H33" s="25">
        <v>13</v>
      </c>
      <c r="I33" s="25">
        <v>0</v>
      </c>
      <c r="J33" s="25">
        <v>8</v>
      </c>
      <c r="K33" s="22">
        <f t="shared" ref="K33:K37" si="2">SUM(B33:J33)</f>
        <v>617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x14ac:dyDescent="0.2">
      <c r="A34" s="24" t="s">
        <v>35</v>
      </c>
      <c r="B34" s="25">
        <v>1213</v>
      </c>
      <c r="C34" s="25">
        <v>237</v>
      </c>
      <c r="D34" s="25">
        <v>0</v>
      </c>
      <c r="E34" s="25">
        <v>0</v>
      </c>
      <c r="F34" s="25">
        <v>5</v>
      </c>
      <c r="G34" s="25">
        <v>1</v>
      </c>
      <c r="H34" s="25">
        <v>31</v>
      </c>
      <c r="I34" s="25">
        <v>0</v>
      </c>
      <c r="J34" s="25">
        <v>10</v>
      </c>
      <c r="K34" s="22">
        <f t="shared" si="2"/>
        <v>1497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x14ac:dyDescent="0.2">
      <c r="A35" s="24" t="s">
        <v>36</v>
      </c>
      <c r="B35" s="25">
        <v>810</v>
      </c>
      <c r="C35" s="25">
        <v>13</v>
      </c>
      <c r="D35" s="25">
        <v>0</v>
      </c>
      <c r="E35" s="25">
        <v>0</v>
      </c>
      <c r="F35" s="25">
        <v>1</v>
      </c>
      <c r="G35" s="25">
        <v>4</v>
      </c>
      <c r="H35" s="25">
        <v>2</v>
      </c>
      <c r="I35" s="25">
        <v>1</v>
      </c>
      <c r="J35" s="25">
        <v>7</v>
      </c>
      <c r="K35" s="22">
        <f t="shared" si="2"/>
        <v>838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x14ac:dyDescent="0.2">
      <c r="A36" s="24" t="s">
        <v>37</v>
      </c>
      <c r="B36" s="25">
        <v>124</v>
      </c>
      <c r="C36" s="25">
        <v>31</v>
      </c>
      <c r="D36" s="25">
        <v>3</v>
      </c>
      <c r="E36" s="25">
        <v>0</v>
      </c>
      <c r="F36" s="25">
        <v>0</v>
      </c>
      <c r="G36" s="25">
        <v>0</v>
      </c>
      <c r="H36" s="25">
        <v>2</v>
      </c>
      <c r="I36" s="25">
        <v>0</v>
      </c>
      <c r="J36" s="25">
        <v>9</v>
      </c>
      <c r="K36" s="22">
        <f t="shared" si="2"/>
        <v>169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x14ac:dyDescent="0.2">
      <c r="A37" s="24" t="s">
        <v>38</v>
      </c>
      <c r="B37" s="25">
        <v>79</v>
      </c>
      <c r="C37" s="25">
        <v>1</v>
      </c>
      <c r="D37" s="25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1</v>
      </c>
      <c r="K37" s="22">
        <f t="shared" si="2"/>
        <v>81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5" x14ac:dyDescent="0.2">
      <c r="A38" s="26" t="s">
        <v>4</v>
      </c>
      <c r="B38" s="26">
        <f t="shared" ref="B38:J38" si="3">SUM(B33:B37)</f>
        <v>2795</v>
      </c>
      <c r="C38" s="26">
        <f t="shared" si="3"/>
        <v>308</v>
      </c>
      <c r="D38" s="26">
        <f t="shared" si="3"/>
        <v>3</v>
      </c>
      <c r="E38" s="26">
        <f t="shared" si="3"/>
        <v>1</v>
      </c>
      <c r="F38" s="26">
        <f t="shared" si="3"/>
        <v>6</v>
      </c>
      <c r="G38" s="26">
        <f t="shared" si="3"/>
        <v>5</v>
      </c>
      <c r="H38" s="26">
        <f t="shared" si="3"/>
        <v>48</v>
      </c>
      <c r="I38" s="26">
        <f t="shared" si="3"/>
        <v>1</v>
      </c>
      <c r="J38" s="26">
        <f t="shared" si="3"/>
        <v>35</v>
      </c>
      <c r="K38" s="27">
        <f>SUM(J23:J28)+SUM(K33:K37)</f>
        <v>8283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5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5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ht="15" x14ac:dyDescent="0.2">
      <c r="A41" s="223" t="s">
        <v>39</v>
      </c>
      <c r="B41" s="225" t="s">
        <v>40</v>
      </c>
      <c r="C41" s="225"/>
      <c r="D41" s="225"/>
      <c r="E41" s="225"/>
      <c r="F41" s="225"/>
      <c r="G41" s="225"/>
      <c r="H41" s="225"/>
      <c r="I41" s="225"/>
      <c r="J41" s="225"/>
      <c r="K41" s="225"/>
      <c r="L41" s="64"/>
      <c r="M41" s="4"/>
      <c r="N41" s="4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30" x14ac:dyDescent="0.2">
      <c r="A42" s="224"/>
      <c r="B42" s="129" t="s">
        <v>5</v>
      </c>
      <c r="C42" s="130" t="s">
        <v>6</v>
      </c>
      <c r="D42" s="130" t="s">
        <v>7</v>
      </c>
      <c r="E42" s="131" t="s">
        <v>8</v>
      </c>
      <c r="F42" s="132" t="s">
        <v>9</v>
      </c>
      <c r="G42" s="132" t="s">
        <v>10</v>
      </c>
      <c r="H42" s="133" t="s">
        <v>11</v>
      </c>
      <c r="I42" s="133" t="s">
        <v>12</v>
      </c>
      <c r="J42" s="134" t="s">
        <v>13</v>
      </c>
      <c r="K42" s="135" t="s">
        <v>14</v>
      </c>
      <c r="L42" s="4"/>
      <c r="N42" s="4"/>
      <c r="O42" s="4"/>
      <c r="P42" s="4"/>
      <c r="Q42" s="4"/>
      <c r="R42" s="5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5" x14ac:dyDescent="0.2">
      <c r="A43" s="32" t="s">
        <v>25</v>
      </c>
      <c r="B43" s="33">
        <v>893</v>
      </c>
      <c r="C43" s="33">
        <v>103</v>
      </c>
      <c r="D43" s="33">
        <v>1623</v>
      </c>
      <c r="E43" s="33">
        <v>0</v>
      </c>
      <c r="F43" s="33">
        <v>62</v>
      </c>
      <c r="G43" s="33">
        <v>887</v>
      </c>
      <c r="H43" s="33">
        <v>52</v>
      </c>
      <c r="I43" s="33">
        <v>520</v>
      </c>
      <c r="J43" s="33">
        <v>76</v>
      </c>
      <c r="K43" s="33">
        <v>0</v>
      </c>
      <c r="L43" s="5">
        <f t="shared" ref="L43:L53" si="4">SUM(B43:K43)</f>
        <v>4216</v>
      </c>
      <c r="N43" s="4"/>
      <c r="O43" s="4"/>
      <c r="P43" s="4"/>
      <c r="Q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5" x14ac:dyDescent="0.2">
      <c r="A44" s="32" t="s">
        <v>26</v>
      </c>
      <c r="B44" s="33">
        <v>44</v>
      </c>
      <c r="C44" s="33">
        <v>2</v>
      </c>
      <c r="D44" s="33">
        <v>108</v>
      </c>
      <c r="E44" s="33">
        <v>0</v>
      </c>
      <c r="F44" s="33">
        <v>1</v>
      </c>
      <c r="G44" s="33">
        <v>31</v>
      </c>
      <c r="H44" s="33">
        <v>3</v>
      </c>
      <c r="I44" s="33">
        <v>62</v>
      </c>
      <c r="J44" s="33">
        <v>19</v>
      </c>
      <c r="K44" s="33">
        <v>0</v>
      </c>
      <c r="L44" s="5">
        <f t="shared" si="4"/>
        <v>270</v>
      </c>
      <c r="N44" s="4"/>
      <c r="O44" s="4"/>
      <c r="P44" s="4"/>
      <c r="Q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5" x14ac:dyDescent="0.2">
      <c r="A45" s="20" t="s">
        <v>27</v>
      </c>
      <c r="B45" s="33">
        <v>72</v>
      </c>
      <c r="C45" s="33">
        <v>1</v>
      </c>
      <c r="D45" s="33">
        <v>105</v>
      </c>
      <c r="E45" s="33">
        <v>0</v>
      </c>
      <c r="F45" s="33">
        <v>6</v>
      </c>
      <c r="G45" s="33">
        <v>106</v>
      </c>
      <c r="H45" s="33">
        <v>5</v>
      </c>
      <c r="I45" s="33">
        <v>30</v>
      </c>
      <c r="J45" s="33">
        <v>7</v>
      </c>
      <c r="K45" s="33">
        <v>0</v>
      </c>
      <c r="L45" s="5">
        <f t="shared" si="4"/>
        <v>332</v>
      </c>
      <c r="N45" s="4"/>
      <c r="O45" s="4"/>
      <c r="P45" s="4"/>
      <c r="Q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5" x14ac:dyDescent="0.2">
      <c r="A46" s="20" t="s">
        <v>28</v>
      </c>
      <c r="B46" s="33">
        <v>46</v>
      </c>
      <c r="C46" s="33">
        <v>3</v>
      </c>
      <c r="D46" s="33">
        <v>112</v>
      </c>
      <c r="E46" s="33">
        <v>0</v>
      </c>
      <c r="F46" s="33">
        <v>3</v>
      </c>
      <c r="G46" s="33">
        <v>74</v>
      </c>
      <c r="H46" s="33">
        <v>4</v>
      </c>
      <c r="I46" s="33">
        <v>12</v>
      </c>
      <c r="J46" s="33">
        <v>7</v>
      </c>
      <c r="K46" s="33">
        <v>0</v>
      </c>
      <c r="L46" s="5">
        <f t="shared" si="4"/>
        <v>261</v>
      </c>
      <c r="N46" s="4"/>
      <c r="O46" s="4"/>
      <c r="P46" s="4"/>
      <c r="Q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5" x14ac:dyDescent="0.2">
      <c r="A47" s="20" t="s">
        <v>29</v>
      </c>
      <c r="B47" s="33">
        <v>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5">
        <f t="shared" si="4"/>
        <v>0</v>
      </c>
      <c r="N47" s="4"/>
      <c r="O47" s="4"/>
      <c r="P47" s="4"/>
      <c r="Q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5" x14ac:dyDescent="0.2">
      <c r="A48" s="20" t="s">
        <v>30</v>
      </c>
      <c r="B48" s="33">
        <v>2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5">
        <f t="shared" si="4"/>
        <v>2</v>
      </c>
      <c r="N48" s="4"/>
      <c r="O48" s="4"/>
      <c r="P48" s="4"/>
      <c r="Q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5" x14ac:dyDescent="0.2">
      <c r="A49" s="24" t="s">
        <v>34</v>
      </c>
      <c r="B49" s="25">
        <v>142</v>
      </c>
      <c r="C49" s="25">
        <v>9</v>
      </c>
      <c r="D49" s="25">
        <v>117</v>
      </c>
      <c r="E49" s="25">
        <v>2</v>
      </c>
      <c r="F49" s="25">
        <v>23</v>
      </c>
      <c r="G49" s="25">
        <v>171</v>
      </c>
      <c r="H49" s="25">
        <v>10</v>
      </c>
      <c r="I49" s="25">
        <v>130</v>
      </c>
      <c r="J49" s="25">
        <v>13</v>
      </c>
      <c r="K49" s="25">
        <v>0</v>
      </c>
      <c r="L49" s="5">
        <f t="shared" si="4"/>
        <v>617</v>
      </c>
      <c r="N49" s="4"/>
      <c r="O49" s="4"/>
      <c r="P49" s="4"/>
      <c r="Q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5" x14ac:dyDescent="0.2">
      <c r="A50" s="24" t="s">
        <v>35</v>
      </c>
      <c r="B50" s="25">
        <v>295</v>
      </c>
      <c r="C50" s="25">
        <v>5</v>
      </c>
      <c r="D50" s="25">
        <v>174</v>
      </c>
      <c r="E50" s="25">
        <v>0</v>
      </c>
      <c r="F50" s="25">
        <v>15</v>
      </c>
      <c r="G50" s="25">
        <v>145</v>
      </c>
      <c r="H50" s="25">
        <v>38</v>
      </c>
      <c r="I50" s="25">
        <v>815</v>
      </c>
      <c r="J50" s="25">
        <v>10</v>
      </c>
      <c r="K50" s="25">
        <v>0</v>
      </c>
      <c r="L50" s="5">
        <f t="shared" si="4"/>
        <v>1497</v>
      </c>
      <c r="N50" s="4"/>
      <c r="O50" s="4"/>
      <c r="P50" s="4"/>
      <c r="Q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5" x14ac:dyDescent="0.2">
      <c r="A51" s="24" t="s">
        <v>36</v>
      </c>
      <c r="B51" s="25">
        <v>183</v>
      </c>
      <c r="C51" s="25">
        <v>18</v>
      </c>
      <c r="D51" s="25">
        <v>170</v>
      </c>
      <c r="E51" s="25">
        <v>0</v>
      </c>
      <c r="F51" s="25">
        <v>12</v>
      </c>
      <c r="G51" s="25">
        <v>185</v>
      </c>
      <c r="H51" s="25">
        <v>15</v>
      </c>
      <c r="I51" s="25">
        <v>246</v>
      </c>
      <c r="J51" s="25">
        <v>9</v>
      </c>
      <c r="K51" s="25">
        <v>0</v>
      </c>
      <c r="L51" s="5">
        <f t="shared" si="4"/>
        <v>838</v>
      </c>
      <c r="N51" s="4"/>
      <c r="O51" s="4"/>
      <c r="P51" s="4"/>
      <c r="Q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ht="15" x14ac:dyDescent="0.2">
      <c r="A52" s="24" t="s">
        <v>37</v>
      </c>
      <c r="B52" s="25">
        <v>58</v>
      </c>
      <c r="C52" s="25">
        <v>2</v>
      </c>
      <c r="D52" s="25">
        <v>37</v>
      </c>
      <c r="E52" s="25">
        <v>0</v>
      </c>
      <c r="F52" s="25">
        <v>2</v>
      </c>
      <c r="G52" s="25">
        <v>12</v>
      </c>
      <c r="H52" s="25">
        <v>5</v>
      </c>
      <c r="I52" s="25">
        <v>46</v>
      </c>
      <c r="J52" s="25">
        <v>7</v>
      </c>
      <c r="K52" s="25">
        <v>0</v>
      </c>
      <c r="L52" s="5">
        <f t="shared" si="4"/>
        <v>169</v>
      </c>
      <c r="N52" s="4"/>
      <c r="O52" s="4"/>
      <c r="P52" s="4"/>
      <c r="Q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5" x14ac:dyDescent="0.2">
      <c r="A53" s="24" t="s">
        <v>38</v>
      </c>
      <c r="B53" s="25">
        <v>21</v>
      </c>
      <c r="C53" s="25">
        <v>2</v>
      </c>
      <c r="D53" s="25">
        <v>13</v>
      </c>
      <c r="E53" s="25">
        <v>0</v>
      </c>
      <c r="F53" s="25">
        <v>0</v>
      </c>
      <c r="G53" s="25">
        <v>14</v>
      </c>
      <c r="H53" s="25">
        <v>2</v>
      </c>
      <c r="I53" s="25">
        <v>27</v>
      </c>
      <c r="J53" s="25">
        <v>2</v>
      </c>
      <c r="K53" s="25">
        <v>0</v>
      </c>
      <c r="L53" s="5">
        <f t="shared" si="4"/>
        <v>81</v>
      </c>
      <c r="N53" s="4"/>
      <c r="O53" s="4"/>
      <c r="P53" s="4"/>
      <c r="Q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5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4"/>
      <c r="M55" s="4"/>
      <c r="N55" s="4"/>
      <c r="O55" s="4"/>
      <c r="P55" s="4"/>
      <c r="Q55" s="4"/>
      <c r="R55" s="5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5" x14ac:dyDescent="0.2">
      <c r="A56" s="233" t="s">
        <v>42</v>
      </c>
      <c r="B56" s="225" t="s">
        <v>40</v>
      </c>
      <c r="C56" s="225"/>
      <c r="D56" s="225"/>
      <c r="E56" s="225"/>
      <c r="F56" s="225"/>
      <c r="G56" s="225"/>
      <c r="H56" s="225"/>
      <c r="I56" s="225"/>
      <c r="J56" s="225"/>
      <c r="K56" s="225"/>
      <c r="L56" s="64"/>
      <c r="M56" s="4"/>
      <c r="N56" s="4"/>
      <c r="O56" s="4"/>
      <c r="P56" s="4"/>
      <c r="Q56" s="4"/>
      <c r="R56" s="5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30" x14ac:dyDescent="0.2">
      <c r="A57" s="224"/>
      <c r="B57" s="28" t="s">
        <v>5</v>
      </c>
      <c r="C57" s="29" t="s">
        <v>6</v>
      </c>
      <c r="D57" s="29" t="s">
        <v>7</v>
      </c>
      <c r="E57" s="10" t="s">
        <v>8</v>
      </c>
      <c r="F57" s="12" t="s">
        <v>9</v>
      </c>
      <c r="G57" s="12" t="s">
        <v>10</v>
      </c>
      <c r="H57" s="30" t="s">
        <v>11</v>
      </c>
      <c r="I57" s="30" t="s">
        <v>12</v>
      </c>
      <c r="J57" s="31" t="s">
        <v>13</v>
      </c>
      <c r="K57" s="13" t="s">
        <v>14</v>
      </c>
      <c r="M57" s="4"/>
      <c r="N57" s="4"/>
      <c r="O57" s="4"/>
      <c r="P57" s="4"/>
      <c r="Q57" s="4"/>
      <c r="R57" s="5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5" x14ac:dyDescent="0.2">
      <c r="A58" s="34" t="s">
        <v>43</v>
      </c>
      <c r="B58" s="35">
        <v>0</v>
      </c>
      <c r="C58" s="35">
        <v>0</v>
      </c>
      <c r="D58" s="35">
        <v>0</v>
      </c>
      <c r="E58" s="35">
        <v>0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M58" s="4"/>
      <c r="N58" s="4"/>
      <c r="O58" s="4"/>
      <c r="P58" s="4"/>
      <c r="Q58" s="4"/>
      <c r="R58" s="5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5" x14ac:dyDescent="0.2">
      <c r="A59" s="34" t="s">
        <v>44</v>
      </c>
      <c r="B59" s="35">
        <v>0</v>
      </c>
      <c r="C59" s="35">
        <v>0</v>
      </c>
      <c r="D59" s="35">
        <v>0</v>
      </c>
      <c r="E59" s="35">
        <v>0</v>
      </c>
      <c r="F59" s="35">
        <v>0</v>
      </c>
      <c r="G59" s="35">
        <v>0</v>
      </c>
      <c r="H59" s="35">
        <v>0</v>
      </c>
      <c r="I59" s="35">
        <v>0</v>
      </c>
      <c r="J59" s="35">
        <v>0</v>
      </c>
      <c r="K59" s="35">
        <v>0</v>
      </c>
      <c r="M59" s="4"/>
      <c r="N59" s="4"/>
      <c r="O59" s="4"/>
      <c r="P59" s="4"/>
      <c r="Q59" s="4"/>
      <c r="R59" s="5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5" x14ac:dyDescent="0.2">
      <c r="A60" s="34" t="s">
        <v>45</v>
      </c>
      <c r="B60" s="35">
        <v>0</v>
      </c>
      <c r="C60" s="35">
        <v>0</v>
      </c>
      <c r="D60" s="35">
        <v>0</v>
      </c>
      <c r="E60" s="35">
        <v>0</v>
      </c>
      <c r="F60" s="35">
        <v>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M60" s="4"/>
      <c r="N60" s="4"/>
      <c r="O60" s="4"/>
      <c r="P60" s="4"/>
      <c r="Q60" s="4"/>
      <c r="R60" s="5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5" x14ac:dyDescent="0.2">
      <c r="A61" s="34" t="s">
        <v>46</v>
      </c>
      <c r="B61" s="35">
        <v>19</v>
      </c>
      <c r="C61" s="35">
        <v>2</v>
      </c>
      <c r="D61" s="35">
        <v>12</v>
      </c>
      <c r="E61" s="35">
        <v>0</v>
      </c>
      <c r="F61" s="35">
        <v>4</v>
      </c>
      <c r="G61" s="35">
        <v>39</v>
      </c>
      <c r="H61" s="35">
        <v>11</v>
      </c>
      <c r="I61" s="35">
        <v>68</v>
      </c>
      <c r="J61" s="35">
        <v>6</v>
      </c>
      <c r="K61" s="35">
        <v>0</v>
      </c>
      <c r="M61" s="4"/>
      <c r="N61" s="4"/>
      <c r="O61" s="4"/>
      <c r="P61" s="4"/>
      <c r="Q61" s="4"/>
      <c r="R61" s="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" x14ac:dyDescent="0.2">
      <c r="A62" s="34" t="s">
        <v>47</v>
      </c>
      <c r="B62" s="35">
        <v>0</v>
      </c>
      <c r="C62" s="35">
        <v>0</v>
      </c>
      <c r="D62" s="35">
        <v>0</v>
      </c>
      <c r="E62" s="35">
        <v>0</v>
      </c>
      <c r="F62" s="35">
        <v>1</v>
      </c>
      <c r="G62" s="35">
        <v>3</v>
      </c>
      <c r="H62" s="35">
        <v>0</v>
      </c>
      <c r="I62" s="35">
        <v>0</v>
      </c>
      <c r="J62" s="35">
        <v>0</v>
      </c>
      <c r="K62" s="35">
        <v>0</v>
      </c>
      <c r="M62" s="4"/>
      <c r="N62" s="4"/>
      <c r="O62" s="4"/>
      <c r="P62" s="4"/>
      <c r="Q62" s="4"/>
      <c r="R62" s="5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5" x14ac:dyDescent="0.2">
      <c r="A63" s="34" t="s">
        <v>48</v>
      </c>
      <c r="B63" s="35">
        <v>153</v>
      </c>
      <c r="C63" s="35">
        <v>11</v>
      </c>
      <c r="D63" s="35">
        <v>193</v>
      </c>
      <c r="E63" s="35">
        <v>0</v>
      </c>
      <c r="F63" s="35">
        <v>17</v>
      </c>
      <c r="G63" s="35">
        <v>173</v>
      </c>
      <c r="H63" s="35">
        <v>82</v>
      </c>
      <c r="I63" s="35">
        <v>197</v>
      </c>
      <c r="J63" s="35">
        <v>26</v>
      </c>
      <c r="K63" s="35">
        <v>0</v>
      </c>
      <c r="M63" s="4"/>
      <c r="N63" s="4"/>
      <c r="O63" s="4"/>
      <c r="P63" s="4"/>
      <c r="Q63" s="4"/>
      <c r="R63" s="5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5" x14ac:dyDescent="0.2">
      <c r="A64" s="34" t="s">
        <v>49</v>
      </c>
      <c r="B64" s="35">
        <v>575</v>
      </c>
      <c r="C64" s="35">
        <v>24</v>
      </c>
      <c r="D64" s="35">
        <v>411</v>
      </c>
      <c r="E64" s="35">
        <v>1</v>
      </c>
      <c r="F64" s="35">
        <v>57</v>
      </c>
      <c r="G64" s="35">
        <v>541</v>
      </c>
      <c r="H64" s="35">
        <v>189</v>
      </c>
      <c r="I64" s="35">
        <v>669</v>
      </c>
      <c r="J64" s="35">
        <v>154</v>
      </c>
      <c r="K64" s="35">
        <v>0</v>
      </c>
      <c r="M64" s="4"/>
      <c r="N64" s="4"/>
      <c r="O64" s="4"/>
      <c r="P64" s="4"/>
      <c r="Q64" s="4"/>
      <c r="R64" s="5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5" x14ac:dyDescent="0.2">
      <c r="A65" s="34" t="s">
        <v>50</v>
      </c>
      <c r="B65" s="35">
        <v>25</v>
      </c>
      <c r="C65" s="35">
        <v>0</v>
      </c>
      <c r="D65" s="35">
        <v>39</v>
      </c>
      <c r="E65" s="35">
        <v>0</v>
      </c>
      <c r="F65" s="35">
        <v>3</v>
      </c>
      <c r="G65" s="35">
        <v>31</v>
      </c>
      <c r="H65" s="35">
        <v>13</v>
      </c>
      <c r="I65" s="35">
        <v>19</v>
      </c>
      <c r="J65" s="35">
        <v>1</v>
      </c>
      <c r="K65" s="35">
        <v>0</v>
      </c>
      <c r="M65" s="4"/>
      <c r="N65" s="4"/>
      <c r="O65" s="4"/>
      <c r="P65" s="4"/>
      <c r="Q65" s="4"/>
      <c r="R65" s="5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ht="15" x14ac:dyDescent="0.2">
      <c r="A66" s="37" t="s">
        <v>51</v>
      </c>
      <c r="B66" s="35">
        <v>16</v>
      </c>
      <c r="C66" s="35">
        <v>1</v>
      </c>
      <c r="D66" s="35">
        <v>11</v>
      </c>
      <c r="E66" s="35">
        <v>0</v>
      </c>
      <c r="F66" s="35">
        <v>2</v>
      </c>
      <c r="G66" s="35">
        <v>16</v>
      </c>
      <c r="H66" s="35">
        <v>4</v>
      </c>
      <c r="I66" s="35">
        <v>11</v>
      </c>
      <c r="J66" s="35">
        <v>0</v>
      </c>
      <c r="K66" s="35">
        <v>0</v>
      </c>
      <c r="M66" s="4"/>
      <c r="N66" s="4"/>
      <c r="O66" s="4"/>
      <c r="P66" s="4"/>
      <c r="Q66" s="4"/>
      <c r="R66" s="5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5" x14ac:dyDescent="0.2">
      <c r="A67" s="34" t="s">
        <v>52</v>
      </c>
      <c r="B67" s="35">
        <v>42</v>
      </c>
      <c r="C67" s="35">
        <v>0</v>
      </c>
      <c r="D67" s="35">
        <v>14</v>
      </c>
      <c r="E67" s="35">
        <v>0</v>
      </c>
      <c r="F67" s="35">
        <v>2</v>
      </c>
      <c r="G67" s="35">
        <v>20</v>
      </c>
      <c r="H67" s="35">
        <v>8</v>
      </c>
      <c r="I67" s="35">
        <v>37</v>
      </c>
      <c r="J67" s="35">
        <v>4</v>
      </c>
      <c r="K67" s="35">
        <v>0</v>
      </c>
      <c r="M67" s="4"/>
      <c r="N67" s="4"/>
      <c r="O67" s="4"/>
      <c r="P67" s="4"/>
      <c r="Q67" s="4"/>
      <c r="R67" s="5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" x14ac:dyDescent="0.2">
      <c r="A68" s="34" t="s">
        <v>53</v>
      </c>
      <c r="B68" s="35">
        <v>1</v>
      </c>
      <c r="C68" s="35">
        <v>0</v>
      </c>
      <c r="D68" s="35">
        <v>1</v>
      </c>
      <c r="E68" s="35">
        <v>0</v>
      </c>
      <c r="F68" s="35">
        <v>0</v>
      </c>
      <c r="G68" s="35">
        <v>0</v>
      </c>
      <c r="H68" s="35">
        <v>0</v>
      </c>
      <c r="I68" s="35">
        <v>1</v>
      </c>
      <c r="J68" s="35">
        <v>0</v>
      </c>
      <c r="K68" s="35">
        <v>0</v>
      </c>
      <c r="M68" s="4"/>
      <c r="N68" s="4"/>
      <c r="O68" s="4"/>
      <c r="P68" s="4"/>
      <c r="Q68" s="4"/>
      <c r="R68" s="5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" x14ac:dyDescent="0.2">
      <c r="A69" s="34" t="s">
        <v>54</v>
      </c>
      <c r="B69" s="35">
        <v>0</v>
      </c>
      <c r="C69" s="35">
        <v>0</v>
      </c>
      <c r="D69" s="35">
        <v>0</v>
      </c>
      <c r="E69" s="35">
        <v>0</v>
      </c>
      <c r="F69" s="35">
        <v>0</v>
      </c>
      <c r="G69" s="35">
        <v>0</v>
      </c>
      <c r="H69" s="35">
        <v>0</v>
      </c>
      <c r="I69" s="35">
        <v>0</v>
      </c>
      <c r="J69" s="35">
        <v>0</v>
      </c>
      <c r="K69" s="35">
        <v>0</v>
      </c>
      <c r="M69" s="4"/>
      <c r="N69" s="4"/>
      <c r="O69" s="4"/>
      <c r="P69" s="4"/>
      <c r="Q69" s="4"/>
      <c r="R69" s="5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" x14ac:dyDescent="0.2">
      <c r="A70" s="37" t="s">
        <v>55</v>
      </c>
      <c r="B70" s="35">
        <v>0</v>
      </c>
      <c r="C70" s="35">
        <v>0</v>
      </c>
      <c r="D70" s="35">
        <v>1</v>
      </c>
      <c r="E70" s="35">
        <v>0</v>
      </c>
      <c r="F70" s="35">
        <v>0</v>
      </c>
      <c r="G70" s="35">
        <v>1</v>
      </c>
      <c r="H70" s="35">
        <v>0</v>
      </c>
      <c r="I70" s="35">
        <v>0</v>
      </c>
      <c r="J70" s="35">
        <v>0</v>
      </c>
      <c r="K70" s="35">
        <v>0</v>
      </c>
      <c r="M70" s="4"/>
      <c r="N70" s="4"/>
      <c r="O70" s="4"/>
      <c r="P70" s="4"/>
      <c r="Q70" s="4"/>
      <c r="R70" s="5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" x14ac:dyDescent="0.2">
      <c r="A71" s="38" t="s">
        <v>56</v>
      </c>
      <c r="B71" s="35">
        <v>10</v>
      </c>
      <c r="C71" s="35">
        <v>0</v>
      </c>
      <c r="D71" s="35">
        <v>1</v>
      </c>
      <c r="E71" s="35">
        <v>0</v>
      </c>
      <c r="F71" s="35">
        <v>0</v>
      </c>
      <c r="G71" s="35">
        <v>0</v>
      </c>
      <c r="H71" s="35">
        <v>0</v>
      </c>
      <c r="I71" s="35">
        <v>0</v>
      </c>
      <c r="J71" s="35">
        <v>0</v>
      </c>
      <c r="K71" s="35">
        <v>0</v>
      </c>
      <c r="M71" s="4"/>
      <c r="N71" s="4"/>
      <c r="O71" s="4"/>
      <c r="P71" s="4"/>
      <c r="Q71" s="4"/>
      <c r="R71" s="5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" x14ac:dyDescent="0.2">
      <c r="A73" s="221" t="s">
        <v>57</v>
      </c>
      <c r="B73" s="230" t="s">
        <v>2</v>
      </c>
      <c r="C73" s="231"/>
      <c r="D73" s="231"/>
      <c r="E73" s="231"/>
      <c r="F73" s="231"/>
      <c r="G73" s="231"/>
      <c r="H73" s="231"/>
      <c r="I73" s="231"/>
      <c r="J73" s="231"/>
      <c r="K73" s="232"/>
      <c r="L73" s="64"/>
      <c r="M73" s="4"/>
      <c r="N73" s="4"/>
      <c r="O73" s="4"/>
      <c r="P73" s="4"/>
      <c r="Q73" s="4"/>
      <c r="R73" s="5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30" x14ac:dyDescent="0.2">
      <c r="A74" s="222"/>
      <c r="B74" s="129" t="s">
        <v>5</v>
      </c>
      <c r="C74" s="130" t="s">
        <v>6</v>
      </c>
      <c r="D74" s="130" t="s">
        <v>7</v>
      </c>
      <c r="E74" s="131" t="s">
        <v>8</v>
      </c>
      <c r="F74" s="132" t="s">
        <v>9</v>
      </c>
      <c r="G74" s="132" t="s">
        <v>10</v>
      </c>
      <c r="H74" s="133" t="s">
        <v>11</v>
      </c>
      <c r="I74" s="133" t="s">
        <v>12</v>
      </c>
      <c r="J74" s="134" t="s">
        <v>13</v>
      </c>
      <c r="K74" s="135" t="s">
        <v>14</v>
      </c>
      <c r="M74" s="4"/>
      <c r="N74" s="4"/>
      <c r="O74" s="4"/>
      <c r="P74" s="4"/>
      <c r="Q74" s="4"/>
      <c r="R74" s="5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" x14ac:dyDescent="0.2">
      <c r="A75" s="37" t="s">
        <v>58</v>
      </c>
      <c r="B75" s="33">
        <v>0</v>
      </c>
      <c r="C75" s="35">
        <v>0</v>
      </c>
      <c r="D75" s="35">
        <v>0</v>
      </c>
      <c r="E75" s="35">
        <v>0</v>
      </c>
      <c r="F75" s="35">
        <v>0</v>
      </c>
      <c r="G75" s="35">
        <v>0</v>
      </c>
      <c r="H75" s="35">
        <v>0</v>
      </c>
      <c r="I75" s="35">
        <v>0</v>
      </c>
      <c r="J75" s="35">
        <v>0</v>
      </c>
      <c r="K75" s="33">
        <v>0</v>
      </c>
      <c r="M75" s="4"/>
      <c r="N75" s="4"/>
      <c r="O75" s="4"/>
      <c r="P75" s="4"/>
      <c r="Q75" s="4"/>
      <c r="R75" s="5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" x14ac:dyDescent="0.2">
      <c r="A76" s="37" t="s">
        <v>59</v>
      </c>
      <c r="B76" s="35">
        <v>0</v>
      </c>
      <c r="C76" s="35">
        <v>0</v>
      </c>
      <c r="D76" s="35">
        <v>0</v>
      </c>
      <c r="E76" s="35">
        <v>0</v>
      </c>
      <c r="F76" s="35">
        <v>0</v>
      </c>
      <c r="G76" s="35">
        <v>0</v>
      </c>
      <c r="H76" s="35">
        <v>0</v>
      </c>
      <c r="I76" s="35">
        <v>0</v>
      </c>
      <c r="J76" s="35">
        <v>0</v>
      </c>
      <c r="K76" s="33">
        <v>0</v>
      </c>
      <c r="M76" s="4"/>
      <c r="N76" s="4"/>
      <c r="O76" s="4"/>
      <c r="P76" s="4"/>
      <c r="Q76" s="4"/>
      <c r="R76" s="5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" x14ac:dyDescent="0.2">
      <c r="A77" s="37" t="s">
        <v>60</v>
      </c>
      <c r="B77" s="35">
        <v>0</v>
      </c>
      <c r="C77" s="35">
        <v>0</v>
      </c>
      <c r="D77" s="35">
        <v>0</v>
      </c>
      <c r="E77" s="35">
        <v>0</v>
      </c>
      <c r="F77" s="35">
        <v>0</v>
      </c>
      <c r="G77" s="35">
        <v>0</v>
      </c>
      <c r="H77" s="35">
        <v>0</v>
      </c>
      <c r="I77" s="35">
        <v>0</v>
      </c>
      <c r="J77" s="35">
        <v>0</v>
      </c>
      <c r="K77" s="33">
        <v>0</v>
      </c>
      <c r="M77" s="4"/>
      <c r="N77" s="4"/>
      <c r="O77" s="4"/>
      <c r="P77" s="4"/>
      <c r="Q77" s="4"/>
      <c r="R77" s="5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" x14ac:dyDescent="0.2">
      <c r="A78" s="37" t="s">
        <v>61</v>
      </c>
      <c r="B78" s="35">
        <v>0</v>
      </c>
      <c r="C78" s="35">
        <v>0</v>
      </c>
      <c r="D78" s="35">
        <v>0</v>
      </c>
      <c r="E78" s="35">
        <v>0</v>
      </c>
      <c r="F78" s="35">
        <v>0</v>
      </c>
      <c r="G78" s="35">
        <v>0</v>
      </c>
      <c r="H78" s="35">
        <v>0</v>
      </c>
      <c r="I78" s="35">
        <v>0</v>
      </c>
      <c r="J78" s="35">
        <v>0</v>
      </c>
      <c r="K78" s="33">
        <v>0</v>
      </c>
      <c r="M78" s="4"/>
      <c r="N78" s="4"/>
      <c r="O78" s="4"/>
      <c r="P78" s="4"/>
      <c r="Q78" s="4"/>
      <c r="R78" s="5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" x14ac:dyDescent="0.2">
      <c r="A79" s="37" t="s">
        <v>62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3">
        <v>0</v>
      </c>
      <c r="M79" s="4"/>
      <c r="N79" s="4"/>
      <c r="O79" s="4"/>
      <c r="P79" s="4"/>
      <c r="Q79" s="4"/>
      <c r="R79" s="5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" x14ac:dyDescent="0.2">
      <c r="A80" s="37" t="s">
        <v>63</v>
      </c>
      <c r="B80" s="35">
        <v>0</v>
      </c>
      <c r="C80" s="35">
        <v>0</v>
      </c>
      <c r="D80" s="35">
        <v>0</v>
      </c>
      <c r="E80" s="35">
        <v>0</v>
      </c>
      <c r="F80" s="35">
        <v>0</v>
      </c>
      <c r="G80" s="35">
        <v>0</v>
      </c>
      <c r="H80" s="35">
        <v>0</v>
      </c>
      <c r="I80" s="35">
        <v>0</v>
      </c>
      <c r="J80" s="35">
        <v>0</v>
      </c>
      <c r="K80" s="33">
        <v>0</v>
      </c>
      <c r="M80" s="4"/>
      <c r="N80" s="4"/>
      <c r="O80" s="4"/>
      <c r="P80" s="4"/>
      <c r="Q80" s="4"/>
      <c r="R80" s="5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" x14ac:dyDescent="0.2">
      <c r="A81" s="37" t="s">
        <v>64</v>
      </c>
      <c r="B81" s="35">
        <v>0</v>
      </c>
      <c r="C81" s="35">
        <v>0</v>
      </c>
      <c r="D81" s="35">
        <v>0</v>
      </c>
      <c r="E81" s="35">
        <v>0</v>
      </c>
      <c r="F81" s="35">
        <v>0</v>
      </c>
      <c r="G81" s="35">
        <v>0</v>
      </c>
      <c r="H81" s="35">
        <v>0</v>
      </c>
      <c r="I81" s="35">
        <v>1</v>
      </c>
      <c r="J81" s="35">
        <v>0</v>
      </c>
      <c r="K81" s="33">
        <v>0</v>
      </c>
      <c r="M81" s="4"/>
      <c r="N81" s="4"/>
      <c r="O81" s="4"/>
      <c r="P81" s="4"/>
      <c r="Q81" s="4"/>
      <c r="R81" s="5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" x14ac:dyDescent="0.2">
      <c r="A82" s="37" t="s">
        <v>382</v>
      </c>
      <c r="B82" s="35">
        <v>0</v>
      </c>
      <c r="C82" s="35">
        <v>0</v>
      </c>
      <c r="D82" s="35">
        <v>0</v>
      </c>
      <c r="E82" s="35">
        <v>0</v>
      </c>
      <c r="F82" s="35">
        <v>0</v>
      </c>
      <c r="G82" s="35">
        <v>0</v>
      </c>
      <c r="H82" s="35">
        <v>0</v>
      </c>
      <c r="I82" s="35">
        <v>0</v>
      </c>
      <c r="J82" s="35">
        <v>0</v>
      </c>
      <c r="K82" s="33">
        <v>0</v>
      </c>
      <c r="M82" s="4"/>
      <c r="N82" s="4"/>
      <c r="O82" s="4"/>
      <c r="P82" s="4"/>
      <c r="Q82" s="4"/>
      <c r="R82" s="5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" x14ac:dyDescent="0.2">
      <c r="A83" s="34" t="s">
        <v>383</v>
      </c>
      <c r="B83" s="35">
        <v>0</v>
      </c>
      <c r="C83" s="35">
        <v>0</v>
      </c>
      <c r="D83" s="35">
        <v>0</v>
      </c>
      <c r="E83" s="35">
        <v>0</v>
      </c>
      <c r="F83" s="35">
        <v>0</v>
      </c>
      <c r="G83" s="35">
        <v>0</v>
      </c>
      <c r="H83" s="35">
        <v>0</v>
      </c>
      <c r="I83" s="35">
        <v>0</v>
      </c>
      <c r="J83" s="35">
        <v>0</v>
      </c>
      <c r="K83" s="33">
        <v>0</v>
      </c>
      <c r="M83" s="4"/>
      <c r="N83" s="4"/>
      <c r="O83" s="4"/>
      <c r="P83" s="4"/>
      <c r="Q83" s="4"/>
      <c r="R83" s="5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" x14ac:dyDescent="0.2">
      <c r="A84" s="34" t="s">
        <v>384</v>
      </c>
      <c r="B84" s="35">
        <v>0</v>
      </c>
      <c r="C84" s="35">
        <v>0</v>
      </c>
      <c r="D84" s="35">
        <v>0</v>
      </c>
      <c r="E84" s="35">
        <v>0</v>
      </c>
      <c r="F84" s="35">
        <v>0</v>
      </c>
      <c r="G84" s="35">
        <v>0</v>
      </c>
      <c r="H84" s="35">
        <v>0</v>
      </c>
      <c r="I84" s="35">
        <v>0</v>
      </c>
      <c r="J84" s="35">
        <v>0</v>
      </c>
      <c r="K84" s="33">
        <v>0</v>
      </c>
      <c r="M84" s="4"/>
      <c r="N84" s="4"/>
      <c r="O84" s="4"/>
      <c r="P84" s="4"/>
      <c r="Q84" s="4"/>
      <c r="R84" s="5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" x14ac:dyDescent="0.2">
      <c r="A85" s="34" t="s">
        <v>385</v>
      </c>
      <c r="B85" s="35">
        <v>0</v>
      </c>
      <c r="C85" s="35">
        <v>0</v>
      </c>
      <c r="D85" s="35">
        <v>0</v>
      </c>
      <c r="E85" s="35">
        <v>0</v>
      </c>
      <c r="F85" s="35">
        <v>0</v>
      </c>
      <c r="G85" s="35">
        <v>0</v>
      </c>
      <c r="H85" s="35">
        <v>0</v>
      </c>
      <c r="I85" s="35">
        <v>0</v>
      </c>
      <c r="J85" s="35">
        <v>0</v>
      </c>
      <c r="K85" s="33">
        <v>0</v>
      </c>
      <c r="M85" s="4"/>
      <c r="N85" s="4"/>
      <c r="O85" s="4"/>
      <c r="P85" s="4"/>
      <c r="Q85" s="4"/>
      <c r="R85" s="5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" x14ac:dyDescent="0.2">
      <c r="A86" s="34" t="s">
        <v>386</v>
      </c>
      <c r="B86" s="35">
        <v>0</v>
      </c>
      <c r="C86" s="35">
        <v>0</v>
      </c>
      <c r="D86" s="35">
        <v>0</v>
      </c>
      <c r="E86" s="35">
        <v>0</v>
      </c>
      <c r="F86" s="35">
        <v>0</v>
      </c>
      <c r="G86" s="35">
        <v>0</v>
      </c>
      <c r="H86" s="35">
        <v>0</v>
      </c>
      <c r="I86" s="35">
        <v>0</v>
      </c>
      <c r="J86" s="35">
        <v>0</v>
      </c>
      <c r="K86" s="33">
        <v>0</v>
      </c>
      <c r="M86" s="4"/>
      <c r="N86" s="4"/>
      <c r="O86" s="4"/>
      <c r="P86" s="4"/>
      <c r="Q86" s="4"/>
      <c r="R86" s="5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" x14ac:dyDescent="0.2">
      <c r="A87" s="37" t="s">
        <v>387</v>
      </c>
      <c r="B87" s="35">
        <v>0</v>
      </c>
      <c r="C87" s="35">
        <v>0</v>
      </c>
      <c r="D87" s="35">
        <v>0</v>
      </c>
      <c r="E87" s="35">
        <v>0</v>
      </c>
      <c r="F87" s="35">
        <v>0</v>
      </c>
      <c r="G87" s="35">
        <v>0</v>
      </c>
      <c r="H87" s="35">
        <v>0</v>
      </c>
      <c r="I87" s="35">
        <v>0</v>
      </c>
      <c r="J87" s="35">
        <v>0</v>
      </c>
      <c r="K87" s="33">
        <v>0</v>
      </c>
      <c r="M87" s="4"/>
      <c r="N87" s="4"/>
      <c r="O87" s="4"/>
      <c r="P87" s="4"/>
      <c r="Q87" s="4"/>
      <c r="R87" s="5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" x14ac:dyDescent="0.2">
      <c r="A88" s="37" t="s">
        <v>388</v>
      </c>
      <c r="B88" s="35">
        <v>0</v>
      </c>
      <c r="C88" s="35">
        <v>0</v>
      </c>
      <c r="D88" s="35">
        <v>0</v>
      </c>
      <c r="E88" s="35">
        <v>0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3">
        <v>0</v>
      </c>
      <c r="M88" s="4"/>
      <c r="N88" s="4"/>
      <c r="O88" s="4"/>
      <c r="P88" s="4"/>
      <c r="Q88" s="4"/>
      <c r="R88" s="5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" x14ac:dyDescent="0.2">
      <c r="A89" s="37" t="s">
        <v>389</v>
      </c>
      <c r="B89" s="35">
        <v>0</v>
      </c>
      <c r="C89" s="35">
        <v>0</v>
      </c>
      <c r="D89" s="35">
        <v>0</v>
      </c>
      <c r="E89" s="35">
        <v>0</v>
      </c>
      <c r="F89" s="35">
        <v>0</v>
      </c>
      <c r="G89" s="35">
        <v>0</v>
      </c>
      <c r="H89" s="35">
        <v>0</v>
      </c>
      <c r="I89" s="35">
        <v>0</v>
      </c>
      <c r="J89" s="35">
        <v>0</v>
      </c>
      <c r="K89" s="33">
        <v>0</v>
      </c>
      <c r="M89" s="4"/>
      <c r="N89" s="4"/>
      <c r="O89" s="4"/>
      <c r="P89" s="4"/>
      <c r="Q89" s="4"/>
      <c r="R89" s="5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" x14ac:dyDescent="0.2">
      <c r="A90" s="37" t="s">
        <v>390</v>
      </c>
      <c r="B90" s="35">
        <v>0</v>
      </c>
      <c r="C90" s="35">
        <v>0</v>
      </c>
      <c r="D90" s="35">
        <v>0</v>
      </c>
      <c r="E90" s="35">
        <v>0</v>
      </c>
      <c r="F90" s="35">
        <v>0</v>
      </c>
      <c r="G90" s="35">
        <v>0</v>
      </c>
      <c r="H90" s="35">
        <v>0</v>
      </c>
      <c r="I90" s="35">
        <v>0</v>
      </c>
      <c r="J90" s="35">
        <v>0</v>
      </c>
      <c r="K90" s="33">
        <v>0</v>
      </c>
      <c r="M90" s="4"/>
      <c r="N90" s="4"/>
      <c r="O90" s="4"/>
      <c r="P90" s="4"/>
      <c r="Q90" s="4"/>
      <c r="R90" s="5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" x14ac:dyDescent="0.2">
      <c r="A91" s="37" t="s">
        <v>391</v>
      </c>
      <c r="B91" s="35">
        <v>0</v>
      </c>
      <c r="C91" s="35">
        <v>0</v>
      </c>
      <c r="D91" s="35">
        <v>0</v>
      </c>
      <c r="E91" s="35">
        <v>0</v>
      </c>
      <c r="F91" s="35">
        <v>0</v>
      </c>
      <c r="G91" s="35">
        <v>0</v>
      </c>
      <c r="H91" s="35">
        <v>0</v>
      </c>
      <c r="I91" s="35">
        <v>0</v>
      </c>
      <c r="J91" s="35">
        <v>0</v>
      </c>
      <c r="K91" s="33">
        <v>0</v>
      </c>
      <c r="M91" s="4"/>
      <c r="N91" s="4"/>
      <c r="O91" s="4"/>
      <c r="P91" s="4"/>
      <c r="Q91" s="4"/>
      <c r="R91" s="5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" x14ac:dyDescent="0.2">
      <c r="A92" s="34" t="s">
        <v>392</v>
      </c>
      <c r="B92" s="35">
        <v>0</v>
      </c>
      <c r="C92" s="35">
        <v>0</v>
      </c>
      <c r="D92" s="35">
        <v>0</v>
      </c>
      <c r="E92" s="35">
        <v>0</v>
      </c>
      <c r="F92" s="35">
        <v>0</v>
      </c>
      <c r="G92" s="35">
        <v>0</v>
      </c>
      <c r="H92" s="35">
        <v>0</v>
      </c>
      <c r="I92" s="35">
        <v>0</v>
      </c>
      <c r="J92" s="35">
        <v>0</v>
      </c>
      <c r="K92" s="33">
        <v>0</v>
      </c>
      <c r="M92" s="4"/>
      <c r="N92" s="4"/>
      <c r="O92" s="4"/>
      <c r="P92" s="4"/>
      <c r="Q92" s="4"/>
      <c r="R92" s="5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" x14ac:dyDescent="0.2">
      <c r="A93" s="34" t="s">
        <v>393</v>
      </c>
      <c r="B93" s="35">
        <v>0</v>
      </c>
      <c r="C93" s="35">
        <v>0</v>
      </c>
      <c r="D93" s="35">
        <v>0</v>
      </c>
      <c r="E93" s="35">
        <v>0</v>
      </c>
      <c r="F93" s="35">
        <v>0</v>
      </c>
      <c r="G93" s="35">
        <v>0</v>
      </c>
      <c r="H93" s="35">
        <v>0</v>
      </c>
      <c r="I93" s="35">
        <v>0</v>
      </c>
      <c r="J93" s="35">
        <v>0</v>
      </c>
      <c r="K93" s="33">
        <v>0</v>
      </c>
      <c r="M93" s="4"/>
      <c r="N93" s="4"/>
      <c r="O93" s="4"/>
      <c r="P93" s="4"/>
      <c r="Q93" s="4"/>
      <c r="R93" s="5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" x14ac:dyDescent="0.2">
      <c r="A94" s="34" t="s">
        <v>394</v>
      </c>
      <c r="B94" s="35">
        <v>0</v>
      </c>
      <c r="C94" s="35">
        <v>0</v>
      </c>
      <c r="D94" s="35">
        <v>0</v>
      </c>
      <c r="E94" s="35">
        <v>0</v>
      </c>
      <c r="F94" s="35">
        <v>0</v>
      </c>
      <c r="G94" s="35">
        <v>0</v>
      </c>
      <c r="H94" s="35">
        <v>0</v>
      </c>
      <c r="I94" s="35">
        <v>0</v>
      </c>
      <c r="J94" s="35">
        <v>0</v>
      </c>
      <c r="K94" s="33">
        <v>0</v>
      </c>
      <c r="M94" s="4"/>
      <c r="N94" s="4"/>
      <c r="O94" s="4"/>
      <c r="P94" s="4"/>
      <c r="Q94" s="4"/>
      <c r="R94" s="5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" x14ac:dyDescent="0.2">
      <c r="A95" s="37" t="s">
        <v>395</v>
      </c>
      <c r="B95" s="35">
        <v>0</v>
      </c>
      <c r="C95" s="35">
        <v>0</v>
      </c>
      <c r="D95" s="35">
        <v>0</v>
      </c>
      <c r="E95" s="35">
        <v>0</v>
      </c>
      <c r="F95" s="35">
        <v>0</v>
      </c>
      <c r="G95" s="35">
        <v>0</v>
      </c>
      <c r="H95" s="35">
        <v>0</v>
      </c>
      <c r="I95" s="35">
        <v>0</v>
      </c>
      <c r="J95" s="35">
        <v>0</v>
      </c>
      <c r="K95" s="33">
        <v>0</v>
      </c>
      <c r="M95" s="4"/>
      <c r="N95" s="4"/>
      <c r="O95" s="4"/>
      <c r="P95" s="4"/>
      <c r="Q95" s="4"/>
      <c r="R95" s="5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" x14ac:dyDescent="0.2">
      <c r="A96" s="37" t="s">
        <v>396</v>
      </c>
      <c r="B96" s="35">
        <v>0</v>
      </c>
      <c r="C96" s="35">
        <v>0</v>
      </c>
      <c r="D96" s="35">
        <v>0</v>
      </c>
      <c r="E96" s="35">
        <v>0</v>
      </c>
      <c r="F96" s="35">
        <v>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M96" s="4"/>
      <c r="N96" s="4"/>
      <c r="O96" s="4"/>
      <c r="P96" s="4"/>
      <c r="Q96" s="4"/>
      <c r="R96" s="5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s="158" customFormat="1" ht="15" x14ac:dyDescent="0.2">
      <c r="A97" s="37" t="s">
        <v>65</v>
      </c>
      <c r="B97" s="35">
        <v>0</v>
      </c>
      <c r="C97" s="35">
        <v>0</v>
      </c>
      <c r="D97" s="35">
        <v>0</v>
      </c>
      <c r="E97" s="35">
        <v>0</v>
      </c>
      <c r="F97" s="35">
        <v>0</v>
      </c>
      <c r="G97" s="35">
        <v>0</v>
      </c>
      <c r="H97" s="35">
        <v>0</v>
      </c>
      <c r="I97" s="35">
        <v>0</v>
      </c>
      <c r="J97" s="35">
        <v>0</v>
      </c>
      <c r="K97" s="35">
        <v>0</v>
      </c>
      <c r="M97" s="64"/>
      <c r="N97" s="64"/>
      <c r="O97" s="64"/>
      <c r="P97" s="64"/>
      <c r="Q97" s="64"/>
      <c r="R97" s="159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</row>
    <row r="98" spans="1:33" s="158" customFormat="1" ht="15" x14ac:dyDescent="0.2">
      <c r="A98" s="37" t="s">
        <v>66</v>
      </c>
      <c r="B98" s="35">
        <v>0</v>
      </c>
      <c r="C98" s="35">
        <v>0</v>
      </c>
      <c r="D98" s="35">
        <v>0</v>
      </c>
      <c r="E98" s="35">
        <v>0</v>
      </c>
      <c r="F98" s="35">
        <v>0</v>
      </c>
      <c r="G98" s="35">
        <v>0</v>
      </c>
      <c r="H98" s="35">
        <v>0</v>
      </c>
      <c r="I98" s="35">
        <v>0</v>
      </c>
      <c r="J98" s="35">
        <v>0</v>
      </c>
      <c r="K98" s="35">
        <v>0</v>
      </c>
      <c r="M98" s="64"/>
      <c r="N98" s="64"/>
      <c r="O98" s="64"/>
      <c r="P98" s="64"/>
      <c r="Q98" s="64"/>
      <c r="R98" s="159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</row>
    <row r="99" spans="1:33" s="158" customFormat="1" ht="15" x14ac:dyDescent="0.2">
      <c r="A99" s="37" t="s">
        <v>67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M99" s="64"/>
      <c r="N99" s="64"/>
      <c r="O99" s="64"/>
      <c r="P99" s="64"/>
      <c r="Q99" s="64"/>
      <c r="R99" s="159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</row>
    <row r="100" spans="1:33" s="158" customFormat="1" ht="15" x14ac:dyDescent="0.2">
      <c r="A100" s="37" t="s">
        <v>68</v>
      </c>
      <c r="B100" s="35">
        <v>0</v>
      </c>
      <c r="C100" s="35">
        <v>0</v>
      </c>
      <c r="D100" s="35">
        <v>0</v>
      </c>
      <c r="E100" s="35">
        <v>0</v>
      </c>
      <c r="F100" s="35">
        <v>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M100" s="64"/>
      <c r="N100" s="64"/>
      <c r="O100" s="64"/>
      <c r="P100" s="64"/>
      <c r="Q100" s="64"/>
      <c r="R100" s="159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</row>
    <row r="101" spans="1:33" s="158" customFormat="1" ht="15" x14ac:dyDescent="0.2">
      <c r="A101" s="37" t="s">
        <v>69</v>
      </c>
      <c r="B101" s="35">
        <v>0</v>
      </c>
      <c r="C101" s="35">
        <v>0</v>
      </c>
      <c r="D101" s="35">
        <v>0</v>
      </c>
      <c r="E101" s="35">
        <v>0</v>
      </c>
      <c r="F101" s="35">
        <v>0</v>
      </c>
      <c r="G101" s="35">
        <v>0</v>
      </c>
      <c r="H101" s="35">
        <v>0</v>
      </c>
      <c r="I101" s="35">
        <v>0</v>
      </c>
      <c r="J101" s="35">
        <v>0</v>
      </c>
      <c r="K101" s="35">
        <v>0</v>
      </c>
      <c r="M101" s="64"/>
      <c r="N101" s="64"/>
      <c r="O101" s="64"/>
      <c r="P101" s="64"/>
      <c r="Q101" s="64"/>
      <c r="R101" s="159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</row>
    <row r="102" spans="1:33" s="158" customFormat="1" ht="15" x14ac:dyDescent="0.2">
      <c r="A102" s="37" t="s">
        <v>70</v>
      </c>
      <c r="B102" s="35">
        <v>0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M102" s="64"/>
      <c r="N102" s="64"/>
      <c r="O102" s="64"/>
      <c r="P102" s="64"/>
      <c r="Q102" s="64"/>
      <c r="R102" s="159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</row>
    <row r="103" spans="1:33" s="158" customFormat="1" ht="15" x14ac:dyDescent="0.2">
      <c r="A103" s="37" t="s">
        <v>252</v>
      </c>
      <c r="B103" s="35">
        <v>0</v>
      </c>
      <c r="C103" s="35">
        <v>0</v>
      </c>
      <c r="D103" s="35">
        <v>0</v>
      </c>
      <c r="E103" s="35">
        <v>0</v>
      </c>
      <c r="F103" s="35">
        <v>0</v>
      </c>
      <c r="G103" s="35">
        <v>0</v>
      </c>
      <c r="H103" s="35">
        <v>0</v>
      </c>
      <c r="I103" s="35">
        <v>0</v>
      </c>
      <c r="J103" s="35">
        <v>0</v>
      </c>
      <c r="K103" s="35">
        <v>0</v>
      </c>
      <c r="M103" s="64"/>
      <c r="N103" s="64"/>
      <c r="O103" s="64"/>
      <c r="P103" s="64"/>
      <c r="Q103" s="64"/>
      <c r="R103" s="159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</row>
    <row r="104" spans="1:33" s="158" customFormat="1" ht="15" x14ac:dyDescent="0.2">
      <c r="A104" s="37" t="s">
        <v>71</v>
      </c>
      <c r="B104" s="35">
        <v>0</v>
      </c>
      <c r="C104" s="35">
        <v>0</v>
      </c>
      <c r="D104" s="35">
        <v>0</v>
      </c>
      <c r="E104" s="35">
        <v>0</v>
      </c>
      <c r="F104" s="35">
        <v>0</v>
      </c>
      <c r="G104" s="35">
        <v>0</v>
      </c>
      <c r="H104" s="35">
        <v>0</v>
      </c>
      <c r="I104" s="35">
        <v>0</v>
      </c>
      <c r="J104" s="35">
        <v>0</v>
      </c>
      <c r="K104" s="35">
        <v>0</v>
      </c>
      <c r="M104" s="64"/>
      <c r="N104" s="64"/>
      <c r="O104" s="64"/>
      <c r="P104" s="64"/>
      <c r="Q104" s="64"/>
      <c r="R104" s="159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</row>
    <row r="105" spans="1:33" s="158" customFormat="1" ht="15" x14ac:dyDescent="0.2">
      <c r="A105" s="37" t="s">
        <v>72</v>
      </c>
      <c r="B105" s="35">
        <v>0</v>
      </c>
      <c r="C105" s="35">
        <v>0</v>
      </c>
      <c r="D105" s="35">
        <v>0</v>
      </c>
      <c r="E105" s="35">
        <v>0</v>
      </c>
      <c r="F105" s="35">
        <v>0</v>
      </c>
      <c r="G105" s="35">
        <v>0</v>
      </c>
      <c r="H105" s="35">
        <v>0</v>
      </c>
      <c r="I105" s="35">
        <v>0</v>
      </c>
      <c r="J105" s="35">
        <v>0</v>
      </c>
      <c r="K105" s="35">
        <v>0</v>
      </c>
      <c r="M105" s="64"/>
      <c r="N105" s="64"/>
      <c r="O105" s="64"/>
      <c r="P105" s="64"/>
      <c r="Q105" s="64"/>
      <c r="R105" s="159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</row>
    <row r="106" spans="1:33" s="158" customFormat="1" ht="15" x14ac:dyDescent="0.2">
      <c r="A106" s="37" t="s">
        <v>73</v>
      </c>
      <c r="B106" s="35">
        <v>0</v>
      </c>
      <c r="C106" s="35">
        <v>0</v>
      </c>
      <c r="D106" s="35">
        <v>0</v>
      </c>
      <c r="E106" s="35">
        <v>0</v>
      </c>
      <c r="F106" s="35">
        <v>0</v>
      </c>
      <c r="G106" s="35">
        <v>0</v>
      </c>
      <c r="H106" s="35">
        <v>0</v>
      </c>
      <c r="I106" s="35">
        <v>0</v>
      </c>
      <c r="J106" s="35">
        <v>0</v>
      </c>
      <c r="K106" s="35">
        <v>0</v>
      </c>
      <c r="M106" s="64"/>
      <c r="N106" s="64"/>
      <c r="O106" s="64"/>
      <c r="P106" s="64"/>
      <c r="Q106" s="64"/>
      <c r="R106" s="159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</row>
    <row r="107" spans="1:33" s="158" customFormat="1" ht="15" x14ac:dyDescent="0.2">
      <c r="A107" s="37" t="s">
        <v>74</v>
      </c>
      <c r="B107" s="35">
        <v>0</v>
      </c>
      <c r="C107" s="35">
        <v>0</v>
      </c>
      <c r="D107" s="35">
        <v>0</v>
      </c>
      <c r="E107" s="35">
        <v>0</v>
      </c>
      <c r="F107" s="35">
        <v>0</v>
      </c>
      <c r="G107" s="35">
        <v>0</v>
      </c>
      <c r="H107" s="35">
        <v>0</v>
      </c>
      <c r="I107" s="35">
        <v>0</v>
      </c>
      <c r="J107" s="35">
        <v>0</v>
      </c>
      <c r="K107" s="35">
        <v>0</v>
      </c>
      <c r="M107" s="64"/>
      <c r="N107" s="64"/>
      <c r="O107" s="64"/>
      <c r="P107" s="64"/>
      <c r="Q107" s="64"/>
      <c r="R107" s="159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</row>
    <row r="108" spans="1:33" s="158" customFormat="1" ht="15" x14ac:dyDescent="0.2">
      <c r="A108" s="37" t="s">
        <v>75</v>
      </c>
      <c r="B108" s="35">
        <v>0</v>
      </c>
      <c r="C108" s="35">
        <v>0</v>
      </c>
      <c r="D108" s="35">
        <v>0</v>
      </c>
      <c r="E108" s="35">
        <v>0</v>
      </c>
      <c r="F108" s="35">
        <v>0</v>
      </c>
      <c r="G108" s="35">
        <v>0</v>
      </c>
      <c r="H108" s="35">
        <v>0</v>
      </c>
      <c r="I108" s="35">
        <v>0</v>
      </c>
      <c r="J108" s="35">
        <v>0</v>
      </c>
      <c r="K108" s="35">
        <v>0</v>
      </c>
      <c r="M108" s="64"/>
      <c r="N108" s="64"/>
      <c r="O108" s="64"/>
      <c r="P108" s="64"/>
      <c r="Q108" s="64"/>
      <c r="R108" s="159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</row>
    <row r="109" spans="1:33" s="158" customFormat="1" ht="15" x14ac:dyDescent="0.2">
      <c r="A109" s="37" t="s">
        <v>253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M109" s="64"/>
      <c r="N109" s="64"/>
      <c r="O109" s="64"/>
      <c r="P109" s="64"/>
      <c r="Q109" s="64"/>
      <c r="R109" s="159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</row>
    <row r="110" spans="1:33" s="158" customFormat="1" ht="15" x14ac:dyDescent="0.2">
      <c r="A110" s="37" t="s">
        <v>76</v>
      </c>
      <c r="B110" s="35">
        <v>0</v>
      </c>
      <c r="C110" s="35">
        <v>0</v>
      </c>
      <c r="D110" s="35">
        <v>0</v>
      </c>
      <c r="E110" s="35">
        <v>0</v>
      </c>
      <c r="F110" s="35">
        <v>0</v>
      </c>
      <c r="G110" s="35">
        <v>0</v>
      </c>
      <c r="H110" s="35">
        <v>0</v>
      </c>
      <c r="I110" s="35">
        <v>0</v>
      </c>
      <c r="J110" s="35">
        <v>0</v>
      </c>
      <c r="K110" s="35">
        <v>0</v>
      </c>
      <c r="M110" s="64"/>
      <c r="N110" s="64"/>
      <c r="O110" s="64"/>
      <c r="P110" s="64"/>
      <c r="Q110" s="64"/>
      <c r="R110" s="159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</row>
    <row r="111" spans="1:33" s="158" customFormat="1" ht="15" x14ac:dyDescent="0.2">
      <c r="A111" s="37" t="s">
        <v>77</v>
      </c>
      <c r="B111" s="35">
        <v>1</v>
      </c>
      <c r="C111" s="35">
        <v>0</v>
      </c>
      <c r="D111" s="35">
        <v>0</v>
      </c>
      <c r="E111" s="35">
        <v>0</v>
      </c>
      <c r="F111" s="35">
        <v>0</v>
      </c>
      <c r="G111" s="35">
        <v>0</v>
      </c>
      <c r="H111" s="35">
        <v>0</v>
      </c>
      <c r="I111" s="35">
        <v>0</v>
      </c>
      <c r="J111" s="35">
        <v>0</v>
      </c>
      <c r="K111" s="35">
        <v>0</v>
      </c>
      <c r="M111" s="64"/>
      <c r="N111" s="64"/>
      <c r="O111" s="64"/>
      <c r="P111" s="64"/>
      <c r="Q111" s="64"/>
      <c r="R111" s="159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</row>
    <row r="112" spans="1:33" s="158" customFormat="1" ht="15" x14ac:dyDescent="0.2">
      <c r="A112" s="37" t="s">
        <v>78</v>
      </c>
      <c r="B112" s="35">
        <v>3</v>
      </c>
      <c r="C112" s="35">
        <v>0</v>
      </c>
      <c r="D112" s="35">
        <v>1</v>
      </c>
      <c r="E112" s="35">
        <v>0</v>
      </c>
      <c r="F112" s="35">
        <v>0</v>
      </c>
      <c r="G112" s="35">
        <v>0</v>
      </c>
      <c r="H112" s="35">
        <v>0</v>
      </c>
      <c r="I112" s="35">
        <v>0</v>
      </c>
      <c r="J112" s="35">
        <v>0</v>
      </c>
      <c r="K112" s="35">
        <v>0</v>
      </c>
      <c r="M112" s="64"/>
      <c r="N112" s="64"/>
      <c r="O112" s="64"/>
      <c r="P112" s="64"/>
      <c r="Q112" s="64"/>
      <c r="R112" s="159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</row>
    <row r="113" spans="1:33" s="158" customFormat="1" ht="15" x14ac:dyDescent="0.2">
      <c r="A113" s="37" t="s">
        <v>79</v>
      </c>
      <c r="B113" s="35">
        <v>0</v>
      </c>
      <c r="C113" s="35">
        <v>0</v>
      </c>
      <c r="D113" s="35">
        <v>0</v>
      </c>
      <c r="E113" s="35">
        <v>0</v>
      </c>
      <c r="F113" s="35">
        <v>0</v>
      </c>
      <c r="G113" s="35">
        <v>4</v>
      </c>
      <c r="H113" s="35">
        <v>0</v>
      </c>
      <c r="I113" s="35">
        <v>0</v>
      </c>
      <c r="J113" s="35">
        <v>0</v>
      </c>
      <c r="K113" s="35">
        <v>0</v>
      </c>
      <c r="M113" s="64"/>
      <c r="N113" s="64"/>
      <c r="O113" s="64"/>
      <c r="P113" s="64"/>
      <c r="Q113" s="64"/>
      <c r="R113" s="159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</row>
    <row r="114" spans="1:33" ht="15" x14ac:dyDescent="0.25">
      <c r="A114" s="37" t="s">
        <v>80</v>
      </c>
      <c r="B114" s="35">
        <v>10</v>
      </c>
      <c r="C114" s="35">
        <v>0</v>
      </c>
      <c r="D114" s="35">
        <v>1</v>
      </c>
      <c r="E114" s="35">
        <v>0</v>
      </c>
      <c r="F114" s="35">
        <v>0</v>
      </c>
      <c r="G114" s="35">
        <v>3</v>
      </c>
      <c r="H114" s="35">
        <v>0</v>
      </c>
      <c r="I114" s="35">
        <v>2</v>
      </c>
      <c r="J114" s="35">
        <v>0</v>
      </c>
      <c r="K114" s="36">
        <v>0</v>
      </c>
      <c r="M114" s="4"/>
      <c r="N114" s="4"/>
      <c r="O114" s="4"/>
      <c r="P114" s="4"/>
      <c r="Q114" s="4"/>
      <c r="R114" s="5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" x14ac:dyDescent="0.25">
      <c r="A115" s="37" t="s">
        <v>81</v>
      </c>
      <c r="B115" s="35">
        <v>0</v>
      </c>
      <c r="C115" s="35">
        <v>0</v>
      </c>
      <c r="D115" s="35">
        <v>0</v>
      </c>
      <c r="E115" s="35">
        <v>0</v>
      </c>
      <c r="F115" s="35">
        <v>0</v>
      </c>
      <c r="G115" s="35">
        <v>0</v>
      </c>
      <c r="H115" s="35">
        <v>0</v>
      </c>
      <c r="I115" s="35">
        <v>0</v>
      </c>
      <c r="J115" s="35">
        <v>0</v>
      </c>
      <c r="K115" s="36">
        <v>0</v>
      </c>
      <c r="M115" s="4"/>
      <c r="N115" s="4"/>
      <c r="O115" s="4"/>
      <c r="P115" s="4"/>
      <c r="Q115" s="4"/>
      <c r="R115" s="5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" x14ac:dyDescent="0.25">
      <c r="A116" s="37" t="s">
        <v>82</v>
      </c>
      <c r="B116" s="35">
        <v>0</v>
      </c>
      <c r="C116" s="35">
        <v>0</v>
      </c>
      <c r="D116" s="35">
        <v>0</v>
      </c>
      <c r="E116" s="35">
        <v>0</v>
      </c>
      <c r="F116" s="35">
        <v>0</v>
      </c>
      <c r="G116" s="35">
        <v>0</v>
      </c>
      <c r="H116" s="35">
        <v>0</v>
      </c>
      <c r="I116" s="35">
        <v>0</v>
      </c>
      <c r="J116" s="35">
        <v>0</v>
      </c>
      <c r="K116" s="36">
        <v>0</v>
      </c>
      <c r="M116" s="4"/>
      <c r="N116" s="4"/>
      <c r="O116" s="4"/>
      <c r="P116" s="4"/>
      <c r="Q116" s="4"/>
      <c r="R116" s="5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" x14ac:dyDescent="0.2">
      <c r="A117" s="37" t="s">
        <v>83</v>
      </c>
      <c r="B117" s="35">
        <v>5</v>
      </c>
      <c r="C117" s="35">
        <v>0</v>
      </c>
      <c r="D117" s="35">
        <v>0</v>
      </c>
      <c r="E117" s="35">
        <v>0</v>
      </c>
      <c r="F117" s="35">
        <v>0</v>
      </c>
      <c r="G117" s="35">
        <v>0</v>
      </c>
      <c r="H117" s="35">
        <v>0</v>
      </c>
      <c r="I117" s="35">
        <v>0</v>
      </c>
      <c r="J117" s="35">
        <v>0</v>
      </c>
      <c r="K117" s="33">
        <v>0</v>
      </c>
      <c r="M117" s="4"/>
      <c r="N117" s="4"/>
      <c r="O117" s="4"/>
      <c r="P117" s="4"/>
      <c r="Q117" s="4"/>
      <c r="R117" s="5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" x14ac:dyDescent="0.2">
      <c r="A118" s="37" t="s">
        <v>84</v>
      </c>
      <c r="B118" s="35">
        <v>0</v>
      </c>
      <c r="C118" s="35">
        <v>0</v>
      </c>
      <c r="D118" s="35">
        <v>0</v>
      </c>
      <c r="E118" s="35">
        <v>0</v>
      </c>
      <c r="F118" s="35">
        <v>0</v>
      </c>
      <c r="G118" s="35">
        <v>0</v>
      </c>
      <c r="H118" s="35">
        <v>0</v>
      </c>
      <c r="I118" s="35">
        <v>0</v>
      </c>
      <c r="J118" s="35">
        <v>0</v>
      </c>
      <c r="K118" s="33">
        <v>0</v>
      </c>
      <c r="M118" s="4"/>
      <c r="N118" s="4"/>
      <c r="O118" s="4"/>
      <c r="P118" s="4"/>
      <c r="Q118" s="4"/>
      <c r="R118" s="5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5" x14ac:dyDescent="0.2">
      <c r="A119" s="37" t="s">
        <v>397</v>
      </c>
      <c r="B119" s="35">
        <v>0</v>
      </c>
      <c r="C119" s="35">
        <v>0</v>
      </c>
      <c r="D119" s="35">
        <v>0</v>
      </c>
      <c r="E119" s="35">
        <v>0</v>
      </c>
      <c r="F119" s="35">
        <v>0</v>
      </c>
      <c r="G119" s="35">
        <v>0</v>
      </c>
      <c r="H119" s="35">
        <v>0</v>
      </c>
      <c r="I119" s="35">
        <v>0</v>
      </c>
      <c r="J119" s="35">
        <v>0</v>
      </c>
      <c r="K119" s="33">
        <v>0</v>
      </c>
      <c r="M119" s="4"/>
      <c r="N119" s="4"/>
      <c r="O119" s="4"/>
      <c r="P119" s="4"/>
      <c r="Q119" s="4"/>
      <c r="R119" s="5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5" x14ac:dyDescent="0.2">
      <c r="A120" s="37" t="s">
        <v>85</v>
      </c>
      <c r="B120" s="35">
        <v>2</v>
      </c>
      <c r="C120" s="35">
        <v>0</v>
      </c>
      <c r="D120" s="35">
        <v>0</v>
      </c>
      <c r="E120" s="35">
        <v>0</v>
      </c>
      <c r="F120" s="35">
        <v>0</v>
      </c>
      <c r="G120" s="35">
        <v>0</v>
      </c>
      <c r="H120" s="35">
        <v>0</v>
      </c>
      <c r="I120" s="35">
        <v>0</v>
      </c>
      <c r="J120" s="35">
        <v>0</v>
      </c>
      <c r="K120" s="33">
        <v>0</v>
      </c>
      <c r="M120" s="4"/>
      <c r="N120" s="4"/>
      <c r="O120" s="4"/>
      <c r="P120" s="4"/>
      <c r="Q120" s="4"/>
      <c r="R120" s="5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5" x14ac:dyDescent="0.25">
      <c r="A121" s="37" t="s">
        <v>86</v>
      </c>
      <c r="B121" s="35">
        <v>1</v>
      </c>
      <c r="C121" s="35">
        <v>0</v>
      </c>
      <c r="D121" s="35">
        <v>0</v>
      </c>
      <c r="E121" s="35">
        <v>0</v>
      </c>
      <c r="F121" s="35">
        <v>0</v>
      </c>
      <c r="G121" s="35">
        <v>0</v>
      </c>
      <c r="H121" s="35">
        <v>0</v>
      </c>
      <c r="I121" s="35">
        <v>0</v>
      </c>
      <c r="J121" s="35">
        <v>0</v>
      </c>
      <c r="K121" s="36">
        <v>0</v>
      </c>
      <c r="M121" s="4"/>
      <c r="N121" s="4"/>
      <c r="O121" s="4"/>
      <c r="P121" s="4"/>
      <c r="Q121" s="4"/>
      <c r="R121" s="5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5" x14ac:dyDescent="0.2">
      <c r="A122" s="37" t="s">
        <v>87</v>
      </c>
      <c r="B122" s="35">
        <v>0</v>
      </c>
      <c r="C122" s="35">
        <v>0</v>
      </c>
      <c r="D122" s="35">
        <v>0</v>
      </c>
      <c r="E122" s="35">
        <v>0</v>
      </c>
      <c r="F122" s="35">
        <v>0</v>
      </c>
      <c r="G122" s="35">
        <v>0</v>
      </c>
      <c r="H122" s="35">
        <v>0</v>
      </c>
      <c r="I122" s="35">
        <v>0</v>
      </c>
      <c r="J122" s="35">
        <v>0</v>
      </c>
      <c r="K122" s="33">
        <v>0</v>
      </c>
      <c r="M122" s="4"/>
      <c r="N122" s="4"/>
      <c r="O122" s="4"/>
      <c r="P122" s="4"/>
      <c r="Q122" s="4"/>
      <c r="R122" s="5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ht="15" x14ac:dyDescent="0.2">
      <c r="A123" s="37" t="s">
        <v>88</v>
      </c>
      <c r="B123" s="35">
        <v>0</v>
      </c>
      <c r="C123" s="35">
        <v>0</v>
      </c>
      <c r="D123" s="35">
        <v>0</v>
      </c>
      <c r="E123" s="35">
        <v>0</v>
      </c>
      <c r="F123" s="35">
        <v>0</v>
      </c>
      <c r="G123" s="35">
        <v>0</v>
      </c>
      <c r="H123" s="35">
        <v>0</v>
      </c>
      <c r="I123" s="35">
        <v>0</v>
      </c>
      <c r="J123" s="35">
        <v>0</v>
      </c>
      <c r="K123" s="33">
        <v>0</v>
      </c>
      <c r="M123" s="4"/>
      <c r="N123" s="4"/>
      <c r="O123" s="4"/>
      <c r="P123" s="4"/>
      <c r="Q123" s="4"/>
      <c r="R123" s="5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5" x14ac:dyDescent="0.2">
      <c r="A124" s="37" t="s">
        <v>89</v>
      </c>
      <c r="B124" s="35">
        <v>0</v>
      </c>
      <c r="C124" s="35">
        <v>0</v>
      </c>
      <c r="D124" s="35">
        <v>0</v>
      </c>
      <c r="E124" s="35">
        <v>0</v>
      </c>
      <c r="F124" s="35">
        <v>0</v>
      </c>
      <c r="G124" s="35">
        <v>0</v>
      </c>
      <c r="H124" s="35">
        <v>0</v>
      </c>
      <c r="I124" s="35">
        <v>0</v>
      </c>
      <c r="J124" s="35">
        <v>0</v>
      </c>
      <c r="K124" s="33">
        <v>0</v>
      </c>
      <c r="M124" s="4"/>
      <c r="N124" s="4"/>
      <c r="O124" s="4"/>
      <c r="P124" s="4"/>
      <c r="Q124" s="4"/>
      <c r="R124" s="5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ht="15" x14ac:dyDescent="0.2">
      <c r="A125" s="37" t="s">
        <v>90</v>
      </c>
      <c r="B125" s="35">
        <v>0</v>
      </c>
      <c r="C125" s="35">
        <v>0</v>
      </c>
      <c r="D125" s="35">
        <v>0</v>
      </c>
      <c r="E125" s="35">
        <v>0</v>
      </c>
      <c r="F125" s="35">
        <v>0</v>
      </c>
      <c r="G125" s="35">
        <v>0</v>
      </c>
      <c r="H125" s="35">
        <v>0</v>
      </c>
      <c r="I125" s="35">
        <v>0</v>
      </c>
      <c r="J125" s="35">
        <v>0</v>
      </c>
      <c r="K125" s="33">
        <v>0</v>
      </c>
      <c r="M125" s="4"/>
      <c r="N125" s="4"/>
      <c r="O125" s="4"/>
      <c r="P125" s="4"/>
      <c r="Q125" s="4"/>
      <c r="R125" s="5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5" x14ac:dyDescent="0.2">
      <c r="A126" s="37" t="s">
        <v>91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3">
        <v>0</v>
      </c>
      <c r="M126" s="4"/>
      <c r="N126" s="4"/>
      <c r="O126" s="4"/>
      <c r="P126" s="4"/>
      <c r="Q126" s="4"/>
      <c r="R126" s="5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5" x14ac:dyDescent="0.2">
      <c r="A127" s="37" t="s">
        <v>92</v>
      </c>
      <c r="B127" s="35">
        <v>0</v>
      </c>
      <c r="C127" s="35">
        <v>0</v>
      </c>
      <c r="D127" s="35">
        <v>0</v>
      </c>
      <c r="E127" s="35">
        <v>0</v>
      </c>
      <c r="F127" s="35">
        <v>0</v>
      </c>
      <c r="G127" s="35">
        <v>0</v>
      </c>
      <c r="H127" s="35">
        <v>0</v>
      </c>
      <c r="I127" s="35">
        <v>0</v>
      </c>
      <c r="J127" s="35">
        <v>0</v>
      </c>
      <c r="K127" s="33">
        <v>0</v>
      </c>
      <c r="M127" s="4"/>
      <c r="N127" s="4"/>
      <c r="O127" s="4"/>
      <c r="P127" s="4"/>
      <c r="Q127" s="4"/>
      <c r="R127" s="5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5" x14ac:dyDescent="0.2">
      <c r="A128" s="37" t="s">
        <v>93</v>
      </c>
      <c r="B128" s="35">
        <v>0</v>
      </c>
      <c r="C128" s="35">
        <v>0</v>
      </c>
      <c r="D128" s="35">
        <v>0</v>
      </c>
      <c r="E128" s="35">
        <v>0</v>
      </c>
      <c r="F128" s="35">
        <v>0</v>
      </c>
      <c r="G128" s="35">
        <v>0</v>
      </c>
      <c r="H128" s="35">
        <v>0</v>
      </c>
      <c r="I128" s="35">
        <v>0</v>
      </c>
      <c r="J128" s="35">
        <v>0</v>
      </c>
      <c r="K128" s="33">
        <v>0</v>
      </c>
      <c r="M128" s="4"/>
      <c r="N128" s="4"/>
      <c r="O128" s="4"/>
      <c r="P128" s="4"/>
      <c r="Q128" s="4"/>
      <c r="R128" s="5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5" x14ac:dyDescent="0.25">
      <c r="A129" s="37" t="s">
        <v>94</v>
      </c>
      <c r="B129" s="35">
        <v>0</v>
      </c>
      <c r="C129" s="35">
        <v>0</v>
      </c>
      <c r="D129" s="35">
        <v>0</v>
      </c>
      <c r="E129" s="35">
        <v>0</v>
      </c>
      <c r="F129" s="35">
        <v>0</v>
      </c>
      <c r="G129" s="35">
        <v>0</v>
      </c>
      <c r="H129" s="35">
        <v>0</v>
      </c>
      <c r="I129" s="35">
        <v>0</v>
      </c>
      <c r="J129" s="35">
        <v>0</v>
      </c>
      <c r="K129" s="36">
        <v>0</v>
      </c>
      <c r="M129" s="4"/>
      <c r="N129" s="4"/>
      <c r="O129" s="4"/>
      <c r="P129" s="4"/>
      <c r="Q129" s="4"/>
      <c r="R129" s="5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5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5" x14ac:dyDescent="0.2">
      <c r="A131" s="221" t="s">
        <v>95</v>
      </c>
      <c r="B131" s="230" t="s">
        <v>2</v>
      </c>
      <c r="C131" s="231"/>
      <c r="D131" s="231"/>
      <c r="E131" s="231"/>
      <c r="F131" s="231"/>
      <c r="G131" s="231"/>
      <c r="H131" s="231"/>
      <c r="I131" s="231"/>
      <c r="J131" s="231"/>
      <c r="K131" s="232"/>
      <c r="L131" s="64"/>
      <c r="M131" s="4"/>
      <c r="N131" s="4"/>
      <c r="O131" s="4"/>
      <c r="P131" s="4"/>
      <c r="Q131" s="4"/>
      <c r="R131" s="5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30" x14ac:dyDescent="0.2">
      <c r="A132" s="222"/>
      <c r="B132" s="129" t="s">
        <v>5</v>
      </c>
      <c r="C132" s="130" t="s">
        <v>6</v>
      </c>
      <c r="D132" s="130" t="s">
        <v>7</v>
      </c>
      <c r="E132" s="131" t="s">
        <v>8</v>
      </c>
      <c r="F132" s="132" t="s">
        <v>9</v>
      </c>
      <c r="G132" s="132" t="s">
        <v>10</v>
      </c>
      <c r="H132" s="133" t="s">
        <v>11</v>
      </c>
      <c r="I132" s="133" t="s">
        <v>12</v>
      </c>
      <c r="J132" s="134" t="s">
        <v>13</v>
      </c>
      <c r="K132" s="135" t="s">
        <v>14</v>
      </c>
      <c r="M132" s="4"/>
      <c r="N132" s="4"/>
      <c r="O132" s="4"/>
      <c r="P132" s="4"/>
      <c r="Q132" s="4"/>
      <c r="R132" s="5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5" x14ac:dyDescent="0.2">
      <c r="A133" s="34" t="s">
        <v>96</v>
      </c>
      <c r="B133" s="35">
        <v>0</v>
      </c>
      <c r="C133" s="35">
        <v>0</v>
      </c>
      <c r="D133" s="35">
        <v>0</v>
      </c>
      <c r="E133" s="35">
        <v>0</v>
      </c>
      <c r="F133" s="35">
        <v>0</v>
      </c>
      <c r="G133" s="35">
        <v>0</v>
      </c>
      <c r="H133" s="35">
        <v>0</v>
      </c>
      <c r="I133" s="35">
        <v>0</v>
      </c>
      <c r="J133" s="35">
        <v>0</v>
      </c>
      <c r="K133" s="53">
        <v>0</v>
      </c>
      <c r="M133" s="4"/>
      <c r="N133" s="4"/>
      <c r="O133" s="4"/>
      <c r="P133" s="4"/>
      <c r="Q133" s="4"/>
      <c r="R133" s="5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5" x14ac:dyDescent="0.2">
      <c r="A134" s="37" t="s">
        <v>97</v>
      </c>
      <c r="B134" s="35">
        <v>0</v>
      </c>
      <c r="C134" s="35">
        <v>0</v>
      </c>
      <c r="D134" s="35">
        <v>0</v>
      </c>
      <c r="E134" s="35">
        <v>0</v>
      </c>
      <c r="F134" s="35">
        <v>0</v>
      </c>
      <c r="G134" s="35">
        <v>0</v>
      </c>
      <c r="H134" s="35">
        <v>0</v>
      </c>
      <c r="I134" s="35">
        <v>0</v>
      </c>
      <c r="J134" s="35">
        <v>0</v>
      </c>
      <c r="K134" s="53">
        <v>0</v>
      </c>
      <c r="M134" s="4"/>
      <c r="N134" s="4"/>
      <c r="O134" s="4"/>
      <c r="P134" s="4"/>
      <c r="Q134" s="4"/>
      <c r="R134" s="5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5" x14ac:dyDescent="0.2">
      <c r="A135" s="34" t="s">
        <v>98</v>
      </c>
      <c r="B135" s="35">
        <v>0</v>
      </c>
      <c r="C135" s="35">
        <v>0</v>
      </c>
      <c r="D135" s="35">
        <v>0</v>
      </c>
      <c r="E135" s="35">
        <v>0</v>
      </c>
      <c r="F135" s="35">
        <v>0</v>
      </c>
      <c r="G135" s="35">
        <v>0</v>
      </c>
      <c r="H135" s="35">
        <v>0</v>
      </c>
      <c r="I135" s="35">
        <v>0</v>
      </c>
      <c r="J135" s="35">
        <v>0</v>
      </c>
      <c r="K135" s="53">
        <v>0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5" x14ac:dyDescent="0.2">
      <c r="A136" s="34" t="s">
        <v>99</v>
      </c>
      <c r="B136" s="35">
        <v>0</v>
      </c>
      <c r="C136" s="35">
        <v>0</v>
      </c>
      <c r="D136" s="35">
        <v>0</v>
      </c>
      <c r="E136" s="35">
        <v>0</v>
      </c>
      <c r="F136" s="35">
        <v>0</v>
      </c>
      <c r="G136" s="35">
        <v>0</v>
      </c>
      <c r="H136" s="35">
        <v>0</v>
      </c>
      <c r="I136" s="35">
        <v>0</v>
      </c>
      <c r="J136" s="35">
        <v>0</v>
      </c>
      <c r="K136" s="53">
        <v>0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5" x14ac:dyDescent="0.2">
      <c r="A137" s="34" t="s">
        <v>251</v>
      </c>
      <c r="B137" s="35">
        <v>0</v>
      </c>
      <c r="C137" s="35">
        <v>0</v>
      </c>
      <c r="D137" s="35">
        <v>0</v>
      </c>
      <c r="E137" s="35">
        <v>0</v>
      </c>
      <c r="F137" s="35">
        <v>0</v>
      </c>
      <c r="G137" s="35">
        <v>0</v>
      </c>
      <c r="H137" s="35">
        <v>0</v>
      </c>
      <c r="I137" s="35">
        <v>0</v>
      </c>
      <c r="J137" s="35">
        <v>0</v>
      </c>
      <c r="K137" s="53">
        <v>0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5" x14ac:dyDescent="0.2">
      <c r="A138" s="37" t="s">
        <v>100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53">
        <v>0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5" x14ac:dyDescent="0.2">
      <c r="A139" s="34" t="s">
        <v>101</v>
      </c>
      <c r="B139" s="35">
        <v>0</v>
      </c>
      <c r="C139" s="35">
        <v>0</v>
      </c>
      <c r="D139" s="35">
        <v>0</v>
      </c>
      <c r="E139" s="35">
        <v>0</v>
      </c>
      <c r="F139" s="35">
        <v>0</v>
      </c>
      <c r="G139" s="35">
        <v>0</v>
      </c>
      <c r="H139" s="35">
        <v>0</v>
      </c>
      <c r="I139" s="35">
        <v>0</v>
      </c>
      <c r="J139" s="35">
        <v>0</v>
      </c>
      <c r="K139" s="53">
        <v>0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5" x14ac:dyDescent="0.2">
      <c r="A140" s="34" t="s">
        <v>102</v>
      </c>
      <c r="B140" s="35">
        <v>1</v>
      </c>
      <c r="C140" s="35">
        <v>0</v>
      </c>
      <c r="D140" s="35">
        <v>1</v>
      </c>
      <c r="E140" s="35">
        <v>0</v>
      </c>
      <c r="F140" s="35">
        <v>0</v>
      </c>
      <c r="G140" s="35">
        <v>0</v>
      </c>
      <c r="H140" s="35">
        <v>0</v>
      </c>
      <c r="I140" s="35">
        <v>0</v>
      </c>
      <c r="J140" s="35">
        <v>0</v>
      </c>
      <c r="K140" s="53">
        <v>0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5" x14ac:dyDescent="0.2">
      <c r="A141" s="37" t="s">
        <v>103</v>
      </c>
      <c r="B141" s="35">
        <v>1</v>
      </c>
      <c r="C141" s="35">
        <v>0</v>
      </c>
      <c r="D141" s="35">
        <v>0</v>
      </c>
      <c r="E141" s="35">
        <v>0</v>
      </c>
      <c r="F141" s="35">
        <v>0</v>
      </c>
      <c r="G141" s="35">
        <v>0</v>
      </c>
      <c r="H141" s="35">
        <v>0</v>
      </c>
      <c r="I141" s="35">
        <v>1</v>
      </c>
      <c r="J141" s="35">
        <v>0</v>
      </c>
      <c r="K141" s="53">
        <v>0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5" x14ac:dyDescent="0.2">
      <c r="A142" s="34" t="s">
        <v>104</v>
      </c>
      <c r="B142" s="35">
        <v>0</v>
      </c>
      <c r="C142" s="35">
        <v>0</v>
      </c>
      <c r="D142" s="35">
        <v>0</v>
      </c>
      <c r="E142" s="35">
        <v>0</v>
      </c>
      <c r="F142" s="35">
        <v>0</v>
      </c>
      <c r="G142" s="35">
        <v>0</v>
      </c>
      <c r="H142" s="35">
        <v>0</v>
      </c>
      <c r="I142" s="35">
        <v>0</v>
      </c>
      <c r="J142" s="35">
        <v>0</v>
      </c>
      <c r="K142" s="53">
        <v>0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5" x14ac:dyDescent="0.2">
      <c r="A143" s="34" t="s">
        <v>105</v>
      </c>
      <c r="B143" s="35">
        <v>0</v>
      </c>
      <c r="C143" s="35">
        <v>0</v>
      </c>
      <c r="D143" s="35">
        <v>0</v>
      </c>
      <c r="E143" s="35">
        <v>0</v>
      </c>
      <c r="F143" s="35">
        <v>0</v>
      </c>
      <c r="G143" s="35">
        <v>0</v>
      </c>
      <c r="H143" s="35">
        <v>0</v>
      </c>
      <c r="I143" s="35">
        <v>0</v>
      </c>
      <c r="J143" s="35">
        <v>0</v>
      </c>
      <c r="K143" s="53">
        <v>0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5" x14ac:dyDescent="0.2">
      <c r="A144" s="39" t="s">
        <v>398</v>
      </c>
      <c r="B144" s="35">
        <v>111</v>
      </c>
      <c r="C144" s="35">
        <v>18</v>
      </c>
      <c r="D144" s="35">
        <v>44</v>
      </c>
      <c r="E144" s="35">
        <v>0</v>
      </c>
      <c r="F144" s="35">
        <v>5</v>
      </c>
      <c r="G144" s="35">
        <v>131</v>
      </c>
      <c r="H144" s="35">
        <v>1</v>
      </c>
      <c r="I144" s="35">
        <v>21</v>
      </c>
      <c r="J144" s="35">
        <v>1</v>
      </c>
      <c r="K144" s="53">
        <v>0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5" x14ac:dyDescent="0.2">
      <c r="A145" s="39" t="s">
        <v>106</v>
      </c>
      <c r="B145" s="35">
        <v>0</v>
      </c>
      <c r="C145" s="35">
        <v>0</v>
      </c>
      <c r="D145" s="35">
        <v>0</v>
      </c>
      <c r="E145" s="35">
        <v>0</v>
      </c>
      <c r="F145" s="35">
        <v>0</v>
      </c>
      <c r="G145" s="35">
        <v>0</v>
      </c>
      <c r="H145" s="35">
        <v>0</v>
      </c>
      <c r="I145" s="35">
        <v>0</v>
      </c>
      <c r="J145" s="35">
        <v>0</v>
      </c>
      <c r="K145" s="53">
        <v>0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5" x14ac:dyDescent="0.2">
      <c r="A146" s="34" t="s">
        <v>107</v>
      </c>
      <c r="B146" s="35">
        <v>0</v>
      </c>
      <c r="C146" s="35">
        <v>0</v>
      </c>
      <c r="D146" s="35">
        <v>0</v>
      </c>
      <c r="E146" s="35">
        <v>0</v>
      </c>
      <c r="F146" s="35">
        <v>0</v>
      </c>
      <c r="G146" s="35">
        <v>0</v>
      </c>
      <c r="H146" s="35">
        <v>0</v>
      </c>
      <c r="I146" s="35">
        <v>0</v>
      </c>
      <c r="J146" s="35">
        <v>0</v>
      </c>
      <c r="K146" s="53">
        <v>0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5" x14ac:dyDescent="0.2">
      <c r="A147" s="34" t="s">
        <v>108</v>
      </c>
      <c r="B147" s="35">
        <v>0</v>
      </c>
      <c r="C147" s="35">
        <v>0</v>
      </c>
      <c r="D147" s="35">
        <v>0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53">
        <v>0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5" x14ac:dyDescent="0.2">
      <c r="A148" s="34" t="s">
        <v>109</v>
      </c>
      <c r="B148" s="35">
        <v>0</v>
      </c>
      <c r="C148" s="35">
        <v>0</v>
      </c>
      <c r="D148" s="35">
        <v>0</v>
      </c>
      <c r="E148" s="35">
        <v>0</v>
      </c>
      <c r="F148" s="35">
        <v>0</v>
      </c>
      <c r="G148" s="35">
        <v>0</v>
      </c>
      <c r="H148" s="35">
        <v>0</v>
      </c>
      <c r="I148" s="35">
        <v>0</v>
      </c>
      <c r="J148" s="35">
        <v>0</v>
      </c>
      <c r="K148" s="53">
        <v>0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5" x14ac:dyDescent="0.2">
      <c r="A149" s="34" t="s">
        <v>110</v>
      </c>
      <c r="B149" s="35">
        <v>0</v>
      </c>
      <c r="C149" s="35">
        <v>0</v>
      </c>
      <c r="D149" s="35">
        <v>0</v>
      </c>
      <c r="E149" s="35">
        <v>0</v>
      </c>
      <c r="F149" s="35">
        <v>0</v>
      </c>
      <c r="G149" s="35">
        <v>0</v>
      </c>
      <c r="H149" s="35">
        <v>0</v>
      </c>
      <c r="I149" s="35">
        <v>0</v>
      </c>
      <c r="J149" s="35">
        <v>0</v>
      </c>
      <c r="K149" s="53">
        <v>0</v>
      </c>
      <c r="M149" s="4"/>
      <c r="N149" s="4"/>
      <c r="O149" s="4"/>
      <c r="P149" s="4"/>
      <c r="Q149" s="4"/>
      <c r="R149" s="5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ht="15" x14ac:dyDescent="0.2">
      <c r="A150" s="34" t="s">
        <v>111</v>
      </c>
      <c r="B150" s="35">
        <v>2</v>
      </c>
      <c r="C150" s="35">
        <v>0</v>
      </c>
      <c r="D150" s="35">
        <v>1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53">
        <v>0</v>
      </c>
      <c r="M150" s="4"/>
      <c r="N150" s="4"/>
      <c r="O150" s="4"/>
      <c r="P150" s="4"/>
      <c r="Q150" s="4"/>
      <c r="R150" s="5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5" x14ac:dyDescent="0.2">
      <c r="A151" s="34" t="s">
        <v>112</v>
      </c>
      <c r="B151" s="35">
        <v>1</v>
      </c>
      <c r="C151" s="35">
        <v>0</v>
      </c>
      <c r="D151" s="35">
        <v>0</v>
      </c>
      <c r="E151" s="35">
        <v>0</v>
      </c>
      <c r="F151" s="35">
        <v>0</v>
      </c>
      <c r="G151" s="35">
        <v>0</v>
      </c>
      <c r="H151" s="35">
        <v>0</v>
      </c>
      <c r="I151" s="35">
        <v>0</v>
      </c>
      <c r="J151" s="35">
        <v>0</v>
      </c>
      <c r="K151" s="53">
        <v>0</v>
      </c>
      <c r="M151" s="4"/>
      <c r="N151" s="4"/>
      <c r="O151" s="4"/>
      <c r="P151" s="4"/>
      <c r="Q151" s="4"/>
      <c r="R151" s="5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5" x14ac:dyDescent="0.2">
      <c r="A152" s="34" t="s">
        <v>113</v>
      </c>
      <c r="B152" s="35">
        <v>0</v>
      </c>
      <c r="C152" s="35">
        <v>0</v>
      </c>
      <c r="D152" s="35">
        <v>0</v>
      </c>
      <c r="E152" s="35">
        <v>0</v>
      </c>
      <c r="F152" s="35">
        <v>0</v>
      </c>
      <c r="G152" s="35">
        <v>0</v>
      </c>
      <c r="H152" s="35">
        <v>0</v>
      </c>
      <c r="I152" s="35">
        <v>0</v>
      </c>
      <c r="J152" s="35">
        <v>0</v>
      </c>
      <c r="K152" s="53">
        <v>0</v>
      </c>
      <c r="M152" s="4"/>
      <c r="N152" s="4"/>
      <c r="O152" s="4"/>
      <c r="P152" s="4"/>
      <c r="Q152" s="4"/>
      <c r="R152" s="5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ht="15" x14ac:dyDescent="0.2">
      <c r="A153" s="34" t="s">
        <v>114</v>
      </c>
      <c r="B153" s="35">
        <v>0</v>
      </c>
      <c r="C153" s="35">
        <v>0</v>
      </c>
      <c r="D153" s="35">
        <v>0</v>
      </c>
      <c r="E153" s="35">
        <v>0</v>
      </c>
      <c r="F153" s="35">
        <v>0</v>
      </c>
      <c r="G153" s="35">
        <v>0</v>
      </c>
      <c r="H153" s="35">
        <v>0</v>
      </c>
      <c r="I153" s="35">
        <v>0</v>
      </c>
      <c r="J153" s="35">
        <v>0</v>
      </c>
      <c r="K153" s="53">
        <v>0</v>
      </c>
      <c r="M153" s="4"/>
      <c r="N153" s="4"/>
      <c r="O153" s="4"/>
      <c r="P153" s="4"/>
      <c r="Q153" s="4"/>
      <c r="R153" s="5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5" x14ac:dyDescent="0.2">
      <c r="A154" s="34" t="s">
        <v>115</v>
      </c>
      <c r="B154" s="35">
        <v>0</v>
      </c>
      <c r="C154" s="35">
        <v>0</v>
      </c>
      <c r="D154" s="35">
        <v>0</v>
      </c>
      <c r="E154" s="35">
        <v>0</v>
      </c>
      <c r="F154" s="35">
        <v>0</v>
      </c>
      <c r="G154" s="35">
        <v>0</v>
      </c>
      <c r="H154" s="35">
        <v>0</v>
      </c>
      <c r="I154" s="35">
        <v>0</v>
      </c>
      <c r="J154" s="35">
        <v>0</v>
      </c>
      <c r="K154" s="53">
        <v>0</v>
      </c>
      <c r="M154" s="4"/>
      <c r="N154" s="4"/>
      <c r="O154" s="4"/>
      <c r="P154" s="4"/>
      <c r="Q154" s="4"/>
      <c r="R154" s="5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5" x14ac:dyDescent="0.2">
      <c r="A155" s="34" t="s">
        <v>116</v>
      </c>
      <c r="B155" s="35">
        <v>0</v>
      </c>
      <c r="C155" s="35">
        <v>0</v>
      </c>
      <c r="D155" s="35">
        <v>0</v>
      </c>
      <c r="E155" s="35">
        <v>0</v>
      </c>
      <c r="F155" s="35">
        <v>0</v>
      </c>
      <c r="G155" s="35">
        <v>0</v>
      </c>
      <c r="H155" s="35">
        <v>0</v>
      </c>
      <c r="I155" s="35">
        <v>0</v>
      </c>
      <c r="J155" s="35">
        <v>0</v>
      </c>
      <c r="K155" s="53">
        <v>0</v>
      </c>
      <c r="M155" s="4"/>
      <c r="N155" s="4"/>
      <c r="O155" s="4"/>
      <c r="P155" s="4"/>
      <c r="Q155" s="4"/>
      <c r="R155" s="5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5" x14ac:dyDescent="0.2">
      <c r="A156" s="34" t="s">
        <v>117</v>
      </c>
      <c r="B156" s="35">
        <v>0</v>
      </c>
      <c r="C156" s="35">
        <v>0</v>
      </c>
      <c r="D156" s="35">
        <v>0</v>
      </c>
      <c r="E156" s="35">
        <v>0</v>
      </c>
      <c r="F156" s="35">
        <v>0</v>
      </c>
      <c r="G156" s="35">
        <v>0</v>
      </c>
      <c r="H156" s="35">
        <v>0</v>
      </c>
      <c r="I156" s="35">
        <v>0</v>
      </c>
      <c r="J156" s="35">
        <v>0</v>
      </c>
      <c r="K156" s="53">
        <v>0</v>
      </c>
      <c r="M156" s="4"/>
      <c r="N156" s="4"/>
      <c r="O156" s="4"/>
      <c r="P156" s="4"/>
      <c r="Q156" s="4"/>
      <c r="R156" s="5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5" x14ac:dyDescent="0.2">
      <c r="A157" s="34" t="s">
        <v>118</v>
      </c>
      <c r="B157" s="35">
        <v>41</v>
      </c>
      <c r="C157" s="35">
        <v>3</v>
      </c>
      <c r="D157" s="35">
        <v>109</v>
      </c>
      <c r="E157" s="35">
        <v>0</v>
      </c>
      <c r="F157" s="35">
        <v>3</v>
      </c>
      <c r="G157" s="35">
        <v>74</v>
      </c>
      <c r="H157" s="35">
        <v>4</v>
      </c>
      <c r="I157" s="35">
        <v>12</v>
      </c>
      <c r="J157" s="35">
        <v>7</v>
      </c>
      <c r="K157" s="53">
        <v>0</v>
      </c>
      <c r="M157" s="4"/>
      <c r="N157" s="4"/>
      <c r="O157" s="4"/>
      <c r="P157" s="4"/>
      <c r="Q157" s="4"/>
      <c r="R157" s="5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5" x14ac:dyDescent="0.2">
      <c r="A158" s="34" t="s">
        <v>119</v>
      </c>
      <c r="B158" s="35">
        <v>39</v>
      </c>
      <c r="C158" s="35">
        <v>2</v>
      </c>
      <c r="D158" s="35">
        <v>107</v>
      </c>
      <c r="E158" s="35">
        <v>0</v>
      </c>
      <c r="F158" s="35">
        <v>1</v>
      </c>
      <c r="G158" s="35">
        <v>31</v>
      </c>
      <c r="H158" s="35">
        <v>3</v>
      </c>
      <c r="I158" s="35">
        <v>61</v>
      </c>
      <c r="J158" s="35">
        <v>19</v>
      </c>
      <c r="K158" s="53">
        <v>0</v>
      </c>
      <c r="M158" s="4"/>
      <c r="N158" s="4"/>
      <c r="O158" s="4"/>
      <c r="P158" s="4"/>
      <c r="Q158" s="4"/>
      <c r="R158" s="5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5" x14ac:dyDescent="0.2">
      <c r="A159" s="34" t="s">
        <v>120</v>
      </c>
      <c r="B159" s="35">
        <v>821</v>
      </c>
      <c r="C159" s="35">
        <v>98</v>
      </c>
      <c r="D159" s="35">
        <v>1537</v>
      </c>
      <c r="E159" s="35">
        <v>0</v>
      </c>
      <c r="F159" s="35">
        <v>61</v>
      </c>
      <c r="G159" s="35">
        <v>847</v>
      </c>
      <c r="H159" s="35">
        <v>49</v>
      </c>
      <c r="I159" s="35">
        <v>479</v>
      </c>
      <c r="J159" s="35">
        <v>65</v>
      </c>
      <c r="K159" s="53">
        <v>0</v>
      </c>
      <c r="M159" s="4"/>
      <c r="N159" s="4"/>
      <c r="O159" s="4"/>
      <c r="P159" s="4"/>
      <c r="Q159" s="4"/>
      <c r="R159" s="5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5" x14ac:dyDescent="0.2">
      <c r="A160" s="34" t="s">
        <v>121</v>
      </c>
      <c r="B160" s="35">
        <v>69</v>
      </c>
      <c r="C160" s="35">
        <v>1</v>
      </c>
      <c r="D160" s="35">
        <v>102</v>
      </c>
      <c r="E160" s="35">
        <v>0</v>
      </c>
      <c r="F160" s="35">
        <v>6</v>
      </c>
      <c r="G160" s="35">
        <v>105</v>
      </c>
      <c r="H160" s="35">
        <v>5</v>
      </c>
      <c r="I160" s="35">
        <v>30</v>
      </c>
      <c r="J160" s="35">
        <v>7</v>
      </c>
      <c r="K160" s="53">
        <v>0</v>
      </c>
      <c r="M160" s="4"/>
      <c r="N160" s="4"/>
      <c r="O160" s="4"/>
      <c r="P160" s="4"/>
      <c r="Q160" s="4"/>
      <c r="R160" s="5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5" x14ac:dyDescent="0.2">
      <c r="A161" s="34" t="s">
        <v>122</v>
      </c>
      <c r="B161" s="35">
        <v>0</v>
      </c>
      <c r="C161" s="35">
        <v>0</v>
      </c>
      <c r="D161" s="35">
        <v>0</v>
      </c>
      <c r="E161" s="35">
        <v>0</v>
      </c>
      <c r="F161" s="35">
        <v>0</v>
      </c>
      <c r="G161" s="35">
        <v>0</v>
      </c>
      <c r="H161" s="35">
        <v>0</v>
      </c>
      <c r="I161" s="35">
        <v>0</v>
      </c>
      <c r="J161" s="35">
        <v>0</v>
      </c>
      <c r="K161" s="53">
        <v>0</v>
      </c>
      <c r="M161" s="4"/>
      <c r="N161" s="4"/>
      <c r="O161" s="4"/>
      <c r="P161" s="4"/>
      <c r="Q161" s="4"/>
      <c r="R161" s="5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ht="15" x14ac:dyDescent="0.2">
      <c r="A162" s="34" t="s">
        <v>230</v>
      </c>
      <c r="B162" s="35">
        <v>3</v>
      </c>
      <c r="C162" s="35">
        <v>0</v>
      </c>
      <c r="D162" s="35">
        <v>1</v>
      </c>
      <c r="E162" s="35">
        <v>0</v>
      </c>
      <c r="F162" s="35">
        <v>1</v>
      </c>
      <c r="G162" s="35">
        <v>7</v>
      </c>
      <c r="H162" s="35">
        <v>0</v>
      </c>
      <c r="I162" s="35">
        <v>1</v>
      </c>
      <c r="J162" s="35">
        <v>0</v>
      </c>
      <c r="K162" s="53">
        <v>0</v>
      </c>
      <c r="M162" s="4"/>
      <c r="N162" s="4"/>
      <c r="O162" s="4"/>
      <c r="P162" s="4"/>
      <c r="Q162" s="4"/>
      <c r="R162" s="5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ht="15" x14ac:dyDescent="0.2">
      <c r="A163" s="34" t="s">
        <v>231</v>
      </c>
      <c r="B163" s="35">
        <v>175</v>
      </c>
      <c r="C163" s="35">
        <v>18</v>
      </c>
      <c r="D163" s="35">
        <v>165</v>
      </c>
      <c r="E163" s="35">
        <v>0</v>
      </c>
      <c r="F163" s="35">
        <v>11</v>
      </c>
      <c r="G163" s="35">
        <v>174</v>
      </c>
      <c r="H163" s="35">
        <v>15</v>
      </c>
      <c r="I163" s="35">
        <v>243</v>
      </c>
      <c r="J163" s="35">
        <v>9</v>
      </c>
      <c r="K163" s="53">
        <v>0</v>
      </c>
      <c r="M163" s="4"/>
      <c r="N163" s="4"/>
      <c r="O163" s="4"/>
      <c r="P163" s="4"/>
      <c r="Q163" s="4"/>
      <c r="R163" s="5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5" x14ac:dyDescent="0.2">
      <c r="A164" s="34" t="s">
        <v>232</v>
      </c>
      <c r="B164" s="35">
        <v>70</v>
      </c>
      <c r="C164" s="35">
        <v>1</v>
      </c>
      <c r="D164" s="35">
        <v>44</v>
      </c>
      <c r="E164" s="35">
        <v>0</v>
      </c>
      <c r="F164" s="35">
        <v>4</v>
      </c>
      <c r="G164" s="35">
        <v>61</v>
      </c>
      <c r="H164" s="35">
        <v>4</v>
      </c>
      <c r="I164" s="35">
        <v>48</v>
      </c>
      <c r="J164" s="35">
        <v>5</v>
      </c>
      <c r="K164" s="53">
        <v>0</v>
      </c>
      <c r="M164" s="4"/>
      <c r="N164" s="4"/>
      <c r="O164" s="4"/>
      <c r="P164" s="4"/>
      <c r="Q164" s="4"/>
      <c r="R164" s="5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5" x14ac:dyDescent="0.2">
      <c r="A165" s="34" t="s">
        <v>233</v>
      </c>
      <c r="B165" s="35">
        <v>210</v>
      </c>
      <c r="C165" s="35">
        <v>4</v>
      </c>
      <c r="D165" s="35">
        <v>121</v>
      </c>
      <c r="E165" s="35">
        <v>0</v>
      </c>
      <c r="F165" s="35">
        <v>11</v>
      </c>
      <c r="G165" s="35">
        <v>75</v>
      </c>
      <c r="H165" s="35">
        <v>34</v>
      </c>
      <c r="I165" s="35">
        <v>753</v>
      </c>
      <c r="J165" s="35">
        <v>5</v>
      </c>
      <c r="K165" s="53">
        <v>0</v>
      </c>
      <c r="M165" s="4"/>
      <c r="N165" s="4"/>
      <c r="O165" s="4"/>
      <c r="P165" s="4"/>
      <c r="Q165" s="4"/>
      <c r="R165" s="5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5" x14ac:dyDescent="0.2">
      <c r="A166" s="34" t="s">
        <v>234</v>
      </c>
      <c r="B166" s="35">
        <v>9</v>
      </c>
      <c r="C166" s="35">
        <v>1</v>
      </c>
      <c r="D166" s="35">
        <v>6</v>
      </c>
      <c r="E166" s="35">
        <v>0</v>
      </c>
      <c r="F166" s="35">
        <v>2</v>
      </c>
      <c r="G166" s="35">
        <v>6</v>
      </c>
      <c r="H166" s="35">
        <v>1</v>
      </c>
      <c r="I166" s="35">
        <v>1</v>
      </c>
      <c r="J166" s="35">
        <v>5</v>
      </c>
      <c r="K166" s="53">
        <v>0</v>
      </c>
      <c r="M166" s="4"/>
      <c r="N166" s="4"/>
      <c r="O166" s="4"/>
      <c r="P166" s="4"/>
      <c r="Q166" s="4"/>
      <c r="R166" s="5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5" x14ac:dyDescent="0.2">
      <c r="A167" s="34" t="s">
        <v>235</v>
      </c>
      <c r="B167" s="35">
        <v>43</v>
      </c>
      <c r="C167" s="35">
        <v>1</v>
      </c>
      <c r="D167" s="35">
        <v>27</v>
      </c>
      <c r="E167" s="35">
        <v>0</v>
      </c>
      <c r="F167" s="35">
        <v>0</v>
      </c>
      <c r="G167" s="35">
        <v>4</v>
      </c>
      <c r="H167" s="35">
        <v>4</v>
      </c>
      <c r="I167" s="35">
        <v>45</v>
      </c>
      <c r="J167" s="35">
        <v>0</v>
      </c>
      <c r="K167" s="53">
        <v>0</v>
      </c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ht="15" x14ac:dyDescent="0.2">
      <c r="A168" s="34" t="s">
        <v>236</v>
      </c>
      <c r="B168" s="35">
        <v>6</v>
      </c>
      <c r="C168" s="35">
        <v>1</v>
      </c>
      <c r="D168" s="35">
        <v>9</v>
      </c>
      <c r="E168" s="35">
        <v>0</v>
      </c>
      <c r="F168" s="35">
        <v>0</v>
      </c>
      <c r="G168" s="35">
        <v>3</v>
      </c>
      <c r="H168" s="35">
        <v>2</v>
      </c>
      <c r="I168" s="35">
        <v>5</v>
      </c>
      <c r="J168" s="35">
        <v>0</v>
      </c>
      <c r="K168" s="53">
        <v>0</v>
      </c>
      <c r="M168" s="4"/>
      <c r="N168" s="4"/>
      <c r="O168" s="4"/>
      <c r="P168" s="4"/>
      <c r="Q168" s="4"/>
      <c r="R168" s="5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5" x14ac:dyDescent="0.2">
      <c r="A169" s="34" t="s">
        <v>237</v>
      </c>
      <c r="B169" s="35">
        <v>131</v>
      </c>
      <c r="C169" s="35">
        <v>8</v>
      </c>
      <c r="D169" s="35">
        <v>105</v>
      </c>
      <c r="E169" s="35">
        <v>2</v>
      </c>
      <c r="F169" s="35">
        <v>23</v>
      </c>
      <c r="G169" s="35">
        <v>163</v>
      </c>
      <c r="H169" s="35">
        <v>8</v>
      </c>
      <c r="I169" s="35">
        <v>116</v>
      </c>
      <c r="J169" s="35">
        <v>13</v>
      </c>
      <c r="K169" s="53">
        <v>0</v>
      </c>
      <c r="M169" s="4"/>
      <c r="N169" s="4"/>
      <c r="O169" s="4"/>
      <c r="P169" s="4"/>
      <c r="Q169" s="4"/>
      <c r="R169" s="5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5" x14ac:dyDescent="0.2">
      <c r="A170" s="34" t="s">
        <v>238</v>
      </c>
      <c r="B170" s="35">
        <v>0</v>
      </c>
      <c r="C170" s="35">
        <v>0</v>
      </c>
      <c r="D170" s="35">
        <v>1</v>
      </c>
      <c r="E170" s="35">
        <v>0</v>
      </c>
      <c r="F170" s="35">
        <v>0</v>
      </c>
      <c r="G170" s="35">
        <v>0</v>
      </c>
      <c r="H170" s="35">
        <v>0</v>
      </c>
      <c r="I170" s="35">
        <v>0</v>
      </c>
      <c r="J170" s="35">
        <v>0</v>
      </c>
      <c r="K170" s="53">
        <v>0</v>
      </c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5" x14ac:dyDescent="0.2">
      <c r="A171" s="34" t="s">
        <v>239</v>
      </c>
      <c r="B171" s="35">
        <v>21</v>
      </c>
      <c r="C171" s="35">
        <v>2</v>
      </c>
      <c r="D171" s="35">
        <v>12</v>
      </c>
      <c r="E171" s="35">
        <v>0</v>
      </c>
      <c r="F171" s="35">
        <v>0</v>
      </c>
      <c r="G171" s="35">
        <v>14</v>
      </c>
      <c r="H171" s="35">
        <v>2</v>
      </c>
      <c r="I171" s="35">
        <v>27</v>
      </c>
      <c r="J171" s="35">
        <v>1</v>
      </c>
      <c r="K171" s="53">
        <v>0</v>
      </c>
      <c r="M171" s="4"/>
      <c r="N171" s="4"/>
      <c r="O171" s="4"/>
      <c r="P171" s="4"/>
      <c r="Q171" s="4"/>
      <c r="R171" s="5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5" x14ac:dyDescent="0.2">
      <c r="A172" s="34" t="s">
        <v>123</v>
      </c>
      <c r="B172" s="35">
        <v>0</v>
      </c>
      <c r="C172" s="35">
        <v>0</v>
      </c>
      <c r="D172" s="35">
        <v>0</v>
      </c>
      <c r="E172" s="35">
        <v>0</v>
      </c>
      <c r="F172" s="35">
        <v>0</v>
      </c>
      <c r="G172" s="35">
        <v>0</v>
      </c>
      <c r="H172" s="35">
        <v>0</v>
      </c>
      <c r="I172" s="35">
        <v>0</v>
      </c>
      <c r="J172" s="35">
        <v>0</v>
      </c>
      <c r="K172" s="53">
        <v>0</v>
      </c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5" x14ac:dyDescent="0.2">
      <c r="A173" s="34" t="s">
        <v>124</v>
      </c>
      <c r="B173" s="35">
        <v>0</v>
      </c>
      <c r="C173" s="35">
        <v>0</v>
      </c>
      <c r="D173" s="35">
        <v>0</v>
      </c>
      <c r="E173" s="35">
        <v>0</v>
      </c>
      <c r="F173" s="35">
        <v>0</v>
      </c>
      <c r="G173" s="35">
        <v>0</v>
      </c>
      <c r="H173" s="35">
        <v>0</v>
      </c>
      <c r="I173" s="35">
        <v>0</v>
      </c>
      <c r="J173" s="35">
        <v>0</v>
      </c>
      <c r="K173" s="53">
        <v>0</v>
      </c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5" x14ac:dyDescent="0.2">
      <c r="A174" s="34" t="s">
        <v>125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53">
        <v>0</v>
      </c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5" x14ac:dyDescent="0.2">
      <c r="A175" s="34" t="s">
        <v>126</v>
      </c>
      <c r="B175" s="35">
        <v>0</v>
      </c>
      <c r="C175" s="35">
        <v>0</v>
      </c>
      <c r="D175" s="35">
        <v>0</v>
      </c>
      <c r="E175" s="35">
        <v>0</v>
      </c>
      <c r="F175" s="35">
        <v>0</v>
      </c>
      <c r="G175" s="35">
        <v>0</v>
      </c>
      <c r="H175" s="35">
        <v>0</v>
      </c>
      <c r="I175" s="35">
        <v>0</v>
      </c>
      <c r="J175" s="35">
        <v>0</v>
      </c>
      <c r="K175" s="53">
        <v>0</v>
      </c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5" x14ac:dyDescent="0.2">
      <c r="A176" s="34" t="s">
        <v>127</v>
      </c>
      <c r="B176" s="35">
        <v>0</v>
      </c>
      <c r="C176" s="35">
        <v>0</v>
      </c>
      <c r="D176" s="35">
        <v>0</v>
      </c>
      <c r="E176" s="35">
        <v>0</v>
      </c>
      <c r="F176" s="35">
        <v>0</v>
      </c>
      <c r="G176" s="35">
        <v>0</v>
      </c>
      <c r="H176" s="35">
        <v>0</v>
      </c>
      <c r="I176" s="35">
        <v>0</v>
      </c>
      <c r="J176" s="35">
        <v>0</v>
      </c>
      <c r="K176" s="53">
        <v>0</v>
      </c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5" x14ac:dyDescent="0.2">
      <c r="A177" s="34" t="s">
        <v>128</v>
      </c>
      <c r="B177" s="35">
        <v>2</v>
      </c>
      <c r="C177" s="35">
        <v>0</v>
      </c>
      <c r="D177" s="35">
        <v>1</v>
      </c>
      <c r="E177" s="35">
        <v>0</v>
      </c>
      <c r="F177" s="35">
        <v>0</v>
      </c>
      <c r="G177" s="35">
        <v>0</v>
      </c>
      <c r="H177" s="35">
        <v>0</v>
      </c>
      <c r="I177" s="35">
        <v>0</v>
      </c>
      <c r="J177" s="35">
        <v>0</v>
      </c>
      <c r="K177" s="53">
        <v>0</v>
      </c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ht="15" x14ac:dyDescent="0.2">
      <c r="A178" s="34" t="s">
        <v>129</v>
      </c>
      <c r="B178" s="35">
        <v>0</v>
      </c>
      <c r="C178" s="35">
        <v>0</v>
      </c>
      <c r="D178" s="35">
        <v>0</v>
      </c>
      <c r="E178" s="35">
        <v>0</v>
      </c>
      <c r="F178" s="35">
        <v>0</v>
      </c>
      <c r="G178" s="35">
        <v>0</v>
      </c>
      <c r="H178" s="35">
        <v>0</v>
      </c>
      <c r="I178" s="35">
        <v>0</v>
      </c>
      <c r="J178" s="35">
        <v>0</v>
      </c>
      <c r="K178" s="53">
        <v>0</v>
      </c>
      <c r="M178" s="4"/>
      <c r="N178" s="4"/>
      <c r="O178" s="4"/>
      <c r="P178" s="4"/>
      <c r="Q178" s="4"/>
      <c r="R178" s="5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5" x14ac:dyDescent="0.2">
      <c r="A179" s="34" t="s">
        <v>130</v>
      </c>
      <c r="B179" s="35">
        <v>3</v>
      </c>
      <c r="C179" s="35">
        <v>0</v>
      </c>
      <c r="D179" s="35">
        <v>0</v>
      </c>
      <c r="E179" s="35">
        <v>0</v>
      </c>
      <c r="F179" s="35">
        <v>0</v>
      </c>
      <c r="G179" s="35">
        <v>0</v>
      </c>
      <c r="H179" s="35">
        <v>0</v>
      </c>
      <c r="I179" s="35">
        <v>0</v>
      </c>
      <c r="J179" s="35">
        <v>0</v>
      </c>
      <c r="K179" s="53">
        <v>0</v>
      </c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ht="15" x14ac:dyDescent="0.2">
      <c r="A180" s="34" t="s">
        <v>131</v>
      </c>
      <c r="B180" s="35">
        <v>0</v>
      </c>
      <c r="C180" s="35">
        <v>0</v>
      </c>
      <c r="D180" s="35">
        <v>0</v>
      </c>
      <c r="E180" s="35">
        <v>0</v>
      </c>
      <c r="F180" s="35">
        <v>0</v>
      </c>
      <c r="G180" s="35">
        <v>0</v>
      </c>
      <c r="H180" s="35">
        <v>0</v>
      </c>
      <c r="I180" s="35">
        <v>0</v>
      </c>
      <c r="J180" s="35">
        <v>0</v>
      </c>
      <c r="K180" s="53">
        <v>0</v>
      </c>
      <c r="M180" s="4"/>
      <c r="N180" s="4"/>
      <c r="O180" s="4"/>
      <c r="P180" s="4"/>
      <c r="Q180" s="4"/>
      <c r="R180" s="5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5" x14ac:dyDescent="0.2">
      <c r="A181" s="34" t="s">
        <v>132</v>
      </c>
      <c r="B181" s="35">
        <v>0</v>
      </c>
      <c r="C181" s="35">
        <v>0</v>
      </c>
      <c r="D181" s="35">
        <v>0</v>
      </c>
      <c r="E181" s="35">
        <v>0</v>
      </c>
      <c r="F181" s="35">
        <v>0</v>
      </c>
      <c r="G181" s="35">
        <v>1</v>
      </c>
      <c r="H181" s="35">
        <v>0</v>
      </c>
      <c r="I181" s="35">
        <v>0</v>
      </c>
      <c r="J181" s="35">
        <v>0</v>
      </c>
      <c r="K181" s="53">
        <v>0</v>
      </c>
      <c r="M181" s="4"/>
      <c r="N181" s="4"/>
      <c r="O181" s="4"/>
      <c r="P181" s="4"/>
      <c r="Q181" s="4"/>
      <c r="R181" s="5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5" x14ac:dyDescent="0.2">
      <c r="A182" s="34" t="s">
        <v>133</v>
      </c>
      <c r="B182" s="35">
        <v>0</v>
      </c>
      <c r="C182" s="35">
        <v>0</v>
      </c>
      <c r="D182" s="35">
        <v>0</v>
      </c>
      <c r="E182" s="35">
        <v>0</v>
      </c>
      <c r="F182" s="35">
        <v>0</v>
      </c>
      <c r="G182" s="35">
        <v>0</v>
      </c>
      <c r="H182" s="35">
        <v>0</v>
      </c>
      <c r="I182" s="35">
        <v>0</v>
      </c>
      <c r="J182" s="35">
        <v>0</v>
      </c>
      <c r="K182" s="53">
        <v>0</v>
      </c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5" x14ac:dyDescent="0.2">
      <c r="A183" s="34" t="s">
        <v>134</v>
      </c>
      <c r="B183" s="35">
        <v>0</v>
      </c>
      <c r="C183" s="35">
        <v>0</v>
      </c>
      <c r="D183" s="35">
        <v>0</v>
      </c>
      <c r="E183" s="35">
        <v>0</v>
      </c>
      <c r="F183" s="35">
        <v>0</v>
      </c>
      <c r="G183" s="35">
        <v>0</v>
      </c>
      <c r="H183" s="35">
        <v>0</v>
      </c>
      <c r="I183" s="35">
        <v>0</v>
      </c>
      <c r="J183" s="35">
        <v>0</v>
      </c>
      <c r="K183" s="53">
        <v>0</v>
      </c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5" x14ac:dyDescent="0.2">
      <c r="A184" s="34" t="s">
        <v>135</v>
      </c>
      <c r="B184" s="35">
        <v>1</v>
      </c>
      <c r="C184" s="35">
        <v>0</v>
      </c>
      <c r="D184" s="35">
        <v>3</v>
      </c>
      <c r="E184" s="35">
        <v>0</v>
      </c>
      <c r="F184" s="35">
        <v>0</v>
      </c>
      <c r="G184" s="35">
        <v>3</v>
      </c>
      <c r="H184" s="35">
        <v>0</v>
      </c>
      <c r="I184" s="35">
        <v>0</v>
      </c>
      <c r="J184" s="35">
        <v>0</v>
      </c>
      <c r="K184" s="53">
        <v>0</v>
      </c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ht="15" x14ac:dyDescent="0.2">
      <c r="A185" s="34" t="s">
        <v>136</v>
      </c>
      <c r="B185" s="35">
        <v>3</v>
      </c>
      <c r="C185" s="35">
        <v>0</v>
      </c>
      <c r="D185" s="35">
        <v>3</v>
      </c>
      <c r="E185" s="35">
        <v>0</v>
      </c>
      <c r="F185" s="35">
        <v>0</v>
      </c>
      <c r="G185" s="35">
        <v>0</v>
      </c>
      <c r="H185" s="35">
        <v>0</v>
      </c>
      <c r="I185" s="35">
        <v>4</v>
      </c>
      <c r="J185" s="35">
        <v>0</v>
      </c>
      <c r="K185" s="53">
        <v>0</v>
      </c>
      <c r="M185" s="4"/>
      <c r="N185" s="4"/>
      <c r="O185" s="4"/>
      <c r="P185" s="4"/>
      <c r="Q185" s="4"/>
      <c r="R185" s="5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5" x14ac:dyDescent="0.2">
      <c r="A186" s="34" t="s">
        <v>137</v>
      </c>
      <c r="B186" s="35">
        <v>1</v>
      </c>
      <c r="C186" s="35">
        <v>0</v>
      </c>
      <c r="D186" s="35">
        <v>3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53">
        <v>0</v>
      </c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5" x14ac:dyDescent="0.2">
      <c r="A187" s="34" t="s">
        <v>138</v>
      </c>
      <c r="B187" s="35">
        <v>0</v>
      </c>
      <c r="C187" s="35">
        <v>0</v>
      </c>
      <c r="D187" s="35">
        <v>0</v>
      </c>
      <c r="E187" s="35">
        <v>0</v>
      </c>
      <c r="F187" s="35">
        <v>0</v>
      </c>
      <c r="G187" s="35">
        <v>0</v>
      </c>
      <c r="H187" s="35">
        <v>0</v>
      </c>
      <c r="I187" s="35">
        <v>0</v>
      </c>
      <c r="J187" s="35">
        <v>0</v>
      </c>
      <c r="K187" s="53">
        <v>0</v>
      </c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ht="15" x14ac:dyDescent="0.2">
      <c r="A188" s="34" t="s">
        <v>139</v>
      </c>
      <c r="B188" s="35">
        <v>34</v>
      </c>
      <c r="C188" s="35">
        <v>2</v>
      </c>
      <c r="D188" s="35">
        <v>52</v>
      </c>
      <c r="E188" s="35">
        <v>0</v>
      </c>
      <c r="F188" s="35">
        <v>0</v>
      </c>
      <c r="G188" s="35">
        <v>0</v>
      </c>
      <c r="H188" s="35">
        <v>0</v>
      </c>
      <c r="I188" s="35">
        <v>3</v>
      </c>
      <c r="J188" s="35">
        <v>10</v>
      </c>
      <c r="K188" s="53">
        <v>0</v>
      </c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5" x14ac:dyDescent="0.2">
      <c r="A189" s="34" t="s">
        <v>140</v>
      </c>
      <c r="B189" s="35">
        <v>2</v>
      </c>
      <c r="C189" s="35">
        <v>0</v>
      </c>
      <c r="D189" s="35">
        <v>2</v>
      </c>
      <c r="E189" s="35">
        <v>0</v>
      </c>
      <c r="F189" s="35">
        <v>0</v>
      </c>
      <c r="G189" s="35">
        <v>0</v>
      </c>
      <c r="H189" s="35">
        <v>0</v>
      </c>
      <c r="I189" s="35">
        <v>0</v>
      </c>
      <c r="J189" s="35">
        <v>0</v>
      </c>
      <c r="K189" s="53">
        <v>0</v>
      </c>
      <c r="M189" s="4"/>
      <c r="N189" s="4"/>
      <c r="O189" s="4"/>
      <c r="P189" s="4"/>
      <c r="Q189" s="4"/>
      <c r="R189" s="5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ht="15" x14ac:dyDescent="0.2">
      <c r="A190" s="34" t="s">
        <v>141</v>
      </c>
      <c r="B190" s="35">
        <v>3</v>
      </c>
      <c r="C190" s="35">
        <v>0</v>
      </c>
      <c r="D190" s="35">
        <v>3</v>
      </c>
      <c r="E190" s="35">
        <v>0</v>
      </c>
      <c r="F190" s="35">
        <v>0</v>
      </c>
      <c r="G190" s="35">
        <v>1</v>
      </c>
      <c r="H190" s="35">
        <v>0</v>
      </c>
      <c r="I190" s="35">
        <v>0</v>
      </c>
      <c r="J190" s="35">
        <v>2</v>
      </c>
      <c r="K190" s="53">
        <v>0</v>
      </c>
      <c r="M190" s="4"/>
      <c r="N190" s="4"/>
      <c r="O190" s="4"/>
      <c r="P190" s="4"/>
      <c r="Q190" s="4"/>
      <c r="R190" s="5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ht="15" x14ac:dyDescent="0.2">
      <c r="A191" s="34" t="s">
        <v>142</v>
      </c>
      <c r="B191" s="35">
        <v>2</v>
      </c>
      <c r="C191" s="35">
        <v>0</v>
      </c>
      <c r="D191" s="35">
        <v>0</v>
      </c>
      <c r="E191" s="35">
        <v>0</v>
      </c>
      <c r="F191" s="35">
        <v>0</v>
      </c>
      <c r="G191" s="35">
        <v>0</v>
      </c>
      <c r="H191" s="35">
        <v>0</v>
      </c>
      <c r="I191" s="35">
        <v>0</v>
      </c>
      <c r="J191" s="35">
        <v>0</v>
      </c>
      <c r="K191" s="53">
        <v>0</v>
      </c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5" x14ac:dyDescent="0.2">
      <c r="A192" s="34" t="s">
        <v>143</v>
      </c>
      <c r="B192" s="35">
        <v>4</v>
      </c>
      <c r="C192" s="35">
        <v>0</v>
      </c>
      <c r="D192" s="35">
        <v>3</v>
      </c>
      <c r="E192" s="35">
        <v>0</v>
      </c>
      <c r="F192" s="35">
        <v>0</v>
      </c>
      <c r="G192" s="35">
        <v>1</v>
      </c>
      <c r="H192" s="35">
        <v>0</v>
      </c>
      <c r="I192" s="35">
        <v>0</v>
      </c>
      <c r="J192" s="35">
        <v>0</v>
      </c>
      <c r="K192" s="53">
        <v>0</v>
      </c>
      <c r="M192" s="4"/>
      <c r="N192" s="4"/>
      <c r="O192" s="4"/>
      <c r="P192" s="4"/>
      <c r="Q192" s="4"/>
      <c r="R192" s="5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5" x14ac:dyDescent="0.2">
      <c r="A193" s="34" t="s">
        <v>144</v>
      </c>
      <c r="B193" s="35">
        <v>0</v>
      </c>
      <c r="C193" s="35">
        <v>0</v>
      </c>
      <c r="D193" s="35">
        <v>0</v>
      </c>
      <c r="E193" s="35">
        <v>0</v>
      </c>
      <c r="F193" s="35">
        <v>0</v>
      </c>
      <c r="G193" s="35">
        <v>0</v>
      </c>
      <c r="H193" s="35">
        <v>0</v>
      </c>
      <c r="I193" s="35">
        <v>0</v>
      </c>
      <c r="J193" s="35">
        <v>1</v>
      </c>
      <c r="K193" s="53">
        <v>0</v>
      </c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5" x14ac:dyDescent="0.2">
      <c r="A194" s="34" t="s">
        <v>399</v>
      </c>
      <c r="B194" s="35">
        <v>0</v>
      </c>
      <c r="C194" s="35">
        <v>0</v>
      </c>
      <c r="D194" s="35">
        <v>0</v>
      </c>
      <c r="E194" s="35">
        <v>0</v>
      </c>
      <c r="F194" s="35">
        <v>0</v>
      </c>
      <c r="G194" s="35">
        <v>0</v>
      </c>
      <c r="H194" s="35">
        <v>0</v>
      </c>
      <c r="I194" s="35">
        <v>0</v>
      </c>
      <c r="J194" s="35">
        <v>0</v>
      </c>
      <c r="K194" s="53">
        <v>0</v>
      </c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5" x14ac:dyDescent="0.2">
      <c r="A195" s="37" t="s">
        <v>400</v>
      </c>
      <c r="B195" s="35">
        <v>0</v>
      </c>
      <c r="C195" s="35">
        <v>0</v>
      </c>
      <c r="D195" s="35">
        <v>0</v>
      </c>
      <c r="E195" s="35">
        <v>0</v>
      </c>
      <c r="F195" s="35">
        <v>0</v>
      </c>
      <c r="G195" s="35">
        <v>0</v>
      </c>
      <c r="H195" s="35">
        <v>0</v>
      </c>
      <c r="I195" s="35">
        <v>0</v>
      </c>
      <c r="J195" s="35">
        <v>0</v>
      </c>
      <c r="K195" s="53">
        <v>0</v>
      </c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5" x14ac:dyDescent="0.2">
      <c r="A196" s="37" t="s">
        <v>401</v>
      </c>
      <c r="B196" s="35">
        <v>0</v>
      </c>
      <c r="C196" s="35">
        <v>0</v>
      </c>
      <c r="D196" s="35">
        <v>0</v>
      </c>
      <c r="E196" s="35">
        <v>0</v>
      </c>
      <c r="F196" s="35">
        <v>0</v>
      </c>
      <c r="G196" s="35">
        <v>0</v>
      </c>
      <c r="H196" s="35">
        <v>0</v>
      </c>
      <c r="I196" s="35">
        <v>0</v>
      </c>
      <c r="J196" s="35">
        <v>0</v>
      </c>
      <c r="K196" s="53">
        <v>0</v>
      </c>
      <c r="M196" s="4"/>
      <c r="N196" s="4"/>
      <c r="O196" s="4"/>
      <c r="P196" s="4"/>
      <c r="Q196" s="4"/>
      <c r="R196" s="5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5" x14ac:dyDescent="0.2">
      <c r="A197" s="37" t="s">
        <v>402</v>
      </c>
      <c r="B197" s="35">
        <v>0</v>
      </c>
      <c r="C197" s="35">
        <v>0</v>
      </c>
      <c r="D197" s="35">
        <v>0</v>
      </c>
      <c r="E197" s="35">
        <v>0</v>
      </c>
      <c r="F197" s="35">
        <v>0</v>
      </c>
      <c r="G197" s="35">
        <v>0</v>
      </c>
      <c r="H197" s="35">
        <v>0</v>
      </c>
      <c r="I197" s="35">
        <v>0</v>
      </c>
      <c r="J197" s="35">
        <v>0</v>
      </c>
      <c r="K197" s="53">
        <v>0</v>
      </c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5" x14ac:dyDescent="0.2">
      <c r="A198" s="40" t="s">
        <v>403</v>
      </c>
      <c r="B198" s="35">
        <v>0</v>
      </c>
      <c r="C198" s="35">
        <v>0</v>
      </c>
      <c r="D198" s="35">
        <v>0</v>
      </c>
      <c r="E198" s="35">
        <v>0</v>
      </c>
      <c r="F198" s="35">
        <v>0</v>
      </c>
      <c r="G198" s="35">
        <v>0</v>
      </c>
      <c r="H198" s="35">
        <v>0</v>
      </c>
      <c r="I198" s="35">
        <v>0</v>
      </c>
      <c r="J198" s="35">
        <v>0</v>
      </c>
      <c r="K198" s="53">
        <v>0</v>
      </c>
      <c r="M198" s="4"/>
      <c r="N198" s="4"/>
      <c r="O198" s="4"/>
      <c r="P198" s="4"/>
      <c r="Q198" s="4"/>
      <c r="R198" s="5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5" x14ac:dyDescent="0.2">
      <c r="A199" s="37" t="s">
        <v>404</v>
      </c>
      <c r="B199" s="35">
        <v>0</v>
      </c>
      <c r="C199" s="35">
        <v>0</v>
      </c>
      <c r="D199" s="35">
        <v>0</v>
      </c>
      <c r="E199" s="35">
        <v>0</v>
      </c>
      <c r="F199" s="35">
        <v>0</v>
      </c>
      <c r="G199" s="35">
        <v>0</v>
      </c>
      <c r="H199" s="35">
        <v>0</v>
      </c>
      <c r="I199" s="35">
        <v>0</v>
      </c>
      <c r="J199" s="35">
        <v>0</v>
      </c>
      <c r="K199" s="53">
        <v>0</v>
      </c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5" x14ac:dyDescent="0.2">
      <c r="A200" s="37" t="s">
        <v>405</v>
      </c>
      <c r="B200" s="35">
        <v>0</v>
      </c>
      <c r="C200" s="35">
        <v>0</v>
      </c>
      <c r="D200" s="35">
        <v>0</v>
      </c>
      <c r="E200" s="35">
        <v>0</v>
      </c>
      <c r="F200" s="35">
        <v>0</v>
      </c>
      <c r="G200" s="35">
        <v>0</v>
      </c>
      <c r="H200" s="35">
        <v>0</v>
      </c>
      <c r="I200" s="35">
        <v>0</v>
      </c>
      <c r="J200" s="35">
        <v>0</v>
      </c>
      <c r="K200" s="53">
        <v>0</v>
      </c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5" x14ac:dyDescent="0.2">
      <c r="A201" s="37" t="s">
        <v>406</v>
      </c>
      <c r="B201" s="35">
        <v>0</v>
      </c>
      <c r="C201" s="35">
        <v>0</v>
      </c>
      <c r="D201" s="35">
        <v>0</v>
      </c>
      <c r="E201" s="35">
        <v>0</v>
      </c>
      <c r="F201" s="35">
        <v>0</v>
      </c>
      <c r="G201" s="35">
        <v>0</v>
      </c>
      <c r="H201" s="35">
        <v>0</v>
      </c>
      <c r="I201" s="35">
        <v>0</v>
      </c>
      <c r="J201" s="35">
        <v>0</v>
      </c>
      <c r="K201" s="53">
        <v>0</v>
      </c>
      <c r="M201" s="4"/>
      <c r="N201" s="4"/>
      <c r="O201" s="4"/>
      <c r="P201" s="4"/>
      <c r="Q201" s="4"/>
      <c r="R201" s="5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5" x14ac:dyDescent="0.2">
      <c r="A202" s="37" t="s">
        <v>407</v>
      </c>
      <c r="B202" s="35">
        <v>0</v>
      </c>
      <c r="C202" s="35">
        <v>0</v>
      </c>
      <c r="D202" s="35">
        <v>0</v>
      </c>
      <c r="E202" s="35">
        <v>0</v>
      </c>
      <c r="F202" s="35">
        <v>0</v>
      </c>
      <c r="G202" s="35">
        <v>0</v>
      </c>
      <c r="H202" s="35">
        <v>0</v>
      </c>
      <c r="I202" s="35">
        <v>0</v>
      </c>
      <c r="J202" s="35">
        <v>0</v>
      </c>
      <c r="K202" s="53">
        <v>0</v>
      </c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5" x14ac:dyDescent="0.2">
      <c r="A203" s="37" t="s">
        <v>408</v>
      </c>
      <c r="B203" s="35">
        <v>0</v>
      </c>
      <c r="C203" s="35">
        <v>0</v>
      </c>
      <c r="D203" s="35">
        <v>0</v>
      </c>
      <c r="E203" s="35">
        <v>0</v>
      </c>
      <c r="F203" s="35">
        <v>0</v>
      </c>
      <c r="G203" s="35">
        <v>0</v>
      </c>
      <c r="H203" s="35">
        <v>0</v>
      </c>
      <c r="I203" s="35">
        <v>0</v>
      </c>
      <c r="J203" s="35">
        <v>0</v>
      </c>
      <c r="K203" s="53">
        <v>0</v>
      </c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5" x14ac:dyDescent="0.2">
      <c r="A204" s="37" t="s">
        <v>409</v>
      </c>
      <c r="B204" s="35">
        <v>0</v>
      </c>
      <c r="C204" s="35">
        <v>0</v>
      </c>
      <c r="D204" s="35">
        <v>0</v>
      </c>
      <c r="E204" s="35">
        <v>0</v>
      </c>
      <c r="F204" s="35">
        <v>0</v>
      </c>
      <c r="G204" s="35">
        <v>0</v>
      </c>
      <c r="H204" s="35">
        <v>0</v>
      </c>
      <c r="I204" s="35">
        <v>0</v>
      </c>
      <c r="J204" s="35">
        <v>0</v>
      </c>
      <c r="K204" s="53">
        <v>0</v>
      </c>
      <c r="M204" s="4"/>
      <c r="N204" s="4"/>
      <c r="O204" s="4"/>
      <c r="P204" s="4"/>
      <c r="Q204" s="4"/>
      <c r="R204" s="5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5" x14ac:dyDescent="0.2">
      <c r="A205" s="37" t="s">
        <v>145</v>
      </c>
      <c r="B205" s="35">
        <v>0</v>
      </c>
      <c r="C205" s="35">
        <v>0</v>
      </c>
      <c r="D205" s="35">
        <v>0</v>
      </c>
      <c r="E205" s="35">
        <v>0</v>
      </c>
      <c r="F205" s="35">
        <v>0</v>
      </c>
      <c r="G205" s="35">
        <v>0</v>
      </c>
      <c r="H205" s="35">
        <v>0</v>
      </c>
      <c r="I205" s="35">
        <v>0</v>
      </c>
      <c r="J205" s="35">
        <v>0</v>
      </c>
      <c r="K205" s="53">
        <v>0</v>
      </c>
      <c r="M205" s="4"/>
      <c r="N205" s="4"/>
      <c r="O205" s="4"/>
      <c r="P205" s="4"/>
      <c r="Q205" s="4"/>
      <c r="R205" s="5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5" x14ac:dyDescent="0.2">
      <c r="A206" s="37" t="s">
        <v>146</v>
      </c>
      <c r="B206" s="35">
        <v>0</v>
      </c>
      <c r="C206" s="35">
        <v>0</v>
      </c>
      <c r="D206" s="35">
        <v>0</v>
      </c>
      <c r="E206" s="35">
        <v>0</v>
      </c>
      <c r="F206" s="35">
        <v>0</v>
      </c>
      <c r="G206" s="35">
        <v>0</v>
      </c>
      <c r="H206" s="35">
        <v>0</v>
      </c>
      <c r="I206" s="35">
        <v>0</v>
      </c>
      <c r="J206" s="35">
        <v>0</v>
      </c>
      <c r="K206" s="53">
        <v>0</v>
      </c>
      <c r="M206" s="4"/>
      <c r="N206" s="4"/>
      <c r="O206" s="4"/>
      <c r="P206" s="4"/>
      <c r="Q206" s="4"/>
      <c r="R206" s="5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5" x14ac:dyDescent="0.2">
      <c r="A207" s="37" t="s">
        <v>147</v>
      </c>
      <c r="B207" s="35">
        <v>0</v>
      </c>
      <c r="C207" s="35">
        <v>0</v>
      </c>
      <c r="D207" s="35">
        <v>0</v>
      </c>
      <c r="E207" s="35">
        <v>0</v>
      </c>
      <c r="F207" s="35">
        <v>0</v>
      </c>
      <c r="G207" s="35">
        <v>0</v>
      </c>
      <c r="H207" s="35">
        <v>0</v>
      </c>
      <c r="I207" s="35">
        <v>0</v>
      </c>
      <c r="J207" s="35">
        <v>0</v>
      </c>
      <c r="K207" s="53">
        <v>0</v>
      </c>
      <c r="M207" s="4"/>
      <c r="N207" s="4"/>
      <c r="O207" s="4"/>
      <c r="P207" s="4"/>
      <c r="Q207" s="4"/>
      <c r="R207" s="5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5" x14ac:dyDescent="0.2">
      <c r="A208" s="37" t="s">
        <v>148</v>
      </c>
      <c r="B208" s="35">
        <v>0</v>
      </c>
      <c r="C208" s="35">
        <v>0</v>
      </c>
      <c r="D208" s="35">
        <v>0</v>
      </c>
      <c r="E208" s="35">
        <v>0</v>
      </c>
      <c r="F208" s="35">
        <v>0</v>
      </c>
      <c r="G208" s="35">
        <v>0</v>
      </c>
      <c r="H208" s="35">
        <v>0</v>
      </c>
      <c r="I208" s="35">
        <v>0</v>
      </c>
      <c r="J208" s="35">
        <v>0</v>
      </c>
      <c r="K208" s="53">
        <v>0</v>
      </c>
      <c r="M208" s="4"/>
      <c r="N208" s="4"/>
      <c r="O208" s="4"/>
      <c r="P208" s="4"/>
      <c r="Q208" s="4"/>
      <c r="R208" s="5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5" x14ac:dyDescent="0.2">
      <c r="A209" s="37" t="s">
        <v>149</v>
      </c>
      <c r="B209" s="35">
        <v>0</v>
      </c>
      <c r="C209" s="35">
        <v>0</v>
      </c>
      <c r="D209" s="35">
        <v>1</v>
      </c>
      <c r="E209" s="35">
        <v>0</v>
      </c>
      <c r="F209" s="35">
        <v>0</v>
      </c>
      <c r="G209" s="35">
        <v>0</v>
      </c>
      <c r="H209" s="35">
        <v>0</v>
      </c>
      <c r="I209" s="35">
        <v>0</v>
      </c>
      <c r="J209" s="35">
        <v>0</v>
      </c>
      <c r="K209" s="53">
        <v>0</v>
      </c>
      <c r="M209" s="4"/>
      <c r="N209" s="4"/>
      <c r="O209" s="4"/>
      <c r="P209" s="4"/>
      <c r="Q209" s="4"/>
      <c r="R209" s="5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5" x14ac:dyDescent="0.2">
      <c r="A210" s="37" t="s">
        <v>150</v>
      </c>
      <c r="B210" s="35">
        <v>0</v>
      </c>
      <c r="C210" s="35">
        <v>0</v>
      </c>
      <c r="D210" s="35">
        <v>0</v>
      </c>
      <c r="E210" s="35">
        <v>0</v>
      </c>
      <c r="F210" s="35">
        <v>0</v>
      </c>
      <c r="G210" s="35">
        <v>0</v>
      </c>
      <c r="H210" s="35">
        <v>0</v>
      </c>
      <c r="I210" s="35">
        <v>0</v>
      </c>
      <c r="J210" s="35">
        <v>0</v>
      </c>
      <c r="K210" s="53">
        <v>0</v>
      </c>
      <c r="M210" s="4"/>
      <c r="N210" s="4"/>
      <c r="O210" s="4"/>
      <c r="P210" s="4"/>
      <c r="Q210" s="4"/>
      <c r="R210" s="5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5" x14ac:dyDescent="0.2">
      <c r="A211" s="37" t="s">
        <v>151</v>
      </c>
      <c r="B211" s="35">
        <v>8</v>
      </c>
      <c r="C211" s="35">
        <v>0</v>
      </c>
      <c r="D211" s="35">
        <v>0</v>
      </c>
      <c r="E211" s="35">
        <v>0</v>
      </c>
      <c r="F211" s="35">
        <v>0</v>
      </c>
      <c r="G211" s="35">
        <v>2</v>
      </c>
      <c r="H211" s="35">
        <v>0</v>
      </c>
      <c r="I211" s="35">
        <v>1</v>
      </c>
      <c r="J211" s="35">
        <v>0</v>
      </c>
      <c r="K211" s="53">
        <v>0</v>
      </c>
      <c r="M211" s="4"/>
      <c r="N211" s="4"/>
      <c r="O211" s="4"/>
      <c r="P211" s="4"/>
      <c r="Q211" s="4"/>
      <c r="R211" s="5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5" x14ac:dyDescent="0.2">
      <c r="A212" s="37" t="s">
        <v>152</v>
      </c>
      <c r="B212" s="35">
        <v>1</v>
      </c>
      <c r="C212" s="35">
        <v>0</v>
      </c>
      <c r="D212" s="35">
        <v>0</v>
      </c>
      <c r="E212" s="35">
        <v>0</v>
      </c>
      <c r="F212" s="35">
        <v>0</v>
      </c>
      <c r="G212" s="35">
        <v>0</v>
      </c>
      <c r="H212" s="35">
        <v>0</v>
      </c>
      <c r="I212" s="35">
        <v>0</v>
      </c>
      <c r="J212" s="35">
        <v>0</v>
      </c>
      <c r="K212" s="53">
        <v>0</v>
      </c>
      <c r="M212" s="4"/>
      <c r="N212" s="4"/>
      <c r="O212" s="4"/>
      <c r="P212" s="4"/>
      <c r="Q212" s="4"/>
      <c r="R212" s="5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5" x14ac:dyDescent="0.2">
      <c r="A213" s="37" t="s">
        <v>153</v>
      </c>
      <c r="B213" s="35">
        <v>41</v>
      </c>
      <c r="C213" s="35">
        <v>1</v>
      </c>
      <c r="D213" s="35">
        <v>0</v>
      </c>
      <c r="E213" s="35">
        <v>0</v>
      </c>
      <c r="F213" s="35">
        <v>0</v>
      </c>
      <c r="G213" s="35">
        <v>3</v>
      </c>
      <c r="H213" s="35">
        <v>0</v>
      </c>
      <c r="I213" s="35">
        <v>5</v>
      </c>
      <c r="J213" s="35">
        <v>0</v>
      </c>
      <c r="K213" s="53">
        <v>0</v>
      </c>
      <c r="M213" s="4"/>
      <c r="N213" s="4"/>
      <c r="O213" s="4"/>
      <c r="P213" s="4"/>
      <c r="Q213" s="4"/>
      <c r="R213" s="5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5" x14ac:dyDescent="0.2">
      <c r="A214" s="37" t="s">
        <v>154</v>
      </c>
      <c r="B214" s="35">
        <v>0</v>
      </c>
      <c r="C214" s="35">
        <v>0</v>
      </c>
      <c r="D214" s="35">
        <v>0</v>
      </c>
      <c r="E214" s="35">
        <v>0</v>
      </c>
      <c r="F214" s="35">
        <v>0</v>
      </c>
      <c r="G214" s="35">
        <v>0</v>
      </c>
      <c r="H214" s="35">
        <v>0</v>
      </c>
      <c r="I214" s="35">
        <v>0</v>
      </c>
      <c r="J214" s="35">
        <v>0</v>
      </c>
      <c r="K214" s="53">
        <v>0</v>
      </c>
      <c r="M214" s="4"/>
      <c r="N214" s="4"/>
      <c r="O214" s="4"/>
      <c r="P214" s="4"/>
      <c r="Q214" s="4"/>
      <c r="R214" s="5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5" x14ac:dyDescent="0.2">
      <c r="A215" s="37" t="s">
        <v>155</v>
      </c>
      <c r="B215" s="35">
        <v>0</v>
      </c>
      <c r="C215" s="35">
        <v>0</v>
      </c>
      <c r="D215" s="35">
        <v>0</v>
      </c>
      <c r="E215" s="35">
        <v>0</v>
      </c>
      <c r="F215" s="35">
        <v>0</v>
      </c>
      <c r="G215" s="35">
        <v>0</v>
      </c>
      <c r="H215" s="35">
        <v>0</v>
      </c>
      <c r="I215" s="35">
        <v>0</v>
      </c>
      <c r="J215" s="35">
        <v>0</v>
      </c>
      <c r="K215" s="53">
        <v>0</v>
      </c>
      <c r="M215" s="4"/>
      <c r="N215" s="4"/>
      <c r="O215" s="4"/>
      <c r="P215" s="4"/>
      <c r="Q215" s="4"/>
      <c r="R215" s="5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5" x14ac:dyDescent="0.2">
      <c r="A216" s="37" t="s">
        <v>156</v>
      </c>
      <c r="B216" s="35">
        <v>0</v>
      </c>
      <c r="C216" s="35">
        <v>0</v>
      </c>
      <c r="D216" s="35">
        <v>0</v>
      </c>
      <c r="E216" s="35">
        <v>0</v>
      </c>
      <c r="F216" s="35">
        <v>0</v>
      </c>
      <c r="G216" s="35">
        <v>0</v>
      </c>
      <c r="H216" s="35">
        <v>0</v>
      </c>
      <c r="I216" s="35">
        <v>0</v>
      </c>
      <c r="J216" s="35">
        <v>0</v>
      </c>
      <c r="K216" s="53">
        <v>0</v>
      </c>
      <c r="M216" s="4"/>
      <c r="N216" s="4"/>
      <c r="O216" s="4"/>
      <c r="P216" s="4"/>
      <c r="Q216" s="4"/>
      <c r="R216" s="5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5" x14ac:dyDescent="0.2">
      <c r="A217" s="37" t="s">
        <v>157</v>
      </c>
      <c r="B217" s="35">
        <v>17</v>
      </c>
      <c r="C217" s="35">
        <v>1</v>
      </c>
      <c r="D217" s="35">
        <v>1</v>
      </c>
      <c r="E217" s="35">
        <v>0</v>
      </c>
      <c r="F217" s="35">
        <v>0</v>
      </c>
      <c r="G217" s="35">
        <v>6</v>
      </c>
      <c r="H217" s="35">
        <v>0</v>
      </c>
      <c r="I217" s="35">
        <v>2</v>
      </c>
      <c r="J217" s="35">
        <v>0</v>
      </c>
      <c r="K217" s="53">
        <v>0</v>
      </c>
      <c r="M217" s="4"/>
      <c r="N217" s="4"/>
      <c r="O217" s="4"/>
      <c r="P217" s="4"/>
      <c r="Q217" s="4"/>
      <c r="R217" s="5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5" x14ac:dyDescent="0.2">
      <c r="A218" s="37" t="s">
        <v>158</v>
      </c>
      <c r="B218" s="35">
        <v>0</v>
      </c>
      <c r="C218" s="35">
        <v>0</v>
      </c>
      <c r="D218" s="35">
        <v>0</v>
      </c>
      <c r="E218" s="35">
        <v>0</v>
      </c>
      <c r="F218" s="35">
        <v>0</v>
      </c>
      <c r="G218" s="35">
        <v>0</v>
      </c>
      <c r="H218" s="35">
        <v>0</v>
      </c>
      <c r="I218" s="35">
        <v>0</v>
      </c>
      <c r="J218" s="35">
        <v>0</v>
      </c>
      <c r="K218" s="53">
        <v>0</v>
      </c>
      <c r="M218" s="4"/>
      <c r="N218" s="4"/>
      <c r="O218" s="4"/>
      <c r="P218" s="4"/>
      <c r="Q218" s="4"/>
      <c r="R218" s="5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5" x14ac:dyDescent="0.2">
      <c r="A219" s="39" t="s">
        <v>159</v>
      </c>
      <c r="B219" s="35">
        <v>0</v>
      </c>
      <c r="C219" s="35">
        <v>0</v>
      </c>
      <c r="D219" s="35">
        <v>0</v>
      </c>
      <c r="E219" s="35">
        <v>0</v>
      </c>
      <c r="F219" s="35">
        <v>0</v>
      </c>
      <c r="G219" s="35">
        <v>0</v>
      </c>
      <c r="H219" s="35">
        <v>0</v>
      </c>
      <c r="I219" s="35">
        <v>0</v>
      </c>
      <c r="J219" s="35">
        <v>0</v>
      </c>
      <c r="K219" s="53">
        <v>0</v>
      </c>
      <c r="M219" s="4"/>
      <c r="N219" s="4"/>
      <c r="O219" s="4"/>
      <c r="P219" s="4"/>
      <c r="Q219" s="4"/>
      <c r="R219" s="5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5" x14ac:dyDescent="0.2">
      <c r="A220" s="39" t="s">
        <v>160</v>
      </c>
      <c r="B220" s="35">
        <v>0</v>
      </c>
      <c r="C220" s="35">
        <v>0</v>
      </c>
      <c r="D220" s="35">
        <v>0</v>
      </c>
      <c r="E220" s="35">
        <v>0</v>
      </c>
      <c r="F220" s="35">
        <v>0</v>
      </c>
      <c r="G220" s="35">
        <v>0</v>
      </c>
      <c r="H220" s="35">
        <v>0</v>
      </c>
      <c r="I220" s="35">
        <v>0</v>
      </c>
      <c r="J220" s="35">
        <v>0</v>
      </c>
      <c r="K220" s="53">
        <v>0</v>
      </c>
      <c r="M220" s="4"/>
      <c r="N220" s="4"/>
      <c r="O220" s="4"/>
      <c r="P220" s="4"/>
      <c r="Q220" s="4"/>
      <c r="R220" s="5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5" x14ac:dyDescent="0.2">
      <c r="A221" s="39" t="s">
        <v>161</v>
      </c>
      <c r="B221" s="35">
        <v>2</v>
      </c>
      <c r="C221" s="35">
        <v>0</v>
      </c>
      <c r="D221" s="35">
        <v>0</v>
      </c>
      <c r="E221" s="35">
        <v>0</v>
      </c>
      <c r="F221" s="35">
        <v>0</v>
      </c>
      <c r="G221" s="35">
        <v>0</v>
      </c>
      <c r="H221" s="35">
        <v>0</v>
      </c>
      <c r="I221" s="35">
        <v>0</v>
      </c>
      <c r="J221" s="35">
        <v>0</v>
      </c>
      <c r="K221" s="53">
        <v>0</v>
      </c>
      <c r="M221" s="4"/>
      <c r="N221" s="4"/>
      <c r="O221" s="4"/>
      <c r="P221" s="4"/>
      <c r="Q221" s="4"/>
      <c r="R221" s="5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5" x14ac:dyDescent="0.2">
      <c r="A222" s="39" t="s">
        <v>162</v>
      </c>
      <c r="B222" s="35">
        <v>0</v>
      </c>
      <c r="C222" s="35">
        <v>0</v>
      </c>
      <c r="D222" s="35">
        <v>0</v>
      </c>
      <c r="E222" s="35">
        <v>0</v>
      </c>
      <c r="F222" s="35">
        <v>0</v>
      </c>
      <c r="G222" s="35">
        <v>0</v>
      </c>
      <c r="H222" s="35">
        <v>0</v>
      </c>
      <c r="I222" s="35">
        <v>0</v>
      </c>
      <c r="J222" s="35">
        <v>0</v>
      </c>
      <c r="K222" s="53">
        <v>0</v>
      </c>
      <c r="M222" s="4"/>
      <c r="N222" s="4"/>
      <c r="O222" s="4"/>
      <c r="P222" s="4"/>
      <c r="Q222" s="4"/>
      <c r="R222" s="5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5" x14ac:dyDescent="0.2">
      <c r="A223" s="37" t="s">
        <v>163</v>
      </c>
      <c r="B223" s="35">
        <v>0</v>
      </c>
      <c r="C223" s="35">
        <v>0</v>
      </c>
      <c r="D223" s="35">
        <v>0</v>
      </c>
      <c r="E223" s="35">
        <v>0</v>
      </c>
      <c r="F223" s="35">
        <v>0</v>
      </c>
      <c r="G223" s="35">
        <v>0</v>
      </c>
      <c r="H223" s="35">
        <v>0</v>
      </c>
      <c r="I223" s="35">
        <v>0</v>
      </c>
      <c r="J223" s="35">
        <v>0</v>
      </c>
      <c r="K223" s="53">
        <v>0</v>
      </c>
      <c r="M223" s="4"/>
      <c r="N223" s="4"/>
      <c r="O223" s="4"/>
      <c r="P223" s="4"/>
      <c r="Q223" s="4"/>
      <c r="R223" s="5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5" x14ac:dyDescent="0.2">
      <c r="A224" s="37" t="s">
        <v>164</v>
      </c>
      <c r="B224" s="35">
        <v>0</v>
      </c>
      <c r="C224" s="35">
        <v>0</v>
      </c>
      <c r="D224" s="35">
        <v>0</v>
      </c>
      <c r="E224" s="35">
        <v>0</v>
      </c>
      <c r="F224" s="35">
        <v>0</v>
      </c>
      <c r="G224" s="35">
        <v>0</v>
      </c>
      <c r="H224" s="35">
        <v>0</v>
      </c>
      <c r="I224" s="35">
        <v>0</v>
      </c>
      <c r="J224" s="35">
        <v>0</v>
      </c>
      <c r="K224" s="53">
        <v>0</v>
      </c>
      <c r="M224" s="4"/>
      <c r="N224" s="4"/>
      <c r="O224" s="4"/>
      <c r="P224" s="4"/>
      <c r="Q224" s="4"/>
      <c r="R224" s="5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5" x14ac:dyDescent="0.2">
      <c r="A225" s="37" t="s">
        <v>165</v>
      </c>
      <c r="B225" s="35">
        <v>1</v>
      </c>
      <c r="C225" s="35">
        <v>0</v>
      </c>
      <c r="D225" s="35">
        <v>0</v>
      </c>
      <c r="E225" s="35">
        <v>0</v>
      </c>
      <c r="F225" s="35">
        <v>0</v>
      </c>
      <c r="G225" s="35">
        <v>0</v>
      </c>
      <c r="H225" s="35">
        <v>0</v>
      </c>
      <c r="I225" s="35">
        <v>0</v>
      </c>
      <c r="J225" s="35">
        <v>0</v>
      </c>
      <c r="K225" s="53">
        <v>0</v>
      </c>
      <c r="M225" s="4"/>
      <c r="N225" s="4"/>
      <c r="O225" s="4"/>
      <c r="P225" s="4"/>
      <c r="Q225" s="4"/>
      <c r="R225" s="5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5" x14ac:dyDescent="0.2">
      <c r="A226" s="37" t="s">
        <v>166</v>
      </c>
      <c r="B226" s="35">
        <v>0</v>
      </c>
      <c r="C226" s="35">
        <v>0</v>
      </c>
      <c r="D226" s="35">
        <v>0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53">
        <v>0</v>
      </c>
      <c r="M226" s="4"/>
      <c r="N226" s="4"/>
      <c r="O226" s="4"/>
      <c r="P226" s="4"/>
      <c r="Q226" s="4"/>
      <c r="R226" s="5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5" x14ac:dyDescent="0.2">
      <c r="A227" s="37" t="s">
        <v>167</v>
      </c>
      <c r="B227" s="35">
        <v>3</v>
      </c>
      <c r="C227" s="35">
        <v>0</v>
      </c>
      <c r="D227" s="35">
        <v>0</v>
      </c>
      <c r="E227" s="35">
        <v>0</v>
      </c>
      <c r="F227" s="35">
        <v>0</v>
      </c>
      <c r="G227" s="35">
        <v>0</v>
      </c>
      <c r="H227" s="35">
        <v>0</v>
      </c>
      <c r="I227" s="35">
        <v>0</v>
      </c>
      <c r="J227" s="35">
        <v>0</v>
      </c>
      <c r="K227" s="53">
        <v>0</v>
      </c>
      <c r="M227" s="4"/>
      <c r="N227" s="4"/>
      <c r="O227" s="4"/>
      <c r="P227" s="4"/>
      <c r="Q227" s="4"/>
      <c r="R227" s="5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5" x14ac:dyDescent="0.2">
      <c r="A228" s="34" t="s">
        <v>168</v>
      </c>
      <c r="B228" s="35">
        <v>0</v>
      </c>
      <c r="C228" s="35">
        <v>0</v>
      </c>
      <c r="D228" s="35">
        <v>0</v>
      </c>
      <c r="E228" s="35">
        <v>0</v>
      </c>
      <c r="F228" s="35">
        <v>0</v>
      </c>
      <c r="G228" s="35">
        <v>0</v>
      </c>
      <c r="H228" s="35">
        <v>0</v>
      </c>
      <c r="I228" s="35">
        <v>0</v>
      </c>
      <c r="J228" s="35">
        <v>0</v>
      </c>
      <c r="K228" s="53">
        <v>0</v>
      </c>
      <c r="M228" s="4"/>
      <c r="N228" s="4"/>
      <c r="O228" s="4"/>
      <c r="P228" s="4"/>
      <c r="Q228" s="4"/>
      <c r="R228" s="5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5" x14ac:dyDescent="0.2">
      <c r="A229" s="34" t="s">
        <v>169</v>
      </c>
      <c r="B229" s="35">
        <v>40</v>
      </c>
      <c r="C229" s="35">
        <v>0</v>
      </c>
      <c r="D229" s="35">
        <v>2</v>
      </c>
      <c r="E229" s="35">
        <v>0</v>
      </c>
      <c r="F229" s="35">
        <v>0</v>
      </c>
      <c r="G229" s="35">
        <v>3</v>
      </c>
      <c r="H229" s="35">
        <v>0</v>
      </c>
      <c r="I229" s="35">
        <v>2</v>
      </c>
      <c r="J229" s="35">
        <v>1</v>
      </c>
      <c r="K229" s="53">
        <v>0</v>
      </c>
      <c r="M229" s="4"/>
      <c r="N229" s="4"/>
      <c r="O229" s="4"/>
      <c r="P229" s="4"/>
      <c r="Q229" s="4"/>
      <c r="R229" s="5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5" x14ac:dyDescent="0.2">
      <c r="A230" s="34" t="s">
        <v>170</v>
      </c>
      <c r="B230" s="35">
        <v>0</v>
      </c>
      <c r="C230" s="35">
        <v>0</v>
      </c>
      <c r="D230" s="35">
        <v>0</v>
      </c>
      <c r="E230" s="35">
        <v>0</v>
      </c>
      <c r="F230" s="35">
        <v>0</v>
      </c>
      <c r="G230" s="35">
        <v>0</v>
      </c>
      <c r="H230" s="35">
        <v>0</v>
      </c>
      <c r="I230" s="35">
        <v>0</v>
      </c>
      <c r="J230" s="35">
        <v>0</v>
      </c>
      <c r="K230" s="53">
        <v>0</v>
      </c>
      <c r="M230" s="4"/>
      <c r="N230" s="4"/>
      <c r="O230" s="4"/>
      <c r="P230" s="4"/>
      <c r="Q230" s="4"/>
      <c r="R230" s="5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5" x14ac:dyDescent="0.2">
      <c r="A231" s="34" t="s">
        <v>171</v>
      </c>
      <c r="B231" s="35">
        <v>0</v>
      </c>
      <c r="C231" s="35">
        <v>0</v>
      </c>
      <c r="D231" s="35">
        <v>0</v>
      </c>
      <c r="E231" s="35">
        <v>0</v>
      </c>
      <c r="F231" s="35">
        <v>0</v>
      </c>
      <c r="G231" s="35">
        <v>0</v>
      </c>
      <c r="H231" s="35">
        <v>0</v>
      </c>
      <c r="I231" s="35">
        <v>0</v>
      </c>
      <c r="J231" s="35">
        <v>0</v>
      </c>
      <c r="K231" s="53">
        <v>0</v>
      </c>
      <c r="M231" s="4"/>
      <c r="N231" s="4"/>
      <c r="O231" s="4"/>
      <c r="P231" s="4"/>
      <c r="Q231" s="4"/>
      <c r="R231" s="5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5" x14ac:dyDescent="0.2">
      <c r="A232" s="34" t="s">
        <v>172</v>
      </c>
      <c r="B232" s="35">
        <v>0</v>
      </c>
      <c r="C232" s="35">
        <v>0</v>
      </c>
      <c r="D232" s="35">
        <v>0</v>
      </c>
      <c r="E232" s="35">
        <v>0</v>
      </c>
      <c r="F232" s="35">
        <v>0</v>
      </c>
      <c r="G232" s="35">
        <v>0</v>
      </c>
      <c r="H232" s="35">
        <v>0</v>
      </c>
      <c r="I232" s="35">
        <v>0</v>
      </c>
      <c r="J232" s="35">
        <v>0</v>
      </c>
      <c r="K232" s="53">
        <v>0</v>
      </c>
      <c r="M232" s="4"/>
      <c r="N232" s="4"/>
      <c r="O232" s="4"/>
      <c r="P232" s="4"/>
      <c r="Q232" s="4"/>
      <c r="R232" s="5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5" x14ac:dyDescent="0.2">
      <c r="A233" s="34" t="s">
        <v>173</v>
      </c>
      <c r="B233" s="35">
        <v>3</v>
      </c>
      <c r="C233" s="35">
        <v>0</v>
      </c>
      <c r="D233" s="35">
        <v>0</v>
      </c>
      <c r="E233" s="35">
        <v>0</v>
      </c>
      <c r="F233" s="35">
        <v>0</v>
      </c>
      <c r="G233" s="35">
        <v>0</v>
      </c>
      <c r="H233" s="35">
        <v>0</v>
      </c>
      <c r="I233" s="35">
        <v>0</v>
      </c>
      <c r="J233" s="35">
        <v>0</v>
      </c>
      <c r="K233" s="53">
        <v>0</v>
      </c>
      <c r="M233" s="4"/>
      <c r="N233" s="4"/>
      <c r="O233" s="4"/>
      <c r="P233" s="4"/>
      <c r="Q233" s="4"/>
      <c r="R233" s="5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5" x14ac:dyDescent="0.2">
      <c r="A234" s="34" t="s">
        <v>240</v>
      </c>
      <c r="B234" s="35">
        <v>0</v>
      </c>
      <c r="C234" s="35">
        <v>0</v>
      </c>
      <c r="D234" s="35">
        <v>0</v>
      </c>
      <c r="E234" s="35">
        <v>0</v>
      </c>
      <c r="F234" s="35">
        <v>0</v>
      </c>
      <c r="G234" s="35">
        <v>0</v>
      </c>
      <c r="H234" s="35">
        <v>0</v>
      </c>
      <c r="I234" s="35">
        <v>0</v>
      </c>
      <c r="J234" s="35">
        <v>0</v>
      </c>
      <c r="K234" s="53">
        <v>0</v>
      </c>
      <c r="M234" s="4"/>
      <c r="N234" s="4"/>
      <c r="O234" s="4"/>
      <c r="P234" s="4"/>
      <c r="Q234" s="4"/>
      <c r="R234" s="5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5" x14ac:dyDescent="0.2">
      <c r="A235" s="34" t="s">
        <v>410</v>
      </c>
      <c r="B235" s="35">
        <v>11</v>
      </c>
      <c r="C235" s="35">
        <v>0</v>
      </c>
      <c r="D235" s="35">
        <v>1</v>
      </c>
      <c r="E235" s="35">
        <v>0</v>
      </c>
      <c r="F235" s="35">
        <v>0</v>
      </c>
      <c r="G235" s="35">
        <v>0</v>
      </c>
      <c r="H235" s="35">
        <v>1</v>
      </c>
      <c r="I235" s="35">
        <v>1</v>
      </c>
      <c r="J235" s="35">
        <v>0</v>
      </c>
      <c r="K235" s="53">
        <v>0</v>
      </c>
      <c r="M235" s="4"/>
      <c r="N235" s="4"/>
      <c r="O235" s="4"/>
      <c r="P235" s="4"/>
      <c r="Q235" s="4"/>
      <c r="R235" s="5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5" x14ac:dyDescent="0.2">
      <c r="A236" s="34" t="s">
        <v>411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53">
        <v>0</v>
      </c>
      <c r="M236" s="4"/>
      <c r="N236" s="4"/>
      <c r="O236" s="4"/>
      <c r="P236" s="4"/>
      <c r="Q236" s="4"/>
      <c r="R236" s="5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5" x14ac:dyDescent="0.2">
      <c r="A237" s="34" t="s">
        <v>412</v>
      </c>
      <c r="B237" s="35">
        <v>7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53">
        <v>0</v>
      </c>
      <c r="M237" s="4"/>
      <c r="N237" s="4"/>
      <c r="O237" s="4"/>
      <c r="P237" s="4"/>
      <c r="Q237" s="4"/>
      <c r="R237" s="5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5" x14ac:dyDescent="0.2">
      <c r="A238" s="34" t="s">
        <v>174</v>
      </c>
      <c r="B238" s="35">
        <v>0</v>
      </c>
      <c r="C238" s="35">
        <v>0</v>
      </c>
      <c r="D238" s="35">
        <v>0</v>
      </c>
      <c r="E238" s="35">
        <v>0</v>
      </c>
      <c r="F238" s="35">
        <v>0</v>
      </c>
      <c r="G238" s="35">
        <v>0</v>
      </c>
      <c r="H238" s="35">
        <v>0</v>
      </c>
      <c r="I238" s="35">
        <v>0</v>
      </c>
      <c r="J238" s="35">
        <v>0</v>
      </c>
      <c r="K238" s="53">
        <v>0</v>
      </c>
      <c r="M238" s="4"/>
      <c r="N238" s="4"/>
      <c r="O238" s="4"/>
      <c r="P238" s="4"/>
      <c r="Q238" s="4"/>
      <c r="R238" s="5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5" x14ac:dyDescent="0.2">
      <c r="A239" s="34" t="s">
        <v>175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53">
        <v>0</v>
      </c>
      <c r="M239" s="4"/>
      <c r="N239" s="4"/>
      <c r="O239" s="4"/>
      <c r="P239" s="4"/>
      <c r="Q239" s="4"/>
      <c r="R239" s="5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5" x14ac:dyDescent="0.2">
      <c r="A240" s="34" t="s">
        <v>176</v>
      </c>
      <c r="B240" s="35">
        <v>0</v>
      </c>
      <c r="C240" s="35">
        <v>0</v>
      </c>
      <c r="D240" s="35">
        <v>0</v>
      </c>
      <c r="E240" s="35">
        <v>0</v>
      </c>
      <c r="F240" s="35">
        <v>0</v>
      </c>
      <c r="G240" s="35">
        <v>0</v>
      </c>
      <c r="H240" s="35">
        <v>0</v>
      </c>
      <c r="I240" s="35">
        <v>0</v>
      </c>
      <c r="J240" s="35">
        <v>0</v>
      </c>
      <c r="K240" s="53">
        <v>0</v>
      </c>
      <c r="M240" s="4"/>
      <c r="N240" s="4"/>
      <c r="O240" s="4"/>
      <c r="P240" s="4"/>
      <c r="Q240" s="4"/>
      <c r="R240" s="5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5" x14ac:dyDescent="0.2">
      <c r="A241" s="34" t="s">
        <v>177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53">
        <v>0</v>
      </c>
      <c r="M241" s="4"/>
      <c r="N241" s="4"/>
      <c r="O241" s="4"/>
      <c r="P241" s="4"/>
      <c r="Q241" s="4"/>
      <c r="R241" s="5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5" x14ac:dyDescent="0.2">
      <c r="A242" s="34" t="s">
        <v>178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53">
        <v>0</v>
      </c>
      <c r="M242" s="4"/>
      <c r="N242" s="4"/>
      <c r="O242" s="4"/>
      <c r="P242" s="4"/>
      <c r="Q242" s="4"/>
      <c r="R242" s="5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5" x14ac:dyDescent="0.2">
      <c r="A243" s="34" t="s">
        <v>179</v>
      </c>
      <c r="B243" s="35">
        <v>0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53">
        <v>0</v>
      </c>
      <c r="M243" s="4"/>
      <c r="N243" s="4"/>
      <c r="O243" s="4"/>
      <c r="P243" s="4"/>
      <c r="Q243" s="4"/>
      <c r="R243" s="5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5" x14ac:dyDescent="0.2">
      <c r="A244" s="34" t="s">
        <v>180</v>
      </c>
      <c r="B244" s="35">
        <v>1</v>
      </c>
      <c r="C244" s="35">
        <v>0</v>
      </c>
      <c r="D244" s="35">
        <v>0</v>
      </c>
      <c r="E244" s="35">
        <v>0</v>
      </c>
      <c r="F244" s="35">
        <v>0</v>
      </c>
      <c r="G244" s="35">
        <v>0</v>
      </c>
      <c r="H244" s="35">
        <v>0</v>
      </c>
      <c r="I244" s="35">
        <v>1</v>
      </c>
      <c r="J244" s="35">
        <v>0</v>
      </c>
      <c r="K244" s="53">
        <v>0</v>
      </c>
      <c r="M244" s="4"/>
      <c r="N244" s="4"/>
      <c r="O244" s="4"/>
      <c r="P244" s="4"/>
      <c r="Q244" s="4"/>
      <c r="R244" s="5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5" x14ac:dyDescent="0.2">
      <c r="A245" s="34" t="s">
        <v>181</v>
      </c>
      <c r="B245" s="35">
        <v>11</v>
      </c>
      <c r="C245" s="35">
        <v>0</v>
      </c>
      <c r="D245" s="35">
        <v>6</v>
      </c>
      <c r="E245" s="35">
        <v>0</v>
      </c>
      <c r="F245" s="35">
        <v>0</v>
      </c>
      <c r="G245" s="35">
        <v>8</v>
      </c>
      <c r="H245" s="35">
        <v>0</v>
      </c>
      <c r="I245" s="35">
        <v>6</v>
      </c>
      <c r="J245" s="35">
        <v>0</v>
      </c>
      <c r="K245" s="53">
        <v>0</v>
      </c>
      <c r="M245" s="4"/>
      <c r="N245" s="4"/>
      <c r="O245" s="4"/>
      <c r="P245" s="4"/>
      <c r="Q245" s="4"/>
      <c r="R245" s="5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5" x14ac:dyDescent="0.2">
      <c r="A246" s="34" t="s">
        <v>182</v>
      </c>
      <c r="B246" s="35">
        <v>4</v>
      </c>
      <c r="C246" s="35">
        <v>0</v>
      </c>
      <c r="D246" s="35">
        <v>0</v>
      </c>
      <c r="E246" s="35">
        <v>0</v>
      </c>
      <c r="F246" s="35">
        <v>0</v>
      </c>
      <c r="G246" s="35">
        <v>0</v>
      </c>
      <c r="H246" s="35">
        <v>0</v>
      </c>
      <c r="I246" s="35">
        <v>0</v>
      </c>
      <c r="J246" s="35">
        <v>0</v>
      </c>
      <c r="K246" s="53">
        <v>0</v>
      </c>
      <c r="M246" s="4"/>
      <c r="N246" s="4"/>
      <c r="O246" s="4"/>
      <c r="P246" s="4"/>
      <c r="Q246" s="4"/>
      <c r="R246" s="5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5" x14ac:dyDescent="0.2">
      <c r="A247" s="34" t="s">
        <v>183</v>
      </c>
      <c r="B247" s="35">
        <v>4</v>
      </c>
      <c r="C247" s="35">
        <v>0</v>
      </c>
      <c r="D247" s="35">
        <v>0</v>
      </c>
      <c r="E247" s="35">
        <v>0</v>
      </c>
      <c r="F247" s="35">
        <v>0</v>
      </c>
      <c r="G247" s="35">
        <v>0</v>
      </c>
      <c r="H247" s="35">
        <v>0</v>
      </c>
      <c r="I247" s="35">
        <v>0</v>
      </c>
      <c r="J247" s="35">
        <v>0</v>
      </c>
      <c r="K247" s="53">
        <v>0</v>
      </c>
      <c r="M247" s="4"/>
      <c r="N247" s="4"/>
      <c r="O247" s="4"/>
      <c r="P247" s="4"/>
      <c r="Q247" s="4"/>
      <c r="R247" s="5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5" x14ac:dyDescent="0.2">
      <c r="A248" s="34" t="s">
        <v>184</v>
      </c>
      <c r="B248" s="35">
        <v>13</v>
      </c>
      <c r="C248" s="35">
        <v>2</v>
      </c>
      <c r="D248" s="35">
        <v>13</v>
      </c>
      <c r="E248" s="35">
        <v>0</v>
      </c>
      <c r="F248" s="35">
        <v>1</v>
      </c>
      <c r="G248" s="35">
        <v>10</v>
      </c>
      <c r="H248" s="35">
        <v>0</v>
      </c>
      <c r="I248" s="35">
        <v>25</v>
      </c>
      <c r="J248" s="35">
        <v>0</v>
      </c>
      <c r="K248" s="53">
        <v>0</v>
      </c>
      <c r="M248" s="4"/>
      <c r="N248" s="4"/>
      <c r="O248" s="4"/>
      <c r="P248" s="4"/>
      <c r="Q248" s="4"/>
      <c r="R248" s="5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5" x14ac:dyDescent="0.2">
      <c r="A249" s="34" t="s">
        <v>185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53">
        <v>0</v>
      </c>
      <c r="M249" s="4"/>
      <c r="N249" s="4"/>
      <c r="O249" s="4"/>
      <c r="P249" s="4"/>
      <c r="Q249" s="4"/>
      <c r="R249" s="5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5" x14ac:dyDescent="0.2">
      <c r="A250" s="34" t="s">
        <v>186</v>
      </c>
      <c r="B250" s="35">
        <v>0</v>
      </c>
      <c r="C250" s="35">
        <v>0</v>
      </c>
      <c r="D250" s="35">
        <v>1</v>
      </c>
      <c r="E250" s="35">
        <v>0</v>
      </c>
      <c r="F250" s="35">
        <v>0</v>
      </c>
      <c r="G250" s="35">
        <v>1</v>
      </c>
      <c r="H250" s="35">
        <v>0</v>
      </c>
      <c r="I250" s="35">
        <v>0</v>
      </c>
      <c r="J250" s="35">
        <v>0</v>
      </c>
      <c r="K250" s="53">
        <v>0</v>
      </c>
      <c r="M250" s="4"/>
      <c r="N250" s="4"/>
      <c r="O250" s="4"/>
      <c r="P250" s="4"/>
      <c r="Q250" s="4"/>
      <c r="R250" s="5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5" x14ac:dyDescent="0.2">
      <c r="A251" s="34" t="s">
        <v>187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53">
        <v>0</v>
      </c>
      <c r="M251" s="4"/>
      <c r="N251" s="4"/>
      <c r="O251" s="4"/>
      <c r="P251" s="4"/>
      <c r="Q251" s="4"/>
      <c r="R251" s="5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ht="15" x14ac:dyDescent="0.2">
      <c r="A252" s="34" t="s">
        <v>188</v>
      </c>
      <c r="B252" s="35">
        <v>1</v>
      </c>
      <c r="C252" s="35">
        <v>0</v>
      </c>
      <c r="D252" s="35">
        <v>0</v>
      </c>
      <c r="E252" s="35">
        <v>0</v>
      </c>
      <c r="F252" s="35">
        <v>0</v>
      </c>
      <c r="G252" s="35">
        <v>3</v>
      </c>
      <c r="H252" s="35">
        <v>0</v>
      </c>
      <c r="I252" s="35">
        <v>9</v>
      </c>
      <c r="J252" s="35">
        <v>0</v>
      </c>
      <c r="K252" s="53">
        <v>0</v>
      </c>
      <c r="M252" s="4"/>
      <c r="N252" s="4"/>
      <c r="O252" s="4"/>
      <c r="P252" s="4"/>
      <c r="Q252" s="4"/>
      <c r="R252" s="5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ht="15" x14ac:dyDescent="0.2">
      <c r="A253" s="34" t="s">
        <v>189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53">
        <v>0</v>
      </c>
      <c r="M253" s="4"/>
      <c r="N253" s="4"/>
      <c r="O253" s="4"/>
      <c r="P253" s="4"/>
      <c r="Q253" s="4"/>
      <c r="R253" s="5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5" x14ac:dyDescent="0.2">
      <c r="A254" s="34" t="s">
        <v>190</v>
      </c>
      <c r="B254" s="35">
        <v>0</v>
      </c>
      <c r="C254" s="35">
        <v>0</v>
      </c>
      <c r="D254" s="35">
        <v>0</v>
      </c>
      <c r="E254" s="35">
        <v>0</v>
      </c>
      <c r="F254" s="35">
        <v>0</v>
      </c>
      <c r="G254" s="35">
        <v>0</v>
      </c>
      <c r="H254" s="35">
        <v>0</v>
      </c>
      <c r="I254" s="35">
        <v>0</v>
      </c>
      <c r="J254" s="35">
        <v>0</v>
      </c>
      <c r="K254" s="53">
        <v>0</v>
      </c>
      <c r="M254" s="4"/>
      <c r="N254" s="4"/>
      <c r="O254" s="4"/>
      <c r="P254" s="4"/>
      <c r="Q254" s="4"/>
      <c r="R254" s="5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5" x14ac:dyDescent="0.2">
      <c r="A255" s="34" t="s">
        <v>191</v>
      </c>
      <c r="B255" s="35">
        <v>1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53">
        <v>0</v>
      </c>
      <c r="M255" s="4"/>
      <c r="N255" s="4"/>
      <c r="O255" s="4"/>
      <c r="P255" s="4"/>
      <c r="Q255" s="4"/>
      <c r="R255" s="5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5" x14ac:dyDescent="0.2">
      <c r="A256" s="34" t="s">
        <v>192</v>
      </c>
      <c r="B256" s="35">
        <v>1</v>
      </c>
      <c r="C256" s="35">
        <v>0</v>
      </c>
      <c r="D256" s="35">
        <v>0</v>
      </c>
      <c r="E256" s="35">
        <v>0</v>
      </c>
      <c r="F256" s="35">
        <v>0</v>
      </c>
      <c r="G256" s="35">
        <v>0</v>
      </c>
      <c r="H256" s="35">
        <v>0</v>
      </c>
      <c r="I256" s="35">
        <v>4</v>
      </c>
      <c r="J256" s="35">
        <v>0</v>
      </c>
      <c r="K256" s="53">
        <v>0</v>
      </c>
      <c r="M256" s="4"/>
      <c r="N256" s="4"/>
      <c r="O256" s="4"/>
      <c r="P256" s="4"/>
      <c r="Q256" s="4"/>
      <c r="R256" s="5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5" x14ac:dyDescent="0.2">
      <c r="A257" s="34" t="s">
        <v>193</v>
      </c>
      <c r="B257" s="35">
        <v>0</v>
      </c>
      <c r="C257" s="35">
        <v>0</v>
      </c>
      <c r="D257" s="35">
        <v>0</v>
      </c>
      <c r="E257" s="35">
        <v>0</v>
      </c>
      <c r="F257" s="35">
        <v>0</v>
      </c>
      <c r="G257" s="35">
        <v>0</v>
      </c>
      <c r="H257" s="35">
        <v>0</v>
      </c>
      <c r="I257" s="35">
        <v>0</v>
      </c>
      <c r="J257" s="35">
        <v>0</v>
      </c>
      <c r="K257" s="35">
        <v>0</v>
      </c>
      <c r="M257" s="4"/>
      <c r="N257" s="4"/>
      <c r="O257" s="4"/>
      <c r="P257" s="4"/>
      <c r="Q257" s="4"/>
      <c r="R257" s="5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s="158" customFormat="1" ht="15" x14ac:dyDescent="0.2">
      <c r="A258" s="40" t="s">
        <v>194</v>
      </c>
      <c r="B258" s="35">
        <v>1</v>
      </c>
      <c r="C258" s="35">
        <v>0</v>
      </c>
      <c r="D258" s="35">
        <v>1</v>
      </c>
      <c r="E258" s="35">
        <v>0</v>
      </c>
      <c r="F258" s="35">
        <v>0</v>
      </c>
      <c r="G258" s="35">
        <v>0</v>
      </c>
      <c r="H258" s="35">
        <v>0</v>
      </c>
      <c r="I258" s="35">
        <v>1</v>
      </c>
      <c r="J258" s="35">
        <v>0</v>
      </c>
      <c r="K258" s="35">
        <v>0</v>
      </c>
      <c r="M258" s="64"/>
      <c r="N258" s="64"/>
      <c r="O258" s="64"/>
      <c r="P258" s="64"/>
      <c r="Q258" s="64"/>
      <c r="R258" s="159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</row>
    <row r="259" spans="1:33" s="158" customFormat="1" ht="15" x14ac:dyDescent="0.2">
      <c r="A259" s="40" t="s">
        <v>195</v>
      </c>
      <c r="B259" s="35">
        <v>1</v>
      </c>
      <c r="C259" s="35">
        <v>1</v>
      </c>
      <c r="D259" s="35">
        <v>3</v>
      </c>
      <c r="E259" s="35">
        <v>0</v>
      </c>
      <c r="F259" s="35">
        <v>0</v>
      </c>
      <c r="G259" s="35">
        <v>8</v>
      </c>
      <c r="H259" s="35">
        <v>1</v>
      </c>
      <c r="I259" s="35">
        <v>1</v>
      </c>
      <c r="J259" s="35">
        <v>1</v>
      </c>
      <c r="K259" s="35">
        <v>0</v>
      </c>
      <c r="M259" s="64"/>
      <c r="N259" s="64"/>
      <c r="O259" s="64"/>
      <c r="P259" s="64"/>
      <c r="Q259" s="64"/>
      <c r="R259" s="159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</row>
    <row r="260" spans="1:33" s="158" customFormat="1" ht="15" x14ac:dyDescent="0.2">
      <c r="A260" s="40" t="s">
        <v>196</v>
      </c>
      <c r="B260" s="35">
        <v>0</v>
      </c>
      <c r="C260" s="35">
        <v>0</v>
      </c>
      <c r="D260" s="35">
        <v>1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M260" s="64"/>
      <c r="N260" s="64"/>
      <c r="O260" s="64"/>
      <c r="P260" s="64"/>
      <c r="Q260" s="64"/>
      <c r="R260" s="159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</row>
    <row r="261" spans="1:33" s="158" customFormat="1" ht="15" x14ac:dyDescent="0.2">
      <c r="A261" s="40" t="s">
        <v>197</v>
      </c>
      <c r="B261" s="35">
        <v>0</v>
      </c>
      <c r="C261" s="35">
        <v>0</v>
      </c>
      <c r="D261" s="35">
        <v>0</v>
      </c>
      <c r="E261" s="35">
        <v>0</v>
      </c>
      <c r="F261" s="35">
        <v>0</v>
      </c>
      <c r="G261" s="35">
        <v>0</v>
      </c>
      <c r="H261" s="35">
        <v>0</v>
      </c>
      <c r="I261" s="35">
        <v>0</v>
      </c>
      <c r="J261" s="35">
        <v>0</v>
      </c>
      <c r="K261" s="35">
        <v>0</v>
      </c>
      <c r="M261" s="64"/>
      <c r="N261" s="64"/>
      <c r="O261" s="64"/>
      <c r="P261" s="64"/>
      <c r="Q261" s="64"/>
      <c r="R261" s="159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</row>
    <row r="262" spans="1:33" s="158" customFormat="1" ht="15" x14ac:dyDescent="0.2">
      <c r="A262" s="40" t="s">
        <v>198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M262" s="64"/>
      <c r="N262" s="64"/>
      <c r="O262" s="64"/>
      <c r="P262" s="64"/>
      <c r="Q262" s="64"/>
      <c r="R262" s="159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</row>
    <row r="263" spans="1:33" s="158" customFormat="1" ht="15" x14ac:dyDescent="0.2">
      <c r="A263" s="40" t="s">
        <v>199</v>
      </c>
      <c r="B263" s="35">
        <v>0</v>
      </c>
      <c r="C263" s="35">
        <v>0</v>
      </c>
      <c r="D263" s="35">
        <v>0</v>
      </c>
      <c r="E263" s="35">
        <v>0</v>
      </c>
      <c r="F263" s="35">
        <v>0</v>
      </c>
      <c r="G263" s="35">
        <v>0</v>
      </c>
      <c r="H263" s="35">
        <v>0</v>
      </c>
      <c r="I263" s="35">
        <v>0</v>
      </c>
      <c r="J263" s="35">
        <v>0</v>
      </c>
      <c r="K263" s="35">
        <v>0</v>
      </c>
      <c r="M263" s="64"/>
      <c r="N263" s="64"/>
      <c r="O263" s="64"/>
      <c r="P263" s="64"/>
      <c r="Q263" s="64"/>
      <c r="R263" s="159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</row>
    <row r="264" spans="1:33" s="158" customFormat="1" ht="15" x14ac:dyDescent="0.2">
      <c r="A264" s="40" t="s">
        <v>200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M264" s="64"/>
      <c r="N264" s="64"/>
      <c r="O264" s="64"/>
      <c r="P264" s="64"/>
      <c r="Q264" s="64"/>
      <c r="R264" s="159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</row>
    <row r="265" spans="1:33" s="158" customFormat="1" ht="15" x14ac:dyDescent="0.2">
      <c r="A265" s="40" t="s">
        <v>201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M265" s="64"/>
      <c r="N265" s="64"/>
      <c r="O265" s="64"/>
      <c r="P265" s="64"/>
      <c r="Q265" s="64"/>
      <c r="R265" s="159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</row>
    <row r="266" spans="1:33" s="158" customFormat="1" ht="15" x14ac:dyDescent="0.2">
      <c r="A266" s="40" t="s">
        <v>202</v>
      </c>
      <c r="B266" s="35">
        <v>2</v>
      </c>
      <c r="C266" s="35">
        <v>0</v>
      </c>
      <c r="D266" s="35">
        <v>1</v>
      </c>
      <c r="E266" s="35">
        <v>0</v>
      </c>
      <c r="F266" s="35">
        <v>0</v>
      </c>
      <c r="G266" s="35">
        <v>0</v>
      </c>
      <c r="H266" s="35">
        <v>0</v>
      </c>
      <c r="I266" s="35">
        <v>1</v>
      </c>
      <c r="J266" s="35">
        <v>0</v>
      </c>
      <c r="K266" s="35">
        <v>0</v>
      </c>
      <c r="M266" s="64"/>
      <c r="N266" s="64"/>
      <c r="O266" s="64"/>
      <c r="P266" s="64"/>
      <c r="Q266" s="64"/>
      <c r="R266" s="159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</row>
    <row r="267" spans="1:33" s="158" customFormat="1" ht="15" x14ac:dyDescent="0.2">
      <c r="A267" s="40" t="s">
        <v>203</v>
      </c>
      <c r="B267" s="35">
        <v>0</v>
      </c>
      <c r="C267" s="35">
        <v>0</v>
      </c>
      <c r="D267" s="35">
        <v>0</v>
      </c>
      <c r="E267" s="35">
        <v>0</v>
      </c>
      <c r="F267" s="35">
        <v>0</v>
      </c>
      <c r="G267" s="35">
        <v>1</v>
      </c>
      <c r="H267" s="35">
        <v>0</v>
      </c>
      <c r="I267" s="35">
        <v>0</v>
      </c>
      <c r="J267" s="35">
        <v>0</v>
      </c>
      <c r="K267" s="35">
        <v>0</v>
      </c>
      <c r="M267" s="64"/>
      <c r="N267" s="64"/>
      <c r="O267" s="64"/>
      <c r="P267" s="64"/>
      <c r="Q267" s="64"/>
      <c r="R267" s="159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</row>
    <row r="268" spans="1:33" s="158" customFormat="1" ht="15" x14ac:dyDescent="0.2">
      <c r="A268" s="40" t="s">
        <v>204</v>
      </c>
      <c r="B268" s="35">
        <v>0</v>
      </c>
      <c r="C268" s="35">
        <v>0</v>
      </c>
      <c r="D268" s="35">
        <v>0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0</v>
      </c>
      <c r="M268" s="64"/>
      <c r="N268" s="64"/>
      <c r="O268" s="64"/>
      <c r="P268" s="64"/>
      <c r="Q268" s="64"/>
      <c r="R268" s="159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</row>
    <row r="269" spans="1:33" s="177" customFormat="1" ht="15" x14ac:dyDescent="0.2">
      <c r="A269" s="40" t="s">
        <v>413</v>
      </c>
      <c r="B269" s="35">
        <v>0</v>
      </c>
      <c r="C269" s="35">
        <v>0</v>
      </c>
      <c r="D269" s="35">
        <v>0</v>
      </c>
      <c r="E269" s="35">
        <v>0</v>
      </c>
      <c r="F269" s="35">
        <v>0</v>
      </c>
      <c r="G269" s="35">
        <v>0</v>
      </c>
      <c r="H269" s="35">
        <v>0</v>
      </c>
      <c r="I269" s="35">
        <v>0</v>
      </c>
      <c r="J269" s="35">
        <v>0</v>
      </c>
      <c r="K269" s="35">
        <v>0</v>
      </c>
      <c r="M269" s="64"/>
      <c r="N269" s="64"/>
      <c r="O269" s="64"/>
      <c r="P269" s="64"/>
      <c r="Q269" s="64"/>
      <c r="R269" s="178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</row>
    <row r="270" spans="1:33" s="158" customFormat="1" ht="15" x14ac:dyDescent="0.2">
      <c r="A270" s="40" t="s">
        <v>205</v>
      </c>
      <c r="B270" s="35">
        <v>19</v>
      </c>
      <c r="C270" s="35">
        <v>0</v>
      </c>
      <c r="D270" s="35">
        <v>15</v>
      </c>
      <c r="E270" s="35">
        <v>0</v>
      </c>
      <c r="F270" s="35">
        <v>0</v>
      </c>
      <c r="G270" s="35">
        <v>22</v>
      </c>
      <c r="H270" s="35">
        <v>2</v>
      </c>
      <c r="I270" s="35">
        <v>11</v>
      </c>
      <c r="J270" s="35">
        <v>0</v>
      </c>
      <c r="K270" s="35">
        <v>0</v>
      </c>
      <c r="M270" s="64"/>
      <c r="N270" s="64"/>
      <c r="O270" s="64"/>
      <c r="P270" s="64"/>
      <c r="Q270" s="64"/>
      <c r="R270" s="159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</row>
    <row r="271" spans="1:33" s="158" customFormat="1" ht="15" x14ac:dyDescent="0.2">
      <c r="A271" s="40" t="s">
        <v>206</v>
      </c>
      <c r="B271" s="35">
        <v>0</v>
      </c>
      <c r="C271" s="35">
        <v>0</v>
      </c>
      <c r="D271" s="35">
        <v>0</v>
      </c>
      <c r="E271" s="35">
        <v>0</v>
      </c>
      <c r="F271" s="35">
        <v>0</v>
      </c>
      <c r="G271" s="35">
        <v>0</v>
      </c>
      <c r="H271" s="35">
        <v>0</v>
      </c>
      <c r="I271" s="35">
        <v>0</v>
      </c>
      <c r="J271" s="35">
        <v>0</v>
      </c>
      <c r="K271" s="35">
        <v>0</v>
      </c>
      <c r="M271" s="64"/>
      <c r="N271" s="64"/>
      <c r="O271" s="64"/>
      <c r="P271" s="64"/>
      <c r="Q271" s="64"/>
      <c r="R271" s="159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</row>
    <row r="272" spans="1:33" s="158" customFormat="1" ht="15" x14ac:dyDescent="0.2">
      <c r="A272" s="40" t="s">
        <v>207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M272" s="64"/>
      <c r="N272" s="64"/>
      <c r="O272" s="64"/>
      <c r="P272" s="64"/>
      <c r="Q272" s="64"/>
      <c r="R272" s="159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</row>
    <row r="273" spans="1:33" ht="15" x14ac:dyDescent="0.2">
      <c r="A273" s="34" t="s">
        <v>208</v>
      </c>
      <c r="B273" s="35">
        <v>0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0</v>
      </c>
      <c r="I273" s="35">
        <v>0</v>
      </c>
      <c r="J273" s="35">
        <v>0</v>
      </c>
      <c r="K273" s="53">
        <v>0</v>
      </c>
      <c r="M273" s="4"/>
      <c r="N273" s="4"/>
      <c r="O273" s="4"/>
      <c r="P273" s="4"/>
      <c r="Q273" s="4"/>
      <c r="R273" s="5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5" x14ac:dyDescent="0.2">
      <c r="A274" s="34" t="s">
        <v>209</v>
      </c>
      <c r="B274" s="35">
        <v>0</v>
      </c>
      <c r="C274" s="35">
        <v>0</v>
      </c>
      <c r="D274" s="35">
        <v>0</v>
      </c>
      <c r="E274" s="35">
        <v>0</v>
      </c>
      <c r="F274" s="35">
        <v>0</v>
      </c>
      <c r="G274" s="35">
        <v>0</v>
      </c>
      <c r="H274" s="35">
        <v>0</v>
      </c>
      <c r="I274" s="35">
        <v>0</v>
      </c>
      <c r="J274" s="35">
        <v>0</v>
      </c>
      <c r="K274" s="53">
        <v>0</v>
      </c>
      <c r="M274" s="4"/>
      <c r="N274" s="4"/>
      <c r="O274" s="4"/>
      <c r="P274" s="4"/>
      <c r="Q274" s="4"/>
      <c r="R274" s="5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5" x14ac:dyDescent="0.2">
      <c r="A275" s="34" t="s">
        <v>210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53">
        <v>0</v>
      </c>
      <c r="M275" s="4"/>
      <c r="N275" s="4"/>
      <c r="O275" s="4"/>
      <c r="P275" s="4"/>
      <c r="Q275" s="4"/>
      <c r="R275" s="5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5" x14ac:dyDescent="0.2">
      <c r="A276" s="34" t="s">
        <v>211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53">
        <v>0</v>
      </c>
      <c r="M276" s="4"/>
      <c r="N276" s="4"/>
      <c r="O276" s="4"/>
      <c r="P276" s="4"/>
      <c r="Q276" s="4"/>
      <c r="R276" s="5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5" x14ac:dyDescent="0.2">
      <c r="A277" s="34" t="s">
        <v>212</v>
      </c>
      <c r="B277" s="35">
        <v>0</v>
      </c>
      <c r="C277" s="35">
        <v>0</v>
      </c>
      <c r="D277" s="35">
        <v>0</v>
      </c>
      <c r="E277" s="35">
        <v>0</v>
      </c>
      <c r="F277" s="35">
        <v>0</v>
      </c>
      <c r="G277" s="35">
        <v>1</v>
      </c>
      <c r="H277" s="35">
        <v>0</v>
      </c>
      <c r="I277" s="35">
        <v>0</v>
      </c>
      <c r="J277" s="35">
        <v>0</v>
      </c>
      <c r="K277" s="53">
        <v>0</v>
      </c>
      <c r="M277" s="4"/>
      <c r="N277" s="4"/>
      <c r="O277" s="4"/>
      <c r="P277" s="4"/>
      <c r="Q277" s="4"/>
      <c r="R277" s="5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5" x14ac:dyDescent="0.2">
      <c r="A278" s="34" t="s">
        <v>213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0</v>
      </c>
      <c r="J278" s="35">
        <v>0</v>
      </c>
      <c r="K278" s="53">
        <v>0</v>
      </c>
      <c r="M278" s="4"/>
      <c r="N278" s="4"/>
      <c r="O278" s="4"/>
      <c r="P278" s="4"/>
      <c r="Q278" s="4"/>
      <c r="R278" s="5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5" x14ac:dyDescent="0.2">
      <c r="A279" s="34" t="s">
        <v>214</v>
      </c>
      <c r="B279" s="35">
        <v>0</v>
      </c>
      <c r="C279" s="35">
        <v>0</v>
      </c>
      <c r="D279" s="35">
        <v>0</v>
      </c>
      <c r="E279" s="35">
        <v>0</v>
      </c>
      <c r="F279" s="35">
        <v>0</v>
      </c>
      <c r="G279" s="35">
        <v>0</v>
      </c>
      <c r="H279" s="35">
        <v>0</v>
      </c>
      <c r="I279" s="35">
        <v>0</v>
      </c>
      <c r="J279" s="35">
        <v>0</v>
      </c>
      <c r="K279" s="53">
        <v>0</v>
      </c>
      <c r="M279" s="4"/>
      <c r="N279" s="4"/>
      <c r="O279" s="4"/>
      <c r="P279" s="4"/>
      <c r="Q279" s="4"/>
      <c r="R279" s="5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5" x14ac:dyDescent="0.2">
      <c r="A280" s="34" t="s">
        <v>215</v>
      </c>
      <c r="B280" s="35">
        <v>0</v>
      </c>
      <c r="C280" s="35">
        <v>0</v>
      </c>
      <c r="D280" s="35">
        <v>0</v>
      </c>
      <c r="E280" s="35">
        <v>0</v>
      </c>
      <c r="F280" s="35">
        <v>0</v>
      </c>
      <c r="G280" s="35">
        <v>0</v>
      </c>
      <c r="H280" s="35">
        <v>0</v>
      </c>
      <c r="I280" s="35">
        <v>0</v>
      </c>
      <c r="J280" s="35">
        <v>0</v>
      </c>
      <c r="K280" s="35">
        <v>0</v>
      </c>
      <c r="M280" s="4"/>
      <c r="N280" s="4"/>
      <c r="O280" s="4"/>
      <c r="P280" s="4"/>
      <c r="Q280" s="4"/>
      <c r="R280" s="5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5" x14ac:dyDescent="0.2">
      <c r="A281" s="34" t="s">
        <v>216</v>
      </c>
      <c r="B281" s="35">
        <v>1</v>
      </c>
      <c r="C281" s="35">
        <v>0</v>
      </c>
      <c r="D281" s="35">
        <v>1</v>
      </c>
      <c r="E281" s="35">
        <v>0</v>
      </c>
      <c r="F281" s="35">
        <v>0</v>
      </c>
      <c r="G281" s="35">
        <v>0</v>
      </c>
      <c r="H281" s="35">
        <v>0</v>
      </c>
      <c r="I281" s="35">
        <v>1</v>
      </c>
      <c r="J281" s="35">
        <v>0</v>
      </c>
      <c r="K281" s="35">
        <v>0</v>
      </c>
      <c r="M281" s="4"/>
      <c r="N281" s="4"/>
      <c r="O281" s="4"/>
      <c r="P281" s="4"/>
      <c r="Q281" s="4"/>
      <c r="R281" s="5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5" x14ac:dyDescent="0.2">
      <c r="A282" s="34" t="s">
        <v>217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1</v>
      </c>
      <c r="H282" s="35">
        <v>0</v>
      </c>
      <c r="I282" s="35">
        <v>0</v>
      </c>
      <c r="J282" s="35">
        <v>0</v>
      </c>
      <c r="K282" s="35">
        <v>0</v>
      </c>
      <c r="M282" s="4"/>
      <c r="N282" s="4"/>
      <c r="O282" s="4"/>
      <c r="P282" s="4"/>
      <c r="Q282" s="4"/>
      <c r="R282" s="5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5" x14ac:dyDescent="0.2">
      <c r="A283" s="34" t="s">
        <v>218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M283" s="4"/>
      <c r="N283" s="4"/>
      <c r="O283" s="4"/>
      <c r="P283" s="4"/>
      <c r="Q283" s="4"/>
      <c r="R283" s="5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5" x14ac:dyDescent="0.2">
      <c r="A284" s="34" t="s">
        <v>219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0</v>
      </c>
      <c r="I284" s="35">
        <v>0</v>
      </c>
      <c r="J284" s="35">
        <v>0</v>
      </c>
      <c r="K284" s="35">
        <v>0</v>
      </c>
      <c r="M284" s="4"/>
      <c r="N284" s="4"/>
      <c r="O284" s="4"/>
      <c r="P284" s="4"/>
      <c r="Q284" s="4"/>
      <c r="R284" s="5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5" x14ac:dyDescent="0.2">
      <c r="A285" s="34" t="s">
        <v>220</v>
      </c>
      <c r="B285" s="35">
        <v>0</v>
      </c>
      <c r="C285" s="35">
        <v>0</v>
      </c>
      <c r="D285" s="35">
        <v>0</v>
      </c>
      <c r="E285" s="35">
        <v>0</v>
      </c>
      <c r="F285" s="35">
        <v>0</v>
      </c>
      <c r="G285" s="35">
        <v>0</v>
      </c>
      <c r="H285" s="35">
        <v>0</v>
      </c>
      <c r="I285" s="35">
        <v>0</v>
      </c>
      <c r="J285" s="35">
        <v>0</v>
      </c>
      <c r="K285" s="35">
        <v>0</v>
      </c>
      <c r="M285" s="4"/>
      <c r="N285" s="4"/>
      <c r="O285" s="4"/>
      <c r="P285" s="4"/>
      <c r="Q285" s="4"/>
      <c r="R285" s="5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5" x14ac:dyDescent="0.2">
      <c r="A286" s="34" t="s">
        <v>221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M286" s="4"/>
      <c r="N286" s="4"/>
      <c r="O286" s="4"/>
      <c r="P286" s="4"/>
      <c r="Q286" s="4"/>
      <c r="R286" s="5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5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5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s="179" customFormat="1" ht="30" x14ac:dyDescent="0.2">
      <c r="A288" s="278" t="s">
        <v>434</v>
      </c>
      <c r="B288" s="279" t="s">
        <v>5</v>
      </c>
      <c r="C288" s="280" t="s">
        <v>6</v>
      </c>
      <c r="D288" s="280" t="s">
        <v>7</v>
      </c>
      <c r="E288" s="280" t="s">
        <v>8</v>
      </c>
      <c r="F288" s="281" t="s">
        <v>9</v>
      </c>
      <c r="G288" s="281" t="s">
        <v>10</v>
      </c>
      <c r="H288" s="282" t="s">
        <v>11</v>
      </c>
      <c r="I288" s="282" t="s">
        <v>12</v>
      </c>
      <c r="J288" s="283" t="s">
        <v>13</v>
      </c>
      <c r="K288" s="284" t="s">
        <v>14</v>
      </c>
      <c r="L288" s="64"/>
      <c r="M288" s="64"/>
      <c r="N288" s="64"/>
      <c r="O288" s="64"/>
      <c r="P288" s="64"/>
      <c r="Q288" s="64"/>
      <c r="R288" s="180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</row>
    <row r="289" spans="1:33" s="179" customFormat="1" ht="15" x14ac:dyDescent="0.2">
      <c r="A289" s="285" t="s">
        <v>435</v>
      </c>
      <c r="B289" s="286">
        <v>0</v>
      </c>
      <c r="C289" s="286">
        <v>0</v>
      </c>
      <c r="D289" s="286">
        <v>0</v>
      </c>
      <c r="E289" s="286">
        <v>0</v>
      </c>
      <c r="F289" s="286">
        <v>0</v>
      </c>
      <c r="G289" s="286">
        <v>0</v>
      </c>
      <c r="H289" s="286">
        <v>0</v>
      </c>
      <c r="I289" s="286">
        <v>0</v>
      </c>
      <c r="J289" s="286">
        <v>0</v>
      </c>
      <c r="K289" s="286">
        <v>0</v>
      </c>
      <c r="L289" s="64"/>
      <c r="M289" s="64"/>
      <c r="N289" s="64"/>
      <c r="O289" s="64"/>
      <c r="P289" s="64"/>
      <c r="Q289" s="64"/>
      <c r="R289" s="180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</row>
    <row r="290" spans="1:33" s="179" customFormat="1" ht="15" x14ac:dyDescent="0.2">
      <c r="A290" s="285" t="s">
        <v>436</v>
      </c>
      <c r="B290" s="286">
        <v>0</v>
      </c>
      <c r="C290" s="286">
        <v>0</v>
      </c>
      <c r="D290" s="286">
        <v>0</v>
      </c>
      <c r="E290" s="286">
        <v>0</v>
      </c>
      <c r="F290" s="286">
        <v>0</v>
      </c>
      <c r="G290" s="286">
        <v>0</v>
      </c>
      <c r="H290" s="286">
        <v>0</v>
      </c>
      <c r="I290" s="286">
        <v>0</v>
      </c>
      <c r="J290" s="286">
        <v>0</v>
      </c>
      <c r="K290" s="286">
        <v>0</v>
      </c>
      <c r="L290" s="64"/>
      <c r="M290" s="64"/>
      <c r="N290" s="64"/>
      <c r="O290" s="64"/>
      <c r="P290" s="64"/>
      <c r="Q290" s="64"/>
      <c r="R290" s="180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</row>
    <row r="291" spans="1:33" s="179" customFormat="1" ht="15" x14ac:dyDescent="0.2">
      <c r="A291" s="285" t="s">
        <v>437</v>
      </c>
      <c r="B291" s="286">
        <v>0</v>
      </c>
      <c r="C291" s="286">
        <v>0</v>
      </c>
      <c r="D291" s="286">
        <v>0</v>
      </c>
      <c r="E291" s="286">
        <v>0</v>
      </c>
      <c r="F291" s="286">
        <v>0</v>
      </c>
      <c r="G291" s="286">
        <v>0</v>
      </c>
      <c r="H291" s="286">
        <v>0</v>
      </c>
      <c r="I291" s="286">
        <v>0</v>
      </c>
      <c r="J291" s="286">
        <v>0</v>
      </c>
      <c r="K291" s="286">
        <v>0</v>
      </c>
      <c r="L291" s="64"/>
      <c r="M291" s="64"/>
      <c r="N291" s="64"/>
      <c r="O291" s="64"/>
      <c r="P291" s="64"/>
      <c r="Q291" s="64"/>
      <c r="R291" s="180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</row>
    <row r="292" spans="1:33" s="179" customFormat="1" ht="15" x14ac:dyDescent="0.2">
      <c r="A292" s="285" t="s">
        <v>438</v>
      </c>
      <c r="B292" s="286">
        <v>1</v>
      </c>
      <c r="C292" s="286">
        <v>0</v>
      </c>
      <c r="D292" s="286">
        <v>1</v>
      </c>
      <c r="E292" s="286">
        <v>0</v>
      </c>
      <c r="F292" s="286">
        <v>0</v>
      </c>
      <c r="G292" s="286">
        <v>0</v>
      </c>
      <c r="H292" s="286">
        <v>0</v>
      </c>
      <c r="I292" s="286">
        <v>0</v>
      </c>
      <c r="J292" s="286">
        <v>0</v>
      </c>
      <c r="K292" s="286">
        <v>0</v>
      </c>
      <c r="L292" s="64"/>
      <c r="M292" s="64"/>
      <c r="N292" s="64"/>
      <c r="O292" s="64"/>
      <c r="P292" s="64"/>
      <c r="Q292" s="64"/>
      <c r="R292" s="180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</row>
    <row r="293" spans="1:33" s="179" customFormat="1" ht="15" x14ac:dyDescent="0.2">
      <c r="A293" s="285" t="s">
        <v>439</v>
      </c>
      <c r="B293" s="286">
        <v>0</v>
      </c>
      <c r="C293" s="286">
        <v>0</v>
      </c>
      <c r="D293" s="286">
        <v>0</v>
      </c>
      <c r="E293" s="286">
        <v>0</v>
      </c>
      <c r="F293" s="286">
        <v>0</v>
      </c>
      <c r="G293" s="286">
        <v>0</v>
      </c>
      <c r="H293" s="286">
        <v>0</v>
      </c>
      <c r="I293" s="286">
        <v>0</v>
      </c>
      <c r="J293" s="286">
        <v>0</v>
      </c>
      <c r="K293" s="286">
        <v>0</v>
      </c>
      <c r="L293" s="64"/>
      <c r="M293" s="64"/>
      <c r="N293" s="64"/>
      <c r="O293" s="64"/>
      <c r="P293" s="64"/>
      <c r="Q293" s="64"/>
      <c r="R293" s="180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</row>
    <row r="294" spans="1:33" s="179" customFormat="1" ht="15" x14ac:dyDescent="0.2">
      <c r="A294" s="285" t="s">
        <v>440</v>
      </c>
      <c r="B294" s="286">
        <v>3</v>
      </c>
      <c r="C294" s="286">
        <v>1</v>
      </c>
      <c r="D294" s="286">
        <v>2</v>
      </c>
      <c r="E294" s="286">
        <v>0</v>
      </c>
      <c r="F294" s="286">
        <v>0</v>
      </c>
      <c r="G294" s="286">
        <v>0</v>
      </c>
      <c r="H294" s="286">
        <v>1</v>
      </c>
      <c r="I294" s="286">
        <v>2</v>
      </c>
      <c r="J294" s="286">
        <v>0</v>
      </c>
      <c r="K294" s="286">
        <v>0</v>
      </c>
      <c r="L294" s="64"/>
      <c r="M294" s="64"/>
      <c r="N294" s="64"/>
      <c r="O294" s="64"/>
      <c r="P294" s="64"/>
      <c r="Q294" s="64"/>
      <c r="R294" s="180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</row>
    <row r="295" spans="1:33" s="179" customFormat="1" ht="15" x14ac:dyDescent="0.2">
      <c r="A295" s="285" t="s">
        <v>441</v>
      </c>
      <c r="B295" s="286">
        <v>65</v>
      </c>
      <c r="C295" s="286">
        <v>0</v>
      </c>
      <c r="D295" s="286">
        <v>0</v>
      </c>
      <c r="E295" s="286">
        <v>0</v>
      </c>
      <c r="F295" s="286">
        <v>10</v>
      </c>
      <c r="G295" s="286">
        <v>8</v>
      </c>
      <c r="H295" s="286">
        <v>5</v>
      </c>
      <c r="I295" s="286">
        <v>4</v>
      </c>
      <c r="J295" s="286">
        <v>10</v>
      </c>
      <c r="K295" s="286">
        <v>0</v>
      </c>
      <c r="L295" s="64"/>
      <c r="M295" s="64"/>
      <c r="N295" s="64"/>
      <c r="O295" s="64"/>
      <c r="P295" s="64"/>
      <c r="Q295" s="64"/>
      <c r="R295" s="180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</row>
    <row r="296" spans="1:33" s="179" customFormat="1" ht="15" x14ac:dyDescent="0.2">
      <c r="A296" s="285" t="s">
        <v>442</v>
      </c>
      <c r="B296" s="286">
        <v>333</v>
      </c>
      <c r="C296" s="286">
        <v>22</v>
      </c>
      <c r="D296" s="286">
        <v>505</v>
      </c>
      <c r="E296" s="286">
        <v>3</v>
      </c>
      <c r="F296" s="286">
        <v>137</v>
      </c>
      <c r="G296" s="286">
        <v>230</v>
      </c>
      <c r="H296" s="286">
        <v>316</v>
      </c>
      <c r="I296" s="286">
        <v>224</v>
      </c>
      <c r="J296" s="286">
        <v>142</v>
      </c>
      <c r="K296" s="286">
        <v>0</v>
      </c>
      <c r="L296" s="64"/>
      <c r="M296" s="64"/>
      <c r="N296" s="64"/>
      <c r="O296" s="64"/>
      <c r="P296" s="64"/>
      <c r="Q296" s="64"/>
      <c r="R296" s="180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</row>
    <row r="297" spans="1:33" s="179" customFormat="1" ht="15" x14ac:dyDescent="0.2">
      <c r="A297" s="285" t="s">
        <v>443</v>
      </c>
      <c r="B297" s="286">
        <v>0</v>
      </c>
      <c r="C297" s="286">
        <v>1</v>
      </c>
      <c r="D297" s="286">
        <v>11</v>
      </c>
      <c r="E297" s="286">
        <v>0</v>
      </c>
      <c r="F297" s="286">
        <v>0</v>
      </c>
      <c r="G297" s="286">
        <v>0</v>
      </c>
      <c r="H297" s="286">
        <v>1</v>
      </c>
      <c r="I297" s="286">
        <v>2</v>
      </c>
      <c r="J297" s="286">
        <v>0</v>
      </c>
      <c r="K297" s="286">
        <v>0</v>
      </c>
      <c r="L297" s="64"/>
      <c r="M297" s="64"/>
      <c r="N297" s="64"/>
      <c r="O297" s="64"/>
      <c r="P297" s="64"/>
      <c r="Q297" s="64"/>
      <c r="R297" s="180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</row>
    <row r="298" spans="1:33" s="179" customFormat="1" ht="15" x14ac:dyDescent="0.2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180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</row>
    <row r="299" spans="1:33" ht="30" x14ac:dyDescent="0.2">
      <c r="A299" s="41" t="s">
        <v>222</v>
      </c>
      <c r="B299" s="8" t="s">
        <v>5</v>
      </c>
      <c r="C299" s="10" t="s">
        <v>6</v>
      </c>
      <c r="D299" s="10" t="s">
        <v>7</v>
      </c>
      <c r="E299" s="10" t="s">
        <v>8</v>
      </c>
      <c r="F299" s="12" t="s">
        <v>9</v>
      </c>
      <c r="G299" s="12" t="s">
        <v>10</v>
      </c>
      <c r="H299" s="30" t="s">
        <v>11</v>
      </c>
      <c r="I299" s="30" t="s">
        <v>12</v>
      </c>
      <c r="J299" s="31" t="s">
        <v>13</v>
      </c>
      <c r="K299" s="13" t="s">
        <v>14</v>
      </c>
      <c r="M299" s="4"/>
      <c r="N299" s="4"/>
      <c r="O299" s="4"/>
      <c r="P299" s="4"/>
      <c r="Q299" s="4"/>
      <c r="R299" s="5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5" x14ac:dyDescent="0.25">
      <c r="A300" s="42" t="s">
        <v>223</v>
      </c>
      <c r="B300" s="36">
        <v>795</v>
      </c>
      <c r="C300" s="36">
        <v>67</v>
      </c>
      <c r="D300" s="36">
        <v>865</v>
      </c>
      <c r="E300" s="36">
        <v>0</v>
      </c>
      <c r="F300" s="36">
        <v>71</v>
      </c>
      <c r="G300" s="36">
        <v>893</v>
      </c>
      <c r="H300" s="36">
        <v>86</v>
      </c>
      <c r="I300" s="36">
        <v>764</v>
      </c>
      <c r="J300" s="36">
        <v>130</v>
      </c>
      <c r="K300" s="36">
        <v>0</v>
      </c>
      <c r="M300" s="4"/>
      <c r="N300" s="4"/>
      <c r="O300" s="4"/>
      <c r="P300" s="4"/>
      <c r="Q300" s="4"/>
      <c r="R300" s="5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5" x14ac:dyDescent="0.25">
      <c r="A301" s="43" t="s">
        <v>224</v>
      </c>
      <c r="B301" s="36">
        <v>85</v>
      </c>
      <c r="C301" s="36">
        <v>19</v>
      </c>
      <c r="D301" s="36">
        <v>161</v>
      </c>
      <c r="E301" s="36">
        <v>1</v>
      </c>
      <c r="F301" s="36">
        <v>7</v>
      </c>
      <c r="G301" s="36">
        <v>121</v>
      </c>
      <c r="H301" s="36">
        <v>10</v>
      </c>
      <c r="I301" s="36">
        <v>95</v>
      </c>
      <c r="J301" s="36">
        <v>8</v>
      </c>
      <c r="K301" s="36">
        <v>0</v>
      </c>
      <c r="M301" s="4"/>
      <c r="N301" s="4"/>
      <c r="O301" s="4"/>
      <c r="P301" s="4"/>
      <c r="Q301" s="4"/>
      <c r="R301" s="5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5" x14ac:dyDescent="0.25">
      <c r="A302" s="44" t="s">
        <v>225</v>
      </c>
      <c r="B302" s="36">
        <v>1954</v>
      </c>
      <c r="C302" s="36">
        <v>115</v>
      </c>
      <c r="D302" s="36">
        <v>2150</v>
      </c>
      <c r="E302" s="36">
        <v>2</v>
      </c>
      <c r="F302" s="36">
        <v>132</v>
      </c>
      <c r="G302" s="36">
        <v>1547</v>
      </c>
      <c r="H302" s="36">
        <v>327</v>
      </c>
      <c r="I302" s="36">
        <v>2046</v>
      </c>
      <c r="J302" s="36">
        <v>203</v>
      </c>
      <c r="K302" s="36">
        <v>0</v>
      </c>
      <c r="M302" s="4"/>
      <c r="N302" s="4"/>
      <c r="O302" s="4"/>
      <c r="P302" s="4"/>
      <c r="Q302" s="4"/>
      <c r="R302" s="5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5" x14ac:dyDescent="0.25">
      <c r="A303" s="44" t="s">
        <v>226</v>
      </c>
      <c r="B303" s="36">
        <v>434</v>
      </c>
      <c r="C303" s="36">
        <v>26</v>
      </c>
      <c r="D303" s="36">
        <v>537</v>
      </c>
      <c r="E303" s="36">
        <v>3</v>
      </c>
      <c r="F303" s="36">
        <v>152</v>
      </c>
      <c r="G303" s="36">
        <v>278</v>
      </c>
      <c r="H303" s="36">
        <v>343</v>
      </c>
      <c r="I303" s="36">
        <v>253</v>
      </c>
      <c r="J303" s="36">
        <v>154</v>
      </c>
      <c r="K303" s="36">
        <v>0</v>
      </c>
      <c r="M303" s="4"/>
      <c r="N303" s="4"/>
      <c r="O303" s="4"/>
      <c r="P303" s="4"/>
      <c r="Q303" s="4"/>
      <c r="R303" s="5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5" x14ac:dyDescent="0.2">
      <c r="A304" s="45" t="s">
        <v>4</v>
      </c>
      <c r="B304" s="46">
        <f t="shared" ref="B304" si="5">SUM(B300:B303)</f>
        <v>3268</v>
      </c>
      <c r="C304" s="46">
        <f t="shared" ref="C304:K304" si="6">SUM(C300:C303)</f>
        <v>227</v>
      </c>
      <c r="D304" s="46">
        <f t="shared" si="6"/>
        <v>3713</v>
      </c>
      <c r="E304" s="46">
        <f t="shared" si="6"/>
        <v>6</v>
      </c>
      <c r="F304" s="46">
        <f t="shared" si="6"/>
        <v>362</v>
      </c>
      <c r="G304" s="46">
        <f t="shared" si="6"/>
        <v>2839</v>
      </c>
      <c r="H304" s="46">
        <f t="shared" si="6"/>
        <v>766</v>
      </c>
      <c r="I304" s="46">
        <f t="shared" si="6"/>
        <v>3158</v>
      </c>
      <c r="J304" s="46">
        <f t="shared" si="6"/>
        <v>495</v>
      </c>
      <c r="K304" s="46">
        <f t="shared" si="6"/>
        <v>0</v>
      </c>
      <c r="M304" s="4"/>
      <c r="N304" s="4"/>
      <c r="O304" s="4"/>
      <c r="P304" s="4"/>
      <c r="Q304" s="4"/>
      <c r="R304" s="5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5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5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5" x14ac:dyDescent="0.2">
      <c r="A306" s="225" t="s">
        <v>444</v>
      </c>
      <c r="B306" s="225"/>
      <c r="C306" s="225"/>
      <c r="D306" s="225"/>
      <c r="E306" s="225"/>
      <c r="F306" s="225"/>
      <c r="G306" s="225"/>
      <c r="H306" s="225"/>
      <c r="I306" s="225"/>
      <c r="J306" s="225"/>
      <c r="K306" s="225"/>
      <c r="L306" s="4"/>
      <c r="M306" s="4"/>
      <c r="N306" s="4"/>
      <c r="O306" s="4"/>
      <c r="P306" s="4"/>
      <c r="Q306" s="4"/>
      <c r="R306" s="5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5" x14ac:dyDescent="0.2">
      <c r="A307" s="287" t="s">
        <v>227</v>
      </c>
      <c r="B307" s="287"/>
      <c r="C307" s="288" t="s">
        <v>228</v>
      </c>
      <c r="D307" s="288"/>
      <c r="E307" s="288"/>
      <c r="F307" s="289" t="s">
        <v>229</v>
      </c>
      <c r="G307" s="289"/>
      <c r="H307" s="289"/>
      <c r="I307" s="290" t="s">
        <v>445</v>
      </c>
      <c r="J307" s="290"/>
      <c r="K307" s="290"/>
      <c r="L307" s="4"/>
      <c r="M307" s="4"/>
      <c r="N307" s="4"/>
      <c r="O307" s="4"/>
      <c r="P307" s="4"/>
      <c r="Q307" s="4"/>
      <c r="R307" s="5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5" x14ac:dyDescent="0.2">
      <c r="A308" s="287">
        <f>SUM(B133:K286)</f>
        <v>8787</v>
      </c>
      <c r="B308" s="287"/>
      <c r="C308" s="288">
        <f>SUM(B58:K71)</f>
        <v>3973</v>
      </c>
      <c r="D308" s="288"/>
      <c r="E308" s="288"/>
      <c r="F308" s="289">
        <f>SUM(B75:K129)</f>
        <v>34</v>
      </c>
      <c r="G308" s="289"/>
      <c r="H308" s="289"/>
      <c r="I308" s="291">
        <f>SUM(B289:K297)</f>
        <v>2040</v>
      </c>
      <c r="J308" s="291"/>
      <c r="K308" s="291"/>
      <c r="L308" s="4"/>
      <c r="M308" s="4"/>
      <c r="N308" s="4"/>
      <c r="O308" s="4"/>
      <c r="P308" s="4"/>
      <c r="Q308" s="4"/>
      <c r="R308" s="5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5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5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5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5" x14ac:dyDescent="0.2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"/>
      <c r="L311" s="4"/>
      <c r="M311" s="4"/>
      <c r="N311" s="4"/>
      <c r="O311" s="4"/>
      <c r="P311" s="4"/>
      <c r="Q311" s="4"/>
      <c r="R311" s="5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5" x14ac:dyDescent="0.2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"/>
      <c r="L312" s="4"/>
      <c r="M312" s="4"/>
      <c r="N312" s="4"/>
      <c r="O312" s="4"/>
      <c r="P312" s="4"/>
      <c r="Q312" s="4"/>
      <c r="R312" s="5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5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5" x14ac:dyDescent="0.2">
      <c r="A314" s="4"/>
      <c r="B314" s="4"/>
      <c r="C314" s="4"/>
      <c r="D314" s="4"/>
      <c r="E314" s="4"/>
      <c r="F314" s="4"/>
      <c r="G314" s="47"/>
      <c r="H314" s="4"/>
      <c r="I314" s="47"/>
      <c r="J314" s="4"/>
      <c r="K314" s="4"/>
      <c r="L314" s="4"/>
      <c r="M314" s="4"/>
      <c r="N314" s="4"/>
      <c r="O314" s="4"/>
      <c r="P314" s="4"/>
      <c r="Q314" s="4"/>
      <c r="R314" s="5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5" x14ac:dyDescent="0.2">
      <c r="A315" s="4"/>
      <c r="B315" s="4"/>
      <c r="C315" s="4"/>
      <c r="D315" s="4"/>
      <c r="E315" s="4"/>
      <c r="F315" s="4"/>
      <c r="G315" s="47"/>
      <c r="H315" s="4"/>
      <c r="I315" s="47"/>
      <c r="J315" s="4"/>
      <c r="K315" s="4"/>
      <c r="L315" s="4"/>
      <c r="M315" s="4"/>
      <c r="N315" s="4"/>
      <c r="O315" s="4"/>
      <c r="P315" s="4"/>
      <c r="Q315" s="4"/>
      <c r="R315" s="5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5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5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5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5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5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5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5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5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5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5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5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5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5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5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5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5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5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5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5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5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5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5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5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5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5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5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5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5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5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5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5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5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5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5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5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5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5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5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5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5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5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5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5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5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5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5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5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5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5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5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5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5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5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5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5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5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5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5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5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5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5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5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5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5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5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5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5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5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5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5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5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5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5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5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5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5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5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5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5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5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5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5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5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5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5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5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5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5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5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5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5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5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5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5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5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5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5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5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5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5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5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5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5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5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5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5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5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5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5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5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5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5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5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5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5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5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5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5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5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5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5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5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5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5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5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5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5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5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5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5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5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5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5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5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5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5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5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5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5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5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5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5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5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5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5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5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5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5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5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5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5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5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5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5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5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5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5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5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5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5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5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5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5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5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5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5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5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5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5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5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5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5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5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5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5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5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5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5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5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5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5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5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5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5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5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5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5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5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5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5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5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5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5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5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5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5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5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5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5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5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5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5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5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5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5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5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5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5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5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5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5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5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5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5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5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5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5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5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5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5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5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5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5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5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5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5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5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5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5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5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5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5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5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5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5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5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5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5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5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5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5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5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5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5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5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5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5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5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5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5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5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5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5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5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5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5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5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5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5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5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5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5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5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5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5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5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5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5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5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5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5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5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5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5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5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5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5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5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5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5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5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5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5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5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5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5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5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5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5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5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5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5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5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5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5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5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5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5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5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5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5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5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5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5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5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5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5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5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5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5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5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5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5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5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5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5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5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5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5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5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5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5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5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5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5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5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5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5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5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5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5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5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5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5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5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5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5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5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5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5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5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5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5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5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5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5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5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5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5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5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5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5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5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5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5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5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5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5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5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5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5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5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5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5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5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5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5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5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5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5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5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5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5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5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5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5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5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5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5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5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5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5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5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5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5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5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5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5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5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5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5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5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5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5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5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5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5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5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5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5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5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5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5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5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5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5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5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5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5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5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5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5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5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5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5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5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5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5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5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5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5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5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5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5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5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5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5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5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5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5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5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5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5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5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5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5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5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5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5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5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5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5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5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5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5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5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5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5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5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5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5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5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5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5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5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5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5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5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5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5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5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5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5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5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5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5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5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5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5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5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5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5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5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5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5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5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5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5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5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5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5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5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5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5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5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5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5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5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5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5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5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5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5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5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5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5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5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5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5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5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5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5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5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5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5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5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5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5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5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5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5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5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5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5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5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5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5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5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5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5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5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5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5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5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5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5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5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5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5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5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5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5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5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5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5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5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5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5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5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5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5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5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5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5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5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5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5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5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5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5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5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5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5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5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5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5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5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5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5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5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5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5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5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5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5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5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5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5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5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5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5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5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5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5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5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5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5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5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5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5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5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5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5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5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5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5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5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5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5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5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5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5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5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5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5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5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5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5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5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5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5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5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5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5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5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5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5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5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5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5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5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5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5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5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5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5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5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5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5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5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5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5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5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5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5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5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5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5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5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5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5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5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5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5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5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5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5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5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5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5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5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5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5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5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5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5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5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5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5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5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5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5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5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5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5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5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5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5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5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5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5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5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5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5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5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5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5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5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5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5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5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5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5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5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5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5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5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5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5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5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5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5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5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5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5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5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5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5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5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5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5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5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  <row r="1016" spans="1:33" ht="15" x14ac:dyDescent="0.2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5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</row>
    <row r="1017" spans="1:33" ht="15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5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</row>
    <row r="1018" spans="1:33" ht="15" x14ac:dyDescent="0.2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5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</row>
    <row r="1019" spans="1:33" ht="15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5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</row>
    <row r="1020" spans="1:33" ht="15" x14ac:dyDescent="0.2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5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</row>
    <row r="1021" spans="1:33" ht="15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5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</row>
    <row r="1022" spans="1:33" ht="15" x14ac:dyDescent="0.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5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</row>
    <row r="1023" spans="1:33" ht="15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5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</row>
    <row r="1024" spans="1:33" ht="15" x14ac:dyDescent="0.2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5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</row>
    <row r="1025" spans="1:33" ht="15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5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</row>
    <row r="1026" spans="1:33" ht="15" x14ac:dyDescent="0.2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5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</row>
    <row r="1027" spans="1:33" ht="15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5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</row>
    <row r="1028" spans="1:33" ht="15" x14ac:dyDescent="0.2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5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</row>
    <row r="1029" spans="1:33" ht="15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5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</row>
    <row r="1030" spans="1:33" ht="15" x14ac:dyDescent="0.2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5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</row>
    <row r="1031" spans="1:33" ht="15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5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</row>
    <row r="1032" spans="1:33" ht="15" x14ac:dyDescent="0.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5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</row>
    <row r="1033" spans="1:33" ht="15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5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</row>
    <row r="1034" spans="1:33" ht="15" x14ac:dyDescent="0.2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5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</row>
    <row r="1035" spans="1:33" ht="15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5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</row>
    <row r="1036" spans="1:33" ht="15" x14ac:dyDescent="0.2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5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</row>
    <row r="1037" spans="1:33" ht="15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5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</row>
    <row r="1038" spans="1:33" ht="15" x14ac:dyDescent="0.2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5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</row>
    <row r="1039" spans="1:33" ht="15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5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</row>
    <row r="1040" spans="1:33" ht="15" x14ac:dyDescent="0.2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5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</row>
    <row r="1041" spans="1:33" ht="15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5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</row>
    <row r="1042" spans="1:33" ht="15" x14ac:dyDescent="0.2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5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</row>
    <row r="1043" spans="1:33" ht="15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5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</row>
    <row r="1044" spans="1:33" ht="15" x14ac:dyDescent="0.2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5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</row>
    <row r="1045" spans="1:33" ht="15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5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</row>
    <row r="1046" spans="1:33" ht="15" x14ac:dyDescent="0.2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5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</row>
  </sheetData>
  <mergeCells count="50">
    <mergeCell ref="C307:E307"/>
    <mergeCell ref="F307:H307"/>
    <mergeCell ref="I307:K307"/>
    <mergeCell ref="C308:E308"/>
    <mergeCell ref="F308:H308"/>
    <mergeCell ref="I308:K308"/>
    <mergeCell ref="K30:K32"/>
    <mergeCell ref="D31:D32"/>
    <mergeCell ref="E31:E32"/>
    <mergeCell ref="F31:F32"/>
    <mergeCell ref="G31:G32"/>
    <mergeCell ref="H31:H32"/>
    <mergeCell ref="A30:A32"/>
    <mergeCell ref="B31:C31"/>
    <mergeCell ref="I31:I32"/>
    <mergeCell ref="J31:J32"/>
    <mergeCell ref="B30:J30"/>
    <mergeCell ref="A1:L1"/>
    <mergeCell ref="A2:L2"/>
    <mergeCell ref="A3:L3"/>
    <mergeCell ref="A5:I5"/>
    <mergeCell ref="A6:A7"/>
    <mergeCell ref="B6:H6"/>
    <mergeCell ref="I6:I7"/>
    <mergeCell ref="H21:H22"/>
    <mergeCell ref="I21:I22"/>
    <mergeCell ref="J12:J13"/>
    <mergeCell ref="J14:J15"/>
    <mergeCell ref="J16:J17"/>
    <mergeCell ref="A19:J19"/>
    <mergeCell ref="A20:A22"/>
    <mergeCell ref="B20:I20"/>
    <mergeCell ref="J20:J22"/>
    <mergeCell ref="D21:D22"/>
    <mergeCell ref="E21:E22"/>
    <mergeCell ref="B21:B22"/>
    <mergeCell ref="C21:C22"/>
    <mergeCell ref="F21:F22"/>
    <mergeCell ref="G21:G22"/>
    <mergeCell ref="A131:A132"/>
    <mergeCell ref="A41:A42"/>
    <mergeCell ref="B41:K41"/>
    <mergeCell ref="A307:B307"/>
    <mergeCell ref="A308:B308"/>
    <mergeCell ref="B56:K56"/>
    <mergeCell ref="B73:K73"/>
    <mergeCell ref="B131:K131"/>
    <mergeCell ref="A56:A57"/>
    <mergeCell ref="A73:A74"/>
    <mergeCell ref="A306:K306"/>
  </mergeCells>
  <pageMargins left="0.75" right="0.75" top="1" bottom="1" header="0" footer="0"/>
  <pageSetup scale="6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8D08D"/>
  </sheetPr>
  <dimension ref="A1:AG1015"/>
  <sheetViews>
    <sheetView workbookViewId="0">
      <selection sqref="A1:L1"/>
    </sheetView>
  </sheetViews>
  <sheetFormatPr defaultColWidth="12.625" defaultRowHeight="14.25" x14ac:dyDescent="0.2"/>
  <cols>
    <col min="1" max="1" width="29.625" customWidth="1"/>
    <col min="2" max="12" width="13.375" customWidth="1"/>
    <col min="13" max="14" width="8.625" customWidth="1"/>
    <col min="15" max="15" width="10.875" customWidth="1"/>
    <col min="16" max="16" width="9.5" customWidth="1"/>
    <col min="17" max="17" width="8.25" customWidth="1"/>
    <col min="18" max="19" width="6.75" customWidth="1"/>
    <col min="20" max="21" width="3.875" customWidth="1"/>
    <col min="22" max="23" width="5.875" customWidth="1"/>
    <col min="24" max="27" width="4.875" customWidth="1"/>
    <col min="28" max="32" width="3.875" customWidth="1"/>
    <col min="33" max="33" width="6.75" customWidth="1"/>
  </cols>
  <sheetData>
    <row r="1" spans="1:33" ht="15" x14ac:dyDescent="0.2">
      <c r="A1" s="241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1"/>
      <c r="N1" s="1"/>
      <c r="O1" s="1"/>
      <c r="P1" s="1"/>
      <c r="Q1" s="1"/>
      <c r="R1" s="1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x14ac:dyDescent="0.2">
      <c r="A2" s="242" t="s">
        <v>416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3"/>
      <c r="N2" s="3"/>
      <c r="O2" s="3"/>
      <c r="P2" s="3"/>
      <c r="Q2" s="3"/>
      <c r="R2" s="3"/>
      <c r="S2" s="3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" x14ac:dyDescent="0.2">
      <c r="A3" s="241" t="s">
        <v>1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1"/>
      <c r="N3" s="1"/>
      <c r="O3" s="1"/>
      <c r="P3" s="1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5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x14ac:dyDescent="0.2">
      <c r="A5" s="237" t="s">
        <v>417</v>
      </c>
      <c r="B5" s="228"/>
      <c r="C5" s="228"/>
      <c r="D5" s="228"/>
      <c r="E5" s="228"/>
      <c r="F5" s="228"/>
      <c r="G5" s="228"/>
      <c r="H5" s="228"/>
      <c r="I5" s="227"/>
      <c r="J5" s="1"/>
      <c r="K5" s="1"/>
      <c r="L5" s="1"/>
      <c r="M5" s="1"/>
      <c r="N5" s="4"/>
      <c r="O5" s="4"/>
      <c r="P5" s="4"/>
      <c r="Q5" s="4"/>
      <c r="R5" s="5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x14ac:dyDescent="0.2">
      <c r="A6" s="233" t="s">
        <v>2</v>
      </c>
      <c r="B6" s="229" t="s">
        <v>3</v>
      </c>
      <c r="C6" s="228"/>
      <c r="D6" s="228"/>
      <c r="E6" s="228"/>
      <c r="F6" s="228"/>
      <c r="G6" s="228"/>
      <c r="H6" s="227"/>
      <c r="I6" s="243" t="s">
        <v>4</v>
      </c>
      <c r="J6" s="4"/>
      <c r="K6" s="4"/>
      <c r="L6" s="4"/>
      <c r="M6" s="4"/>
      <c r="N6" s="4"/>
      <c r="O6" s="4"/>
      <c r="P6" s="4"/>
      <c r="Q6" s="4"/>
      <c r="R6" s="5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x14ac:dyDescent="0.2">
      <c r="A7" s="224"/>
      <c r="B7" s="120">
        <v>8</v>
      </c>
      <c r="C7" s="120">
        <v>9</v>
      </c>
      <c r="D7" s="120">
        <v>10</v>
      </c>
      <c r="E7" s="120">
        <v>11</v>
      </c>
      <c r="F7" s="181">
        <v>12</v>
      </c>
      <c r="G7" s="181">
        <v>13</v>
      </c>
      <c r="H7" s="181">
        <v>14</v>
      </c>
      <c r="I7" s="224"/>
      <c r="J7" s="4"/>
      <c r="K7" s="4"/>
      <c r="L7" s="4"/>
      <c r="M7" s="4"/>
      <c r="N7" s="4"/>
      <c r="O7" s="4"/>
      <c r="P7" s="4"/>
      <c r="Q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x14ac:dyDescent="0.2">
      <c r="A8" s="8" t="s">
        <v>5</v>
      </c>
      <c r="B8" s="122">
        <v>565</v>
      </c>
      <c r="C8" s="122">
        <v>566</v>
      </c>
      <c r="D8" s="122">
        <v>534</v>
      </c>
      <c r="E8" s="122">
        <v>492</v>
      </c>
      <c r="F8" s="182">
        <v>293</v>
      </c>
      <c r="G8" s="182">
        <v>353</v>
      </c>
      <c r="H8" s="182">
        <v>250</v>
      </c>
      <c r="I8" s="9">
        <f t="shared" ref="I8:I17" si="0">SUM(B8:H8)</f>
        <v>3053</v>
      </c>
      <c r="J8" s="4"/>
      <c r="K8" s="5">
        <f>$I$18</f>
        <v>14895</v>
      </c>
      <c r="L8" s="4"/>
      <c r="M8" s="4"/>
      <c r="N8" s="4"/>
      <c r="O8" s="4"/>
      <c r="P8" s="4"/>
      <c r="Q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x14ac:dyDescent="0.2">
      <c r="A9" s="10" t="s">
        <v>6</v>
      </c>
      <c r="B9" s="123">
        <v>35</v>
      </c>
      <c r="C9" s="123">
        <v>32</v>
      </c>
      <c r="D9" s="123">
        <v>33</v>
      </c>
      <c r="E9" s="123">
        <v>22</v>
      </c>
      <c r="F9" s="183">
        <v>16</v>
      </c>
      <c r="G9" s="183">
        <v>34</v>
      </c>
      <c r="H9" s="183">
        <v>21</v>
      </c>
      <c r="I9" s="9">
        <f t="shared" si="0"/>
        <v>193</v>
      </c>
      <c r="J9" s="4"/>
      <c r="K9" s="5">
        <v>12439</v>
      </c>
      <c r="L9" s="4"/>
      <c r="M9" s="4"/>
      <c r="N9" s="4"/>
      <c r="O9" s="4"/>
      <c r="P9" s="4"/>
      <c r="Q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x14ac:dyDescent="0.2">
      <c r="A10" s="10" t="s">
        <v>7</v>
      </c>
      <c r="B10" s="123">
        <v>734</v>
      </c>
      <c r="C10" s="123">
        <v>650</v>
      </c>
      <c r="D10" s="123">
        <v>573</v>
      </c>
      <c r="E10" s="123">
        <v>593</v>
      </c>
      <c r="F10" s="183">
        <v>480</v>
      </c>
      <c r="G10" s="183">
        <v>525</v>
      </c>
      <c r="H10" s="183">
        <v>315</v>
      </c>
      <c r="I10" s="9">
        <f t="shared" si="0"/>
        <v>3870</v>
      </c>
      <c r="J10" s="4"/>
      <c r="K10" s="5">
        <f>K8-K9</f>
        <v>2456</v>
      </c>
      <c r="L10" s="4"/>
      <c r="M10" s="4"/>
      <c r="N10" s="4"/>
      <c r="O10" s="4"/>
      <c r="P10" s="4"/>
      <c r="Q10" s="4"/>
      <c r="R10" s="5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x14ac:dyDescent="0.2">
      <c r="A11" s="10" t="s">
        <v>8</v>
      </c>
      <c r="B11" s="123">
        <v>0</v>
      </c>
      <c r="C11" s="123">
        <v>1</v>
      </c>
      <c r="D11" s="123">
        <v>0</v>
      </c>
      <c r="E11" s="123">
        <v>0</v>
      </c>
      <c r="F11" s="183">
        <v>0</v>
      </c>
      <c r="G11" s="183">
        <v>1</v>
      </c>
      <c r="H11" s="183">
        <v>0</v>
      </c>
      <c r="I11" s="9">
        <f t="shared" si="0"/>
        <v>2</v>
      </c>
      <c r="J11" s="4"/>
      <c r="K11" s="4"/>
      <c r="L11" s="4"/>
      <c r="M11" s="4"/>
      <c r="N11" s="4"/>
      <c r="O11" s="4"/>
      <c r="P11" s="4"/>
      <c r="Q11" s="4"/>
      <c r="R11" s="5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x14ac:dyDescent="0.2">
      <c r="A12" s="12" t="s">
        <v>9</v>
      </c>
      <c r="B12" s="124">
        <v>79</v>
      </c>
      <c r="C12" s="124">
        <v>44</v>
      </c>
      <c r="D12" s="124">
        <v>42</v>
      </c>
      <c r="E12" s="124">
        <v>55</v>
      </c>
      <c r="F12" s="184">
        <v>35</v>
      </c>
      <c r="G12" s="184">
        <v>43</v>
      </c>
      <c r="H12" s="184">
        <v>23</v>
      </c>
      <c r="I12" s="9">
        <f t="shared" si="0"/>
        <v>321</v>
      </c>
      <c r="J12" s="235">
        <f>SUM(I12:I13)</f>
        <v>3005</v>
      </c>
      <c r="K12" s="4"/>
      <c r="L12" s="14"/>
      <c r="M12" s="14"/>
      <c r="N12" s="4"/>
      <c r="O12" s="14"/>
      <c r="P12" s="14"/>
      <c r="Q12" s="14"/>
      <c r="R12" s="15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</row>
    <row r="13" spans="1:33" ht="15" x14ac:dyDescent="0.2">
      <c r="A13" s="12" t="s">
        <v>10</v>
      </c>
      <c r="B13" s="124">
        <v>513</v>
      </c>
      <c r="C13" s="124">
        <v>444</v>
      </c>
      <c r="D13" s="124">
        <v>412</v>
      </c>
      <c r="E13" s="124">
        <v>408</v>
      </c>
      <c r="F13" s="184">
        <v>280</v>
      </c>
      <c r="G13" s="184">
        <v>377</v>
      </c>
      <c r="H13" s="184">
        <v>250</v>
      </c>
      <c r="I13" s="9">
        <f t="shared" si="0"/>
        <v>2684</v>
      </c>
      <c r="J13" s="236"/>
      <c r="K13" s="4"/>
      <c r="L13" s="14"/>
      <c r="M13" s="14"/>
      <c r="N13" s="4"/>
      <c r="O13" s="14"/>
      <c r="P13" s="14"/>
      <c r="Q13" s="14"/>
      <c r="R13" s="15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</row>
    <row r="14" spans="1:33" ht="15" x14ac:dyDescent="0.2">
      <c r="A14" s="16" t="s">
        <v>11</v>
      </c>
      <c r="B14" s="125">
        <v>84</v>
      </c>
      <c r="C14" s="125">
        <v>113</v>
      </c>
      <c r="D14" s="125">
        <v>287</v>
      </c>
      <c r="E14" s="125">
        <v>171</v>
      </c>
      <c r="F14" s="185">
        <v>80</v>
      </c>
      <c r="G14" s="185">
        <v>62</v>
      </c>
      <c r="H14" s="185">
        <v>46</v>
      </c>
      <c r="I14" s="9">
        <f t="shared" si="0"/>
        <v>843</v>
      </c>
      <c r="J14" s="235">
        <f>SUM(I14:I15)</f>
        <v>4240</v>
      </c>
      <c r="K14" s="4"/>
      <c r="L14" s="4"/>
      <c r="M14" s="4"/>
      <c r="N14" s="4"/>
      <c r="O14" s="4"/>
      <c r="P14" s="4"/>
      <c r="Q14" s="4"/>
      <c r="R14" s="5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x14ac:dyDescent="0.2">
      <c r="A15" s="16" t="s">
        <v>12</v>
      </c>
      <c r="B15" s="125">
        <v>610</v>
      </c>
      <c r="C15" s="125">
        <v>519</v>
      </c>
      <c r="D15" s="125">
        <v>640</v>
      </c>
      <c r="E15" s="125">
        <v>613</v>
      </c>
      <c r="F15" s="185">
        <v>362</v>
      </c>
      <c r="G15" s="185">
        <v>445</v>
      </c>
      <c r="H15" s="185">
        <v>208</v>
      </c>
      <c r="I15" s="9">
        <f t="shared" si="0"/>
        <v>3397</v>
      </c>
      <c r="J15" s="236"/>
      <c r="K15" s="4"/>
      <c r="L15" s="4"/>
      <c r="M15" s="4"/>
      <c r="N15" s="4"/>
      <c r="O15" s="4"/>
      <c r="P15" s="4"/>
      <c r="Q15" s="4"/>
      <c r="R15" s="5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x14ac:dyDescent="0.2">
      <c r="A16" s="17" t="s">
        <v>13</v>
      </c>
      <c r="B16" s="126">
        <v>99</v>
      </c>
      <c r="C16" s="126">
        <v>99</v>
      </c>
      <c r="D16" s="126">
        <v>63</v>
      </c>
      <c r="E16" s="126">
        <v>89</v>
      </c>
      <c r="F16" s="186">
        <v>86</v>
      </c>
      <c r="G16" s="186">
        <v>55</v>
      </c>
      <c r="H16" s="186">
        <v>41</v>
      </c>
      <c r="I16" s="9">
        <f t="shared" si="0"/>
        <v>532</v>
      </c>
      <c r="J16" s="235">
        <f>SUM(I16:I17)</f>
        <v>532</v>
      </c>
      <c r="K16" s="4"/>
      <c r="L16" s="4"/>
      <c r="M16" s="4"/>
      <c r="N16" s="4"/>
      <c r="O16" s="4"/>
      <c r="P16" s="4"/>
      <c r="Q16" s="4"/>
      <c r="R16" s="5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x14ac:dyDescent="0.2">
      <c r="A17" s="19" t="s">
        <v>14</v>
      </c>
      <c r="B17" s="126">
        <v>0</v>
      </c>
      <c r="C17" s="126">
        <v>0</v>
      </c>
      <c r="D17" s="126">
        <v>0</v>
      </c>
      <c r="E17" s="126">
        <v>0</v>
      </c>
      <c r="F17" s="186">
        <v>0</v>
      </c>
      <c r="G17" s="186">
        <v>0</v>
      </c>
      <c r="H17" s="186">
        <v>0</v>
      </c>
      <c r="I17" s="9">
        <f t="shared" si="0"/>
        <v>0</v>
      </c>
      <c r="J17" s="236"/>
      <c r="K17" s="4"/>
      <c r="L17" s="4"/>
      <c r="M17" s="4"/>
      <c r="N17" s="4"/>
      <c r="O17" s="4"/>
      <c r="P17" s="4"/>
      <c r="Q17" s="4"/>
      <c r="R17" s="5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x14ac:dyDescent="0.2">
      <c r="A18" s="4"/>
      <c r="B18" s="4"/>
      <c r="C18" s="4"/>
      <c r="D18" s="4"/>
      <c r="E18" s="4"/>
      <c r="F18" s="4"/>
      <c r="G18" s="4"/>
      <c r="H18" s="4"/>
      <c r="I18" s="5">
        <f>SUM(I8:I16)</f>
        <v>14895</v>
      </c>
      <c r="J18" s="4"/>
      <c r="K18" s="4"/>
      <c r="L18" s="4"/>
      <c r="M18" s="4"/>
      <c r="N18" s="4"/>
      <c r="O18" s="4"/>
      <c r="P18" s="4"/>
      <c r="Q18" s="4"/>
      <c r="R18" s="5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x14ac:dyDescent="0.2">
      <c r="A19" s="237" t="s">
        <v>417</v>
      </c>
      <c r="B19" s="228"/>
      <c r="C19" s="228"/>
      <c r="D19" s="228"/>
      <c r="E19" s="228"/>
      <c r="F19" s="228"/>
      <c r="G19" s="228"/>
      <c r="H19" s="228"/>
      <c r="I19" s="228"/>
      <c r="J19" s="22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x14ac:dyDescent="0.2">
      <c r="A20" s="233" t="s">
        <v>15</v>
      </c>
      <c r="B20" s="229" t="s">
        <v>16</v>
      </c>
      <c r="C20" s="228"/>
      <c r="D20" s="228"/>
      <c r="E20" s="228"/>
      <c r="F20" s="228"/>
      <c r="G20" s="228"/>
      <c r="H20" s="228"/>
      <c r="I20" s="227"/>
      <c r="J20" s="239" t="s">
        <v>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x14ac:dyDescent="0.2">
      <c r="A21" s="238"/>
      <c r="B21" s="240" t="s">
        <v>17</v>
      </c>
      <c r="C21" s="240" t="s">
        <v>18</v>
      </c>
      <c r="D21" s="240" t="s">
        <v>19</v>
      </c>
      <c r="E21" s="240" t="s">
        <v>20</v>
      </c>
      <c r="F21" s="240" t="s">
        <v>21</v>
      </c>
      <c r="G21" s="240" t="s">
        <v>22</v>
      </c>
      <c r="H21" s="234" t="s">
        <v>23</v>
      </c>
      <c r="I21" s="234" t="s">
        <v>24</v>
      </c>
      <c r="J21" s="238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x14ac:dyDescent="0.2">
      <c r="A22" s="224"/>
      <c r="B22" s="224"/>
      <c r="C22" s="224"/>
      <c r="D22" s="224"/>
      <c r="E22" s="224"/>
      <c r="F22" s="224"/>
      <c r="G22" s="224"/>
      <c r="H22" s="244"/>
      <c r="I22" s="244"/>
      <c r="J22" s="22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x14ac:dyDescent="0.2">
      <c r="A23" s="20" t="s">
        <v>25</v>
      </c>
      <c r="B23" s="21">
        <v>4415</v>
      </c>
      <c r="C23" s="21">
        <v>6</v>
      </c>
      <c r="D23" s="21">
        <v>14</v>
      </c>
      <c r="E23" s="21">
        <v>24</v>
      </c>
      <c r="F23" s="21">
        <v>36</v>
      </c>
      <c r="G23" s="21">
        <v>61</v>
      </c>
      <c r="H23" s="21">
        <v>4</v>
      </c>
      <c r="I23" s="21">
        <v>141</v>
      </c>
      <c r="J23" s="22">
        <f t="shared" ref="J23:J28" si="1">SUM(B23:I23)</f>
        <v>4701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x14ac:dyDescent="0.2">
      <c r="A24" s="20" t="s">
        <v>26</v>
      </c>
      <c r="B24" s="21">
        <v>303</v>
      </c>
      <c r="C24" s="21">
        <v>0</v>
      </c>
      <c r="D24" s="21">
        <v>0</v>
      </c>
      <c r="E24" s="21">
        <v>1</v>
      </c>
      <c r="F24" s="21">
        <v>0</v>
      </c>
      <c r="G24" s="21">
        <v>1</v>
      </c>
      <c r="H24" s="21">
        <v>0</v>
      </c>
      <c r="I24" s="21">
        <v>0</v>
      </c>
      <c r="J24" s="22">
        <f t="shared" si="1"/>
        <v>305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x14ac:dyDescent="0.2">
      <c r="A25" s="20" t="s">
        <v>27</v>
      </c>
      <c r="B25" s="21">
        <v>281</v>
      </c>
      <c r="C25" s="21">
        <v>1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6</v>
      </c>
      <c r="J25" s="22">
        <f t="shared" si="1"/>
        <v>288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x14ac:dyDescent="0.2">
      <c r="A26" s="20" t="s">
        <v>28</v>
      </c>
      <c r="B26" s="21">
        <v>261</v>
      </c>
      <c r="C26" s="21">
        <v>0</v>
      </c>
      <c r="D26" s="21">
        <v>1</v>
      </c>
      <c r="E26" s="21">
        <v>1</v>
      </c>
      <c r="F26" s="21">
        <v>0</v>
      </c>
      <c r="G26" s="21">
        <v>0</v>
      </c>
      <c r="H26" s="21">
        <v>5</v>
      </c>
      <c r="I26" s="21">
        <v>3</v>
      </c>
      <c r="J26" s="22">
        <f t="shared" si="1"/>
        <v>271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x14ac:dyDescent="0.2">
      <c r="A27" s="20" t="s">
        <v>29</v>
      </c>
      <c r="B27" s="21">
        <v>0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2">
        <f t="shared" si="1"/>
        <v>0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x14ac:dyDescent="0.2">
      <c r="A28" s="20" t="s">
        <v>30</v>
      </c>
      <c r="B28" s="21">
        <v>0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1</v>
      </c>
      <c r="J28" s="22">
        <f t="shared" si="1"/>
        <v>1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x14ac:dyDescent="0.2">
      <c r="A30" s="233" t="s">
        <v>31</v>
      </c>
      <c r="B30" s="229" t="s">
        <v>16</v>
      </c>
      <c r="C30" s="228"/>
      <c r="D30" s="228"/>
      <c r="E30" s="228"/>
      <c r="F30" s="228"/>
      <c r="G30" s="228"/>
      <c r="H30" s="228"/>
      <c r="I30" s="228"/>
      <c r="J30" s="227"/>
      <c r="K30" s="239" t="s">
        <v>4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x14ac:dyDescent="0.2">
      <c r="A31" s="238"/>
      <c r="B31" s="226" t="s">
        <v>17</v>
      </c>
      <c r="C31" s="227"/>
      <c r="D31" s="240" t="s">
        <v>18</v>
      </c>
      <c r="E31" s="240" t="s">
        <v>19</v>
      </c>
      <c r="F31" s="240" t="s">
        <v>20</v>
      </c>
      <c r="G31" s="240" t="s">
        <v>21</v>
      </c>
      <c r="H31" s="240" t="s">
        <v>22</v>
      </c>
      <c r="I31" s="234" t="s">
        <v>23</v>
      </c>
      <c r="J31" s="234" t="s">
        <v>24</v>
      </c>
      <c r="K31" s="238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x14ac:dyDescent="0.2">
      <c r="A32" s="224"/>
      <c r="B32" s="23" t="s">
        <v>32</v>
      </c>
      <c r="C32" s="23" t="s">
        <v>33</v>
      </c>
      <c r="D32" s="224"/>
      <c r="E32" s="224"/>
      <c r="F32" s="224"/>
      <c r="G32" s="224"/>
      <c r="H32" s="224"/>
      <c r="I32" s="244"/>
      <c r="J32" s="244"/>
      <c r="K32" s="22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x14ac:dyDescent="0.2">
      <c r="A33" s="24" t="s">
        <v>34</v>
      </c>
      <c r="B33" s="25">
        <v>463</v>
      </c>
      <c r="C33" s="25">
        <v>35</v>
      </c>
      <c r="D33" s="25">
        <v>2</v>
      </c>
      <c r="E33" s="25">
        <v>0</v>
      </c>
      <c r="F33" s="25">
        <v>6</v>
      </c>
      <c r="G33" s="25">
        <v>0</v>
      </c>
      <c r="H33" s="25">
        <v>4</v>
      </c>
      <c r="I33" s="25">
        <v>0</v>
      </c>
      <c r="J33" s="25">
        <v>6</v>
      </c>
      <c r="K33" s="22">
        <f t="shared" ref="K33:K37" si="2">SUM(B33:J33)</f>
        <v>516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x14ac:dyDescent="0.2">
      <c r="A34" s="24" t="s">
        <v>35</v>
      </c>
      <c r="B34" s="25">
        <v>1214</v>
      </c>
      <c r="C34" s="25">
        <v>179</v>
      </c>
      <c r="D34" s="25">
        <v>3</v>
      </c>
      <c r="E34" s="25">
        <v>0</v>
      </c>
      <c r="F34" s="25">
        <v>2</v>
      </c>
      <c r="G34" s="25">
        <v>0</v>
      </c>
      <c r="H34" s="25">
        <v>28</v>
      </c>
      <c r="I34" s="25">
        <v>0</v>
      </c>
      <c r="J34" s="25">
        <v>5</v>
      </c>
      <c r="K34" s="22">
        <f t="shared" si="2"/>
        <v>1431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x14ac:dyDescent="0.2">
      <c r="A35" s="24" t="s">
        <v>36</v>
      </c>
      <c r="B35" s="25">
        <v>589</v>
      </c>
      <c r="C35" s="25">
        <v>14</v>
      </c>
      <c r="D35" s="25">
        <v>3</v>
      </c>
      <c r="E35" s="25">
        <v>0</v>
      </c>
      <c r="F35" s="25">
        <v>0</v>
      </c>
      <c r="G35" s="25">
        <v>0</v>
      </c>
      <c r="H35" s="25">
        <v>4</v>
      </c>
      <c r="I35" s="25">
        <v>0</v>
      </c>
      <c r="J35" s="25">
        <v>16</v>
      </c>
      <c r="K35" s="22">
        <f t="shared" si="2"/>
        <v>626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x14ac:dyDescent="0.2">
      <c r="A36" s="24" t="s">
        <v>37</v>
      </c>
      <c r="B36" s="25">
        <v>149</v>
      </c>
      <c r="C36" s="25">
        <v>45</v>
      </c>
      <c r="D36" s="25">
        <v>0</v>
      </c>
      <c r="E36" s="25">
        <v>0</v>
      </c>
      <c r="F36" s="25">
        <v>0</v>
      </c>
      <c r="G36" s="25">
        <v>0</v>
      </c>
      <c r="H36" s="25">
        <v>6</v>
      </c>
      <c r="I36" s="25">
        <v>0</v>
      </c>
      <c r="J36" s="25">
        <v>6</v>
      </c>
      <c r="K36" s="22">
        <f t="shared" si="2"/>
        <v>206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x14ac:dyDescent="0.2">
      <c r="A37" s="24" t="s">
        <v>38</v>
      </c>
      <c r="B37" s="25">
        <v>55</v>
      </c>
      <c r="C37" s="25">
        <v>1</v>
      </c>
      <c r="D37" s="25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1</v>
      </c>
      <c r="K37" s="22">
        <f t="shared" si="2"/>
        <v>57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5" x14ac:dyDescent="0.2">
      <c r="A38" s="26" t="s">
        <v>4</v>
      </c>
      <c r="B38" s="26">
        <f t="shared" ref="B38:J38" si="3">SUM(B33:B37)</f>
        <v>2470</v>
      </c>
      <c r="C38" s="26">
        <f t="shared" si="3"/>
        <v>274</v>
      </c>
      <c r="D38" s="26">
        <f t="shared" si="3"/>
        <v>8</v>
      </c>
      <c r="E38" s="26">
        <f t="shared" si="3"/>
        <v>0</v>
      </c>
      <c r="F38" s="26">
        <f t="shared" si="3"/>
        <v>8</v>
      </c>
      <c r="G38" s="26">
        <f t="shared" si="3"/>
        <v>0</v>
      </c>
      <c r="H38" s="26">
        <f t="shared" si="3"/>
        <v>42</v>
      </c>
      <c r="I38" s="26">
        <f t="shared" si="3"/>
        <v>0</v>
      </c>
      <c r="J38" s="26">
        <f t="shared" si="3"/>
        <v>34</v>
      </c>
      <c r="K38" s="27">
        <f>SUM(J23:J28)+SUM(K33:K37)</f>
        <v>8402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5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5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ht="15" x14ac:dyDescent="0.2">
      <c r="A41" s="223" t="s">
        <v>39</v>
      </c>
      <c r="B41" s="230" t="s">
        <v>40</v>
      </c>
      <c r="C41" s="231"/>
      <c r="D41" s="231"/>
      <c r="E41" s="231"/>
      <c r="F41" s="231"/>
      <c r="G41" s="231"/>
      <c r="H41" s="231"/>
      <c r="I41" s="231"/>
      <c r="J41" s="231"/>
      <c r="K41" s="232"/>
      <c r="L41" s="64"/>
      <c r="M41" s="4"/>
      <c r="N41" s="4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30" x14ac:dyDescent="0.2">
      <c r="A42" s="224"/>
      <c r="B42" s="129" t="s">
        <v>5</v>
      </c>
      <c r="C42" s="130" t="s">
        <v>6</v>
      </c>
      <c r="D42" s="130" t="s">
        <v>7</v>
      </c>
      <c r="E42" s="131" t="s">
        <v>8</v>
      </c>
      <c r="F42" s="132" t="s">
        <v>9</v>
      </c>
      <c r="G42" s="132" t="s">
        <v>10</v>
      </c>
      <c r="H42" s="133" t="s">
        <v>11</v>
      </c>
      <c r="I42" s="133" t="s">
        <v>12</v>
      </c>
      <c r="J42" s="134" t="s">
        <v>13</v>
      </c>
      <c r="K42" s="135" t="s">
        <v>14</v>
      </c>
      <c r="M42" s="4"/>
      <c r="N42" s="4"/>
      <c r="O42" s="4"/>
      <c r="P42" s="4"/>
      <c r="Q42" s="4"/>
      <c r="R42" s="5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5" x14ac:dyDescent="0.2">
      <c r="A43" s="32" t="s">
        <v>25</v>
      </c>
      <c r="B43" s="21">
        <v>925</v>
      </c>
      <c r="C43" s="21">
        <v>87</v>
      </c>
      <c r="D43" s="21">
        <v>1901</v>
      </c>
      <c r="E43" s="21">
        <v>0</v>
      </c>
      <c r="F43" s="21">
        <v>65</v>
      </c>
      <c r="G43" s="21">
        <v>928</v>
      </c>
      <c r="H43" s="21">
        <v>52</v>
      </c>
      <c r="I43" s="21">
        <v>652</v>
      </c>
      <c r="J43" s="21">
        <v>91</v>
      </c>
      <c r="K43" s="21">
        <v>0</v>
      </c>
      <c r="L43" s="5">
        <f t="shared" ref="L43:L53" si="4">SUM(B43:K43)</f>
        <v>4701</v>
      </c>
      <c r="N43" s="4"/>
      <c r="O43" s="4"/>
      <c r="P43" s="4"/>
      <c r="Q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5" x14ac:dyDescent="0.2">
      <c r="A44" s="32" t="s">
        <v>26</v>
      </c>
      <c r="B44" s="21">
        <v>52</v>
      </c>
      <c r="C44" s="21">
        <v>4</v>
      </c>
      <c r="D44" s="21">
        <v>157</v>
      </c>
      <c r="E44" s="21">
        <v>0</v>
      </c>
      <c r="F44" s="21">
        <v>0</v>
      </c>
      <c r="G44" s="21">
        <v>14</v>
      </c>
      <c r="H44" s="21">
        <v>6</v>
      </c>
      <c r="I44" s="21">
        <v>70</v>
      </c>
      <c r="J44" s="21">
        <v>2</v>
      </c>
      <c r="K44" s="21">
        <v>0</v>
      </c>
      <c r="L44" s="5">
        <f t="shared" si="4"/>
        <v>305</v>
      </c>
      <c r="N44" s="4"/>
      <c r="O44" s="4"/>
      <c r="P44" s="4"/>
      <c r="Q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5" x14ac:dyDescent="0.2">
      <c r="A45" s="20" t="s">
        <v>27</v>
      </c>
      <c r="B45" s="21">
        <v>74</v>
      </c>
      <c r="C45" s="21">
        <v>3</v>
      </c>
      <c r="D45" s="21">
        <v>80</v>
      </c>
      <c r="E45" s="21">
        <v>0</v>
      </c>
      <c r="F45" s="21">
        <v>4</v>
      </c>
      <c r="G45" s="21">
        <v>86</v>
      </c>
      <c r="H45" s="21">
        <v>6</v>
      </c>
      <c r="I45" s="21">
        <v>33</v>
      </c>
      <c r="J45" s="21">
        <v>2</v>
      </c>
      <c r="K45" s="21">
        <v>0</v>
      </c>
      <c r="L45" s="5">
        <f t="shared" si="4"/>
        <v>288</v>
      </c>
      <c r="N45" s="4"/>
      <c r="O45" s="4"/>
      <c r="P45" s="4"/>
      <c r="Q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5" x14ac:dyDescent="0.2">
      <c r="A46" s="20" t="s">
        <v>28</v>
      </c>
      <c r="B46" s="21">
        <v>49</v>
      </c>
      <c r="C46" s="21">
        <v>1</v>
      </c>
      <c r="D46" s="21">
        <v>132</v>
      </c>
      <c r="E46" s="21">
        <v>0</v>
      </c>
      <c r="F46" s="21">
        <v>12</v>
      </c>
      <c r="G46" s="21">
        <v>47</v>
      </c>
      <c r="H46" s="21">
        <v>0</v>
      </c>
      <c r="I46" s="21">
        <v>25</v>
      </c>
      <c r="J46" s="21">
        <v>5</v>
      </c>
      <c r="K46" s="21">
        <v>0</v>
      </c>
      <c r="L46" s="5">
        <f t="shared" si="4"/>
        <v>271</v>
      </c>
      <c r="N46" s="4"/>
      <c r="O46" s="4"/>
      <c r="P46" s="4"/>
      <c r="Q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5" x14ac:dyDescent="0.2">
      <c r="A47" s="20" t="s">
        <v>29</v>
      </c>
      <c r="B47" s="21">
        <v>0</v>
      </c>
      <c r="C47" s="21">
        <v>0</v>
      </c>
      <c r="D47" s="21">
        <v>0</v>
      </c>
      <c r="E47" s="21">
        <v>0</v>
      </c>
      <c r="F47" s="21">
        <v>0</v>
      </c>
      <c r="G47" s="21">
        <v>0</v>
      </c>
      <c r="H47" s="21">
        <v>0</v>
      </c>
      <c r="I47" s="21">
        <v>0</v>
      </c>
      <c r="J47" s="21">
        <v>0</v>
      </c>
      <c r="K47" s="21">
        <v>0</v>
      </c>
      <c r="L47" s="5">
        <f t="shared" si="4"/>
        <v>0</v>
      </c>
      <c r="N47" s="4"/>
      <c r="O47" s="4"/>
      <c r="P47" s="4"/>
      <c r="Q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5" x14ac:dyDescent="0.2">
      <c r="A48" s="20" t="s">
        <v>30</v>
      </c>
      <c r="B48" s="21">
        <v>1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5">
        <f t="shared" si="4"/>
        <v>1</v>
      </c>
      <c r="N48" s="4"/>
      <c r="O48" s="4"/>
      <c r="P48" s="4"/>
      <c r="Q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5" x14ac:dyDescent="0.2">
      <c r="A49" s="24" t="s">
        <v>34</v>
      </c>
      <c r="B49" s="25">
        <v>127</v>
      </c>
      <c r="C49" s="25">
        <v>7</v>
      </c>
      <c r="D49" s="25">
        <v>96</v>
      </c>
      <c r="E49" s="25">
        <v>0</v>
      </c>
      <c r="F49" s="25">
        <v>19</v>
      </c>
      <c r="G49" s="25">
        <v>132</v>
      </c>
      <c r="H49" s="25">
        <v>9</v>
      </c>
      <c r="I49" s="25">
        <v>107</v>
      </c>
      <c r="J49" s="25">
        <v>19</v>
      </c>
      <c r="K49" s="25">
        <v>0</v>
      </c>
      <c r="L49" s="5">
        <f t="shared" si="4"/>
        <v>516</v>
      </c>
      <c r="N49" s="4"/>
      <c r="O49" s="4"/>
      <c r="P49" s="4"/>
      <c r="Q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5" x14ac:dyDescent="0.2">
      <c r="A50" s="24" t="s">
        <v>35</v>
      </c>
      <c r="B50" s="25">
        <v>245</v>
      </c>
      <c r="C50" s="25">
        <v>5</v>
      </c>
      <c r="D50" s="25">
        <v>178</v>
      </c>
      <c r="E50" s="25">
        <v>0</v>
      </c>
      <c r="F50" s="25">
        <v>4</v>
      </c>
      <c r="G50" s="25">
        <v>71</v>
      </c>
      <c r="H50" s="25">
        <v>29</v>
      </c>
      <c r="I50" s="25">
        <v>879</v>
      </c>
      <c r="J50" s="25">
        <v>20</v>
      </c>
      <c r="K50" s="25">
        <v>0</v>
      </c>
      <c r="L50" s="5">
        <f t="shared" si="4"/>
        <v>1431</v>
      </c>
      <c r="N50" s="4"/>
      <c r="O50" s="4"/>
      <c r="P50" s="4"/>
      <c r="Q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5" x14ac:dyDescent="0.2">
      <c r="A51" s="24" t="s">
        <v>36</v>
      </c>
      <c r="B51" s="25">
        <v>141</v>
      </c>
      <c r="C51" s="25">
        <v>23</v>
      </c>
      <c r="D51" s="25">
        <v>133</v>
      </c>
      <c r="E51" s="25">
        <v>0</v>
      </c>
      <c r="F51" s="25">
        <v>1</v>
      </c>
      <c r="G51" s="25">
        <v>104</v>
      </c>
      <c r="H51" s="25">
        <v>14</v>
      </c>
      <c r="I51" s="25">
        <v>204</v>
      </c>
      <c r="J51" s="25">
        <v>6</v>
      </c>
      <c r="K51" s="25">
        <v>0</v>
      </c>
      <c r="L51" s="5">
        <f t="shared" si="4"/>
        <v>626</v>
      </c>
      <c r="N51" s="4"/>
      <c r="O51" s="4"/>
      <c r="P51" s="4"/>
      <c r="Q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ht="15" x14ac:dyDescent="0.2">
      <c r="A52" s="24" t="s">
        <v>37</v>
      </c>
      <c r="B52" s="25">
        <v>69</v>
      </c>
      <c r="C52" s="25">
        <v>5</v>
      </c>
      <c r="D52" s="25">
        <v>25</v>
      </c>
      <c r="E52" s="25">
        <v>0</v>
      </c>
      <c r="F52" s="25">
        <v>0</v>
      </c>
      <c r="G52" s="25">
        <v>38</v>
      </c>
      <c r="H52" s="25">
        <v>4</v>
      </c>
      <c r="I52" s="25">
        <v>47</v>
      </c>
      <c r="J52" s="25">
        <v>18</v>
      </c>
      <c r="K52" s="25">
        <v>0</v>
      </c>
      <c r="L52" s="5">
        <f t="shared" si="4"/>
        <v>206</v>
      </c>
      <c r="N52" s="4"/>
      <c r="O52" s="4"/>
      <c r="P52" s="4"/>
      <c r="Q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5" x14ac:dyDescent="0.2">
      <c r="A53" s="24" t="s">
        <v>38</v>
      </c>
      <c r="B53" s="25">
        <v>19</v>
      </c>
      <c r="C53" s="25">
        <v>1</v>
      </c>
      <c r="D53" s="25">
        <v>14</v>
      </c>
      <c r="E53" s="25">
        <v>0</v>
      </c>
      <c r="F53" s="25">
        <v>0</v>
      </c>
      <c r="G53" s="25">
        <v>4</v>
      </c>
      <c r="H53" s="25">
        <v>0</v>
      </c>
      <c r="I53" s="25">
        <v>16</v>
      </c>
      <c r="J53" s="25">
        <v>3</v>
      </c>
      <c r="K53" s="25">
        <v>0</v>
      </c>
      <c r="L53" s="5">
        <f t="shared" si="4"/>
        <v>57</v>
      </c>
      <c r="N53" s="4"/>
      <c r="O53" s="4"/>
      <c r="P53" s="4"/>
      <c r="Q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5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4"/>
      <c r="M55" s="4"/>
      <c r="N55" s="4"/>
      <c r="O55" s="4"/>
      <c r="P55" s="4"/>
      <c r="Q55" s="4"/>
      <c r="R55" s="5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5" x14ac:dyDescent="0.2">
      <c r="A56" s="233" t="s">
        <v>42</v>
      </c>
      <c r="B56" s="225" t="s">
        <v>40</v>
      </c>
      <c r="C56" s="225"/>
      <c r="D56" s="225"/>
      <c r="E56" s="225"/>
      <c r="F56" s="225"/>
      <c r="G56" s="225"/>
      <c r="H56" s="225"/>
      <c r="I56" s="225"/>
      <c r="J56" s="225"/>
      <c r="K56" s="225"/>
      <c r="L56" s="64"/>
      <c r="M56" s="4"/>
      <c r="N56" s="4"/>
      <c r="O56" s="4"/>
      <c r="P56" s="4"/>
      <c r="Q56" s="4"/>
      <c r="R56" s="5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30" x14ac:dyDescent="0.2">
      <c r="A57" s="224"/>
      <c r="B57" s="48" t="s">
        <v>5</v>
      </c>
      <c r="C57" s="49" t="s">
        <v>6</v>
      </c>
      <c r="D57" s="49" t="s">
        <v>7</v>
      </c>
      <c r="E57" s="10" t="s">
        <v>8</v>
      </c>
      <c r="F57" s="12" t="s">
        <v>9</v>
      </c>
      <c r="G57" s="12" t="s">
        <v>10</v>
      </c>
      <c r="H57" s="51" t="s">
        <v>11</v>
      </c>
      <c r="I57" s="51" t="s">
        <v>12</v>
      </c>
      <c r="J57" s="50" t="s">
        <v>13</v>
      </c>
      <c r="K57" s="13" t="s">
        <v>14</v>
      </c>
      <c r="M57" s="4"/>
      <c r="N57" s="4"/>
      <c r="O57" s="4"/>
      <c r="P57" s="4"/>
      <c r="Q57" s="4"/>
      <c r="R57" s="5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5" x14ac:dyDescent="0.2">
      <c r="A58" s="40" t="s">
        <v>43</v>
      </c>
      <c r="B58" s="35">
        <v>0</v>
      </c>
      <c r="C58" s="35">
        <v>0</v>
      </c>
      <c r="D58" s="35">
        <v>0</v>
      </c>
      <c r="E58" s="35">
        <v>0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M58" s="4"/>
      <c r="N58" s="4"/>
      <c r="O58" s="4"/>
      <c r="P58" s="4"/>
      <c r="Q58" s="4"/>
      <c r="R58" s="5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5" x14ac:dyDescent="0.2">
      <c r="A59" s="40" t="s">
        <v>44</v>
      </c>
      <c r="B59" s="35">
        <v>0</v>
      </c>
      <c r="C59" s="35">
        <v>0</v>
      </c>
      <c r="D59" s="35">
        <v>0</v>
      </c>
      <c r="E59" s="35">
        <v>0</v>
      </c>
      <c r="F59" s="35">
        <v>0</v>
      </c>
      <c r="G59" s="35">
        <v>0</v>
      </c>
      <c r="H59" s="35">
        <v>0</v>
      </c>
      <c r="I59" s="35">
        <v>0</v>
      </c>
      <c r="J59" s="35">
        <v>0</v>
      </c>
      <c r="K59" s="35">
        <v>0</v>
      </c>
      <c r="M59" s="4"/>
      <c r="N59" s="4"/>
      <c r="O59" s="4"/>
      <c r="P59" s="4"/>
      <c r="Q59" s="4"/>
      <c r="R59" s="5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5" x14ac:dyDescent="0.2">
      <c r="A60" s="40" t="s">
        <v>45</v>
      </c>
      <c r="B60" s="35">
        <v>0</v>
      </c>
      <c r="C60" s="35">
        <v>0</v>
      </c>
      <c r="D60" s="35">
        <v>0</v>
      </c>
      <c r="E60" s="35">
        <v>0</v>
      </c>
      <c r="F60" s="35">
        <v>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M60" s="4"/>
      <c r="N60" s="4"/>
      <c r="O60" s="4"/>
      <c r="P60" s="4"/>
      <c r="Q60" s="4"/>
      <c r="R60" s="5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5" x14ac:dyDescent="0.2">
      <c r="A61" s="40" t="s">
        <v>46</v>
      </c>
      <c r="B61" s="35">
        <v>14</v>
      </c>
      <c r="C61" s="35">
        <v>1</v>
      </c>
      <c r="D61" s="35">
        <v>31</v>
      </c>
      <c r="E61" s="35">
        <v>0</v>
      </c>
      <c r="F61" s="35">
        <v>3</v>
      </c>
      <c r="G61" s="35">
        <v>38</v>
      </c>
      <c r="H61" s="35">
        <v>17</v>
      </c>
      <c r="I61" s="35">
        <v>97</v>
      </c>
      <c r="J61" s="35">
        <v>8</v>
      </c>
      <c r="K61" s="35">
        <v>0</v>
      </c>
      <c r="M61" s="4"/>
      <c r="N61" s="4"/>
      <c r="O61" s="4"/>
      <c r="P61" s="4"/>
      <c r="Q61" s="4"/>
      <c r="R61" s="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" x14ac:dyDescent="0.2">
      <c r="A62" s="40" t="s">
        <v>47</v>
      </c>
      <c r="B62" s="35">
        <v>0</v>
      </c>
      <c r="C62" s="35">
        <v>0</v>
      </c>
      <c r="D62" s="35">
        <v>1</v>
      </c>
      <c r="E62" s="35">
        <v>0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M62" s="4"/>
      <c r="N62" s="4"/>
      <c r="O62" s="4"/>
      <c r="P62" s="4"/>
      <c r="Q62" s="4"/>
      <c r="R62" s="5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5" x14ac:dyDescent="0.2">
      <c r="A63" s="40" t="s">
        <v>48</v>
      </c>
      <c r="B63" s="35">
        <v>129</v>
      </c>
      <c r="C63" s="35">
        <v>4</v>
      </c>
      <c r="D63" s="35">
        <v>117</v>
      </c>
      <c r="E63" s="35">
        <v>0</v>
      </c>
      <c r="F63" s="35">
        <v>17</v>
      </c>
      <c r="G63" s="35">
        <v>149</v>
      </c>
      <c r="H63" s="35">
        <v>85</v>
      </c>
      <c r="I63" s="35">
        <v>252</v>
      </c>
      <c r="J63" s="35">
        <v>31</v>
      </c>
      <c r="K63" s="35">
        <v>0</v>
      </c>
      <c r="M63" s="4"/>
      <c r="N63" s="4"/>
      <c r="O63" s="4"/>
      <c r="P63" s="4"/>
      <c r="Q63" s="4"/>
      <c r="R63" s="5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5" x14ac:dyDescent="0.2">
      <c r="A64" s="40" t="s">
        <v>49</v>
      </c>
      <c r="B64" s="35">
        <v>446</v>
      </c>
      <c r="C64" s="35">
        <v>12</v>
      </c>
      <c r="D64" s="35">
        <v>371</v>
      </c>
      <c r="E64" s="35">
        <v>2</v>
      </c>
      <c r="F64" s="35">
        <v>100</v>
      </c>
      <c r="G64" s="35">
        <v>618</v>
      </c>
      <c r="H64" s="35">
        <v>182</v>
      </c>
      <c r="I64" s="35">
        <v>637</v>
      </c>
      <c r="J64" s="35">
        <v>187</v>
      </c>
      <c r="K64" s="35">
        <v>0</v>
      </c>
      <c r="M64" s="4"/>
      <c r="N64" s="4"/>
      <c r="O64" s="4"/>
      <c r="P64" s="4"/>
      <c r="Q64" s="4"/>
      <c r="R64" s="5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5" x14ac:dyDescent="0.2">
      <c r="A65" s="40" t="s">
        <v>50</v>
      </c>
      <c r="B65" s="35">
        <v>33</v>
      </c>
      <c r="C65" s="35">
        <v>4</v>
      </c>
      <c r="D65" s="35">
        <v>29</v>
      </c>
      <c r="E65" s="35">
        <v>0</v>
      </c>
      <c r="F65" s="35">
        <v>4</v>
      </c>
      <c r="G65" s="35">
        <v>26</v>
      </c>
      <c r="H65" s="35">
        <v>4</v>
      </c>
      <c r="I65" s="35">
        <v>18</v>
      </c>
      <c r="J65" s="35">
        <v>4</v>
      </c>
      <c r="K65" s="35">
        <v>0</v>
      </c>
      <c r="M65" s="4"/>
      <c r="N65" s="4"/>
      <c r="O65" s="4"/>
      <c r="P65" s="4"/>
      <c r="Q65" s="4"/>
      <c r="R65" s="5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ht="15" x14ac:dyDescent="0.2">
      <c r="A66" s="37" t="s">
        <v>51</v>
      </c>
      <c r="B66" s="35">
        <v>9</v>
      </c>
      <c r="C66" s="35">
        <v>1</v>
      </c>
      <c r="D66" s="35">
        <v>7</v>
      </c>
      <c r="E66" s="35">
        <v>0</v>
      </c>
      <c r="F66" s="35">
        <v>2</v>
      </c>
      <c r="G66" s="35">
        <v>16</v>
      </c>
      <c r="H66" s="35">
        <v>2</v>
      </c>
      <c r="I66" s="35">
        <v>9</v>
      </c>
      <c r="J66" s="35">
        <v>3</v>
      </c>
      <c r="K66" s="35">
        <v>0</v>
      </c>
      <c r="M66" s="4"/>
      <c r="N66" s="4"/>
      <c r="O66" s="4"/>
      <c r="P66" s="4"/>
      <c r="Q66" s="4"/>
      <c r="R66" s="5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5" x14ac:dyDescent="0.2">
      <c r="A67" s="40" t="s">
        <v>52</v>
      </c>
      <c r="B67" s="35">
        <v>25</v>
      </c>
      <c r="C67" s="35">
        <v>0</v>
      </c>
      <c r="D67" s="35">
        <v>7</v>
      </c>
      <c r="E67" s="35">
        <v>0</v>
      </c>
      <c r="F67" s="35">
        <v>3</v>
      </c>
      <c r="G67" s="35">
        <v>27</v>
      </c>
      <c r="H67" s="35">
        <v>6</v>
      </c>
      <c r="I67" s="35">
        <v>70</v>
      </c>
      <c r="J67" s="35">
        <v>2</v>
      </c>
      <c r="K67" s="35">
        <v>0</v>
      </c>
      <c r="M67" s="4"/>
      <c r="N67" s="4"/>
      <c r="O67" s="4"/>
      <c r="P67" s="4"/>
      <c r="Q67" s="4"/>
      <c r="R67" s="5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" x14ac:dyDescent="0.2">
      <c r="A68" s="40" t="s">
        <v>53</v>
      </c>
      <c r="B68" s="35">
        <v>0</v>
      </c>
      <c r="C68" s="35">
        <v>0</v>
      </c>
      <c r="D68" s="35">
        <v>2</v>
      </c>
      <c r="E68" s="35">
        <v>0</v>
      </c>
      <c r="F68" s="35">
        <v>0</v>
      </c>
      <c r="G68" s="35">
        <v>0</v>
      </c>
      <c r="H68" s="35">
        <v>0</v>
      </c>
      <c r="I68" s="35">
        <v>0</v>
      </c>
      <c r="J68" s="35">
        <v>1</v>
      </c>
      <c r="K68" s="35">
        <v>0</v>
      </c>
      <c r="M68" s="4"/>
      <c r="N68" s="4"/>
      <c r="O68" s="4"/>
      <c r="P68" s="4"/>
      <c r="Q68" s="4"/>
      <c r="R68" s="5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" x14ac:dyDescent="0.2">
      <c r="A69" s="40" t="s">
        <v>54</v>
      </c>
      <c r="B69" s="35">
        <v>0</v>
      </c>
      <c r="C69" s="35">
        <v>0</v>
      </c>
      <c r="D69" s="35">
        <v>0</v>
      </c>
      <c r="E69" s="35">
        <v>0</v>
      </c>
      <c r="F69" s="35">
        <v>0</v>
      </c>
      <c r="G69" s="35">
        <v>0</v>
      </c>
      <c r="H69" s="35">
        <v>0</v>
      </c>
      <c r="I69" s="35">
        <v>0</v>
      </c>
      <c r="J69" s="35">
        <v>0</v>
      </c>
      <c r="K69" s="35">
        <v>0</v>
      </c>
      <c r="M69" s="4"/>
      <c r="N69" s="4"/>
      <c r="O69" s="4"/>
      <c r="P69" s="4"/>
      <c r="Q69" s="4"/>
      <c r="R69" s="5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" x14ac:dyDescent="0.2">
      <c r="A70" s="37" t="s">
        <v>55</v>
      </c>
      <c r="B70" s="35">
        <v>0</v>
      </c>
      <c r="C70" s="35">
        <v>0</v>
      </c>
      <c r="D70" s="35">
        <v>0</v>
      </c>
      <c r="E70" s="35">
        <v>0</v>
      </c>
      <c r="F70" s="35">
        <v>0</v>
      </c>
      <c r="G70" s="35">
        <v>0</v>
      </c>
      <c r="H70" s="35">
        <v>0</v>
      </c>
      <c r="I70" s="35">
        <v>0</v>
      </c>
      <c r="J70" s="35">
        <v>0</v>
      </c>
      <c r="K70" s="35">
        <v>0</v>
      </c>
      <c r="M70" s="4"/>
      <c r="N70" s="4"/>
      <c r="O70" s="4"/>
      <c r="P70" s="4"/>
      <c r="Q70" s="4"/>
      <c r="R70" s="5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" x14ac:dyDescent="0.2">
      <c r="A71" s="38" t="s">
        <v>56</v>
      </c>
      <c r="B71" s="35">
        <v>10</v>
      </c>
      <c r="C71" s="35">
        <v>1</v>
      </c>
      <c r="D71" s="35">
        <v>0</v>
      </c>
      <c r="E71" s="35">
        <v>0</v>
      </c>
      <c r="F71" s="35">
        <v>0</v>
      </c>
      <c r="G71" s="35">
        <v>4</v>
      </c>
      <c r="H71" s="35">
        <v>1</v>
      </c>
      <c r="I71" s="35">
        <v>0</v>
      </c>
      <c r="J71" s="35">
        <v>0</v>
      </c>
      <c r="K71" s="35">
        <v>0</v>
      </c>
      <c r="M71" s="4"/>
      <c r="N71" s="4"/>
      <c r="O71" s="4"/>
      <c r="P71" s="4"/>
      <c r="Q71" s="4"/>
      <c r="R71" s="5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" x14ac:dyDescent="0.2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4"/>
      <c r="M72" s="4"/>
      <c r="N72" s="4"/>
      <c r="O72" s="4"/>
      <c r="P72" s="4"/>
      <c r="Q72" s="4"/>
      <c r="R72" s="5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" x14ac:dyDescent="0.2">
      <c r="A73" s="221" t="s">
        <v>57</v>
      </c>
      <c r="B73" s="230" t="s">
        <v>2</v>
      </c>
      <c r="C73" s="231"/>
      <c r="D73" s="231"/>
      <c r="E73" s="231"/>
      <c r="F73" s="231"/>
      <c r="G73" s="231"/>
      <c r="H73" s="231"/>
      <c r="I73" s="231"/>
      <c r="J73" s="231"/>
      <c r="K73" s="232"/>
      <c r="L73" s="64"/>
      <c r="M73" s="4"/>
      <c r="N73" s="4"/>
      <c r="O73" s="4"/>
      <c r="P73" s="4"/>
      <c r="Q73" s="4"/>
      <c r="R73" s="5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30" x14ac:dyDescent="0.2">
      <c r="A74" s="222"/>
      <c r="B74" s="129" t="s">
        <v>5</v>
      </c>
      <c r="C74" s="130" t="s">
        <v>6</v>
      </c>
      <c r="D74" s="130" t="s">
        <v>7</v>
      </c>
      <c r="E74" s="131" t="s">
        <v>8</v>
      </c>
      <c r="F74" s="132" t="s">
        <v>9</v>
      </c>
      <c r="G74" s="132" t="s">
        <v>10</v>
      </c>
      <c r="H74" s="133" t="s">
        <v>11</v>
      </c>
      <c r="I74" s="133" t="s">
        <v>12</v>
      </c>
      <c r="J74" s="134" t="s">
        <v>13</v>
      </c>
      <c r="K74" s="135" t="s">
        <v>14</v>
      </c>
      <c r="L74" s="136"/>
      <c r="M74" s="4"/>
      <c r="N74" s="4"/>
      <c r="O74" s="4"/>
      <c r="P74" s="4"/>
      <c r="Q74" s="4"/>
      <c r="R74" s="5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" x14ac:dyDescent="0.2">
      <c r="A75" s="37" t="s">
        <v>58</v>
      </c>
      <c r="B75" s="35">
        <v>0</v>
      </c>
      <c r="C75" s="35">
        <v>0</v>
      </c>
      <c r="D75" s="35">
        <v>0</v>
      </c>
      <c r="E75" s="35">
        <v>0</v>
      </c>
      <c r="F75" s="35">
        <v>0</v>
      </c>
      <c r="G75" s="35">
        <v>0</v>
      </c>
      <c r="H75" s="35">
        <v>0</v>
      </c>
      <c r="I75" s="35">
        <v>0</v>
      </c>
      <c r="J75" s="35">
        <v>0</v>
      </c>
      <c r="K75" s="35">
        <v>0</v>
      </c>
      <c r="M75" s="4"/>
      <c r="N75" s="4"/>
      <c r="O75" s="4"/>
      <c r="P75" s="4"/>
      <c r="Q75" s="4"/>
      <c r="R75" s="5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" x14ac:dyDescent="0.2">
      <c r="A76" s="37" t="s">
        <v>59</v>
      </c>
      <c r="B76" s="35">
        <v>0</v>
      </c>
      <c r="C76" s="35">
        <v>0</v>
      </c>
      <c r="D76" s="35">
        <v>0</v>
      </c>
      <c r="E76" s="35">
        <v>0</v>
      </c>
      <c r="F76" s="35">
        <v>0</v>
      </c>
      <c r="G76" s="35">
        <v>0</v>
      </c>
      <c r="H76" s="35">
        <v>0</v>
      </c>
      <c r="I76" s="35">
        <v>0</v>
      </c>
      <c r="J76" s="35">
        <v>0</v>
      </c>
      <c r="K76" s="35">
        <v>0</v>
      </c>
      <c r="M76" s="4"/>
      <c r="N76" s="4"/>
      <c r="O76" s="4"/>
      <c r="P76" s="4"/>
      <c r="Q76" s="4"/>
      <c r="R76" s="5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" x14ac:dyDescent="0.2">
      <c r="A77" s="37" t="s">
        <v>60</v>
      </c>
      <c r="B77" s="35">
        <v>0</v>
      </c>
      <c r="C77" s="35">
        <v>0</v>
      </c>
      <c r="D77" s="35">
        <v>0</v>
      </c>
      <c r="E77" s="35">
        <v>0</v>
      </c>
      <c r="F77" s="35">
        <v>0</v>
      </c>
      <c r="G77" s="35">
        <v>0</v>
      </c>
      <c r="H77" s="35">
        <v>0</v>
      </c>
      <c r="I77" s="35">
        <v>0</v>
      </c>
      <c r="J77" s="35">
        <v>0</v>
      </c>
      <c r="K77" s="35">
        <v>0</v>
      </c>
      <c r="M77" s="4"/>
      <c r="N77" s="4"/>
      <c r="O77" s="4"/>
      <c r="P77" s="4"/>
      <c r="Q77" s="4"/>
      <c r="R77" s="5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" x14ac:dyDescent="0.2">
      <c r="A78" s="37" t="s">
        <v>61</v>
      </c>
      <c r="B78" s="35">
        <v>0</v>
      </c>
      <c r="C78" s="35">
        <v>0</v>
      </c>
      <c r="D78" s="35">
        <v>0</v>
      </c>
      <c r="E78" s="35">
        <v>0</v>
      </c>
      <c r="F78" s="35">
        <v>0</v>
      </c>
      <c r="G78" s="35">
        <v>0</v>
      </c>
      <c r="H78" s="35">
        <v>0</v>
      </c>
      <c r="I78" s="35">
        <v>0</v>
      </c>
      <c r="J78" s="35">
        <v>0</v>
      </c>
      <c r="K78" s="35">
        <v>0</v>
      </c>
      <c r="M78" s="4"/>
      <c r="N78" s="4"/>
      <c r="O78" s="4"/>
      <c r="P78" s="4"/>
      <c r="Q78" s="4"/>
      <c r="R78" s="5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" x14ac:dyDescent="0.2">
      <c r="A79" s="37" t="s">
        <v>62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M79" s="4"/>
      <c r="N79" s="4"/>
      <c r="O79" s="4"/>
      <c r="P79" s="4"/>
      <c r="Q79" s="4"/>
      <c r="R79" s="5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" x14ac:dyDescent="0.2">
      <c r="A80" s="37" t="s">
        <v>63</v>
      </c>
      <c r="B80" s="35">
        <v>0</v>
      </c>
      <c r="C80" s="35">
        <v>0</v>
      </c>
      <c r="D80" s="35">
        <v>0</v>
      </c>
      <c r="E80" s="35">
        <v>0</v>
      </c>
      <c r="F80" s="35">
        <v>0</v>
      </c>
      <c r="G80" s="35">
        <v>0</v>
      </c>
      <c r="H80" s="35">
        <v>0</v>
      </c>
      <c r="I80" s="35">
        <v>0</v>
      </c>
      <c r="J80" s="35">
        <v>0</v>
      </c>
      <c r="K80" s="35">
        <v>0</v>
      </c>
      <c r="M80" s="4"/>
      <c r="N80" s="4"/>
      <c r="O80" s="4"/>
      <c r="P80" s="4"/>
      <c r="Q80" s="4"/>
      <c r="R80" s="5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" x14ac:dyDescent="0.2">
      <c r="A81" s="37" t="s">
        <v>64</v>
      </c>
      <c r="B81" s="35">
        <v>0</v>
      </c>
      <c r="C81" s="35">
        <v>0</v>
      </c>
      <c r="D81" s="35">
        <v>0</v>
      </c>
      <c r="E81" s="35">
        <v>0</v>
      </c>
      <c r="F81" s="35">
        <v>0</v>
      </c>
      <c r="G81" s="35">
        <v>0</v>
      </c>
      <c r="H81" s="35">
        <v>0</v>
      </c>
      <c r="I81" s="35">
        <v>0</v>
      </c>
      <c r="J81" s="35">
        <v>0</v>
      </c>
      <c r="K81" s="35">
        <v>0</v>
      </c>
      <c r="M81" s="4"/>
      <c r="N81" s="4"/>
      <c r="O81" s="4"/>
      <c r="P81" s="4"/>
      <c r="Q81" s="4"/>
      <c r="R81" s="5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" x14ac:dyDescent="0.2">
      <c r="A82" s="37" t="s">
        <v>382</v>
      </c>
      <c r="B82" s="35">
        <v>0</v>
      </c>
      <c r="C82" s="35">
        <v>0</v>
      </c>
      <c r="D82" s="35">
        <v>0</v>
      </c>
      <c r="E82" s="35">
        <v>0</v>
      </c>
      <c r="F82" s="35">
        <v>0</v>
      </c>
      <c r="G82" s="35">
        <v>0</v>
      </c>
      <c r="H82" s="35">
        <v>0</v>
      </c>
      <c r="I82" s="35">
        <v>0</v>
      </c>
      <c r="J82" s="35">
        <v>0</v>
      </c>
      <c r="K82" s="35">
        <v>0</v>
      </c>
      <c r="M82" s="4"/>
      <c r="N82" s="4"/>
      <c r="O82" s="4"/>
      <c r="P82" s="4"/>
      <c r="Q82" s="4"/>
      <c r="R82" s="5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" x14ac:dyDescent="0.2">
      <c r="A83" s="40" t="s">
        <v>383</v>
      </c>
      <c r="B83" s="35">
        <v>0</v>
      </c>
      <c r="C83" s="35">
        <v>0</v>
      </c>
      <c r="D83" s="35">
        <v>0</v>
      </c>
      <c r="E83" s="35">
        <v>0</v>
      </c>
      <c r="F83" s="35">
        <v>0</v>
      </c>
      <c r="G83" s="35">
        <v>0</v>
      </c>
      <c r="H83" s="35">
        <v>0</v>
      </c>
      <c r="I83" s="35">
        <v>0</v>
      </c>
      <c r="J83" s="35">
        <v>0</v>
      </c>
      <c r="K83" s="35">
        <v>0</v>
      </c>
      <c r="M83" s="4"/>
      <c r="N83" s="4"/>
      <c r="O83" s="4"/>
      <c r="P83" s="4"/>
      <c r="Q83" s="4"/>
      <c r="R83" s="5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" x14ac:dyDescent="0.2">
      <c r="A84" s="40" t="s">
        <v>384</v>
      </c>
      <c r="B84" s="35">
        <v>0</v>
      </c>
      <c r="C84" s="35">
        <v>0</v>
      </c>
      <c r="D84" s="35">
        <v>0</v>
      </c>
      <c r="E84" s="35">
        <v>0</v>
      </c>
      <c r="F84" s="35">
        <v>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M84" s="4"/>
      <c r="N84" s="4"/>
      <c r="O84" s="4"/>
      <c r="P84" s="4"/>
      <c r="Q84" s="4"/>
      <c r="R84" s="5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" x14ac:dyDescent="0.2">
      <c r="A85" s="40" t="s">
        <v>385</v>
      </c>
      <c r="B85" s="35">
        <v>0</v>
      </c>
      <c r="C85" s="35">
        <v>0</v>
      </c>
      <c r="D85" s="35">
        <v>0</v>
      </c>
      <c r="E85" s="35">
        <v>0</v>
      </c>
      <c r="F85" s="35">
        <v>0</v>
      </c>
      <c r="G85" s="35">
        <v>0</v>
      </c>
      <c r="H85" s="35">
        <v>0</v>
      </c>
      <c r="I85" s="35">
        <v>0</v>
      </c>
      <c r="J85" s="35">
        <v>0</v>
      </c>
      <c r="K85" s="35">
        <v>0</v>
      </c>
      <c r="M85" s="4"/>
      <c r="N85" s="4"/>
      <c r="O85" s="4"/>
      <c r="P85" s="4"/>
      <c r="Q85" s="4"/>
      <c r="R85" s="5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" x14ac:dyDescent="0.2">
      <c r="A86" s="40" t="s">
        <v>386</v>
      </c>
      <c r="B86" s="35">
        <v>0</v>
      </c>
      <c r="C86" s="35">
        <v>0</v>
      </c>
      <c r="D86" s="35">
        <v>0</v>
      </c>
      <c r="E86" s="35">
        <v>0</v>
      </c>
      <c r="F86" s="35">
        <v>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M86" s="4"/>
      <c r="N86" s="4"/>
      <c r="O86" s="4"/>
      <c r="P86" s="4"/>
      <c r="Q86" s="4"/>
      <c r="R86" s="5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" x14ac:dyDescent="0.2">
      <c r="A87" s="37" t="s">
        <v>387</v>
      </c>
      <c r="B87" s="35">
        <v>0</v>
      </c>
      <c r="C87" s="35">
        <v>0</v>
      </c>
      <c r="D87" s="35">
        <v>0</v>
      </c>
      <c r="E87" s="35">
        <v>0</v>
      </c>
      <c r="F87" s="35">
        <v>0</v>
      </c>
      <c r="G87" s="35">
        <v>0</v>
      </c>
      <c r="H87" s="35">
        <v>0</v>
      </c>
      <c r="I87" s="35">
        <v>0</v>
      </c>
      <c r="J87" s="35">
        <v>0</v>
      </c>
      <c r="K87" s="35">
        <v>0</v>
      </c>
      <c r="M87" s="4"/>
      <c r="N87" s="4"/>
      <c r="O87" s="4"/>
      <c r="P87" s="4"/>
      <c r="Q87" s="4"/>
      <c r="R87" s="5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" x14ac:dyDescent="0.2">
      <c r="A88" s="37" t="s">
        <v>388</v>
      </c>
      <c r="B88" s="35">
        <v>0</v>
      </c>
      <c r="C88" s="35">
        <v>0</v>
      </c>
      <c r="D88" s="35">
        <v>0</v>
      </c>
      <c r="E88" s="35">
        <v>0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M88" s="4"/>
      <c r="N88" s="4"/>
      <c r="O88" s="4"/>
      <c r="P88" s="4"/>
      <c r="Q88" s="4"/>
      <c r="R88" s="5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" x14ac:dyDescent="0.2">
      <c r="A89" s="37" t="s">
        <v>389</v>
      </c>
      <c r="B89" s="35">
        <v>0</v>
      </c>
      <c r="C89" s="35">
        <v>0</v>
      </c>
      <c r="D89" s="35">
        <v>0</v>
      </c>
      <c r="E89" s="35">
        <v>0</v>
      </c>
      <c r="F89" s="35">
        <v>0</v>
      </c>
      <c r="G89" s="35">
        <v>0</v>
      </c>
      <c r="H89" s="35">
        <v>0</v>
      </c>
      <c r="I89" s="35">
        <v>0</v>
      </c>
      <c r="J89" s="35">
        <v>0</v>
      </c>
      <c r="K89" s="35">
        <v>0</v>
      </c>
      <c r="M89" s="4"/>
      <c r="N89" s="4"/>
      <c r="O89" s="4"/>
      <c r="P89" s="4"/>
      <c r="Q89" s="4"/>
      <c r="R89" s="5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" x14ac:dyDescent="0.2">
      <c r="A90" s="37" t="s">
        <v>390</v>
      </c>
      <c r="B90" s="35">
        <v>0</v>
      </c>
      <c r="C90" s="35">
        <v>0</v>
      </c>
      <c r="D90" s="35">
        <v>0</v>
      </c>
      <c r="E90" s="35">
        <v>0</v>
      </c>
      <c r="F90" s="35">
        <v>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M90" s="4"/>
      <c r="N90" s="4"/>
      <c r="O90" s="4"/>
      <c r="P90" s="4"/>
      <c r="Q90" s="4"/>
      <c r="R90" s="5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" x14ac:dyDescent="0.2">
      <c r="A91" s="37" t="s">
        <v>391</v>
      </c>
      <c r="B91" s="35">
        <v>0</v>
      </c>
      <c r="C91" s="35">
        <v>0</v>
      </c>
      <c r="D91" s="35">
        <v>0</v>
      </c>
      <c r="E91" s="35">
        <v>0</v>
      </c>
      <c r="F91" s="35">
        <v>0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M91" s="4"/>
      <c r="N91" s="4"/>
      <c r="O91" s="4"/>
      <c r="P91" s="4"/>
      <c r="Q91" s="4"/>
      <c r="R91" s="5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" x14ac:dyDescent="0.2">
      <c r="A92" s="40" t="s">
        <v>392</v>
      </c>
      <c r="B92" s="35">
        <v>0</v>
      </c>
      <c r="C92" s="35">
        <v>0</v>
      </c>
      <c r="D92" s="35">
        <v>0</v>
      </c>
      <c r="E92" s="35">
        <v>0</v>
      </c>
      <c r="F92" s="35">
        <v>0</v>
      </c>
      <c r="G92" s="35">
        <v>0</v>
      </c>
      <c r="H92" s="35">
        <v>0</v>
      </c>
      <c r="I92" s="35">
        <v>0</v>
      </c>
      <c r="J92" s="35">
        <v>0</v>
      </c>
      <c r="K92" s="35">
        <v>0</v>
      </c>
      <c r="M92" s="4"/>
      <c r="N92" s="4"/>
      <c r="O92" s="4"/>
      <c r="P92" s="4"/>
      <c r="Q92" s="4"/>
      <c r="R92" s="5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" x14ac:dyDescent="0.2">
      <c r="A93" s="40" t="s">
        <v>393</v>
      </c>
      <c r="B93" s="35">
        <v>0</v>
      </c>
      <c r="C93" s="35">
        <v>0</v>
      </c>
      <c r="D93" s="35">
        <v>0</v>
      </c>
      <c r="E93" s="35">
        <v>0</v>
      </c>
      <c r="F93" s="35">
        <v>0</v>
      </c>
      <c r="G93" s="35">
        <v>0</v>
      </c>
      <c r="H93" s="35">
        <v>0</v>
      </c>
      <c r="I93" s="35">
        <v>0</v>
      </c>
      <c r="J93" s="35">
        <v>0</v>
      </c>
      <c r="K93" s="35">
        <v>0</v>
      </c>
      <c r="M93" s="4"/>
      <c r="N93" s="4"/>
      <c r="O93" s="4"/>
      <c r="P93" s="4"/>
      <c r="Q93" s="4"/>
      <c r="R93" s="5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" x14ac:dyDescent="0.2">
      <c r="A94" s="40" t="s">
        <v>394</v>
      </c>
      <c r="B94" s="35">
        <v>0</v>
      </c>
      <c r="C94" s="35">
        <v>0</v>
      </c>
      <c r="D94" s="35">
        <v>0</v>
      </c>
      <c r="E94" s="35">
        <v>0</v>
      </c>
      <c r="F94" s="35">
        <v>0</v>
      </c>
      <c r="G94" s="35">
        <v>0</v>
      </c>
      <c r="H94" s="35">
        <v>0</v>
      </c>
      <c r="I94" s="35">
        <v>0</v>
      </c>
      <c r="J94" s="35">
        <v>0</v>
      </c>
      <c r="K94" s="35">
        <v>0</v>
      </c>
      <c r="M94" s="4"/>
      <c r="N94" s="4"/>
      <c r="O94" s="4"/>
      <c r="P94" s="4"/>
      <c r="Q94" s="4"/>
      <c r="R94" s="5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" x14ac:dyDescent="0.2">
      <c r="A95" s="37" t="s">
        <v>395</v>
      </c>
      <c r="B95" s="35">
        <v>0</v>
      </c>
      <c r="C95" s="35">
        <v>0</v>
      </c>
      <c r="D95" s="35">
        <v>0</v>
      </c>
      <c r="E95" s="35">
        <v>0</v>
      </c>
      <c r="F95" s="35">
        <v>0</v>
      </c>
      <c r="G95" s="35">
        <v>0</v>
      </c>
      <c r="H95" s="35">
        <v>0</v>
      </c>
      <c r="I95" s="35">
        <v>0</v>
      </c>
      <c r="J95" s="35">
        <v>0</v>
      </c>
      <c r="K95" s="35">
        <v>0</v>
      </c>
      <c r="M95" s="4"/>
      <c r="N95" s="4"/>
      <c r="O95" s="4"/>
      <c r="P95" s="4"/>
      <c r="Q95" s="4"/>
      <c r="R95" s="5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" x14ac:dyDescent="0.2">
      <c r="A96" s="37" t="s">
        <v>396</v>
      </c>
      <c r="B96" s="35">
        <v>0</v>
      </c>
      <c r="C96" s="35">
        <v>0</v>
      </c>
      <c r="D96" s="35">
        <v>0</v>
      </c>
      <c r="E96" s="35">
        <v>0</v>
      </c>
      <c r="F96" s="35">
        <v>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M96" s="4"/>
      <c r="N96" s="4"/>
      <c r="O96" s="4"/>
      <c r="P96" s="4"/>
      <c r="Q96" s="4"/>
      <c r="R96" s="5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" x14ac:dyDescent="0.2">
      <c r="A97" s="37" t="s">
        <v>65</v>
      </c>
      <c r="B97" s="35">
        <v>0</v>
      </c>
      <c r="C97" s="35">
        <v>0</v>
      </c>
      <c r="D97" s="35">
        <v>0</v>
      </c>
      <c r="E97" s="35">
        <v>0</v>
      </c>
      <c r="F97" s="35">
        <v>0</v>
      </c>
      <c r="G97" s="35">
        <v>0</v>
      </c>
      <c r="H97" s="35">
        <v>0</v>
      </c>
      <c r="I97" s="35">
        <v>0</v>
      </c>
      <c r="J97" s="35">
        <v>0</v>
      </c>
      <c r="K97" s="35">
        <v>0</v>
      </c>
      <c r="M97" s="4"/>
      <c r="N97" s="4"/>
      <c r="O97" s="4"/>
      <c r="P97" s="4"/>
      <c r="Q97" s="4"/>
      <c r="R97" s="5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" x14ac:dyDescent="0.2">
      <c r="A98" s="37" t="s">
        <v>66</v>
      </c>
      <c r="B98" s="35">
        <v>0</v>
      </c>
      <c r="C98" s="35">
        <v>0</v>
      </c>
      <c r="D98" s="35">
        <v>0</v>
      </c>
      <c r="E98" s="35">
        <v>0</v>
      </c>
      <c r="F98" s="35">
        <v>0</v>
      </c>
      <c r="G98" s="35">
        <v>0</v>
      </c>
      <c r="H98" s="35">
        <v>0</v>
      </c>
      <c r="I98" s="35">
        <v>0</v>
      </c>
      <c r="J98" s="35">
        <v>0</v>
      </c>
      <c r="K98" s="35">
        <v>0</v>
      </c>
      <c r="M98" s="4"/>
      <c r="N98" s="4"/>
      <c r="O98" s="4"/>
      <c r="P98" s="4"/>
      <c r="Q98" s="4"/>
      <c r="R98" s="5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" x14ac:dyDescent="0.2">
      <c r="A99" s="37" t="s">
        <v>67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M99" s="4"/>
      <c r="N99" s="4"/>
      <c r="O99" s="4"/>
      <c r="P99" s="4"/>
      <c r="Q99" s="4"/>
      <c r="R99" s="5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" x14ac:dyDescent="0.2">
      <c r="A100" s="37" t="s">
        <v>68</v>
      </c>
      <c r="B100" s="35">
        <v>0</v>
      </c>
      <c r="C100" s="35">
        <v>0</v>
      </c>
      <c r="D100" s="35">
        <v>0</v>
      </c>
      <c r="E100" s="35">
        <v>0</v>
      </c>
      <c r="F100" s="35">
        <v>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M100" s="4"/>
      <c r="N100" s="4"/>
      <c r="O100" s="4"/>
      <c r="P100" s="4"/>
      <c r="Q100" s="4"/>
      <c r="R100" s="5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" x14ac:dyDescent="0.2">
      <c r="A101" s="37" t="s">
        <v>69</v>
      </c>
      <c r="B101" s="35">
        <v>0</v>
      </c>
      <c r="C101" s="35">
        <v>0</v>
      </c>
      <c r="D101" s="35">
        <v>0</v>
      </c>
      <c r="E101" s="35">
        <v>0</v>
      </c>
      <c r="F101" s="35">
        <v>0</v>
      </c>
      <c r="G101" s="35">
        <v>0</v>
      </c>
      <c r="H101" s="35">
        <v>0</v>
      </c>
      <c r="I101" s="35">
        <v>0</v>
      </c>
      <c r="J101" s="35">
        <v>0</v>
      </c>
      <c r="K101" s="35">
        <v>0</v>
      </c>
      <c r="M101" s="4"/>
      <c r="N101" s="4"/>
      <c r="O101" s="4"/>
      <c r="P101" s="4"/>
      <c r="Q101" s="4"/>
      <c r="R101" s="5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" x14ac:dyDescent="0.2">
      <c r="A102" s="37" t="s">
        <v>70</v>
      </c>
      <c r="B102" s="35">
        <v>0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M102" s="4"/>
      <c r="N102" s="4"/>
      <c r="O102" s="4"/>
      <c r="P102" s="4"/>
      <c r="Q102" s="4"/>
      <c r="R102" s="5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" x14ac:dyDescent="0.2">
      <c r="A103" s="37" t="s">
        <v>252</v>
      </c>
      <c r="B103" s="35">
        <v>0</v>
      </c>
      <c r="C103" s="35">
        <v>0</v>
      </c>
      <c r="D103" s="35">
        <v>0</v>
      </c>
      <c r="E103" s="35">
        <v>0</v>
      </c>
      <c r="F103" s="35">
        <v>0</v>
      </c>
      <c r="G103" s="35">
        <v>0</v>
      </c>
      <c r="H103" s="35">
        <v>0</v>
      </c>
      <c r="I103" s="35">
        <v>0</v>
      </c>
      <c r="J103" s="35">
        <v>0</v>
      </c>
      <c r="K103" s="35">
        <v>0</v>
      </c>
      <c r="M103" s="4"/>
      <c r="N103" s="4"/>
      <c r="O103" s="4"/>
      <c r="P103" s="4"/>
      <c r="Q103" s="4"/>
      <c r="R103" s="5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" x14ac:dyDescent="0.2">
      <c r="A104" s="37" t="s">
        <v>71</v>
      </c>
      <c r="B104" s="35">
        <v>0</v>
      </c>
      <c r="C104" s="35">
        <v>0</v>
      </c>
      <c r="D104" s="35">
        <v>0</v>
      </c>
      <c r="E104" s="35">
        <v>0</v>
      </c>
      <c r="F104" s="35">
        <v>0</v>
      </c>
      <c r="G104" s="35">
        <v>0</v>
      </c>
      <c r="H104" s="35">
        <v>0</v>
      </c>
      <c r="I104" s="35">
        <v>0</v>
      </c>
      <c r="J104" s="35">
        <v>0</v>
      </c>
      <c r="K104" s="35">
        <v>0</v>
      </c>
      <c r="M104" s="4"/>
      <c r="N104" s="4"/>
      <c r="O104" s="4"/>
      <c r="P104" s="4"/>
      <c r="Q104" s="4"/>
      <c r="R104" s="5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" x14ac:dyDescent="0.2">
      <c r="A105" s="37" t="s">
        <v>72</v>
      </c>
      <c r="B105" s="35">
        <v>0</v>
      </c>
      <c r="C105" s="35">
        <v>0</v>
      </c>
      <c r="D105" s="35">
        <v>0</v>
      </c>
      <c r="E105" s="35">
        <v>0</v>
      </c>
      <c r="F105" s="35">
        <v>0</v>
      </c>
      <c r="G105" s="35">
        <v>0</v>
      </c>
      <c r="H105" s="35">
        <v>0</v>
      </c>
      <c r="I105" s="35">
        <v>0</v>
      </c>
      <c r="J105" s="35">
        <v>0</v>
      </c>
      <c r="K105" s="35">
        <v>0</v>
      </c>
      <c r="M105" s="4"/>
      <c r="N105" s="4"/>
      <c r="O105" s="4"/>
      <c r="P105" s="4"/>
      <c r="Q105" s="4"/>
      <c r="R105" s="5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" x14ac:dyDescent="0.2">
      <c r="A106" s="37" t="s">
        <v>73</v>
      </c>
      <c r="B106" s="35">
        <v>0</v>
      </c>
      <c r="C106" s="35">
        <v>0</v>
      </c>
      <c r="D106" s="35">
        <v>0</v>
      </c>
      <c r="E106" s="35">
        <v>0</v>
      </c>
      <c r="F106" s="35">
        <v>0</v>
      </c>
      <c r="G106" s="35">
        <v>0</v>
      </c>
      <c r="H106" s="35">
        <v>0</v>
      </c>
      <c r="I106" s="35">
        <v>0</v>
      </c>
      <c r="J106" s="35">
        <v>0</v>
      </c>
      <c r="K106" s="35">
        <v>0</v>
      </c>
      <c r="M106" s="4"/>
      <c r="N106" s="4"/>
      <c r="O106" s="4"/>
      <c r="P106" s="4"/>
      <c r="Q106" s="4"/>
      <c r="R106" s="5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" x14ac:dyDescent="0.2">
      <c r="A107" s="37" t="s">
        <v>74</v>
      </c>
      <c r="B107" s="35">
        <v>0</v>
      </c>
      <c r="C107" s="35">
        <v>0</v>
      </c>
      <c r="D107" s="35">
        <v>0</v>
      </c>
      <c r="E107" s="35">
        <v>0</v>
      </c>
      <c r="F107" s="35">
        <v>0</v>
      </c>
      <c r="G107" s="35">
        <v>0</v>
      </c>
      <c r="H107" s="35">
        <v>0</v>
      </c>
      <c r="I107" s="35">
        <v>0</v>
      </c>
      <c r="J107" s="35">
        <v>0</v>
      </c>
      <c r="K107" s="35">
        <v>0</v>
      </c>
      <c r="M107" s="4"/>
      <c r="N107" s="4"/>
      <c r="O107" s="4"/>
      <c r="P107" s="4"/>
      <c r="Q107" s="4"/>
      <c r="R107" s="5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" x14ac:dyDescent="0.2">
      <c r="A108" s="37" t="s">
        <v>75</v>
      </c>
      <c r="B108" s="35">
        <v>0</v>
      </c>
      <c r="C108" s="35">
        <v>0</v>
      </c>
      <c r="D108" s="35">
        <v>0</v>
      </c>
      <c r="E108" s="35">
        <v>0</v>
      </c>
      <c r="F108" s="35">
        <v>0</v>
      </c>
      <c r="G108" s="35">
        <v>0</v>
      </c>
      <c r="H108" s="35">
        <v>0</v>
      </c>
      <c r="I108" s="35">
        <v>0</v>
      </c>
      <c r="J108" s="35">
        <v>0</v>
      </c>
      <c r="K108" s="35">
        <v>0</v>
      </c>
      <c r="M108" s="4"/>
      <c r="N108" s="4"/>
      <c r="O108" s="4"/>
      <c r="P108" s="4"/>
      <c r="Q108" s="4"/>
      <c r="R108" s="5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" x14ac:dyDescent="0.2">
      <c r="A109" s="37" t="s">
        <v>253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M109" s="4"/>
      <c r="N109" s="4"/>
      <c r="O109" s="4"/>
      <c r="P109" s="4"/>
      <c r="Q109" s="4"/>
      <c r="R109" s="5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" x14ac:dyDescent="0.2">
      <c r="A110" s="37" t="s">
        <v>76</v>
      </c>
      <c r="B110" s="35">
        <v>0</v>
      </c>
      <c r="C110" s="35">
        <v>0</v>
      </c>
      <c r="D110" s="35">
        <v>0</v>
      </c>
      <c r="E110" s="35">
        <v>0</v>
      </c>
      <c r="F110" s="35">
        <v>0</v>
      </c>
      <c r="G110" s="35">
        <v>0</v>
      </c>
      <c r="H110" s="35">
        <v>0</v>
      </c>
      <c r="I110" s="35">
        <v>0</v>
      </c>
      <c r="J110" s="35">
        <v>0</v>
      </c>
      <c r="K110" s="35">
        <v>0</v>
      </c>
      <c r="M110" s="4"/>
      <c r="N110" s="4"/>
      <c r="O110" s="4"/>
      <c r="P110" s="4"/>
      <c r="Q110" s="4"/>
      <c r="R110" s="5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" x14ac:dyDescent="0.2">
      <c r="A111" s="37" t="s">
        <v>77</v>
      </c>
      <c r="B111" s="35">
        <v>2</v>
      </c>
      <c r="C111" s="35">
        <v>0</v>
      </c>
      <c r="D111" s="35">
        <v>0</v>
      </c>
      <c r="E111" s="35">
        <v>0</v>
      </c>
      <c r="F111" s="35">
        <v>0</v>
      </c>
      <c r="G111" s="35">
        <v>0</v>
      </c>
      <c r="H111" s="35">
        <v>0</v>
      </c>
      <c r="I111" s="35">
        <v>0</v>
      </c>
      <c r="J111" s="35">
        <v>0</v>
      </c>
      <c r="K111" s="35">
        <v>0</v>
      </c>
      <c r="M111" s="4"/>
      <c r="N111" s="4"/>
      <c r="O111" s="4"/>
      <c r="P111" s="4"/>
      <c r="Q111" s="4"/>
      <c r="R111" s="5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" x14ac:dyDescent="0.2">
      <c r="A112" s="37" t="s">
        <v>78</v>
      </c>
      <c r="B112" s="35">
        <v>0</v>
      </c>
      <c r="C112" s="35">
        <v>0</v>
      </c>
      <c r="D112" s="35">
        <v>1</v>
      </c>
      <c r="E112" s="35">
        <v>0</v>
      </c>
      <c r="F112" s="35">
        <v>0</v>
      </c>
      <c r="G112" s="35">
        <v>0</v>
      </c>
      <c r="H112" s="35">
        <v>0</v>
      </c>
      <c r="I112" s="35">
        <v>0</v>
      </c>
      <c r="J112" s="35">
        <v>0</v>
      </c>
      <c r="K112" s="35">
        <v>0</v>
      </c>
      <c r="M112" s="4"/>
      <c r="N112" s="4"/>
      <c r="O112" s="4"/>
      <c r="P112" s="4"/>
      <c r="Q112" s="4"/>
      <c r="R112" s="5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" x14ac:dyDescent="0.2">
      <c r="A113" s="37" t="s">
        <v>79</v>
      </c>
      <c r="B113" s="35">
        <v>0</v>
      </c>
      <c r="C113" s="35">
        <v>0</v>
      </c>
      <c r="D113" s="35">
        <v>0</v>
      </c>
      <c r="E113" s="35">
        <v>0</v>
      </c>
      <c r="F113" s="35">
        <v>0</v>
      </c>
      <c r="G113" s="35">
        <v>0</v>
      </c>
      <c r="H113" s="35">
        <v>0</v>
      </c>
      <c r="I113" s="35">
        <v>0</v>
      </c>
      <c r="J113" s="35">
        <v>0</v>
      </c>
      <c r="K113" s="35">
        <v>0</v>
      </c>
      <c r="M113" s="4"/>
      <c r="N113" s="4"/>
      <c r="O113" s="4"/>
      <c r="P113" s="4"/>
      <c r="Q113" s="4"/>
      <c r="R113" s="5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" x14ac:dyDescent="0.25">
      <c r="A114" s="37" t="s">
        <v>80</v>
      </c>
      <c r="B114" s="35">
        <v>15</v>
      </c>
      <c r="C114" s="35">
        <v>0</v>
      </c>
      <c r="D114" s="35">
        <v>2</v>
      </c>
      <c r="E114" s="35">
        <v>0</v>
      </c>
      <c r="F114" s="35">
        <v>0</v>
      </c>
      <c r="G114" s="35">
        <v>2</v>
      </c>
      <c r="H114" s="35">
        <v>0</v>
      </c>
      <c r="I114" s="35">
        <v>2</v>
      </c>
      <c r="J114" s="35">
        <v>0</v>
      </c>
      <c r="K114" s="36">
        <v>0</v>
      </c>
      <c r="L114" s="64"/>
      <c r="M114" s="4"/>
      <c r="N114" s="4"/>
      <c r="O114" s="4"/>
      <c r="P114" s="4"/>
      <c r="Q114" s="4"/>
      <c r="R114" s="5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" x14ac:dyDescent="0.25">
      <c r="A115" s="37" t="s">
        <v>81</v>
      </c>
      <c r="B115" s="35">
        <v>0</v>
      </c>
      <c r="C115" s="35">
        <v>0</v>
      </c>
      <c r="D115" s="35">
        <v>0</v>
      </c>
      <c r="E115" s="35">
        <v>0</v>
      </c>
      <c r="F115" s="35">
        <v>0</v>
      </c>
      <c r="G115" s="35">
        <v>0</v>
      </c>
      <c r="H115" s="35">
        <v>0</v>
      </c>
      <c r="I115" s="35">
        <v>0</v>
      </c>
      <c r="J115" s="35">
        <v>0</v>
      </c>
      <c r="K115" s="36">
        <v>0</v>
      </c>
      <c r="L115" s="64"/>
      <c r="M115" s="4"/>
      <c r="N115" s="4"/>
      <c r="O115" s="4"/>
      <c r="P115" s="4"/>
      <c r="Q115" s="4"/>
      <c r="R115" s="5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" x14ac:dyDescent="0.25">
      <c r="A116" s="37" t="s">
        <v>82</v>
      </c>
      <c r="B116" s="35">
        <v>0</v>
      </c>
      <c r="C116" s="35">
        <v>0</v>
      </c>
      <c r="D116" s="35">
        <v>0</v>
      </c>
      <c r="E116" s="35">
        <v>0</v>
      </c>
      <c r="F116" s="35">
        <v>0</v>
      </c>
      <c r="G116" s="35">
        <v>0</v>
      </c>
      <c r="H116" s="35">
        <v>0</v>
      </c>
      <c r="I116" s="35">
        <v>0</v>
      </c>
      <c r="J116" s="35">
        <v>0</v>
      </c>
      <c r="K116" s="36">
        <v>0</v>
      </c>
      <c r="L116" s="136"/>
      <c r="M116" s="4"/>
      <c r="N116" s="4"/>
      <c r="O116" s="4"/>
      <c r="P116" s="4"/>
      <c r="Q116" s="4"/>
      <c r="R116" s="5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" x14ac:dyDescent="0.2">
      <c r="A117" s="37" t="s">
        <v>83</v>
      </c>
      <c r="B117" s="35">
        <v>0</v>
      </c>
      <c r="C117" s="35">
        <v>0</v>
      </c>
      <c r="D117" s="35">
        <v>0</v>
      </c>
      <c r="E117" s="35">
        <v>0</v>
      </c>
      <c r="F117" s="35">
        <v>0</v>
      </c>
      <c r="G117" s="35">
        <v>0</v>
      </c>
      <c r="H117" s="35">
        <v>0</v>
      </c>
      <c r="I117" s="35">
        <v>0</v>
      </c>
      <c r="J117" s="35">
        <v>0</v>
      </c>
      <c r="K117" s="35">
        <v>0</v>
      </c>
      <c r="M117" s="4"/>
      <c r="N117" s="4"/>
      <c r="O117" s="4"/>
      <c r="P117" s="4"/>
      <c r="Q117" s="4"/>
      <c r="R117" s="5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" x14ac:dyDescent="0.2">
      <c r="A118" s="37" t="s">
        <v>84</v>
      </c>
      <c r="B118" s="35">
        <v>0</v>
      </c>
      <c r="C118" s="35">
        <v>0</v>
      </c>
      <c r="D118" s="35">
        <v>0</v>
      </c>
      <c r="E118" s="35">
        <v>0</v>
      </c>
      <c r="F118" s="35">
        <v>0</v>
      </c>
      <c r="G118" s="35">
        <v>0</v>
      </c>
      <c r="H118" s="35">
        <v>0</v>
      </c>
      <c r="I118" s="35">
        <v>0</v>
      </c>
      <c r="J118" s="35">
        <v>0</v>
      </c>
      <c r="K118" s="35">
        <v>0</v>
      </c>
      <c r="M118" s="4"/>
      <c r="N118" s="4"/>
      <c r="O118" s="4"/>
      <c r="P118" s="4"/>
      <c r="Q118" s="4"/>
      <c r="R118" s="5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5" x14ac:dyDescent="0.2">
      <c r="A119" s="37" t="s">
        <v>397</v>
      </c>
      <c r="B119" s="35">
        <v>0</v>
      </c>
      <c r="C119" s="35">
        <v>0</v>
      </c>
      <c r="D119" s="35">
        <v>0</v>
      </c>
      <c r="E119" s="35">
        <v>0</v>
      </c>
      <c r="F119" s="35">
        <v>0</v>
      </c>
      <c r="G119" s="35">
        <v>0</v>
      </c>
      <c r="H119" s="35">
        <v>0</v>
      </c>
      <c r="I119" s="35">
        <v>0</v>
      </c>
      <c r="J119" s="35">
        <v>0</v>
      </c>
      <c r="K119" s="35">
        <v>0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5" x14ac:dyDescent="0.2">
      <c r="A120" s="37" t="s">
        <v>85</v>
      </c>
      <c r="B120" s="35">
        <v>3</v>
      </c>
      <c r="C120" s="35">
        <v>0</v>
      </c>
      <c r="D120" s="35">
        <v>0</v>
      </c>
      <c r="E120" s="35">
        <v>0</v>
      </c>
      <c r="F120" s="35">
        <v>0</v>
      </c>
      <c r="G120" s="35">
        <v>0</v>
      </c>
      <c r="H120" s="35">
        <v>0</v>
      </c>
      <c r="I120" s="35">
        <v>0</v>
      </c>
      <c r="J120" s="35">
        <v>0</v>
      </c>
      <c r="K120" s="35">
        <v>0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5" x14ac:dyDescent="0.25">
      <c r="A121" s="37" t="s">
        <v>86</v>
      </c>
      <c r="B121" s="35">
        <v>0</v>
      </c>
      <c r="C121" s="35">
        <v>0</v>
      </c>
      <c r="D121" s="35">
        <v>0</v>
      </c>
      <c r="E121" s="35">
        <v>0</v>
      </c>
      <c r="F121" s="35">
        <v>0</v>
      </c>
      <c r="G121" s="35">
        <v>0</v>
      </c>
      <c r="H121" s="35">
        <v>0</v>
      </c>
      <c r="I121" s="35">
        <v>0</v>
      </c>
      <c r="J121" s="35">
        <v>0</v>
      </c>
      <c r="K121" s="36">
        <v>0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5" x14ac:dyDescent="0.2">
      <c r="A122" s="37" t="s">
        <v>87</v>
      </c>
      <c r="B122" s="35">
        <v>0</v>
      </c>
      <c r="C122" s="35">
        <v>0</v>
      </c>
      <c r="D122" s="35">
        <v>0</v>
      </c>
      <c r="E122" s="35">
        <v>0</v>
      </c>
      <c r="F122" s="35">
        <v>0</v>
      </c>
      <c r="G122" s="35">
        <v>0</v>
      </c>
      <c r="H122" s="35">
        <v>0</v>
      </c>
      <c r="I122" s="35">
        <v>0</v>
      </c>
      <c r="J122" s="35">
        <v>0</v>
      </c>
      <c r="K122" s="35">
        <v>0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ht="15" x14ac:dyDescent="0.2">
      <c r="A123" s="37" t="s">
        <v>88</v>
      </c>
      <c r="B123" s="35">
        <v>0</v>
      </c>
      <c r="C123" s="35">
        <v>0</v>
      </c>
      <c r="D123" s="35">
        <v>0</v>
      </c>
      <c r="E123" s="35">
        <v>0</v>
      </c>
      <c r="F123" s="35">
        <v>0</v>
      </c>
      <c r="G123" s="35">
        <v>0</v>
      </c>
      <c r="H123" s="35">
        <v>0</v>
      </c>
      <c r="I123" s="35">
        <v>0</v>
      </c>
      <c r="J123" s="35">
        <v>0</v>
      </c>
      <c r="K123" s="35">
        <v>0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5" x14ac:dyDescent="0.2">
      <c r="A124" s="37" t="s">
        <v>89</v>
      </c>
      <c r="B124" s="35">
        <v>0</v>
      </c>
      <c r="C124" s="35">
        <v>0</v>
      </c>
      <c r="D124" s="35">
        <v>0</v>
      </c>
      <c r="E124" s="35">
        <v>0</v>
      </c>
      <c r="F124" s="35">
        <v>0</v>
      </c>
      <c r="G124" s="35">
        <v>0</v>
      </c>
      <c r="H124" s="35">
        <v>0</v>
      </c>
      <c r="I124" s="35">
        <v>0</v>
      </c>
      <c r="J124" s="35">
        <v>0</v>
      </c>
      <c r="K124" s="35">
        <v>0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ht="15" x14ac:dyDescent="0.2">
      <c r="A125" s="37" t="s">
        <v>90</v>
      </c>
      <c r="B125" s="35">
        <v>0</v>
      </c>
      <c r="C125" s="35">
        <v>0</v>
      </c>
      <c r="D125" s="35">
        <v>0</v>
      </c>
      <c r="E125" s="35">
        <v>0</v>
      </c>
      <c r="F125" s="35">
        <v>0</v>
      </c>
      <c r="G125" s="35">
        <v>0</v>
      </c>
      <c r="H125" s="35">
        <v>0</v>
      </c>
      <c r="I125" s="35">
        <v>0</v>
      </c>
      <c r="J125" s="35">
        <v>0</v>
      </c>
      <c r="K125" s="35">
        <v>0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5" x14ac:dyDescent="0.2">
      <c r="A126" s="37" t="s">
        <v>91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5" x14ac:dyDescent="0.2">
      <c r="A127" s="37" t="s">
        <v>92</v>
      </c>
      <c r="B127" s="35">
        <v>0</v>
      </c>
      <c r="C127" s="35">
        <v>0</v>
      </c>
      <c r="D127" s="35">
        <v>0</v>
      </c>
      <c r="E127" s="35">
        <v>0</v>
      </c>
      <c r="F127" s="35">
        <v>0</v>
      </c>
      <c r="G127" s="35">
        <v>0</v>
      </c>
      <c r="H127" s="35">
        <v>0</v>
      </c>
      <c r="I127" s="35">
        <v>0</v>
      </c>
      <c r="J127" s="35">
        <v>0</v>
      </c>
      <c r="K127" s="35">
        <v>0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5" x14ac:dyDescent="0.2">
      <c r="A128" s="37" t="s">
        <v>93</v>
      </c>
      <c r="B128" s="35">
        <v>0</v>
      </c>
      <c r="C128" s="35">
        <v>0</v>
      </c>
      <c r="D128" s="35">
        <v>0</v>
      </c>
      <c r="E128" s="35">
        <v>0</v>
      </c>
      <c r="F128" s="35">
        <v>0</v>
      </c>
      <c r="G128" s="35">
        <v>0</v>
      </c>
      <c r="H128" s="35">
        <v>0</v>
      </c>
      <c r="I128" s="35">
        <v>0</v>
      </c>
      <c r="J128" s="35">
        <v>0</v>
      </c>
      <c r="K128" s="35">
        <v>0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5" x14ac:dyDescent="0.25">
      <c r="A129" s="37" t="s">
        <v>94</v>
      </c>
      <c r="B129" s="35">
        <v>0</v>
      </c>
      <c r="C129" s="35">
        <v>0</v>
      </c>
      <c r="D129" s="35">
        <v>0</v>
      </c>
      <c r="E129" s="35">
        <v>0</v>
      </c>
      <c r="F129" s="35">
        <v>0</v>
      </c>
      <c r="G129" s="35">
        <v>0</v>
      </c>
      <c r="H129" s="35">
        <v>0</v>
      </c>
      <c r="I129" s="35">
        <v>0</v>
      </c>
      <c r="J129" s="35">
        <v>0</v>
      </c>
      <c r="K129" s="36">
        <v>0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5" x14ac:dyDescent="0.2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5" x14ac:dyDescent="0.2">
      <c r="A131" s="221" t="s">
        <v>95</v>
      </c>
      <c r="B131" s="230" t="s">
        <v>2</v>
      </c>
      <c r="C131" s="231"/>
      <c r="D131" s="231"/>
      <c r="E131" s="231"/>
      <c r="F131" s="231"/>
      <c r="G131" s="231"/>
      <c r="H131" s="231"/>
      <c r="I131" s="231"/>
      <c r="J131" s="231"/>
      <c r="K131" s="232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30" x14ac:dyDescent="0.2">
      <c r="A132" s="222"/>
      <c r="B132" s="129" t="s">
        <v>5</v>
      </c>
      <c r="C132" s="130" t="s">
        <v>6</v>
      </c>
      <c r="D132" s="130" t="s">
        <v>7</v>
      </c>
      <c r="E132" s="131" t="s">
        <v>8</v>
      </c>
      <c r="F132" s="132" t="s">
        <v>9</v>
      </c>
      <c r="G132" s="132" t="s">
        <v>10</v>
      </c>
      <c r="H132" s="133" t="s">
        <v>11</v>
      </c>
      <c r="I132" s="133" t="s">
        <v>12</v>
      </c>
      <c r="J132" s="134" t="s">
        <v>13</v>
      </c>
      <c r="K132" s="135" t="s">
        <v>14</v>
      </c>
      <c r="M132" s="4"/>
      <c r="N132" s="4"/>
      <c r="O132" s="4"/>
      <c r="P132" s="4"/>
      <c r="Q132" s="4"/>
      <c r="R132" s="5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5" x14ac:dyDescent="0.2">
      <c r="A133" s="40" t="s">
        <v>96</v>
      </c>
      <c r="B133" s="35">
        <v>0</v>
      </c>
      <c r="C133" s="35">
        <v>0</v>
      </c>
      <c r="D133" s="35">
        <v>0</v>
      </c>
      <c r="E133" s="35">
        <v>0</v>
      </c>
      <c r="F133" s="35">
        <v>0</v>
      </c>
      <c r="G133" s="35">
        <v>0</v>
      </c>
      <c r="H133" s="35">
        <v>0</v>
      </c>
      <c r="I133" s="35">
        <v>0</v>
      </c>
      <c r="J133" s="35">
        <v>0</v>
      </c>
      <c r="K133" s="53">
        <v>0</v>
      </c>
      <c r="M133" s="4"/>
      <c r="N133" s="4"/>
      <c r="O133" s="4"/>
      <c r="P133" s="4"/>
      <c r="Q133" s="4"/>
      <c r="R133" s="5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5" x14ac:dyDescent="0.2">
      <c r="A134" s="37" t="s">
        <v>97</v>
      </c>
      <c r="B134" s="35">
        <v>0</v>
      </c>
      <c r="C134" s="35">
        <v>0</v>
      </c>
      <c r="D134" s="35">
        <v>0</v>
      </c>
      <c r="E134" s="35">
        <v>0</v>
      </c>
      <c r="F134" s="35">
        <v>0</v>
      </c>
      <c r="G134" s="35">
        <v>0</v>
      </c>
      <c r="H134" s="35">
        <v>0</v>
      </c>
      <c r="I134" s="35">
        <v>0</v>
      </c>
      <c r="J134" s="35">
        <v>0</v>
      </c>
      <c r="K134" s="53">
        <v>0</v>
      </c>
      <c r="M134" s="4"/>
      <c r="N134" s="4"/>
      <c r="O134" s="4"/>
      <c r="P134" s="4"/>
      <c r="Q134" s="4"/>
      <c r="R134" s="5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5" x14ac:dyDescent="0.2">
      <c r="A135" s="40" t="s">
        <v>98</v>
      </c>
      <c r="B135" s="35">
        <v>0</v>
      </c>
      <c r="C135" s="35">
        <v>0</v>
      </c>
      <c r="D135" s="35">
        <v>0</v>
      </c>
      <c r="E135" s="35">
        <v>0</v>
      </c>
      <c r="F135" s="35">
        <v>0</v>
      </c>
      <c r="G135" s="35">
        <v>0</v>
      </c>
      <c r="H135" s="35">
        <v>0</v>
      </c>
      <c r="I135" s="35">
        <v>0</v>
      </c>
      <c r="J135" s="35">
        <v>0</v>
      </c>
      <c r="K135" s="53">
        <v>0</v>
      </c>
      <c r="M135" s="4"/>
      <c r="N135" s="4"/>
      <c r="O135" s="4"/>
      <c r="P135" s="4"/>
      <c r="Q135" s="4"/>
      <c r="R135" s="5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5" x14ac:dyDescent="0.2">
      <c r="A136" s="40" t="s">
        <v>99</v>
      </c>
      <c r="B136" s="35">
        <v>0</v>
      </c>
      <c r="C136" s="35">
        <v>0</v>
      </c>
      <c r="D136" s="35">
        <v>0</v>
      </c>
      <c r="E136" s="35">
        <v>0</v>
      </c>
      <c r="F136" s="35">
        <v>0</v>
      </c>
      <c r="G136" s="35">
        <v>0</v>
      </c>
      <c r="H136" s="35">
        <v>0</v>
      </c>
      <c r="I136" s="35">
        <v>0</v>
      </c>
      <c r="J136" s="35">
        <v>0</v>
      </c>
      <c r="K136" s="53">
        <v>0</v>
      </c>
      <c r="M136" s="4"/>
      <c r="N136" s="4"/>
      <c r="O136" s="4"/>
      <c r="P136" s="4"/>
      <c r="Q136" s="4"/>
      <c r="R136" s="5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5" x14ac:dyDescent="0.2">
      <c r="A137" s="40" t="s">
        <v>251</v>
      </c>
      <c r="B137" s="35">
        <v>0</v>
      </c>
      <c r="C137" s="35">
        <v>0</v>
      </c>
      <c r="D137" s="35">
        <v>0</v>
      </c>
      <c r="E137" s="35">
        <v>0</v>
      </c>
      <c r="F137" s="35">
        <v>0</v>
      </c>
      <c r="G137" s="35">
        <v>0</v>
      </c>
      <c r="H137" s="35">
        <v>0</v>
      </c>
      <c r="I137" s="35">
        <v>0</v>
      </c>
      <c r="J137" s="35">
        <v>0</v>
      </c>
      <c r="K137" s="53">
        <v>0</v>
      </c>
      <c r="M137" s="4"/>
      <c r="N137" s="4"/>
      <c r="O137" s="4"/>
      <c r="P137" s="4"/>
      <c r="Q137" s="4"/>
      <c r="R137" s="5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5" x14ac:dyDescent="0.2">
      <c r="A138" s="37" t="s">
        <v>100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53">
        <v>0</v>
      </c>
      <c r="M138" s="4"/>
      <c r="N138" s="4"/>
      <c r="O138" s="4"/>
      <c r="P138" s="4"/>
      <c r="Q138" s="4"/>
      <c r="R138" s="5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5" x14ac:dyDescent="0.2">
      <c r="A139" s="40" t="s">
        <v>101</v>
      </c>
      <c r="B139" s="35">
        <v>0</v>
      </c>
      <c r="C139" s="35">
        <v>0</v>
      </c>
      <c r="D139" s="35">
        <v>0</v>
      </c>
      <c r="E139" s="35">
        <v>0</v>
      </c>
      <c r="F139" s="35">
        <v>0</v>
      </c>
      <c r="G139" s="35">
        <v>0</v>
      </c>
      <c r="H139" s="35">
        <v>0</v>
      </c>
      <c r="I139" s="35">
        <v>0</v>
      </c>
      <c r="J139" s="35">
        <v>0</v>
      </c>
      <c r="K139" s="53">
        <v>0</v>
      </c>
      <c r="M139" s="4"/>
      <c r="N139" s="4"/>
      <c r="O139" s="4"/>
      <c r="P139" s="4"/>
      <c r="Q139" s="4"/>
      <c r="R139" s="5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5" x14ac:dyDescent="0.2">
      <c r="A140" s="40" t="s">
        <v>102</v>
      </c>
      <c r="B140" s="35">
        <v>0</v>
      </c>
      <c r="C140" s="35">
        <v>0</v>
      </c>
      <c r="D140" s="35">
        <v>0</v>
      </c>
      <c r="E140" s="35">
        <v>0</v>
      </c>
      <c r="F140" s="35">
        <v>0</v>
      </c>
      <c r="G140" s="35">
        <v>0</v>
      </c>
      <c r="H140" s="35">
        <v>0</v>
      </c>
      <c r="I140" s="35">
        <v>0</v>
      </c>
      <c r="J140" s="35">
        <v>0</v>
      </c>
      <c r="K140" s="53">
        <v>0</v>
      </c>
      <c r="M140" s="4"/>
      <c r="N140" s="4"/>
      <c r="O140" s="4"/>
      <c r="P140" s="4"/>
      <c r="Q140" s="4"/>
      <c r="R140" s="5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5" x14ac:dyDescent="0.2">
      <c r="A141" s="37" t="s">
        <v>103</v>
      </c>
      <c r="B141" s="35">
        <v>0</v>
      </c>
      <c r="C141" s="35">
        <v>0</v>
      </c>
      <c r="D141" s="35">
        <v>0</v>
      </c>
      <c r="E141" s="35">
        <v>0</v>
      </c>
      <c r="F141" s="35">
        <v>0</v>
      </c>
      <c r="G141" s="35">
        <v>0</v>
      </c>
      <c r="H141" s="35">
        <v>0</v>
      </c>
      <c r="I141" s="35">
        <v>0</v>
      </c>
      <c r="J141" s="35">
        <v>0</v>
      </c>
      <c r="K141" s="53">
        <v>0</v>
      </c>
      <c r="M141" s="4"/>
      <c r="N141" s="4"/>
      <c r="O141" s="4"/>
      <c r="P141" s="4"/>
      <c r="Q141" s="4"/>
      <c r="R141" s="5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5" x14ac:dyDescent="0.2">
      <c r="A142" s="40" t="s">
        <v>104</v>
      </c>
      <c r="B142" s="35">
        <v>0</v>
      </c>
      <c r="C142" s="35">
        <v>0</v>
      </c>
      <c r="D142" s="35">
        <v>0</v>
      </c>
      <c r="E142" s="35">
        <v>0</v>
      </c>
      <c r="F142" s="35">
        <v>0</v>
      </c>
      <c r="G142" s="35">
        <v>0</v>
      </c>
      <c r="H142" s="35">
        <v>0</v>
      </c>
      <c r="I142" s="35">
        <v>0</v>
      </c>
      <c r="J142" s="35">
        <v>0</v>
      </c>
      <c r="K142" s="53">
        <v>0</v>
      </c>
      <c r="M142" s="4"/>
      <c r="N142" s="4"/>
      <c r="O142" s="4"/>
      <c r="P142" s="4"/>
      <c r="Q142" s="4"/>
      <c r="R142" s="5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5" x14ac:dyDescent="0.2">
      <c r="A143" s="40" t="s">
        <v>105</v>
      </c>
      <c r="B143" s="35">
        <v>0</v>
      </c>
      <c r="C143" s="35">
        <v>0</v>
      </c>
      <c r="D143" s="35">
        <v>0</v>
      </c>
      <c r="E143" s="35">
        <v>0</v>
      </c>
      <c r="F143" s="35">
        <v>0</v>
      </c>
      <c r="G143" s="35">
        <v>0</v>
      </c>
      <c r="H143" s="35">
        <v>0</v>
      </c>
      <c r="I143" s="35">
        <v>0</v>
      </c>
      <c r="J143" s="35">
        <v>0</v>
      </c>
      <c r="K143" s="53">
        <v>0</v>
      </c>
      <c r="M143" s="4"/>
      <c r="N143" s="4"/>
      <c r="O143" s="4"/>
      <c r="P143" s="4"/>
      <c r="Q143" s="4"/>
      <c r="R143" s="5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5" x14ac:dyDescent="0.2">
      <c r="A144" s="39" t="s">
        <v>398</v>
      </c>
      <c r="B144" s="35">
        <v>190</v>
      </c>
      <c r="C144" s="35">
        <v>20</v>
      </c>
      <c r="D144" s="35">
        <v>62</v>
      </c>
      <c r="E144" s="35">
        <v>0</v>
      </c>
      <c r="F144" s="35">
        <v>4</v>
      </c>
      <c r="G144" s="35">
        <v>134</v>
      </c>
      <c r="H144" s="35">
        <v>0</v>
      </c>
      <c r="I144" s="35">
        <v>24</v>
      </c>
      <c r="J144" s="35">
        <v>7</v>
      </c>
      <c r="K144" s="53">
        <v>0</v>
      </c>
      <c r="M144" s="4"/>
      <c r="N144" s="4"/>
      <c r="O144" s="4"/>
      <c r="P144" s="4"/>
      <c r="Q144" s="4"/>
      <c r="R144" s="5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5" x14ac:dyDescent="0.2">
      <c r="A145" s="39" t="s">
        <v>106</v>
      </c>
      <c r="B145" s="35">
        <v>0</v>
      </c>
      <c r="C145" s="35">
        <v>0</v>
      </c>
      <c r="D145" s="35">
        <v>0</v>
      </c>
      <c r="E145" s="35">
        <v>0</v>
      </c>
      <c r="F145" s="35">
        <v>0</v>
      </c>
      <c r="G145" s="35">
        <v>0</v>
      </c>
      <c r="H145" s="35">
        <v>0</v>
      </c>
      <c r="I145" s="35">
        <v>0</v>
      </c>
      <c r="J145" s="35">
        <v>0</v>
      </c>
      <c r="K145" s="53">
        <v>0</v>
      </c>
      <c r="M145" s="4"/>
      <c r="N145" s="4"/>
      <c r="O145" s="4"/>
      <c r="P145" s="4"/>
      <c r="Q145" s="4"/>
      <c r="R145" s="5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5" x14ac:dyDescent="0.2">
      <c r="A146" s="40" t="s">
        <v>107</v>
      </c>
      <c r="B146" s="35">
        <v>0</v>
      </c>
      <c r="C146" s="35">
        <v>0</v>
      </c>
      <c r="D146" s="35">
        <v>0</v>
      </c>
      <c r="E146" s="35">
        <v>0</v>
      </c>
      <c r="F146" s="35">
        <v>0</v>
      </c>
      <c r="G146" s="35">
        <v>0</v>
      </c>
      <c r="H146" s="35">
        <v>0</v>
      </c>
      <c r="I146" s="35">
        <v>3</v>
      </c>
      <c r="J146" s="35">
        <v>0</v>
      </c>
      <c r="K146" s="53">
        <v>0</v>
      </c>
      <c r="M146" s="4"/>
      <c r="N146" s="4"/>
      <c r="O146" s="4"/>
      <c r="P146" s="4"/>
      <c r="Q146" s="4"/>
      <c r="R146" s="5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5" x14ac:dyDescent="0.2">
      <c r="A147" s="40" t="s">
        <v>108</v>
      </c>
      <c r="B147" s="35">
        <v>0</v>
      </c>
      <c r="C147" s="35">
        <v>0</v>
      </c>
      <c r="D147" s="35">
        <v>0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53">
        <v>0</v>
      </c>
      <c r="M147" s="4"/>
      <c r="N147" s="4"/>
      <c r="O147" s="4"/>
      <c r="P147" s="4"/>
      <c r="Q147" s="4"/>
      <c r="R147" s="5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5" x14ac:dyDescent="0.2">
      <c r="A148" s="40" t="s">
        <v>109</v>
      </c>
      <c r="B148" s="35">
        <v>0</v>
      </c>
      <c r="C148" s="35">
        <v>0</v>
      </c>
      <c r="D148" s="35">
        <v>0</v>
      </c>
      <c r="E148" s="35">
        <v>0</v>
      </c>
      <c r="F148" s="35">
        <v>0</v>
      </c>
      <c r="G148" s="35">
        <v>0</v>
      </c>
      <c r="H148" s="35">
        <v>0</v>
      </c>
      <c r="I148" s="35">
        <v>0</v>
      </c>
      <c r="J148" s="35">
        <v>0</v>
      </c>
      <c r="K148" s="53">
        <v>0</v>
      </c>
      <c r="M148" s="4"/>
      <c r="N148" s="4"/>
      <c r="O148" s="4"/>
      <c r="P148" s="4"/>
      <c r="Q148" s="4"/>
      <c r="R148" s="5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5" x14ac:dyDescent="0.2">
      <c r="A149" s="40" t="s">
        <v>110</v>
      </c>
      <c r="B149" s="35">
        <v>0</v>
      </c>
      <c r="C149" s="35">
        <v>0</v>
      </c>
      <c r="D149" s="35">
        <v>0</v>
      </c>
      <c r="E149" s="35">
        <v>0</v>
      </c>
      <c r="F149" s="35">
        <v>0</v>
      </c>
      <c r="G149" s="35">
        <v>0</v>
      </c>
      <c r="H149" s="35">
        <v>0</v>
      </c>
      <c r="I149" s="35">
        <v>0</v>
      </c>
      <c r="J149" s="35">
        <v>0</v>
      </c>
      <c r="K149" s="53">
        <v>0</v>
      </c>
      <c r="M149" s="4"/>
      <c r="N149" s="4"/>
      <c r="O149" s="4"/>
      <c r="P149" s="4"/>
      <c r="Q149" s="4"/>
      <c r="R149" s="5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ht="15" x14ac:dyDescent="0.2">
      <c r="A150" s="40" t="s">
        <v>111</v>
      </c>
      <c r="B150" s="35">
        <v>0</v>
      </c>
      <c r="C150" s="35">
        <v>0</v>
      </c>
      <c r="D150" s="35">
        <v>6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53">
        <v>0</v>
      </c>
      <c r="M150" s="4"/>
      <c r="N150" s="4"/>
      <c r="O150" s="4"/>
      <c r="P150" s="4"/>
      <c r="Q150" s="4"/>
      <c r="R150" s="5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5" x14ac:dyDescent="0.2">
      <c r="A151" s="40" t="s">
        <v>112</v>
      </c>
      <c r="B151" s="35">
        <v>0</v>
      </c>
      <c r="C151" s="35">
        <v>0</v>
      </c>
      <c r="D151" s="35">
        <v>0</v>
      </c>
      <c r="E151" s="35">
        <v>0</v>
      </c>
      <c r="F151" s="35">
        <v>0</v>
      </c>
      <c r="G151" s="35">
        <v>1</v>
      </c>
      <c r="H151" s="35">
        <v>0</v>
      </c>
      <c r="I151" s="35">
        <v>0</v>
      </c>
      <c r="J151" s="35">
        <v>0</v>
      </c>
      <c r="K151" s="53">
        <v>0</v>
      </c>
      <c r="M151" s="4"/>
      <c r="N151" s="4"/>
      <c r="O151" s="4"/>
      <c r="P151" s="4"/>
      <c r="Q151" s="4"/>
      <c r="R151" s="5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5" x14ac:dyDescent="0.2">
      <c r="A152" s="40" t="s">
        <v>113</v>
      </c>
      <c r="B152" s="35">
        <v>0</v>
      </c>
      <c r="C152" s="35">
        <v>0</v>
      </c>
      <c r="D152" s="35">
        <v>0</v>
      </c>
      <c r="E152" s="35">
        <v>0</v>
      </c>
      <c r="F152" s="35">
        <v>0</v>
      </c>
      <c r="G152" s="35">
        <v>0</v>
      </c>
      <c r="H152" s="35">
        <v>0</v>
      </c>
      <c r="I152" s="35">
        <v>0</v>
      </c>
      <c r="J152" s="35">
        <v>0</v>
      </c>
      <c r="K152" s="53">
        <v>0</v>
      </c>
      <c r="M152" s="4"/>
      <c r="N152" s="4"/>
      <c r="O152" s="4"/>
      <c r="P152" s="4"/>
      <c r="Q152" s="4"/>
      <c r="R152" s="5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ht="15" x14ac:dyDescent="0.2">
      <c r="A153" s="40" t="s">
        <v>114</v>
      </c>
      <c r="B153" s="35">
        <v>0</v>
      </c>
      <c r="C153" s="35">
        <v>0</v>
      </c>
      <c r="D153" s="35">
        <v>0</v>
      </c>
      <c r="E153" s="35">
        <v>0</v>
      </c>
      <c r="F153" s="35">
        <v>0</v>
      </c>
      <c r="G153" s="35">
        <v>0</v>
      </c>
      <c r="H153" s="35">
        <v>0</v>
      </c>
      <c r="I153" s="35">
        <v>0</v>
      </c>
      <c r="J153" s="35">
        <v>0</v>
      </c>
      <c r="K153" s="53">
        <v>0</v>
      </c>
      <c r="M153" s="4"/>
      <c r="N153" s="4"/>
      <c r="O153" s="4"/>
      <c r="P153" s="4"/>
      <c r="Q153" s="4"/>
      <c r="R153" s="5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5" x14ac:dyDescent="0.2">
      <c r="A154" s="40" t="s">
        <v>115</v>
      </c>
      <c r="B154" s="35">
        <v>0</v>
      </c>
      <c r="C154" s="35">
        <v>0</v>
      </c>
      <c r="D154" s="35">
        <v>0</v>
      </c>
      <c r="E154" s="35">
        <v>0</v>
      </c>
      <c r="F154" s="35">
        <v>0</v>
      </c>
      <c r="G154" s="35">
        <v>0</v>
      </c>
      <c r="H154" s="35">
        <v>0</v>
      </c>
      <c r="I154" s="35">
        <v>0</v>
      </c>
      <c r="J154" s="35">
        <v>0</v>
      </c>
      <c r="K154" s="53">
        <v>0</v>
      </c>
      <c r="M154" s="4"/>
      <c r="N154" s="4"/>
      <c r="O154" s="4"/>
      <c r="P154" s="4"/>
      <c r="Q154" s="4"/>
      <c r="R154" s="5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5" x14ac:dyDescent="0.2">
      <c r="A155" s="40" t="s">
        <v>116</v>
      </c>
      <c r="B155" s="35">
        <v>0</v>
      </c>
      <c r="C155" s="35">
        <v>0</v>
      </c>
      <c r="D155" s="35">
        <v>0</v>
      </c>
      <c r="E155" s="35">
        <v>0</v>
      </c>
      <c r="F155" s="35">
        <v>0</v>
      </c>
      <c r="G155" s="35">
        <v>0</v>
      </c>
      <c r="H155" s="35">
        <v>0</v>
      </c>
      <c r="I155" s="35">
        <v>0</v>
      </c>
      <c r="J155" s="35">
        <v>0</v>
      </c>
      <c r="K155" s="53">
        <v>0</v>
      </c>
      <c r="M155" s="4"/>
      <c r="N155" s="4"/>
      <c r="O155" s="4"/>
      <c r="P155" s="4"/>
      <c r="Q155" s="4"/>
      <c r="R155" s="5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5" x14ac:dyDescent="0.2">
      <c r="A156" s="40" t="s">
        <v>117</v>
      </c>
      <c r="B156" s="35">
        <v>0</v>
      </c>
      <c r="C156" s="35">
        <v>0</v>
      </c>
      <c r="D156" s="35">
        <v>0</v>
      </c>
      <c r="E156" s="35">
        <v>0</v>
      </c>
      <c r="F156" s="35">
        <v>0</v>
      </c>
      <c r="G156" s="35">
        <v>0</v>
      </c>
      <c r="H156" s="35">
        <v>0</v>
      </c>
      <c r="I156" s="35">
        <v>0</v>
      </c>
      <c r="J156" s="35">
        <v>0</v>
      </c>
      <c r="K156" s="53">
        <v>0</v>
      </c>
      <c r="M156" s="4"/>
      <c r="N156" s="4"/>
      <c r="O156" s="4"/>
      <c r="P156" s="4"/>
      <c r="Q156" s="4"/>
      <c r="R156" s="5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5" x14ac:dyDescent="0.2">
      <c r="A157" s="40" t="s">
        <v>118</v>
      </c>
      <c r="B157" s="35">
        <v>41</v>
      </c>
      <c r="C157" s="35">
        <v>1</v>
      </c>
      <c r="D157" s="35">
        <v>131</v>
      </c>
      <c r="E157" s="35">
        <v>0</v>
      </c>
      <c r="F157" s="35">
        <v>11</v>
      </c>
      <c r="G157" s="35">
        <v>47</v>
      </c>
      <c r="H157" s="35">
        <v>0</v>
      </c>
      <c r="I157" s="35">
        <v>25</v>
      </c>
      <c r="J157" s="35">
        <v>5</v>
      </c>
      <c r="K157" s="53">
        <v>0</v>
      </c>
      <c r="M157" s="4"/>
      <c r="N157" s="4"/>
      <c r="O157" s="4"/>
      <c r="P157" s="4"/>
      <c r="Q157" s="4"/>
      <c r="R157" s="5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5" x14ac:dyDescent="0.2">
      <c r="A158" s="40" t="s">
        <v>119</v>
      </c>
      <c r="B158" s="35">
        <v>50</v>
      </c>
      <c r="C158" s="35">
        <v>4</v>
      </c>
      <c r="D158" s="35">
        <v>157</v>
      </c>
      <c r="E158" s="35">
        <v>0</v>
      </c>
      <c r="F158" s="35"/>
      <c r="G158" s="35">
        <v>14</v>
      </c>
      <c r="H158" s="35">
        <v>6</v>
      </c>
      <c r="I158" s="35">
        <v>70</v>
      </c>
      <c r="J158" s="35">
        <v>2</v>
      </c>
      <c r="K158" s="53">
        <v>0</v>
      </c>
      <c r="M158" s="4"/>
      <c r="N158" s="4"/>
      <c r="O158" s="4"/>
      <c r="P158" s="4"/>
      <c r="Q158" s="4"/>
      <c r="R158" s="5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5" x14ac:dyDescent="0.2">
      <c r="A159" s="40" t="s">
        <v>120</v>
      </c>
      <c r="B159" s="35">
        <v>866</v>
      </c>
      <c r="C159" s="35">
        <v>82</v>
      </c>
      <c r="D159" s="35">
        <v>1826</v>
      </c>
      <c r="E159" s="35">
        <v>0</v>
      </c>
      <c r="F159" s="35">
        <v>61</v>
      </c>
      <c r="G159" s="35">
        <v>832</v>
      </c>
      <c r="H159" s="35">
        <v>45</v>
      </c>
      <c r="I159" s="35">
        <v>615</v>
      </c>
      <c r="J159" s="35">
        <v>88</v>
      </c>
      <c r="K159" s="53">
        <v>0</v>
      </c>
      <c r="M159" s="4"/>
      <c r="N159" s="4"/>
      <c r="O159" s="4"/>
      <c r="P159" s="4"/>
      <c r="Q159" s="4"/>
      <c r="R159" s="5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5" x14ac:dyDescent="0.2">
      <c r="A160" s="40" t="s">
        <v>121</v>
      </c>
      <c r="B160" s="35">
        <v>71</v>
      </c>
      <c r="C160" s="35">
        <v>3</v>
      </c>
      <c r="D160" s="35">
        <v>80</v>
      </c>
      <c r="E160" s="35">
        <v>0</v>
      </c>
      <c r="F160" s="35">
        <v>4</v>
      </c>
      <c r="G160" s="35">
        <v>82</v>
      </c>
      <c r="H160" s="35">
        <v>6</v>
      </c>
      <c r="I160" s="35">
        <v>33</v>
      </c>
      <c r="J160" s="35">
        <v>2</v>
      </c>
      <c r="K160" s="53">
        <v>0</v>
      </c>
      <c r="M160" s="4"/>
      <c r="N160" s="4"/>
      <c r="O160" s="4"/>
      <c r="P160" s="4"/>
      <c r="Q160" s="4"/>
      <c r="R160" s="5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5" x14ac:dyDescent="0.2">
      <c r="A161" s="40" t="s">
        <v>122</v>
      </c>
      <c r="B161" s="35">
        <v>0</v>
      </c>
      <c r="C161" s="35">
        <v>0</v>
      </c>
      <c r="D161" s="35">
        <v>0</v>
      </c>
      <c r="E161" s="35">
        <v>0</v>
      </c>
      <c r="F161" s="35">
        <v>0</v>
      </c>
      <c r="G161" s="35">
        <v>0</v>
      </c>
      <c r="H161" s="35">
        <v>0</v>
      </c>
      <c r="I161" s="35">
        <v>0</v>
      </c>
      <c r="J161" s="35">
        <v>0</v>
      </c>
      <c r="K161" s="53">
        <v>0</v>
      </c>
      <c r="M161" s="4"/>
      <c r="N161" s="4"/>
      <c r="O161" s="4"/>
      <c r="P161" s="4"/>
      <c r="Q161" s="4"/>
      <c r="R161" s="5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ht="15" x14ac:dyDescent="0.2">
      <c r="A162" s="40" t="s">
        <v>230</v>
      </c>
      <c r="B162" s="35">
        <v>1</v>
      </c>
      <c r="C162" s="35">
        <v>0</v>
      </c>
      <c r="D162" s="35">
        <v>0</v>
      </c>
      <c r="E162" s="35">
        <v>0</v>
      </c>
      <c r="F162" s="35">
        <v>0</v>
      </c>
      <c r="G162" s="35">
        <v>0</v>
      </c>
      <c r="H162" s="35">
        <v>0</v>
      </c>
      <c r="I162" s="35">
        <v>13</v>
      </c>
      <c r="J162" s="35">
        <v>0</v>
      </c>
      <c r="K162" s="53">
        <v>0</v>
      </c>
      <c r="M162" s="4"/>
      <c r="N162" s="4"/>
      <c r="O162" s="4"/>
      <c r="P162" s="4"/>
      <c r="Q162" s="4"/>
      <c r="R162" s="5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ht="15" x14ac:dyDescent="0.2">
      <c r="A163" s="40" t="s">
        <v>231</v>
      </c>
      <c r="B163" s="35">
        <v>134</v>
      </c>
      <c r="C163" s="35">
        <v>23</v>
      </c>
      <c r="D163" s="35">
        <v>129</v>
      </c>
      <c r="E163" s="35">
        <v>0</v>
      </c>
      <c r="F163" s="35">
        <v>1</v>
      </c>
      <c r="G163" s="35">
        <v>101</v>
      </c>
      <c r="H163" s="35">
        <v>14</v>
      </c>
      <c r="I163" s="35">
        <v>183</v>
      </c>
      <c r="J163" s="35">
        <v>4</v>
      </c>
      <c r="K163" s="53">
        <v>0</v>
      </c>
      <c r="M163" s="4"/>
      <c r="N163" s="4"/>
      <c r="O163" s="4"/>
      <c r="P163" s="4"/>
      <c r="Q163" s="4"/>
      <c r="R163" s="5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5" x14ac:dyDescent="0.2">
      <c r="A164" s="40" t="s">
        <v>232</v>
      </c>
      <c r="B164" s="35">
        <v>62</v>
      </c>
      <c r="C164" s="35">
        <v>2</v>
      </c>
      <c r="D164" s="35">
        <v>49</v>
      </c>
      <c r="E164" s="35">
        <v>0</v>
      </c>
      <c r="F164" s="35">
        <v>2</v>
      </c>
      <c r="G164" s="35">
        <v>27</v>
      </c>
      <c r="H164" s="35">
        <v>1</v>
      </c>
      <c r="I164" s="35">
        <v>30</v>
      </c>
      <c r="J164" s="35">
        <v>6</v>
      </c>
      <c r="K164" s="53">
        <v>0</v>
      </c>
      <c r="M164" s="4"/>
      <c r="N164" s="4"/>
      <c r="O164" s="4"/>
      <c r="P164" s="4"/>
      <c r="Q164" s="4"/>
      <c r="R164" s="5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5" x14ac:dyDescent="0.2">
      <c r="A165" s="40" t="s">
        <v>233</v>
      </c>
      <c r="B165" s="35">
        <v>172</v>
      </c>
      <c r="C165" s="35">
        <v>3</v>
      </c>
      <c r="D165" s="35">
        <v>117</v>
      </c>
      <c r="E165" s="35">
        <v>0</v>
      </c>
      <c r="F165" s="35">
        <v>2</v>
      </c>
      <c r="G165" s="35">
        <v>43</v>
      </c>
      <c r="H165" s="35">
        <v>27</v>
      </c>
      <c r="I165" s="35">
        <v>836</v>
      </c>
      <c r="J165" s="35">
        <v>14</v>
      </c>
      <c r="K165" s="53">
        <v>0</v>
      </c>
      <c r="M165" s="4"/>
      <c r="N165" s="4"/>
      <c r="O165" s="4"/>
      <c r="P165" s="4"/>
      <c r="Q165" s="4"/>
      <c r="R165" s="5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5" x14ac:dyDescent="0.2">
      <c r="A166" s="40" t="s">
        <v>234</v>
      </c>
      <c r="B166" s="35">
        <v>16</v>
      </c>
      <c r="C166" s="35">
        <v>0</v>
      </c>
      <c r="D166" s="35">
        <v>8</v>
      </c>
      <c r="E166" s="35">
        <v>0</v>
      </c>
      <c r="F166" s="35">
        <v>0</v>
      </c>
      <c r="G166" s="35">
        <v>8</v>
      </c>
      <c r="H166" s="35">
        <v>0</v>
      </c>
      <c r="I166" s="35">
        <v>5</v>
      </c>
      <c r="J166" s="35">
        <v>8</v>
      </c>
      <c r="K166" s="53">
        <v>0</v>
      </c>
      <c r="M166" s="4"/>
      <c r="N166" s="4"/>
      <c r="O166" s="4"/>
      <c r="P166" s="4"/>
      <c r="Q166" s="4"/>
      <c r="R166" s="5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5" x14ac:dyDescent="0.2">
      <c r="A167" s="40" t="s">
        <v>235</v>
      </c>
      <c r="B167" s="35">
        <v>49</v>
      </c>
      <c r="C167" s="35">
        <v>5</v>
      </c>
      <c r="D167" s="35">
        <v>16</v>
      </c>
      <c r="E167" s="35">
        <v>0</v>
      </c>
      <c r="F167" s="35">
        <v>0</v>
      </c>
      <c r="G167" s="35">
        <v>28</v>
      </c>
      <c r="H167" s="35">
        <v>4</v>
      </c>
      <c r="I167" s="35">
        <v>37</v>
      </c>
      <c r="J167" s="35">
        <v>10</v>
      </c>
      <c r="K167" s="53">
        <v>0</v>
      </c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ht="15" x14ac:dyDescent="0.2">
      <c r="A168" s="40" t="s">
        <v>236</v>
      </c>
      <c r="B168" s="35">
        <v>7</v>
      </c>
      <c r="C168" s="35">
        <v>1</v>
      </c>
      <c r="D168" s="35">
        <v>6</v>
      </c>
      <c r="E168" s="35">
        <v>0</v>
      </c>
      <c r="F168" s="35">
        <v>1</v>
      </c>
      <c r="G168" s="35">
        <v>4</v>
      </c>
      <c r="H168" s="35">
        <v>4</v>
      </c>
      <c r="I168" s="35">
        <v>6</v>
      </c>
      <c r="J168" s="35">
        <v>6</v>
      </c>
      <c r="K168" s="53">
        <v>0</v>
      </c>
      <c r="M168" s="4"/>
      <c r="N168" s="4"/>
      <c r="O168" s="4"/>
      <c r="P168" s="4"/>
      <c r="Q168" s="4"/>
      <c r="R168" s="5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5" x14ac:dyDescent="0.2">
      <c r="A169" s="40" t="s">
        <v>237</v>
      </c>
      <c r="B169" s="35">
        <v>112</v>
      </c>
      <c r="C169" s="35">
        <v>6</v>
      </c>
      <c r="D169" s="35">
        <v>88</v>
      </c>
      <c r="E169" s="35">
        <v>0</v>
      </c>
      <c r="F169" s="35">
        <v>17</v>
      </c>
      <c r="G169" s="35">
        <v>125</v>
      </c>
      <c r="H169" s="35">
        <v>5</v>
      </c>
      <c r="I169" s="35">
        <v>97</v>
      </c>
      <c r="J169" s="35">
        <v>13</v>
      </c>
      <c r="K169" s="53">
        <v>0</v>
      </c>
      <c r="M169" s="4"/>
      <c r="N169" s="4"/>
      <c r="O169" s="4"/>
      <c r="P169" s="4"/>
      <c r="Q169" s="4"/>
      <c r="R169" s="5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5" x14ac:dyDescent="0.2">
      <c r="A170" s="40" t="s">
        <v>238</v>
      </c>
      <c r="B170" s="35">
        <v>0</v>
      </c>
      <c r="C170" s="35">
        <v>0</v>
      </c>
      <c r="D170" s="35">
        <v>1</v>
      </c>
      <c r="E170" s="35">
        <v>0</v>
      </c>
      <c r="F170" s="35">
        <v>0</v>
      </c>
      <c r="G170" s="35">
        <v>0</v>
      </c>
      <c r="H170" s="35">
        <v>0</v>
      </c>
      <c r="I170" s="35">
        <v>0</v>
      </c>
      <c r="J170" s="35">
        <v>0</v>
      </c>
      <c r="K170" s="53">
        <v>0</v>
      </c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5" x14ac:dyDescent="0.2">
      <c r="A171" s="40" t="s">
        <v>239</v>
      </c>
      <c r="B171" s="35">
        <v>19</v>
      </c>
      <c r="C171" s="35">
        <v>1</v>
      </c>
      <c r="D171" s="35">
        <v>13</v>
      </c>
      <c r="E171" s="35">
        <v>0</v>
      </c>
      <c r="F171" s="35">
        <v>0</v>
      </c>
      <c r="G171" s="35">
        <v>4</v>
      </c>
      <c r="H171" s="35">
        <v>0</v>
      </c>
      <c r="I171" s="35">
        <v>15</v>
      </c>
      <c r="J171" s="35">
        <v>3</v>
      </c>
      <c r="K171" s="53">
        <v>0</v>
      </c>
      <c r="M171" s="4"/>
      <c r="N171" s="4"/>
      <c r="O171" s="4"/>
      <c r="P171" s="4"/>
      <c r="Q171" s="4"/>
      <c r="R171" s="5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5" x14ac:dyDescent="0.2">
      <c r="A172" s="40" t="s">
        <v>123</v>
      </c>
      <c r="B172" s="35">
        <v>0</v>
      </c>
      <c r="C172" s="35">
        <v>0</v>
      </c>
      <c r="D172" s="35">
        <v>0</v>
      </c>
      <c r="E172" s="35">
        <v>0</v>
      </c>
      <c r="F172" s="35">
        <v>0</v>
      </c>
      <c r="G172" s="35">
        <v>0</v>
      </c>
      <c r="H172" s="35">
        <v>0</v>
      </c>
      <c r="I172" s="35">
        <v>0</v>
      </c>
      <c r="J172" s="35">
        <v>0</v>
      </c>
      <c r="K172" s="53">
        <v>0</v>
      </c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5" x14ac:dyDescent="0.2">
      <c r="A173" s="40" t="s">
        <v>124</v>
      </c>
      <c r="B173" s="35">
        <v>0</v>
      </c>
      <c r="C173" s="35">
        <v>0</v>
      </c>
      <c r="D173" s="35">
        <v>0</v>
      </c>
      <c r="E173" s="35">
        <v>0</v>
      </c>
      <c r="F173" s="35">
        <v>0</v>
      </c>
      <c r="G173" s="35">
        <v>0</v>
      </c>
      <c r="H173" s="35">
        <v>0</v>
      </c>
      <c r="I173" s="35">
        <v>0</v>
      </c>
      <c r="J173" s="35">
        <v>0</v>
      </c>
      <c r="K173" s="53">
        <v>0</v>
      </c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5" x14ac:dyDescent="0.2">
      <c r="A174" s="40" t="s">
        <v>125</v>
      </c>
      <c r="B174" s="35">
        <v>0</v>
      </c>
      <c r="C174" s="35">
        <v>0</v>
      </c>
      <c r="D174" s="35">
        <v>2</v>
      </c>
      <c r="E174" s="35">
        <v>0</v>
      </c>
      <c r="F174" s="35">
        <v>0</v>
      </c>
      <c r="G174" s="35">
        <v>0</v>
      </c>
      <c r="H174" s="35">
        <v>0</v>
      </c>
      <c r="I174" s="35">
        <v>1</v>
      </c>
      <c r="J174" s="35">
        <v>0</v>
      </c>
      <c r="K174" s="53">
        <v>0</v>
      </c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5" x14ac:dyDescent="0.2">
      <c r="A175" s="40" t="s">
        <v>126</v>
      </c>
      <c r="B175" s="35">
        <v>0</v>
      </c>
      <c r="C175" s="35">
        <v>0</v>
      </c>
      <c r="D175" s="35">
        <v>1</v>
      </c>
      <c r="E175" s="35">
        <v>0</v>
      </c>
      <c r="F175" s="35">
        <v>0</v>
      </c>
      <c r="G175" s="35">
        <v>0</v>
      </c>
      <c r="H175" s="35">
        <v>0</v>
      </c>
      <c r="I175" s="35">
        <v>0</v>
      </c>
      <c r="J175" s="35">
        <v>0</v>
      </c>
      <c r="K175" s="53">
        <v>0</v>
      </c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5" x14ac:dyDescent="0.2">
      <c r="A176" s="40" t="s">
        <v>127</v>
      </c>
      <c r="B176" s="35">
        <v>0</v>
      </c>
      <c r="C176" s="35">
        <v>0</v>
      </c>
      <c r="D176" s="35">
        <v>0</v>
      </c>
      <c r="E176" s="35">
        <v>0</v>
      </c>
      <c r="F176" s="35">
        <v>0</v>
      </c>
      <c r="G176" s="35">
        <v>0</v>
      </c>
      <c r="H176" s="35">
        <v>0</v>
      </c>
      <c r="I176" s="35">
        <v>0</v>
      </c>
      <c r="J176" s="35">
        <v>0</v>
      </c>
      <c r="K176" s="53">
        <v>0</v>
      </c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5" x14ac:dyDescent="0.2">
      <c r="A177" s="40" t="s">
        <v>128</v>
      </c>
      <c r="B177" s="35">
        <v>1</v>
      </c>
      <c r="C177" s="35">
        <v>1</v>
      </c>
      <c r="D177" s="35">
        <v>3</v>
      </c>
      <c r="E177" s="35">
        <v>0</v>
      </c>
      <c r="F177" s="35">
        <v>0</v>
      </c>
      <c r="G177" s="35">
        <v>0</v>
      </c>
      <c r="H177" s="35">
        <v>1</v>
      </c>
      <c r="I177" s="35">
        <v>8</v>
      </c>
      <c r="J177" s="35">
        <v>0</v>
      </c>
      <c r="K177" s="53">
        <v>0</v>
      </c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ht="15" x14ac:dyDescent="0.2">
      <c r="A178" s="40" t="s">
        <v>129</v>
      </c>
      <c r="B178" s="35">
        <v>0</v>
      </c>
      <c r="C178" s="35">
        <v>0</v>
      </c>
      <c r="D178" s="35">
        <v>0</v>
      </c>
      <c r="E178" s="35">
        <v>0</v>
      </c>
      <c r="F178" s="35">
        <v>0</v>
      </c>
      <c r="G178" s="35">
        <v>0</v>
      </c>
      <c r="H178" s="35">
        <v>0</v>
      </c>
      <c r="I178" s="35">
        <v>0</v>
      </c>
      <c r="J178" s="35">
        <v>0</v>
      </c>
      <c r="K178" s="53">
        <v>0</v>
      </c>
      <c r="M178" s="4"/>
      <c r="N178" s="4"/>
      <c r="O178" s="4"/>
      <c r="P178" s="4"/>
      <c r="Q178" s="4"/>
      <c r="R178" s="5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5" x14ac:dyDescent="0.2">
      <c r="A179" s="40" t="s">
        <v>130</v>
      </c>
      <c r="B179" s="35">
        <v>0</v>
      </c>
      <c r="C179" s="35">
        <v>0</v>
      </c>
      <c r="D179" s="35">
        <v>0</v>
      </c>
      <c r="E179" s="35">
        <v>0</v>
      </c>
      <c r="F179" s="35">
        <v>0</v>
      </c>
      <c r="G179" s="35">
        <v>0</v>
      </c>
      <c r="H179" s="35">
        <v>0</v>
      </c>
      <c r="I179" s="35">
        <v>0</v>
      </c>
      <c r="J179" s="35">
        <v>0</v>
      </c>
      <c r="K179" s="53">
        <v>0</v>
      </c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ht="15" x14ac:dyDescent="0.2">
      <c r="A180" s="40" t="s">
        <v>131</v>
      </c>
      <c r="B180" s="35">
        <v>0</v>
      </c>
      <c r="C180" s="35">
        <v>0</v>
      </c>
      <c r="D180" s="35">
        <v>0</v>
      </c>
      <c r="E180" s="35">
        <v>0</v>
      </c>
      <c r="F180" s="35">
        <v>0</v>
      </c>
      <c r="G180" s="35">
        <v>0</v>
      </c>
      <c r="H180" s="35">
        <v>0</v>
      </c>
      <c r="I180" s="35">
        <v>0</v>
      </c>
      <c r="J180" s="35">
        <v>0</v>
      </c>
      <c r="K180" s="53">
        <v>0</v>
      </c>
      <c r="M180" s="4"/>
      <c r="N180" s="4"/>
      <c r="O180" s="4"/>
      <c r="P180" s="4"/>
      <c r="Q180" s="4"/>
      <c r="R180" s="5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5" x14ac:dyDescent="0.2">
      <c r="A181" s="40" t="s">
        <v>132</v>
      </c>
      <c r="B181" s="35">
        <v>2</v>
      </c>
      <c r="C181" s="35">
        <v>0</v>
      </c>
      <c r="D181" s="35">
        <v>0</v>
      </c>
      <c r="E181" s="35">
        <v>0</v>
      </c>
      <c r="F181" s="35">
        <v>0</v>
      </c>
      <c r="G181" s="35">
        <v>0</v>
      </c>
      <c r="H181" s="35">
        <v>0</v>
      </c>
      <c r="I181" s="35">
        <v>0</v>
      </c>
      <c r="J181" s="35">
        <v>0</v>
      </c>
      <c r="K181" s="53">
        <v>0</v>
      </c>
      <c r="M181" s="4"/>
      <c r="N181" s="4"/>
      <c r="O181" s="4"/>
      <c r="P181" s="4"/>
      <c r="Q181" s="4"/>
      <c r="R181" s="5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5" x14ac:dyDescent="0.2">
      <c r="A182" s="40" t="s">
        <v>133</v>
      </c>
      <c r="B182" s="35">
        <v>0</v>
      </c>
      <c r="C182" s="35">
        <v>0</v>
      </c>
      <c r="D182" s="35">
        <v>0</v>
      </c>
      <c r="E182" s="35">
        <v>0</v>
      </c>
      <c r="F182" s="35">
        <v>0</v>
      </c>
      <c r="G182" s="35">
        <v>0</v>
      </c>
      <c r="H182" s="35">
        <v>0</v>
      </c>
      <c r="I182" s="35">
        <v>0</v>
      </c>
      <c r="J182" s="35">
        <v>0</v>
      </c>
      <c r="K182" s="53">
        <v>0</v>
      </c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5" x14ac:dyDescent="0.2">
      <c r="A183" s="40" t="s">
        <v>134</v>
      </c>
      <c r="B183" s="35">
        <v>0</v>
      </c>
      <c r="C183" s="35">
        <v>0</v>
      </c>
      <c r="D183" s="35">
        <v>0</v>
      </c>
      <c r="E183" s="35">
        <v>0</v>
      </c>
      <c r="F183" s="35">
        <v>0</v>
      </c>
      <c r="G183" s="35">
        <v>0</v>
      </c>
      <c r="H183" s="35">
        <v>0</v>
      </c>
      <c r="I183" s="35">
        <v>0</v>
      </c>
      <c r="J183" s="35">
        <v>0</v>
      </c>
      <c r="K183" s="53">
        <v>0</v>
      </c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5" x14ac:dyDescent="0.2">
      <c r="A184" s="40" t="s">
        <v>135</v>
      </c>
      <c r="B184" s="35">
        <v>6</v>
      </c>
      <c r="C184" s="35">
        <v>0</v>
      </c>
      <c r="D184" s="35">
        <v>2</v>
      </c>
      <c r="E184" s="35">
        <v>0</v>
      </c>
      <c r="F184" s="35">
        <v>0</v>
      </c>
      <c r="G184" s="35">
        <v>3</v>
      </c>
      <c r="H184" s="35">
        <v>0</v>
      </c>
      <c r="I184" s="35">
        <v>3</v>
      </c>
      <c r="J184" s="35">
        <v>2</v>
      </c>
      <c r="K184" s="53">
        <v>0</v>
      </c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ht="15" x14ac:dyDescent="0.2">
      <c r="A185" s="40" t="s">
        <v>136</v>
      </c>
      <c r="B185" s="35">
        <v>1</v>
      </c>
      <c r="C185" s="35">
        <v>0</v>
      </c>
      <c r="D185" s="35">
        <v>2</v>
      </c>
      <c r="E185" s="35">
        <v>0</v>
      </c>
      <c r="F185" s="35">
        <v>0</v>
      </c>
      <c r="G185" s="35">
        <v>0</v>
      </c>
      <c r="H185" s="35">
        <v>0</v>
      </c>
      <c r="I185" s="35">
        <v>2</v>
      </c>
      <c r="J185" s="35">
        <v>0</v>
      </c>
      <c r="K185" s="53">
        <v>0</v>
      </c>
      <c r="M185" s="4"/>
      <c r="N185" s="4"/>
      <c r="O185" s="4"/>
      <c r="P185" s="4"/>
      <c r="Q185" s="4"/>
      <c r="R185" s="5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5" x14ac:dyDescent="0.2">
      <c r="A186" s="40" t="s">
        <v>137</v>
      </c>
      <c r="B186" s="35">
        <v>2</v>
      </c>
      <c r="C186" s="35">
        <v>0</v>
      </c>
      <c r="D186" s="35">
        <v>0</v>
      </c>
      <c r="E186" s="35">
        <v>0</v>
      </c>
      <c r="F186" s="35">
        <v>1</v>
      </c>
      <c r="G186" s="35">
        <v>0</v>
      </c>
      <c r="H186" s="35">
        <v>0</v>
      </c>
      <c r="I186" s="35">
        <v>0</v>
      </c>
      <c r="J186" s="35">
        <v>0</v>
      </c>
      <c r="K186" s="53">
        <v>0</v>
      </c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5" x14ac:dyDescent="0.2">
      <c r="A187" s="40" t="s">
        <v>138</v>
      </c>
      <c r="B187" s="35">
        <v>0</v>
      </c>
      <c r="C187" s="35">
        <v>0</v>
      </c>
      <c r="D187" s="35">
        <v>0</v>
      </c>
      <c r="E187" s="35">
        <v>0</v>
      </c>
      <c r="F187" s="35">
        <v>0</v>
      </c>
      <c r="G187" s="35">
        <v>0</v>
      </c>
      <c r="H187" s="35">
        <v>0</v>
      </c>
      <c r="I187" s="35">
        <v>0</v>
      </c>
      <c r="J187" s="35">
        <v>0</v>
      </c>
      <c r="K187" s="53">
        <v>0</v>
      </c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ht="15" x14ac:dyDescent="0.2">
      <c r="A188" s="40" t="s">
        <v>139</v>
      </c>
      <c r="B188" s="35">
        <v>20</v>
      </c>
      <c r="C188" s="35">
        <v>1</v>
      </c>
      <c r="D188" s="35">
        <v>17</v>
      </c>
      <c r="E188" s="35">
        <v>0</v>
      </c>
      <c r="F188" s="35">
        <v>4</v>
      </c>
      <c r="G188" s="35">
        <v>70</v>
      </c>
      <c r="H188" s="35">
        <v>5</v>
      </c>
      <c r="I188" s="35">
        <v>24</v>
      </c>
      <c r="J188" s="35">
        <v>0</v>
      </c>
      <c r="K188" s="53">
        <v>0</v>
      </c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5" x14ac:dyDescent="0.2">
      <c r="A189" s="40" t="s">
        <v>140</v>
      </c>
      <c r="B189" s="35">
        <v>3</v>
      </c>
      <c r="C189" s="35">
        <v>0</v>
      </c>
      <c r="D189" s="35">
        <v>0</v>
      </c>
      <c r="E189" s="35">
        <v>0</v>
      </c>
      <c r="F189" s="35">
        <v>0</v>
      </c>
      <c r="G189" s="35">
        <v>3</v>
      </c>
      <c r="H189" s="35">
        <v>0</v>
      </c>
      <c r="I189" s="35">
        <v>0</v>
      </c>
      <c r="J189" s="35">
        <v>0</v>
      </c>
      <c r="K189" s="53">
        <v>0</v>
      </c>
      <c r="M189" s="4"/>
      <c r="N189" s="4"/>
      <c r="O189" s="4"/>
      <c r="P189" s="4"/>
      <c r="Q189" s="4"/>
      <c r="R189" s="5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ht="15" x14ac:dyDescent="0.2">
      <c r="A190" s="40" t="s">
        <v>141</v>
      </c>
      <c r="B190" s="35">
        <v>1</v>
      </c>
      <c r="C190" s="35">
        <v>0</v>
      </c>
      <c r="D190" s="35">
        <v>1</v>
      </c>
      <c r="E190" s="35">
        <v>0</v>
      </c>
      <c r="F190" s="35">
        <v>0</v>
      </c>
      <c r="G190" s="35">
        <v>0</v>
      </c>
      <c r="H190" s="35">
        <v>0</v>
      </c>
      <c r="I190" s="35">
        <v>4</v>
      </c>
      <c r="J190" s="35">
        <v>0</v>
      </c>
      <c r="K190" s="53">
        <v>0</v>
      </c>
      <c r="M190" s="4"/>
      <c r="N190" s="4"/>
      <c r="O190" s="4"/>
      <c r="P190" s="4"/>
      <c r="Q190" s="4"/>
      <c r="R190" s="5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ht="15" x14ac:dyDescent="0.2">
      <c r="A191" s="40" t="s">
        <v>142</v>
      </c>
      <c r="B191" s="35">
        <v>1</v>
      </c>
      <c r="C191" s="35">
        <v>0</v>
      </c>
      <c r="D191" s="35">
        <v>0</v>
      </c>
      <c r="E191" s="35">
        <v>0</v>
      </c>
      <c r="F191" s="35">
        <v>0</v>
      </c>
      <c r="G191" s="35">
        <v>0</v>
      </c>
      <c r="H191" s="35">
        <v>0</v>
      </c>
      <c r="I191" s="35">
        <v>0</v>
      </c>
      <c r="J191" s="35">
        <v>0</v>
      </c>
      <c r="K191" s="53">
        <v>0</v>
      </c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5" x14ac:dyDescent="0.2">
      <c r="A192" s="40" t="s">
        <v>143</v>
      </c>
      <c r="B192" s="35">
        <v>1</v>
      </c>
      <c r="C192" s="35">
        <v>0</v>
      </c>
      <c r="D192" s="35">
        <v>1</v>
      </c>
      <c r="E192" s="35">
        <v>0</v>
      </c>
      <c r="F192" s="35">
        <v>1</v>
      </c>
      <c r="G192" s="35">
        <v>1</v>
      </c>
      <c r="H192" s="35">
        <v>0</v>
      </c>
      <c r="I192" s="35">
        <v>2</v>
      </c>
      <c r="J192" s="35">
        <v>0</v>
      </c>
      <c r="K192" s="53">
        <v>0</v>
      </c>
      <c r="M192" s="4"/>
      <c r="N192" s="4"/>
      <c r="O192" s="4"/>
      <c r="P192" s="4"/>
      <c r="Q192" s="4"/>
      <c r="R192" s="5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5" x14ac:dyDescent="0.2">
      <c r="A193" s="40" t="s">
        <v>144</v>
      </c>
      <c r="B193" s="35">
        <v>0</v>
      </c>
      <c r="C193" s="35">
        <v>0</v>
      </c>
      <c r="D193" s="35">
        <v>0</v>
      </c>
      <c r="E193" s="35">
        <v>0</v>
      </c>
      <c r="F193" s="35">
        <v>0</v>
      </c>
      <c r="G193" s="35">
        <v>0</v>
      </c>
      <c r="H193" s="35">
        <v>0</v>
      </c>
      <c r="I193" s="35">
        <v>1</v>
      </c>
      <c r="J193" s="35">
        <v>0</v>
      </c>
      <c r="K193" s="53">
        <v>0</v>
      </c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5" x14ac:dyDescent="0.2">
      <c r="A194" s="40" t="s">
        <v>399</v>
      </c>
      <c r="B194" s="35">
        <v>0</v>
      </c>
      <c r="C194" s="35">
        <v>0</v>
      </c>
      <c r="D194" s="35">
        <v>0</v>
      </c>
      <c r="E194" s="35">
        <v>0</v>
      </c>
      <c r="F194" s="35">
        <v>0</v>
      </c>
      <c r="G194" s="35">
        <v>0</v>
      </c>
      <c r="H194" s="35">
        <v>0</v>
      </c>
      <c r="I194" s="35">
        <v>0</v>
      </c>
      <c r="J194" s="35">
        <v>0</v>
      </c>
      <c r="K194" s="53">
        <v>0</v>
      </c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5" x14ac:dyDescent="0.2">
      <c r="A195" s="37" t="s">
        <v>400</v>
      </c>
      <c r="B195" s="35">
        <v>0</v>
      </c>
      <c r="C195" s="35">
        <v>0</v>
      </c>
      <c r="D195" s="35">
        <v>0</v>
      </c>
      <c r="E195" s="35">
        <v>0</v>
      </c>
      <c r="F195" s="35">
        <v>0</v>
      </c>
      <c r="G195" s="35">
        <v>0</v>
      </c>
      <c r="H195" s="35">
        <v>0</v>
      </c>
      <c r="I195" s="35">
        <v>0</v>
      </c>
      <c r="J195" s="35">
        <v>0</v>
      </c>
      <c r="K195" s="53">
        <v>0</v>
      </c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5" x14ac:dyDescent="0.2">
      <c r="A196" s="37" t="s">
        <v>401</v>
      </c>
      <c r="B196" s="35">
        <v>0</v>
      </c>
      <c r="C196" s="35">
        <v>0</v>
      </c>
      <c r="D196" s="35">
        <v>0</v>
      </c>
      <c r="E196" s="35">
        <v>0</v>
      </c>
      <c r="F196" s="35">
        <v>0</v>
      </c>
      <c r="G196" s="35">
        <v>0</v>
      </c>
      <c r="H196" s="35">
        <v>0</v>
      </c>
      <c r="I196" s="35">
        <v>0</v>
      </c>
      <c r="J196" s="35">
        <v>0</v>
      </c>
      <c r="K196" s="53">
        <v>0</v>
      </c>
      <c r="M196" s="4"/>
      <c r="N196" s="4"/>
      <c r="O196" s="4"/>
      <c r="P196" s="4"/>
      <c r="Q196" s="4"/>
      <c r="R196" s="5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5" x14ac:dyDescent="0.2">
      <c r="A197" s="37" t="s">
        <v>402</v>
      </c>
      <c r="B197" s="35">
        <v>0</v>
      </c>
      <c r="C197" s="35">
        <v>0</v>
      </c>
      <c r="D197" s="35">
        <v>0</v>
      </c>
      <c r="E197" s="35">
        <v>0</v>
      </c>
      <c r="F197" s="35">
        <v>0</v>
      </c>
      <c r="G197" s="35">
        <v>0</v>
      </c>
      <c r="H197" s="35">
        <v>0</v>
      </c>
      <c r="I197" s="35">
        <v>0</v>
      </c>
      <c r="J197" s="35">
        <v>0</v>
      </c>
      <c r="K197" s="53">
        <v>0</v>
      </c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5" x14ac:dyDescent="0.2">
      <c r="A198" s="40" t="s">
        <v>403</v>
      </c>
      <c r="B198" s="35">
        <v>0</v>
      </c>
      <c r="C198" s="35">
        <v>0</v>
      </c>
      <c r="D198" s="35">
        <v>0</v>
      </c>
      <c r="E198" s="35">
        <v>0</v>
      </c>
      <c r="F198" s="35">
        <v>0</v>
      </c>
      <c r="G198" s="35">
        <v>0</v>
      </c>
      <c r="H198" s="35">
        <v>0</v>
      </c>
      <c r="I198" s="35">
        <v>0</v>
      </c>
      <c r="J198" s="35">
        <v>0</v>
      </c>
      <c r="K198" s="53">
        <v>0</v>
      </c>
      <c r="M198" s="4"/>
      <c r="N198" s="4"/>
      <c r="O198" s="4"/>
      <c r="P198" s="4"/>
      <c r="Q198" s="4"/>
      <c r="R198" s="5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5" x14ac:dyDescent="0.2">
      <c r="A199" s="37" t="s">
        <v>404</v>
      </c>
      <c r="B199" s="35">
        <v>0</v>
      </c>
      <c r="C199" s="35">
        <v>0</v>
      </c>
      <c r="D199" s="35">
        <v>0</v>
      </c>
      <c r="E199" s="35">
        <v>0</v>
      </c>
      <c r="F199" s="35">
        <v>0</v>
      </c>
      <c r="G199" s="35">
        <v>0</v>
      </c>
      <c r="H199" s="35">
        <v>0</v>
      </c>
      <c r="I199" s="35">
        <v>0</v>
      </c>
      <c r="J199" s="35">
        <v>0</v>
      </c>
      <c r="K199" s="53">
        <v>0</v>
      </c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5" x14ac:dyDescent="0.2">
      <c r="A200" s="37" t="s">
        <v>405</v>
      </c>
      <c r="B200" s="35">
        <v>0</v>
      </c>
      <c r="C200" s="35">
        <v>0</v>
      </c>
      <c r="D200" s="35">
        <v>0</v>
      </c>
      <c r="E200" s="35">
        <v>0</v>
      </c>
      <c r="F200" s="35">
        <v>0</v>
      </c>
      <c r="G200" s="35">
        <v>0</v>
      </c>
      <c r="H200" s="35">
        <v>0</v>
      </c>
      <c r="I200" s="35">
        <v>0</v>
      </c>
      <c r="J200" s="35">
        <v>0</v>
      </c>
      <c r="K200" s="53">
        <v>0</v>
      </c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5" x14ac:dyDescent="0.2">
      <c r="A201" s="37" t="s">
        <v>406</v>
      </c>
      <c r="B201" s="35">
        <v>0</v>
      </c>
      <c r="C201" s="35">
        <v>0</v>
      </c>
      <c r="D201" s="35">
        <v>0</v>
      </c>
      <c r="E201" s="35">
        <v>0</v>
      </c>
      <c r="F201" s="35">
        <v>0</v>
      </c>
      <c r="G201" s="35">
        <v>0</v>
      </c>
      <c r="H201" s="35">
        <v>0</v>
      </c>
      <c r="I201" s="35">
        <v>0</v>
      </c>
      <c r="J201" s="35">
        <v>0</v>
      </c>
      <c r="K201" s="53">
        <v>0</v>
      </c>
      <c r="M201" s="4"/>
      <c r="N201" s="4"/>
      <c r="O201" s="4"/>
      <c r="P201" s="4"/>
      <c r="Q201" s="4"/>
      <c r="R201" s="5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5" x14ac:dyDescent="0.2">
      <c r="A202" s="37" t="s">
        <v>407</v>
      </c>
      <c r="B202" s="35">
        <v>0</v>
      </c>
      <c r="C202" s="35">
        <v>0</v>
      </c>
      <c r="D202" s="35">
        <v>0</v>
      </c>
      <c r="E202" s="35">
        <v>0</v>
      </c>
      <c r="F202" s="35">
        <v>0</v>
      </c>
      <c r="G202" s="35">
        <v>0</v>
      </c>
      <c r="H202" s="35">
        <v>0</v>
      </c>
      <c r="I202" s="35">
        <v>0</v>
      </c>
      <c r="J202" s="35">
        <v>0</v>
      </c>
      <c r="K202" s="53">
        <v>0</v>
      </c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5" x14ac:dyDescent="0.2">
      <c r="A203" s="37" t="s">
        <v>408</v>
      </c>
      <c r="B203" s="35">
        <v>0</v>
      </c>
      <c r="C203" s="35">
        <v>0</v>
      </c>
      <c r="D203" s="35">
        <v>0</v>
      </c>
      <c r="E203" s="35">
        <v>0</v>
      </c>
      <c r="F203" s="35">
        <v>0</v>
      </c>
      <c r="G203" s="35">
        <v>0</v>
      </c>
      <c r="H203" s="35">
        <v>0</v>
      </c>
      <c r="I203" s="35">
        <v>0</v>
      </c>
      <c r="J203" s="35">
        <v>0</v>
      </c>
      <c r="K203" s="53">
        <v>0</v>
      </c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5" x14ac:dyDescent="0.2">
      <c r="A204" s="37" t="s">
        <v>409</v>
      </c>
      <c r="B204" s="35">
        <v>0</v>
      </c>
      <c r="C204" s="35">
        <v>0</v>
      </c>
      <c r="D204" s="35">
        <v>0</v>
      </c>
      <c r="E204" s="35">
        <v>0</v>
      </c>
      <c r="F204" s="35">
        <v>0</v>
      </c>
      <c r="G204" s="35">
        <v>0</v>
      </c>
      <c r="H204" s="35">
        <v>0</v>
      </c>
      <c r="I204" s="35">
        <v>0</v>
      </c>
      <c r="J204" s="35">
        <v>0</v>
      </c>
      <c r="K204" s="53">
        <v>0</v>
      </c>
      <c r="M204" s="4"/>
      <c r="N204" s="4"/>
      <c r="O204" s="4"/>
      <c r="P204" s="4"/>
      <c r="Q204" s="4"/>
      <c r="R204" s="5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5" x14ac:dyDescent="0.2">
      <c r="A205" s="37" t="s">
        <v>145</v>
      </c>
      <c r="B205" s="35">
        <v>0</v>
      </c>
      <c r="C205" s="35">
        <v>0</v>
      </c>
      <c r="D205" s="35">
        <v>0</v>
      </c>
      <c r="E205" s="35">
        <v>0</v>
      </c>
      <c r="F205" s="35">
        <v>0</v>
      </c>
      <c r="G205" s="35">
        <v>0</v>
      </c>
      <c r="H205" s="35">
        <v>0</v>
      </c>
      <c r="I205" s="35">
        <v>0</v>
      </c>
      <c r="J205" s="35">
        <v>0</v>
      </c>
      <c r="K205" s="53">
        <v>0</v>
      </c>
      <c r="M205" s="4"/>
      <c r="N205" s="4"/>
      <c r="O205" s="4"/>
      <c r="P205" s="4"/>
      <c r="Q205" s="4"/>
      <c r="R205" s="5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5" x14ac:dyDescent="0.2">
      <c r="A206" s="37" t="s">
        <v>146</v>
      </c>
      <c r="B206" s="35">
        <v>0</v>
      </c>
      <c r="C206" s="35">
        <v>0</v>
      </c>
      <c r="D206" s="35">
        <v>0</v>
      </c>
      <c r="E206" s="35">
        <v>0</v>
      </c>
      <c r="F206" s="35">
        <v>0</v>
      </c>
      <c r="G206" s="35">
        <v>0</v>
      </c>
      <c r="H206" s="35">
        <v>0</v>
      </c>
      <c r="I206" s="35">
        <v>0</v>
      </c>
      <c r="J206" s="35">
        <v>0</v>
      </c>
      <c r="K206" s="53">
        <v>0</v>
      </c>
      <c r="M206" s="4"/>
      <c r="N206" s="4"/>
      <c r="O206" s="4"/>
      <c r="P206" s="4"/>
      <c r="Q206" s="4"/>
      <c r="R206" s="5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5" x14ac:dyDescent="0.2">
      <c r="A207" s="37" t="s">
        <v>147</v>
      </c>
      <c r="B207" s="35">
        <v>0</v>
      </c>
      <c r="C207" s="35">
        <v>0</v>
      </c>
      <c r="D207" s="35">
        <v>0</v>
      </c>
      <c r="E207" s="35">
        <v>0</v>
      </c>
      <c r="F207" s="35">
        <v>0</v>
      </c>
      <c r="G207" s="35">
        <v>0</v>
      </c>
      <c r="H207" s="35">
        <v>0</v>
      </c>
      <c r="I207" s="35">
        <v>0</v>
      </c>
      <c r="J207" s="35">
        <v>0</v>
      </c>
      <c r="K207" s="53">
        <v>0</v>
      </c>
      <c r="M207" s="4"/>
      <c r="N207" s="4"/>
      <c r="O207" s="4"/>
      <c r="P207" s="4"/>
      <c r="Q207" s="4"/>
      <c r="R207" s="5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5" x14ac:dyDescent="0.2">
      <c r="A208" s="37" t="s">
        <v>148</v>
      </c>
      <c r="B208" s="35">
        <v>0</v>
      </c>
      <c r="C208" s="35">
        <v>0</v>
      </c>
      <c r="D208" s="35">
        <v>0</v>
      </c>
      <c r="E208" s="35">
        <v>0</v>
      </c>
      <c r="F208" s="35">
        <v>0</v>
      </c>
      <c r="G208" s="35">
        <v>0</v>
      </c>
      <c r="H208" s="35">
        <v>0</v>
      </c>
      <c r="I208" s="35">
        <v>0</v>
      </c>
      <c r="J208" s="35">
        <v>0</v>
      </c>
      <c r="K208" s="53">
        <v>0</v>
      </c>
      <c r="M208" s="4"/>
      <c r="N208" s="4"/>
      <c r="O208" s="4"/>
      <c r="P208" s="4"/>
      <c r="Q208" s="4"/>
      <c r="R208" s="5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5" x14ac:dyDescent="0.2">
      <c r="A209" s="37" t="s">
        <v>149</v>
      </c>
      <c r="B209" s="35">
        <v>0</v>
      </c>
      <c r="C209" s="35">
        <v>0</v>
      </c>
      <c r="D209" s="35">
        <v>0</v>
      </c>
      <c r="E209" s="35">
        <v>0</v>
      </c>
      <c r="F209" s="35">
        <v>0</v>
      </c>
      <c r="G209" s="35">
        <v>0</v>
      </c>
      <c r="H209" s="35">
        <v>0</v>
      </c>
      <c r="I209" s="35">
        <v>0</v>
      </c>
      <c r="J209" s="35">
        <v>0</v>
      </c>
      <c r="K209" s="53">
        <v>0</v>
      </c>
      <c r="M209" s="4"/>
      <c r="N209" s="4"/>
      <c r="O209" s="4"/>
      <c r="P209" s="4"/>
      <c r="Q209" s="4"/>
      <c r="R209" s="5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5" x14ac:dyDescent="0.2">
      <c r="A210" s="37" t="s">
        <v>150</v>
      </c>
      <c r="B210" s="35">
        <v>0</v>
      </c>
      <c r="C210" s="35">
        <v>0</v>
      </c>
      <c r="D210" s="35">
        <v>0</v>
      </c>
      <c r="E210" s="35">
        <v>0</v>
      </c>
      <c r="F210" s="35">
        <v>0</v>
      </c>
      <c r="G210" s="35">
        <v>0</v>
      </c>
      <c r="H210" s="35">
        <v>0</v>
      </c>
      <c r="I210" s="35">
        <v>0</v>
      </c>
      <c r="J210" s="35">
        <v>0</v>
      </c>
      <c r="K210" s="53">
        <v>0</v>
      </c>
      <c r="M210" s="4"/>
      <c r="N210" s="4"/>
      <c r="O210" s="4"/>
      <c r="P210" s="4"/>
      <c r="Q210" s="4"/>
      <c r="R210" s="5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5" x14ac:dyDescent="0.2">
      <c r="A211" s="37" t="s">
        <v>151</v>
      </c>
      <c r="B211" s="35">
        <v>11</v>
      </c>
      <c r="C211" s="35">
        <v>0</v>
      </c>
      <c r="D211" s="35">
        <v>0</v>
      </c>
      <c r="E211" s="35">
        <v>0</v>
      </c>
      <c r="F211" s="35">
        <v>0</v>
      </c>
      <c r="G211" s="35">
        <v>0</v>
      </c>
      <c r="H211" s="35">
        <v>0</v>
      </c>
      <c r="I211" s="35">
        <v>0</v>
      </c>
      <c r="J211" s="35">
        <v>0</v>
      </c>
      <c r="K211" s="53">
        <v>0</v>
      </c>
      <c r="M211" s="4"/>
      <c r="N211" s="4"/>
      <c r="O211" s="4"/>
      <c r="P211" s="4"/>
      <c r="Q211" s="4"/>
      <c r="R211" s="5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5" x14ac:dyDescent="0.2">
      <c r="A212" s="37" t="s">
        <v>152</v>
      </c>
      <c r="B212" s="35">
        <v>3</v>
      </c>
      <c r="C212" s="35">
        <v>1</v>
      </c>
      <c r="D212" s="35">
        <v>0</v>
      </c>
      <c r="E212" s="35">
        <v>0</v>
      </c>
      <c r="F212" s="35">
        <v>0</v>
      </c>
      <c r="G212" s="35">
        <v>0</v>
      </c>
      <c r="H212" s="35">
        <v>0</v>
      </c>
      <c r="I212" s="35">
        <v>0</v>
      </c>
      <c r="J212" s="35">
        <v>0</v>
      </c>
      <c r="K212" s="53">
        <v>0</v>
      </c>
      <c r="M212" s="4"/>
      <c r="N212" s="4"/>
      <c r="O212" s="4"/>
      <c r="P212" s="4"/>
      <c r="Q212" s="4"/>
      <c r="R212" s="5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5" x14ac:dyDescent="0.2">
      <c r="A213" s="37" t="s">
        <v>153</v>
      </c>
      <c r="B213" s="35">
        <v>43</v>
      </c>
      <c r="C213" s="35">
        <v>1</v>
      </c>
      <c r="D213" s="35">
        <v>1</v>
      </c>
      <c r="E213" s="35">
        <v>0</v>
      </c>
      <c r="F213" s="35">
        <v>0</v>
      </c>
      <c r="G213" s="35">
        <v>3</v>
      </c>
      <c r="H213" s="35">
        <v>0</v>
      </c>
      <c r="I213" s="35">
        <v>0</v>
      </c>
      <c r="J213" s="35">
        <v>0</v>
      </c>
      <c r="K213" s="53">
        <v>0</v>
      </c>
      <c r="M213" s="4"/>
      <c r="N213" s="4"/>
      <c r="O213" s="4"/>
      <c r="P213" s="4"/>
      <c r="Q213" s="4"/>
      <c r="R213" s="5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5" x14ac:dyDescent="0.2">
      <c r="A214" s="37" t="s">
        <v>154</v>
      </c>
      <c r="B214" s="35">
        <v>0</v>
      </c>
      <c r="C214" s="35">
        <v>0</v>
      </c>
      <c r="D214" s="35">
        <v>0</v>
      </c>
      <c r="E214" s="35">
        <v>0</v>
      </c>
      <c r="F214" s="35">
        <v>0</v>
      </c>
      <c r="G214" s="35">
        <v>0</v>
      </c>
      <c r="H214" s="35">
        <v>0</v>
      </c>
      <c r="I214" s="35">
        <v>0</v>
      </c>
      <c r="J214" s="35">
        <v>0</v>
      </c>
      <c r="K214" s="53">
        <v>0</v>
      </c>
      <c r="M214" s="4"/>
      <c r="N214" s="4"/>
      <c r="O214" s="4"/>
      <c r="P214" s="4"/>
      <c r="Q214" s="4"/>
      <c r="R214" s="5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5" x14ac:dyDescent="0.2">
      <c r="A215" s="37" t="s">
        <v>155</v>
      </c>
      <c r="B215" s="35">
        <v>0</v>
      </c>
      <c r="C215" s="35">
        <v>0</v>
      </c>
      <c r="D215" s="35">
        <v>0</v>
      </c>
      <c r="E215" s="35">
        <v>0</v>
      </c>
      <c r="F215" s="35">
        <v>0</v>
      </c>
      <c r="G215" s="35">
        <v>0</v>
      </c>
      <c r="H215" s="35">
        <v>0</v>
      </c>
      <c r="I215" s="35">
        <v>0</v>
      </c>
      <c r="J215" s="35">
        <v>0</v>
      </c>
      <c r="K215" s="53">
        <v>0</v>
      </c>
      <c r="M215" s="4"/>
      <c r="N215" s="4"/>
      <c r="O215" s="4"/>
      <c r="P215" s="4"/>
      <c r="Q215" s="4"/>
      <c r="R215" s="5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5" x14ac:dyDescent="0.2">
      <c r="A216" s="37" t="s">
        <v>156</v>
      </c>
      <c r="B216" s="35">
        <v>0</v>
      </c>
      <c r="C216" s="35">
        <v>0</v>
      </c>
      <c r="D216" s="35">
        <v>0</v>
      </c>
      <c r="E216" s="35">
        <v>0</v>
      </c>
      <c r="F216" s="35">
        <v>0</v>
      </c>
      <c r="G216" s="35">
        <v>0</v>
      </c>
      <c r="H216" s="35">
        <v>0</v>
      </c>
      <c r="I216" s="35">
        <v>0</v>
      </c>
      <c r="J216" s="35">
        <v>0</v>
      </c>
      <c r="K216" s="53">
        <v>0</v>
      </c>
      <c r="M216" s="4"/>
      <c r="N216" s="4"/>
      <c r="O216" s="4"/>
      <c r="P216" s="4"/>
      <c r="Q216" s="4"/>
      <c r="R216" s="5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5" x14ac:dyDescent="0.2">
      <c r="A217" s="37" t="s">
        <v>157</v>
      </c>
      <c r="B217" s="35">
        <v>21</v>
      </c>
      <c r="C217" s="35">
        <v>0</v>
      </c>
      <c r="D217" s="35">
        <v>1</v>
      </c>
      <c r="E217" s="35">
        <v>0</v>
      </c>
      <c r="F217" s="35">
        <v>0</v>
      </c>
      <c r="G217" s="35">
        <v>4</v>
      </c>
      <c r="H217" s="35">
        <v>0</v>
      </c>
      <c r="I217" s="35">
        <v>0</v>
      </c>
      <c r="J217" s="35">
        <v>0</v>
      </c>
      <c r="K217" s="53">
        <v>0</v>
      </c>
      <c r="M217" s="4"/>
      <c r="N217" s="4"/>
      <c r="O217" s="4"/>
      <c r="P217" s="4"/>
      <c r="Q217" s="4"/>
      <c r="R217" s="5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5" x14ac:dyDescent="0.2">
      <c r="A218" s="37" t="s">
        <v>158</v>
      </c>
      <c r="B218" s="35">
        <v>0</v>
      </c>
      <c r="C218" s="35">
        <v>0</v>
      </c>
      <c r="D218" s="35">
        <v>0</v>
      </c>
      <c r="E218" s="35">
        <v>0</v>
      </c>
      <c r="F218" s="35">
        <v>0</v>
      </c>
      <c r="G218" s="35">
        <v>0</v>
      </c>
      <c r="H218" s="35">
        <v>0</v>
      </c>
      <c r="I218" s="35">
        <v>0</v>
      </c>
      <c r="J218" s="35">
        <v>0</v>
      </c>
      <c r="K218" s="53">
        <v>0</v>
      </c>
      <c r="M218" s="4"/>
      <c r="N218" s="4"/>
      <c r="O218" s="4"/>
      <c r="P218" s="4"/>
      <c r="Q218" s="4"/>
      <c r="R218" s="5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5" x14ac:dyDescent="0.2">
      <c r="A219" s="39" t="s">
        <v>159</v>
      </c>
      <c r="B219" s="35">
        <v>0</v>
      </c>
      <c r="C219" s="35">
        <v>0</v>
      </c>
      <c r="D219" s="35">
        <v>0</v>
      </c>
      <c r="E219" s="35">
        <v>0</v>
      </c>
      <c r="F219" s="35">
        <v>0</v>
      </c>
      <c r="G219" s="35">
        <v>0</v>
      </c>
      <c r="H219" s="35">
        <v>0</v>
      </c>
      <c r="I219" s="35">
        <v>0</v>
      </c>
      <c r="J219" s="35">
        <v>0</v>
      </c>
      <c r="K219" s="53">
        <v>0</v>
      </c>
      <c r="M219" s="4"/>
      <c r="N219" s="4"/>
      <c r="O219" s="4"/>
      <c r="P219" s="4"/>
      <c r="Q219" s="4"/>
      <c r="R219" s="5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5" x14ac:dyDescent="0.2">
      <c r="A220" s="39" t="s">
        <v>160</v>
      </c>
      <c r="B220" s="35">
        <v>0</v>
      </c>
      <c r="C220" s="35">
        <v>0</v>
      </c>
      <c r="D220" s="35">
        <v>0</v>
      </c>
      <c r="E220" s="35">
        <v>0</v>
      </c>
      <c r="F220" s="35">
        <v>0</v>
      </c>
      <c r="G220" s="35">
        <v>0</v>
      </c>
      <c r="H220" s="35">
        <v>0</v>
      </c>
      <c r="I220" s="35">
        <v>0</v>
      </c>
      <c r="J220" s="35">
        <v>0</v>
      </c>
      <c r="K220" s="53">
        <v>0</v>
      </c>
      <c r="M220" s="4"/>
      <c r="N220" s="4"/>
      <c r="O220" s="4"/>
      <c r="P220" s="4"/>
      <c r="Q220" s="4"/>
      <c r="R220" s="5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5" x14ac:dyDescent="0.2">
      <c r="A221" s="39" t="s">
        <v>161</v>
      </c>
      <c r="B221" s="35">
        <v>1</v>
      </c>
      <c r="C221" s="35">
        <v>1</v>
      </c>
      <c r="D221" s="35">
        <v>0</v>
      </c>
      <c r="E221" s="35">
        <v>0</v>
      </c>
      <c r="F221" s="35">
        <v>0</v>
      </c>
      <c r="G221" s="35">
        <v>0</v>
      </c>
      <c r="H221" s="35">
        <v>0</v>
      </c>
      <c r="I221" s="35">
        <v>0</v>
      </c>
      <c r="J221" s="35">
        <v>0</v>
      </c>
      <c r="K221" s="53">
        <v>0</v>
      </c>
      <c r="M221" s="4"/>
      <c r="N221" s="4"/>
      <c r="O221" s="4"/>
      <c r="P221" s="4"/>
      <c r="Q221" s="4"/>
      <c r="R221" s="5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5" x14ac:dyDescent="0.2">
      <c r="A222" s="39" t="s">
        <v>162</v>
      </c>
      <c r="B222" s="35">
        <v>0</v>
      </c>
      <c r="C222" s="35">
        <v>0</v>
      </c>
      <c r="D222" s="35">
        <v>0</v>
      </c>
      <c r="E222" s="35">
        <v>0</v>
      </c>
      <c r="F222" s="35">
        <v>0</v>
      </c>
      <c r="G222" s="35">
        <v>0</v>
      </c>
      <c r="H222" s="35">
        <v>0</v>
      </c>
      <c r="I222" s="35">
        <v>0</v>
      </c>
      <c r="J222" s="35">
        <v>0</v>
      </c>
      <c r="K222" s="53">
        <v>0</v>
      </c>
      <c r="M222" s="4"/>
      <c r="N222" s="4"/>
      <c r="O222" s="4"/>
      <c r="P222" s="4"/>
      <c r="Q222" s="4"/>
      <c r="R222" s="5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5" x14ac:dyDescent="0.2">
      <c r="A223" s="37" t="s">
        <v>163</v>
      </c>
      <c r="B223" s="35">
        <v>0</v>
      </c>
      <c r="C223" s="35">
        <v>0</v>
      </c>
      <c r="D223" s="35">
        <v>0</v>
      </c>
      <c r="E223" s="35">
        <v>0</v>
      </c>
      <c r="F223" s="35">
        <v>0</v>
      </c>
      <c r="G223" s="35">
        <v>0</v>
      </c>
      <c r="H223" s="35">
        <v>0</v>
      </c>
      <c r="I223" s="35">
        <v>0</v>
      </c>
      <c r="J223" s="35">
        <v>0</v>
      </c>
      <c r="K223" s="53">
        <v>0</v>
      </c>
      <c r="M223" s="4"/>
      <c r="N223" s="4"/>
      <c r="O223" s="4"/>
      <c r="P223" s="4"/>
      <c r="Q223" s="4"/>
      <c r="R223" s="5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5" x14ac:dyDescent="0.2">
      <c r="A224" s="37" t="s">
        <v>164</v>
      </c>
      <c r="B224" s="35">
        <v>0</v>
      </c>
      <c r="C224" s="35">
        <v>0</v>
      </c>
      <c r="D224" s="35">
        <v>0</v>
      </c>
      <c r="E224" s="35">
        <v>0</v>
      </c>
      <c r="F224" s="35">
        <v>0</v>
      </c>
      <c r="G224" s="35">
        <v>0</v>
      </c>
      <c r="H224" s="35">
        <v>0</v>
      </c>
      <c r="I224" s="35">
        <v>0</v>
      </c>
      <c r="J224" s="35">
        <v>0</v>
      </c>
      <c r="K224" s="53">
        <v>0</v>
      </c>
      <c r="M224" s="4"/>
      <c r="N224" s="4"/>
      <c r="O224" s="4"/>
      <c r="P224" s="4"/>
      <c r="Q224" s="4"/>
      <c r="R224" s="5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5" x14ac:dyDescent="0.2">
      <c r="A225" s="37" t="s">
        <v>165</v>
      </c>
      <c r="B225" s="35">
        <v>0</v>
      </c>
      <c r="C225" s="35">
        <v>0</v>
      </c>
      <c r="D225" s="35">
        <v>0</v>
      </c>
      <c r="E225" s="35">
        <v>0</v>
      </c>
      <c r="F225" s="35">
        <v>0</v>
      </c>
      <c r="G225" s="35">
        <v>0</v>
      </c>
      <c r="H225" s="35">
        <v>0</v>
      </c>
      <c r="I225" s="35">
        <v>0</v>
      </c>
      <c r="J225" s="35">
        <v>0</v>
      </c>
      <c r="K225" s="53">
        <v>0</v>
      </c>
      <c r="M225" s="4"/>
      <c r="N225" s="4"/>
      <c r="O225" s="4"/>
      <c r="P225" s="4"/>
      <c r="Q225" s="4"/>
      <c r="R225" s="5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5" x14ac:dyDescent="0.2">
      <c r="A226" s="37" t="s">
        <v>166</v>
      </c>
      <c r="B226" s="35">
        <v>0</v>
      </c>
      <c r="C226" s="35">
        <v>0</v>
      </c>
      <c r="D226" s="35">
        <v>0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53">
        <v>0</v>
      </c>
      <c r="M226" s="4"/>
      <c r="N226" s="4"/>
      <c r="O226" s="4"/>
      <c r="P226" s="4"/>
      <c r="Q226" s="4"/>
      <c r="R226" s="5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5" x14ac:dyDescent="0.2">
      <c r="A227" s="37" t="s">
        <v>167</v>
      </c>
      <c r="B227" s="35">
        <v>2</v>
      </c>
      <c r="C227" s="35">
        <v>0</v>
      </c>
      <c r="D227" s="35">
        <v>0</v>
      </c>
      <c r="E227" s="35">
        <v>0</v>
      </c>
      <c r="F227" s="35">
        <v>0</v>
      </c>
      <c r="G227" s="35">
        <v>0</v>
      </c>
      <c r="H227" s="35">
        <v>0</v>
      </c>
      <c r="I227" s="35">
        <v>0</v>
      </c>
      <c r="J227" s="35">
        <v>0</v>
      </c>
      <c r="K227" s="53">
        <v>0</v>
      </c>
      <c r="M227" s="4"/>
      <c r="N227" s="4"/>
      <c r="O227" s="4"/>
      <c r="P227" s="4"/>
      <c r="Q227" s="4"/>
      <c r="R227" s="5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5" x14ac:dyDescent="0.2">
      <c r="A228" s="40" t="s">
        <v>168</v>
      </c>
      <c r="B228" s="35">
        <v>0</v>
      </c>
      <c r="C228" s="35">
        <v>0</v>
      </c>
      <c r="D228" s="35">
        <v>0</v>
      </c>
      <c r="E228" s="35">
        <v>0</v>
      </c>
      <c r="F228" s="35">
        <v>0</v>
      </c>
      <c r="G228" s="35">
        <v>0</v>
      </c>
      <c r="H228" s="35">
        <v>0</v>
      </c>
      <c r="I228" s="35">
        <v>0</v>
      </c>
      <c r="J228" s="35">
        <v>0</v>
      </c>
      <c r="K228" s="53">
        <v>0</v>
      </c>
      <c r="M228" s="4"/>
      <c r="N228" s="4"/>
      <c r="O228" s="4"/>
      <c r="P228" s="4"/>
      <c r="Q228" s="4"/>
      <c r="R228" s="5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5" x14ac:dyDescent="0.2">
      <c r="A229" s="40" t="s">
        <v>169</v>
      </c>
      <c r="B229" s="35">
        <v>16</v>
      </c>
      <c r="C229" s="35">
        <v>1</v>
      </c>
      <c r="D229" s="35">
        <v>0</v>
      </c>
      <c r="E229" s="35">
        <v>0</v>
      </c>
      <c r="F229" s="35">
        <v>0</v>
      </c>
      <c r="G229" s="35">
        <v>7</v>
      </c>
      <c r="H229" s="35">
        <v>0</v>
      </c>
      <c r="I229" s="35">
        <v>1</v>
      </c>
      <c r="J229" s="35">
        <v>0</v>
      </c>
      <c r="K229" s="53">
        <v>0</v>
      </c>
      <c r="M229" s="4"/>
      <c r="N229" s="4"/>
      <c r="O229" s="4"/>
      <c r="P229" s="4"/>
      <c r="Q229" s="4"/>
      <c r="R229" s="5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5" x14ac:dyDescent="0.2">
      <c r="A230" s="40" t="s">
        <v>170</v>
      </c>
      <c r="B230" s="35">
        <v>0</v>
      </c>
      <c r="C230" s="35">
        <v>0</v>
      </c>
      <c r="D230" s="35">
        <v>0</v>
      </c>
      <c r="E230" s="35">
        <v>0</v>
      </c>
      <c r="F230" s="35">
        <v>0</v>
      </c>
      <c r="G230" s="35">
        <v>0</v>
      </c>
      <c r="H230" s="35">
        <v>0</v>
      </c>
      <c r="I230" s="35">
        <v>0</v>
      </c>
      <c r="J230" s="35">
        <v>0</v>
      </c>
      <c r="K230" s="53">
        <v>0</v>
      </c>
      <c r="M230" s="4"/>
      <c r="N230" s="4"/>
      <c r="O230" s="4"/>
      <c r="P230" s="4"/>
      <c r="Q230" s="4"/>
      <c r="R230" s="5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5" x14ac:dyDescent="0.2">
      <c r="A231" s="40" t="s">
        <v>171</v>
      </c>
      <c r="B231" s="35">
        <v>0</v>
      </c>
      <c r="C231" s="35">
        <v>0</v>
      </c>
      <c r="D231" s="35">
        <v>0</v>
      </c>
      <c r="E231" s="35">
        <v>0</v>
      </c>
      <c r="F231" s="35">
        <v>0</v>
      </c>
      <c r="G231" s="35">
        <v>0</v>
      </c>
      <c r="H231" s="35">
        <v>0</v>
      </c>
      <c r="I231" s="35">
        <v>0</v>
      </c>
      <c r="J231" s="35">
        <v>0</v>
      </c>
      <c r="K231" s="53">
        <v>0</v>
      </c>
      <c r="M231" s="4"/>
      <c r="N231" s="4"/>
      <c r="O231" s="4"/>
      <c r="P231" s="4"/>
      <c r="Q231" s="4"/>
      <c r="R231" s="5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5" x14ac:dyDescent="0.2">
      <c r="A232" s="40" t="s">
        <v>172</v>
      </c>
      <c r="B232" s="35">
        <v>0</v>
      </c>
      <c r="C232" s="35">
        <v>0</v>
      </c>
      <c r="D232" s="35">
        <v>0</v>
      </c>
      <c r="E232" s="35">
        <v>0</v>
      </c>
      <c r="F232" s="35">
        <v>0</v>
      </c>
      <c r="G232" s="35">
        <v>0</v>
      </c>
      <c r="H232" s="35">
        <v>0</v>
      </c>
      <c r="I232" s="35">
        <v>0</v>
      </c>
      <c r="J232" s="35">
        <v>0</v>
      </c>
      <c r="K232" s="53">
        <v>0</v>
      </c>
      <c r="M232" s="4"/>
      <c r="N232" s="4"/>
      <c r="O232" s="4"/>
      <c r="P232" s="4"/>
      <c r="Q232" s="4"/>
      <c r="R232" s="5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5" x14ac:dyDescent="0.2">
      <c r="A233" s="40" t="s">
        <v>173</v>
      </c>
      <c r="B233" s="35">
        <v>0</v>
      </c>
      <c r="C233" s="35">
        <v>0</v>
      </c>
      <c r="D233" s="35">
        <v>0</v>
      </c>
      <c r="E233" s="35">
        <v>0</v>
      </c>
      <c r="F233" s="35">
        <v>0</v>
      </c>
      <c r="G233" s="35">
        <v>0</v>
      </c>
      <c r="H233" s="35">
        <v>0</v>
      </c>
      <c r="I233" s="35">
        <v>0</v>
      </c>
      <c r="J233" s="35">
        <v>0</v>
      </c>
      <c r="K233" s="53">
        <v>0</v>
      </c>
      <c r="M233" s="4"/>
      <c r="N233" s="4"/>
      <c r="O233" s="4"/>
      <c r="P233" s="4"/>
      <c r="Q233" s="4"/>
      <c r="R233" s="5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5" x14ac:dyDescent="0.2">
      <c r="A234" s="40" t="s">
        <v>240</v>
      </c>
      <c r="B234" s="35">
        <v>4</v>
      </c>
      <c r="C234" s="35">
        <v>0</v>
      </c>
      <c r="D234" s="35">
        <v>0</v>
      </c>
      <c r="E234" s="35">
        <v>0</v>
      </c>
      <c r="F234" s="35">
        <v>0</v>
      </c>
      <c r="G234" s="35">
        <v>0</v>
      </c>
      <c r="H234" s="35">
        <v>0</v>
      </c>
      <c r="I234" s="35">
        <v>0</v>
      </c>
      <c r="J234" s="35">
        <v>0</v>
      </c>
      <c r="K234" s="53">
        <v>0</v>
      </c>
      <c r="M234" s="4"/>
      <c r="N234" s="4"/>
      <c r="O234" s="4"/>
      <c r="P234" s="4"/>
      <c r="Q234" s="4"/>
      <c r="R234" s="5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5" x14ac:dyDescent="0.2">
      <c r="A235" s="40" t="s">
        <v>410</v>
      </c>
      <c r="B235" s="35">
        <v>3</v>
      </c>
      <c r="C235" s="35">
        <v>2</v>
      </c>
      <c r="D235" s="35">
        <v>4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53">
        <v>0</v>
      </c>
      <c r="M235" s="4"/>
      <c r="N235" s="4"/>
      <c r="O235" s="4"/>
      <c r="P235" s="4"/>
      <c r="Q235" s="4"/>
      <c r="R235" s="5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5" x14ac:dyDescent="0.2">
      <c r="A236" s="40" t="s">
        <v>411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53">
        <v>0</v>
      </c>
      <c r="M236" s="4"/>
      <c r="N236" s="4"/>
      <c r="O236" s="4"/>
      <c r="P236" s="4"/>
      <c r="Q236" s="4"/>
      <c r="R236" s="5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5" x14ac:dyDescent="0.2">
      <c r="A237" s="40" t="s">
        <v>412</v>
      </c>
      <c r="B237" s="35">
        <v>1</v>
      </c>
      <c r="C237" s="35">
        <v>0</v>
      </c>
      <c r="D237" s="35">
        <v>2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53">
        <v>0</v>
      </c>
      <c r="M237" s="4"/>
      <c r="N237" s="4"/>
      <c r="O237" s="4"/>
      <c r="P237" s="4"/>
      <c r="Q237" s="4"/>
      <c r="R237" s="5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5" x14ac:dyDescent="0.2">
      <c r="A238" s="40" t="s">
        <v>174</v>
      </c>
      <c r="B238" s="35">
        <v>0</v>
      </c>
      <c r="C238" s="35">
        <v>0</v>
      </c>
      <c r="D238" s="35">
        <v>0</v>
      </c>
      <c r="E238" s="35">
        <v>0</v>
      </c>
      <c r="F238" s="35">
        <v>0</v>
      </c>
      <c r="G238" s="35">
        <v>0</v>
      </c>
      <c r="H238" s="35">
        <v>0</v>
      </c>
      <c r="I238" s="35">
        <v>0</v>
      </c>
      <c r="J238" s="35">
        <v>0</v>
      </c>
      <c r="K238" s="53">
        <v>0</v>
      </c>
      <c r="M238" s="4"/>
      <c r="N238" s="4"/>
      <c r="O238" s="4"/>
      <c r="P238" s="4"/>
      <c r="Q238" s="4"/>
      <c r="R238" s="5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5" x14ac:dyDescent="0.2">
      <c r="A239" s="40" t="s">
        <v>175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53">
        <v>0</v>
      </c>
      <c r="M239" s="4"/>
      <c r="N239" s="4"/>
      <c r="O239" s="4"/>
      <c r="P239" s="4"/>
      <c r="Q239" s="4"/>
      <c r="R239" s="5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5" x14ac:dyDescent="0.2">
      <c r="A240" s="40" t="s">
        <v>176</v>
      </c>
      <c r="B240" s="35">
        <v>0</v>
      </c>
      <c r="C240" s="35">
        <v>0</v>
      </c>
      <c r="D240" s="35">
        <v>0</v>
      </c>
      <c r="E240" s="35">
        <v>0</v>
      </c>
      <c r="F240" s="35">
        <v>0</v>
      </c>
      <c r="G240" s="35">
        <v>0</v>
      </c>
      <c r="H240" s="35">
        <v>0</v>
      </c>
      <c r="I240" s="35">
        <v>0</v>
      </c>
      <c r="J240" s="35">
        <v>0</v>
      </c>
      <c r="K240" s="53">
        <v>0</v>
      </c>
      <c r="M240" s="4"/>
      <c r="N240" s="4"/>
      <c r="O240" s="4"/>
      <c r="P240" s="4"/>
      <c r="Q240" s="4"/>
      <c r="R240" s="5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5" x14ac:dyDescent="0.2">
      <c r="A241" s="40" t="s">
        <v>177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53">
        <v>0</v>
      </c>
      <c r="M241" s="4"/>
      <c r="N241" s="4"/>
      <c r="O241" s="4"/>
      <c r="P241" s="4"/>
      <c r="Q241" s="4"/>
      <c r="R241" s="5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5" x14ac:dyDescent="0.2">
      <c r="A242" s="40" t="s">
        <v>178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53">
        <v>0</v>
      </c>
      <c r="M242" s="4"/>
      <c r="N242" s="4"/>
      <c r="O242" s="4"/>
      <c r="P242" s="4"/>
      <c r="Q242" s="4"/>
      <c r="R242" s="5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5" x14ac:dyDescent="0.2">
      <c r="A243" s="40" t="s">
        <v>179</v>
      </c>
      <c r="B243" s="35">
        <v>0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53">
        <v>0</v>
      </c>
      <c r="M243" s="4"/>
      <c r="N243" s="4"/>
      <c r="O243" s="4"/>
      <c r="P243" s="4"/>
      <c r="Q243" s="4"/>
      <c r="R243" s="5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5" x14ac:dyDescent="0.2">
      <c r="A244" s="40" t="s">
        <v>180</v>
      </c>
      <c r="B244" s="35">
        <v>0</v>
      </c>
      <c r="C244" s="35">
        <v>0</v>
      </c>
      <c r="D244" s="35">
        <v>2</v>
      </c>
      <c r="E244" s="35">
        <v>0</v>
      </c>
      <c r="F244" s="35">
        <v>0</v>
      </c>
      <c r="G244" s="35">
        <v>0</v>
      </c>
      <c r="H244" s="35">
        <v>0</v>
      </c>
      <c r="I244" s="35">
        <v>2</v>
      </c>
      <c r="J244" s="35">
        <v>0</v>
      </c>
      <c r="K244" s="53">
        <v>0</v>
      </c>
      <c r="M244" s="4"/>
      <c r="N244" s="4"/>
      <c r="O244" s="4"/>
      <c r="P244" s="4"/>
      <c r="Q244" s="4"/>
      <c r="R244" s="5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5" x14ac:dyDescent="0.2">
      <c r="A245" s="40" t="s">
        <v>181</v>
      </c>
      <c r="B245" s="35">
        <v>10</v>
      </c>
      <c r="C245" s="35">
        <v>0</v>
      </c>
      <c r="D245" s="35">
        <v>8</v>
      </c>
      <c r="E245" s="35">
        <v>0</v>
      </c>
      <c r="F245" s="35">
        <v>0</v>
      </c>
      <c r="G245" s="35">
        <v>1</v>
      </c>
      <c r="H245" s="35">
        <v>0</v>
      </c>
      <c r="I245" s="35">
        <v>9</v>
      </c>
      <c r="J245" s="35">
        <v>0</v>
      </c>
      <c r="K245" s="53">
        <v>0</v>
      </c>
      <c r="M245" s="4"/>
      <c r="N245" s="4"/>
      <c r="O245" s="4"/>
      <c r="P245" s="4"/>
      <c r="Q245" s="4"/>
      <c r="R245" s="5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5" x14ac:dyDescent="0.2">
      <c r="A246" s="40" t="s">
        <v>182</v>
      </c>
      <c r="B246" s="35">
        <v>0</v>
      </c>
      <c r="C246" s="35">
        <v>0</v>
      </c>
      <c r="D246" s="35">
        <v>0</v>
      </c>
      <c r="E246" s="35">
        <v>0</v>
      </c>
      <c r="F246" s="35">
        <v>0</v>
      </c>
      <c r="G246" s="35">
        <v>0</v>
      </c>
      <c r="H246" s="35">
        <v>0</v>
      </c>
      <c r="I246" s="35">
        <v>0</v>
      </c>
      <c r="J246" s="35">
        <v>0</v>
      </c>
      <c r="K246" s="53">
        <v>0</v>
      </c>
      <c r="M246" s="4"/>
      <c r="N246" s="4"/>
      <c r="O246" s="4"/>
      <c r="P246" s="4"/>
      <c r="Q246" s="4"/>
      <c r="R246" s="5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5" x14ac:dyDescent="0.2">
      <c r="A247" s="40" t="s">
        <v>183</v>
      </c>
      <c r="B247" s="35">
        <v>1</v>
      </c>
      <c r="C247" s="35">
        <v>0</v>
      </c>
      <c r="D247" s="35">
        <v>0</v>
      </c>
      <c r="E247" s="35">
        <v>0</v>
      </c>
      <c r="F247" s="35">
        <v>0</v>
      </c>
      <c r="G247" s="35">
        <v>0</v>
      </c>
      <c r="H247" s="35">
        <v>0</v>
      </c>
      <c r="I247" s="35">
        <v>0</v>
      </c>
      <c r="J247" s="35">
        <v>0</v>
      </c>
      <c r="K247" s="53">
        <v>0</v>
      </c>
      <c r="M247" s="4"/>
      <c r="N247" s="4"/>
      <c r="O247" s="4"/>
      <c r="P247" s="4"/>
      <c r="Q247" s="4"/>
      <c r="R247" s="5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5" x14ac:dyDescent="0.2">
      <c r="A248" s="40" t="s">
        <v>184</v>
      </c>
      <c r="B248" s="35">
        <v>21</v>
      </c>
      <c r="C248" s="35">
        <v>1</v>
      </c>
      <c r="D248" s="35">
        <v>15</v>
      </c>
      <c r="E248" s="35">
        <v>0</v>
      </c>
      <c r="F248" s="35">
        <v>0</v>
      </c>
      <c r="G248" s="35">
        <v>19</v>
      </c>
      <c r="H248" s="35">
        <v>0</v>
      </c>
      <c r="I248" s="35">
        <v>2</v>
      </c>
      <c r="J248" s="35">
        <v>3</v>
      </c>
      <c r="K248" s="53">
        <v>0</v>
      </c>
      <c r="M248" s="4"/>
      <c r="N248" s="4"/>
      <c r="O248" s="4"/>
      <c r="P248" s="4"/>
      <c r="Q248" s="4"/>
      <c r="R248" s="5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5" x14ac:dyDescent="0.2">
      <c r="A249" s="40" t="s">
        <v>185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53">
        <v>0</v>
      </c>
      <c r="M249" s="4"/>
      <c r="N249" s="4"/>
      <c r="O249" s="4"/>
      <c r="P249" s="4"/>
      <c r="Q249" s="4"/>
      <c r="R249" s="5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5" x14ac:dyDescent="0.2">
      <c r="A250" s="40" t="s">
        <v>186</v>
      </c>
      <c r="B250" s="35">
        <v>3</v>
      </c>
      <c r="C250" s="35">
        <v>0</v>
      </c>
      <c r="D250" s="35">
        <v>0</v>
      </c>
      <c r="E250" s="35">
        <v>0</v>
      </c>
      <c r="F250" s="35">
        <v>0</v>
      </c>
      <c r="G250" s="35">
        <v>2</v>
      </c>
      <c r="H250" s="35">
        <v>0</v>
      </c>
      <c r="I250" s="35">
        <v>1</v>
      </c>
      <c r="J250" s="35">
        <v>0</v>
      </c>
      <c r="K250" s="53">
        <v>0</v>
      </c>
      <c r="M250" s="4"/>
      <c r="N250" s="4"/>
      <c r="O250" s="4"/>
      <c r="P250" s="4"/>
      <c r="Q250" s="4"/>
      <c r="R250" s="5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5" x14ac:dyDescent="0.2">
      <c r="A251" s="40" t="s">
        <v>187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53">
        <v>0</v>
      </c>
      <c r="M251" s="4"/>
      <c r="N251" s="4"/>
      <c r="O251" s="4"/>
      <c r="P251" s="4"/>
      <c r="Q251" s="4"/>
      <c r="R251" s="5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s="128" customFormat="1" ht="15" x14ac:dyDescent="0.2">
      <c r="A252" s="40" t="s">
        <v>188</v>
      </c>
      <c r="B252" s="35">
        <v>1</v>
      </c>
      <c r="C252" s="35">
        <v>0</v>
      </c>
      <c r="D252" s="35">
        <v>1</v>
      </c>
      <c r="E252" s="35">
        <v>0</v>
      </c>
      <c r="F252" s="35">
        <v>0</v>
      </c>
      <c r="G252" s="35">
        <v>0</v>
      </c>
      <c r="H252" s="35">
        <v>0</v>
      </c>
      <c r="I252" s="35">
        <v>2</v>
      </c>
      <c r="J252" s="35">
        <v>0</v>
      </c>
      <c r="K252" s="53">
        <v>0</v>
      </c>
      <c r="M252" s="64"/>
      <c r="N252" s="64"/>
      <c r="O252" s="64"/>
      <c r="P252" s="64"/>
      <c r="Q252" s="64"/>
      <c r="R252" s="127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</row>
    <row r="253" spans="1:33" ht="15" x14ac:dyDescent="0.2">
      <c r="A253" s="40" t="s">
        <v>189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53">
        <v>0</v>
      </c>
      <c r="M253" s="4"/>
      <c r="N253" s="4"/>
      <c r="O253" s="4"/>
      <c r="P253" s="4"/>
      <c r="Q253" s="4"/>
      <c r="R253" s="5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5" x14ac:dyDescent="0.2">
      <c r="A254" s="40" t="s">
        <v>190</v>
      </c>
      <c r="B254" s="35">
        <v>0</v>
      </c>
      <c r="C254" s="35">
        <v>0</v>
      </c>
      <c r="D254" s="35">
        <v>0</v>
      </c>
      <c r="E254" s="35">
        <v>0</v>
      </c>
      <c r="F254" s="35">
        <v>0</v>
      </c>
      <c r="G254" s="35">
        <v>0</v>
      </c>
      <c r="H254" s="35">
        <v>0</v>
      </c>
      <c r="I254" s="35">
        <v>0</v>
      </c>
      <c r="J254" s="35">
        <v>0</v>
      </c>
      <c r="K254" s="53">
        <v>0</v>
      </c>
      <c r="M254" s="4"/>
      <c r="N254" s="4"/>
      <c r="O254" s="4"/>
      <c r="P254" s="4"/>
      <c r="Q254" s="4"/>
      <c r="R254" s="5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5" x14ac:dyDescent="0.2">
      <c r="A255" s="40" t="s">
        <v>191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53">
        <v>0</v>
      </c>
      <c r="L255" s="4"/>
      <c r="M255" s="4"/>
      <c r="N255" s="4"/>
      <c r="O255" s="4"/>
      <c r="P255" s="4"/>
      <c r="Q255" s="4"/>
      <c r="R255" s="5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5" x14ac:dyDescent="0.2">
      <c r="A256" s="40" t="s">
        <v>192</v>
      </c>
      <c r="B256" s="35">
        <v>0</v>
      </c>
      <c r="C256" s="35">
        <v>0</v>
      </c>
      <c r="D256" s="35">
        <v>0</v>
      </c>
      <c r="E256" s="35">
        <v>0</v>
      </c>
      <c r="F256" s="35">
        <v>0</v>
      </c>
      <c r="G256" s="35">
        <v>0</v>
      </c>
      <c r="H256" s="35">
        <v>1</v>
      </c>
      <c r="I256" s="35">
        <v>1</v>
      </c>
      <c r="J256" s="35">
        <v>0</v>
      </c>
      <c r="K256" s="53">
        <v>0</v>
      </c>
      <c r="M256" s="4"/>
      <c r="N256" s="4"/>
      <c r="O256" s="4"/>
      <c r="P256" s="4"/>
      <c r="Q256" s="4"/>
      <c r="R256" s="5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5" x14ac:dyDescent="0.2">
      <c r="A257" s="40" t="s">
        <v>193</v>
      </c>
      <c r="B257" s="35">
        <v>1</v>
      </c>
      <c r="C257" s="35">
        <v>0</v>
      </c>
      <c r="D257" s="35">
        <v>0</v>
      </c>
      <c r="E257" s="35">
        <v>0</v>
      </c>
      <c r="F257" s="35">
        <v>0</v>
      </c>
      <c r="G257" s="35">
        <v>0</v>
      </c>
      <c r="H257" s="35">
        <v>0</v>
      </c>
      <c r="I257" s="35">
        <v>0</v>
      </c>
      <c r="J257" s="35">
        <v>0</v>
      </c>
      <c r="K257" s="35">
        <v>0</v>
      </c>
      <c r="M257" s="4"/>
      <c r="N257" s="4"/>
      <c r="O257" s="4"/>
      <c r="P257" s="4"/>
      <c r="Q257" s="4"/>
      <c r="R257" s="5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ht="15" x14ac:dyDescent="0.2">
      <c r="A258" s="40" t="s">
        <v>194</v>
      </c>
      <c r="B258" s="35">
        <v>1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M258" s="4"/>
      <c r="N258" s="4"/>
      <c r="O258" s="4"/>
      <c r="P258" s="4"/>
      <c r="Q258" s="4"/>
      <c r="R258" s="5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 ht="15" x14ac:dyDescent="0.2">
      <c r="A259" s="40" t="s">
        <v>195</v>
      </c>
      <c r="B259" s="35">
        <v>6</v>
      </c>
      <c r="C259" s="35">
        <v>2</v>
      </c>
      <c r="D259" s="35">
        <v>10</v>
      </c>
      <c r="E259" s="35">
        <v>0</v>
      </c>
      <c r="F259" s="35">
        <v>0</v>
      </c>
      <c r="G259" s="35">
        <v>4</v>
      </c>
      <c r="H259" s="35">
        <v>0</v>
      </c>
      <c r="I259" s="35">
        <v>2</v>
      </c>
      <c r="J259" s="35">
        <v>0</v>
      </c>
      <c r="K259" s="35">
        <v>0</v>
      </c>
      <c r="M259" s="4"/>
      <c r="N259" s="4"/>
      <c r="O259" s="4"/>
      <c r="P259" s="4"/>
      <c r="Q259" s="4"/>
      <c r="R259" s="5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 ht="15" x14ac:dyDescent="0.2">
      <c r="A260" s="40" t="s">
        <v>196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M260" s="4"/>
      <c r="N260" s="4"/>
      <c r="O260" s="4"/>
      <c r="P260" s="4"/>
      <c r="Q260" s="4"/>
      <c r="R260" s="5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 ht="15" x14ac:dyDescent="0.2">
      <c r="A261" s="40" t="s">
        <v>197</v>
      </c>
      <c r="B261" s="35">
        <v>0</v>
      </c>
      <c r="C261" s="35">
        <v>0</v>
      </c>
      <c r="D261" s="35">
        <v>0</v>
      </c>
      <c r="E261" s="35">
        <v>0</v>
      </c>
      <c r="F261" s="35">
        <v>0</v>
      </c>
      <c r="G261" s="35">
        <v>0</v>
      </c>
      <c r="H261" s="35">
        <v>0</v>
      </c>
      <c r="I261" s="35">
        <v>0</v>
      </c>
      <c r="J261" s="35">
        <v>0</v>
      </c>
      <c r="K261" s="35">
        <v>0</v>
      </c>
      <c r="M261" s="4"/>
      <c r="N261" s="4"/>
      <c r="O261" s="4"/>
      <c r="P261" s="4"/>
      <c r="Q261" s="4"/>
      <c r="R261" s="5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 ht="15" x14ac:dyDescent="0.2">
      <c r="A262" s="40" t="s">
        <v>198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4"/>
      <c r="M262" s="4"/>
      <c r="N262" s="4"/>
      <c r="O262" s="4"/>
      <c r="P262" s="4"/>
      <c r="Q262" s="4"/>
      <c r="R262" s="5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 ht="15" x14ac:dyDescent="0.2">
      <c r="A263" s="40" t="s">
        <v>199</v>
      </c>
      <c r="B263" s="35">
        <v>4</v>
      </c>
      <c r="C263" s="35">
        <v>0</v>
      </c>
      <c r="D263" s="35">
        <v>0</v>
      </c>
      <c r="E263" s="35">
        <v>0</v>
      </c>
      <c r="F263" s="35">
        <v>0</v>
      </c>
      <c r="G263" s="35">
        <v>2</v>
      </c>
      <c r="H263" s="35">
        <v>0</v>
      </c>
      <c r="I263" s="35">
        <v>0</v>
      </c>
      <c r="J263" s="35">
        <v>0</v>
      </c>
      <c r="K263" s="35">
        <v>0</v>
      </c>
      <c r="L263" s="4"/>
      <c r="M263" s="4"/>
      <c r="N263" s="4"/>
      <c r="O263" s="4"/>
      <c r="P263" s="4"/>
      <c r="Q263" s="4"/>
      <c r="R263" s="5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 ht="15" x14ac:dyDescent="0.2">
      <c r="A264" s="40" t="s">
        <v>200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4"/>
      <c r="M264" s="4"/>
      <c r="N264" s="4"/>
      <c r="O264" s="4"/>
      <c r="P264" s="4"/>
      <c r="Q264" s="4"/>
      <c r="R264" s="5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 ht="15" x14ac:dyDescent="0.2">
      <c r="A265" s="40" t="s">
        <v>201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4"/>
      <c r="M265" s="4"/>
      <c r="N265" s="4"/>
      <c r="O265" s="4"/>
      <c r="P265" s="4"/>
      <c r="Q265" s="4"/>
      <c r="R265" s="5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 ht="15" x14ac:dyDescent="0.2">
      <c r="A266" s="40" t="s">
        <v>202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5">
        <v>0</v>
      </c>
      <c r="L266" s="4"/>
      <c r="M266" s="4"/>
      <c r="N266" s="4"/>
      <c r="O266" s="4"/>
      <c r="P266" s="4"/>
      <c r="Q266" s="4"/>
      <c r="R266" s="5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 ht="15" x14ac:dyDescent="0.2">
      <c r="A267" s="40" t="s">
        <v>203</v>
      </c>
      <c r="B267" s="35">
        <v>0</v>
      </c>
      <c r="C267" s="35">
        <v>0</v>
      </c>
      <c r="D267" s="35">
        <v>0</v>
      </c>
      <c r="E267" s="35">
        <v>0</v>
      </c>
      <c r="F267" s="35">
        <v>0</v>
      </c>
      <c r="G267" s="35">
        <v>0</v>
      </c>
      <c r="H267" s="35">
        <v>0</v>
      </c>
      <c r="I267" s="35">
        <v>0</v>
      </c>
      <c r="J267" s="35">
        <v>0</v>
      </c>
      <c r="K267" s="35">
        <v>0</v>
      </c>
      <c r="L267" s="4"/>
      <c r="M267" s="4"/>
      <c r="N267" s="4"/>
      <c r="O267" s="4"/>
      <c r="P267" s="4"/>
      <c r="Q267" s="4"/>
      <c r="R267" s="5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 ht="15" x14ac:dyDescent="0.2">
      <c r="A268" s="40" t="s">
        <v>204</v>
      </c>
      <c r="B268" s="35">
        <v>0</v>
      </c>
      <c r="C268" s="35">
        <v>0</v>
      </c>
      <c r="D268" s="35">
        <v>0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0</v>
      </c>
      <c r="L268" s="4"/>
      <c r="M268" s="4"/>
      <c r="N268" s="4"/>
      <c r="O268" s="4"/>
      <c r="P268" s="4"/>
      <c r="Q268" s="4"/>
      <c r="R268" s="5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 s="177" customFormat="1" ht="15" x14ac:dyDescent="0.2">
      <c r="A269" s="40" t="s">
        <v>413</v>
      </c>
      <c r="B269" s="35">
        <v>0</v>
      </c>
      <c r="C269" s="35">
        <v>0</v>
      </c>
      <c r="D269" s="35">
        <v>0</v>
      </c>
      <c r="E269" s="35">
        <v>0</v>
      </c>
      <c r="F269" s="35">
        <v>0</v>
      </c>
      <c r="G269" s="35">
        <v>0</v>
      </c>
      <c r="H269" s="35">
        <v>0</v>
      </c>
      <c r="I269" s="35">
        <v>0</v>
      </c>
      <c r="J269" s="35">
        <v>0</v>
      </c>
      <c r="K269" s="35">
        <v>0</v>
      </c>
      <c r="M269" s="64"/>
      <c r="N269" s="64"/>
      <c r="O269" s="64"/>
      <c r="P269" s="64"/>
      <c r="Q269" s="64"/>
      <c r="R269" s="178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</row>
    <row r="270" spans="1:33" ht="15" x14ac:dyDescent="0.2">
      <c r="A270" s="40" t="s">
        <v>205</v>
      </c>
      <c r="B270" s="35">
        <v>11</v>
      </c>
      <c r="C270" s="35">
        <v>0</v>
      </c>
      <c r="D270" s="35">
        <v>21</v>
      </c>
      <c r="E270" s="35">
        <v>0</v>
      </c>
      <c r="F270" s="35">
        <v>0</v>
      </c>
      <c r="G270" s="35">
        <v>3</v>
      </c>
      <c r="H270" s="35">
        <v>0</v>
      </c>
      <c r="I270" s="35">
        <v>1</v>
      </c>
      <c r="J270" s="35">
        <v>0</v>
      </c>
      <c r="K270" s="35">
        <v>0</v>
      </c>
      <c r="L270" s="4"/>
      <c r="M270" s="4"/>
      <c r="N270" s="4"/>
      <c r="O270" s="4"/>
      <c r="P270" s="4"/>
      <c r="Q270" s="4"/>
      <c r="R270" s="5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 ht="15" x14ac:dyDescent="0.2">
      <c r="A271" s="40" t="s">
        <v>206</v>
      </c>
      <c r="B271" s="35">
        <v>0</v>
      </c>
      <c r="C271" s="35">
        <v>0</v>
      </c>
      <c r="D271" s="35">
        <v>0</v>
      </c>
      <c r="E271" s="35">
        <v>0</v>
      </c>
      <c r="F271" s="35">
        <v>0</v>
      </c>
      <c r="G271" s="35">
        <v>0</v>
      </c>
      <c r="H271" s="35">
        <v>0</v>
      </c>
      <c r="I271" s="35">
        <v>0</v>
      </c>
      <c r="J271" s="35">
        <v>0</v>
      </c>
      <c r="K271" s="35">
        <v>0</v>
      </c>
      <c r="L271" s="4"/>
      <c r="M271" s="4"/>
      <c r="N271" s="4"/>
      <c r="O271" s="4"/>
      <c r="P271" s="4"/>
      <c r="Q271" s="4"/>
      <c r="R271" s="5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 ht="15" x14ac:dyDescent="0.2">
      <c r="A272" s="40" t="s">
        <v>207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4"/>
      <c r="M272" s="4"/>
      <c r="N272" s="4"/>
      <c r="O272" s="4"/>
      <c r="P272" s="4"/>
      <c r="Q272" s="4"/>
      <c r="R272" s="5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 ht="15" x14ac:dyDescent="0.2">
      <c r="A273" s="40" t="s">
        <v>208</v>
      </c>
      <c r="B273" s="35">
        <v>0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0</v>
      </c>
      <c r="I273" s="35">
        <v>0</v>
      </c>
      <c r="J273" s="35">
        <v>0</v>
      </c>
      <c r="K273" s="53">
        <v>0</v>
      </c>
      <c r="L273" s="4"/>
      <c r="M273" s="4"/>
      <c r="N273" s="4"/>
      <c r="O273" s="4"/>
      <c r="P273" s="4"/>
      <c r="Q273" s="4"/>
      <c r="R273" s="5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5" x14ac:dyDescent="0.2">
      <c r="A274" s="40" t="s">
        <v>209</v>
      </c>
      <c r="B274" s="35">
        <v>0</v>
      </c>
      <c r="C274" s="35">
        <v>0</v>
      </c>
      <c r="D274" s="35">
        <v>0</v>
      </c>
      <c r="E274" s="35">
        <v>0</v>
      </c>
      <c r="F274" s="35">
        <v>0</v>
      </c>
      <c r="G274" s="35">
        <v>0</v>
      </c>
      <c r="H274" s="35">
        <v>0</v>
      </c>
      <c r="I274" s="35">
        <v>0</v>
      </c>
      <c r="J274" s="35">
        <v>0</v>
      </c>
      <c r="K274" s="53">
        <v>0</v>
      </c>
      <c r="L274" s="4"/>
      <c r="M274" s="4"/>
      <c r="N274" s="4"/>
      <c r="O274" s="4"/>
      <c r="P274" s="4"/>
      <c r="Q274" s="4"/>
      <c r="R274" s="5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5" x14ac:dyDescent="0.2">
      <c r="A275" s="40" t="s">
        <v>210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53">
        <v>0</v>
      </c>
      <c r="L275" s="4"/>
      <c r="M275" s="4"/>
      <c r="N275" s="4"/>
      <c r="O275" s="4"/>
      <c r="P275" s="4"/>
      <c r="Q275" s="4"/>
      <c r="R275" s="5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5" x14ac:dyDescent="0.2">
      <c r="A276" s="40" t="s">
        <v>211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53">
        <v>0</v>
      </c>
      <c r="L276" s="4"/>
      <c r="M276" s="4"/>
      <c r="N276" s="4"/>
      <c r="O276" s="4"/>
      <c r="P276" s="4"/>
      <c r="Q276" s="4"/>
      <c r="R276" s="5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5" x14ac:dyDescent="0.2">
      <c r="A277" s="40" t="s">
        <v>212</v>
      </c>
      <c r="B277" s="35">
        <v>0</v>
      </c>
      <c r="C277" s="35">
        <v>0</v>
      </c>
      <c r="D277" s="35">
        <v>0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53">
        <v>0</v>
      </c>
      <c r="L277" s="4"/>
      <c r="M277" s="4"/>
      <c r="N277" s="4"/>
      <c r="O277" s="4"/>
      <c r="P277" s="4"/>
      <c r="Q277" s="4"/>
      <c r="R277" s="5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5" x14ac:dyDescent="0.2">
      <c r="A278" s="40" t="s">
        <v>213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0</v>
      </c>
      <c r="J278" s="35">
        <v>0</v>
      </c>
      <c r="K278" s="53">
        <v>0</v>
      </c>
      <c r="L278" s="4"/>
      <c r="M278" s="4"/>
      <c r="N278" s="4"/>
      <c r="O278" s="4"/>
      <c r="P278" s="4"/>
      <c r="Q278" s="4"/>
      <c r="R278" s="5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5" x14ac:dyDescent="0.2">
      <c r="A279" s="40" t="s">
        <v>214</v>
      </c>
      <c r="B279" s="35">
        <v>5</v>
      </c>
      <c r="C279" s="35">
        <v>0</v>
      </c>
      <c r="D279" s="35">
        <v>0</v>
      </c>
      <c r="E279" s="35">
        <v>0</v>
      </c>
      <c r="F279" s="35">
        <v>0</v>
      </c>
      <c r="G279" s="35">
        <v>0</v>
      </c>
      <c r="H279" s="35">
        <v>0</v>
      </c>
      <c r="I279" s="35">
        <v>0</v>
      </c>
      <c r="J279" s="35">
        <v>0</v>
      </c>
      <c r="K279" s="53">
        <v>0</v>
      </c>
      <c r="L279" s="4"/>
      <c r="M279" s="4"/>
      <c r="N279" s="4"/>
      <c r="O279" s="4"/>
      <c r="P279" s="4"/>
      <c r="Q279" s="4"/>
      <c r="R279" s="5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5" x14ac:dyDescent="0.2">
      <c r="A280" s="40" t="s">
        <v>215</v>
      </c>
      <c r="B280" s="35">
        <v>0</v>
      </c>
      <c r="C280" s="35">
        <v>0</v>
      </c>
      <c r="D280" s="35">
        <v>0</v>
      </c>
      <c r="E280" s="35">
        <v>0</v>
      </c>
      <c r="F280" s="35">
        <v>0</v>
      </c>
      <c r="G280" s="35">
        <v>0</v>
      </c>
      <c r="H280" s="35">
        <v>0</v>
      </c>
      <c r="I280" s="35">
        <v>0</v>
      </c>
      <c r="J280" s="35">
        <v>0</v>
      </c>
      <c r="K280" s="35">
        <v>0</v>
      </c>
      <c r="L280" s="4"/>
      <c r="M280" s="4"/>
      <c r="N280" s="4"/>
      <c r="O280" s="4"/>
      <c r="P280" s="4"/>
      <c r="Q280" s="4"/>
      <c r="R280" s="5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5" x14ac:dyDescent="0.2">
      <c r="A281" s="40" t="s">
        <v>216</v>
      </c>
      <c r="B281" s="35">
        <v>0</v>
      </c>
      <c r="C281" s="35">
        <v>0</v>
      </c>
      <c r="D281" s="35">
        <v>3</v>
      </c>
      <c r="E281" s="35">
        <v>0</v>
      </c>
      <c r="F281" s="35">
        <v>0</v>
      </c>
      <c r="G281" s="35">
        <v>0</v>
      </c>
      <c r="H281" s="35">
        <v>1</v>
      </c>
      <c r="I281" s="35">
        <v>0</v>
      </c>
      <c r="J281" s="35">
        <v>0</v>
      </c>
      <c r="K281" s="35">
        <v>0</v>
      </c>
      <c r="L281" s="4"/>
      <c r="M281" s="4"/>
      <c r="N281" s="4"/>
      <c r="O281" s="4"/>
      <c r="P281" s="4"/>
      <c r="Q281" s="4"/>
      <c r="R281" s="5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5" x14ac:dyDescent="0.2">
      <c r="A282" s="40" t="s">
        <v>217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4"/>
      <c r="M282" s="4"/>
      <c r="N282" s="4"/>
      <c r="O282" s="4"/>
      <c r="P282" s="4"/>
      <c r="Q282" s="4"/>
      <c r="R282" s="5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5" x14ac:dyDescent="0.2">
      <c r="A283" s="40" t="s">
        <v>218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4"/>
      <c r="M283" s="4"/>
      <c r="N283" s="4"/>
      <c r="O283" s="4"/>
      <c r="P283" s="4"/>
      <c r="Q283" s="4"/>
      <c r="R283" s="5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5" x14ac:dyDescent="0.2">
      <c r="A284" s="40" t="s">
        <v>219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0</v>
      </c>
      <c r="I284" s="35">
        <v>0</v>
      </c>
      <c r="J284" s="35">
        <v>0</v>
      </c>
      <c r="K284" s="35">
        <v>0</v>
      </c>
      <c r="L284" s="4"/>
      <c r="M284" s="4"/>
      <c r="N284" s="4"/>
      <c r="O284" s="4"/>
      <c r="P284" s="4"/>
      <c r="Q284" s="4"/>
      <c r="R284" s="5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5" x14ac:dyDescent="0.2">
      <c r="A285" s="40" t="s">
        <v>220</v>
      </c>
      <c r="B285" s="35">
        <v>0</v>
      </c>
      <c r="C285" s="35">
        <v>0</v>
      </c>
      <c r="D285" s="35">
        <v>0</v>
      </c>
      <c r="E285" s="35">
        <v>0</v>
      </c>
      <c r="F285" s="35">
        <v>0</v>
      </c>
      <c r="G285" s="35">
        <v>0</v>
      </c>
      <c r="H285" s="35">
        <v>0</v>
      </c>
      <c r="I285" s="35">
        <v>0</v>
      </c>
      <c r="J285" s="35">
        <v>0</v>
      </c>
      <c r="K285" s="35">
        <v>0</v>
      </c>
      <c r="L285" s="4"/>
      <c r="M285" s="4"/>
      <c r="N285" s="4"/>
      <c r="O285" s="4"/>
      <c r="P285" s="4"/>
      <c r="Q285" s="4"/>
      <c r="R285" s="5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5" x14ac:dyDescent="0.2">
      <c r="A286" s="40" t="s">
        <v>221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4"/>
      <c r="M286" s="4"/>
      <c r="N286" s="4"/>
      <c r="O286" s="4"/>
      <c r="P286" s="4"/>
      <c r="Q286" s="4"/>
      <c r="R286" s="5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5" x14ac:dyDescent="0.2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4"/>
      <c r="M287" s="4"/>
      <c r="N287" s="4"/>
      <c r="O287" s="4"/>
      <c r="P287" s="4"/>
      <c r="Q287" s="4"/>
      <c r="R287" s="5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s="179" customFormat="1" ht="30" x14ac:dyDescent="0.2">
      <c r="A288" s="278" t="s">
        <v>434</v>
      </c>
      <c r="B288" s="279" t="s">
        <v>5</v>
      </c>
      <c r="C288" s="280" t="s">
        <v>6</v>
      </c>
      <c r="D288" s="280" t="s">
        <v>7</v>
      </c>
      <c r="E288" s="280" t="s">
        <v>8</v>
      </c>
      <c r="F288" s="281" t="s">
        <v>9</v>
      </c>
      <c r="G288" s="281" t="s">
        <v>10</v>
      </c>
      <c r="H288" s="282" t="s">
        <v>11</v>
      </c>
      <c r="I288" s="282" t="s">
        <v>12</v>
      </c>
      <c r="J288" s="283" t="s">
        <v>13</v>
      </c>
      <c r="K288" s="284" t="s">
        <v>14</v>
      </c>
      <c r="L288" s="64"/>
      <c r="M288" s="64"/>
      <c r="N288" s="64"/>
      <c r="O288" s="64"/>
      <c r="P288" s="64"/>
      <c r="Q288" s="64"/>
      <c r="R288" s="180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</row>
    <row r="289" spans="1:33" s="179" customFormat="1" ht="15" x14ac:dyDescent="0.2">
      <c r="A289" s="285" t="s">
        <v>435</v>
      </c>
      <c r="B289" s="286">
        <v>0</v>
      </c>
      <c r="C289" s="286">
        <v>0</v>
      </c>
      <c r="D289" s="286">
        <v>0</v>
      </c>
      <c r="E289" s="286">
        <v>0</v>
      </c>
      <c r="F289" s="286">
        <v>0</v>
      </c>
      <c r="G289" s="286">
        <v>0</v>
      </c>
      <c r="H289" s="286">
        <v>0</v>
      </c>
      <c r="I289" s="286">
        <v>0</v>
      </c>
      <c r="J289" s="286">
        <v>0</v>
      </c>
      <c r="K289" s="286">
        <v>0</v>
      </c>
      <c r="L289" s="64"/>
      <c r="M289" s="64"/>
      <c r="N289" s="64"/>
      <c r="O289" s="64"/>
      <c r="P289" s="64"/>
      <c r="Q289" s="64"/>
      <c r="R289" s="180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</row>
    <row r="290" spans="1:33" s="179" customFormat="1" ht="15" x14ac:dyDescent="0.2">
      <c r="A290" s="285" t="s">
        <v>436</v>
      </c>
      <c r="B290" s="286">
        <v>0</v>
      </c>
      <c r="C290" s="286">
        <v>0</v>
      </c>
      <c r="D290" s="286">
        <v>0</v>
      </c>
      <c r="E290" s="286">
        <v>0</v>
      </c>
      <c r="F290" s="286">
        <v>0</v>
      </c>
      <c r="G290" s="286">
        <v>0</v>
      </c>
      <c r="H290" s="286">
        <v>0</v>
      </c>
      <c r="I290" s="286">
        <v>0</v>
      </c>
      <c r="J290" s="286">
        <v>0</v>
      </c>
      <c r="K290" s="286">
        <v>0</v>
      </c>
      <c r="L290" s="64"/>
      <c r="M290" s="64"/>
      <c r="N290" s="64"/>
      <c r="O290" s="64"/>
      <c r="P290" s="64"/>
      <c r="Q290" s="64"/>
      <c r="R290" s="180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</row>
    <row r="291" spans="1:33" s="179" customFormat="1" ht="15" x14ac:dyDescent="0.2">
      <c r="A291" s="285" t="s">
        <v>437</v>
      </c>
      <c r="B291" s="286">
        <v>0</v>
      </c>
      <c r="C291" s="286">
        <v>0</v>
      </c>
      <c r="D291" s="286">
        <v>0</v>
      </c>
      <c r="E291" s="286">
        <v>0</v>
      </c>
      <c r="F291" s="286">
        <v>0</v>
      </c>
      <c r="G291" s="286">
        <v>0</v>
      </c>
      <c r="H291" s="286">
        <v>0</v>
      </c>
      <c r="I291" s="286">
        <v>0</v>
      </c>
      <c r="J291" s="286">
        <v>0</v>
      </c>
      <c r="K291" s="286">
        <v>0</v>
      </c>
      <c r="L291" s="64"/>
      <c r="M291" s="64"/>
      <c r="N291" s="64"/>
      <c r="O291" s="64"/>
      <c r="P291" s="64"/>
      <c r="Q291" s="64"/>
      <c r="R291" s="180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</row>
    <row r="292" spans="1:33" s="179" customFormat="1" ht="15" x14ac:dyDescent="0.2">
      <c r="A292" s="285" t="s">
        <v>438</v>
      </c>
      <c r="B292" s="286">
        <v>0</v>
      </c>
      <c r="C292" s="286">
        <v>0</v>
      </c>
      <c r="D292" s="286">
        <v>0</v>
      </c>
      <c r="E292" s="286">
        <v>0</v>
      </c>
      <c r="F292" s="286">
        <v>0</v>
      </c>
      <c r="G292" s="286">
        <v>0</v>
      </c>
      <c r="H292" s="286">
        <v>0</v>
      </c>
      <c r="I292" s="286">
        <v>0</v>
      </c>
      <c r="J292" s="286">
        <v>0</v>
      </c>
      <c r="K292" s="286">
        <v>0</v>
      </c>
      <c r="L292" s="64"/>
      <c r="M292" s="64"/>
      <c r="N292" s="64"/>
      <c r="O292" s="64"/>
      <c r="P292" s="64"/>
      <c r="Q292" s="64"/>
      <c r="R292" s="180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</row>
    <row r="293" spans="1:33" s="179" customFormat="1" ht="15" x14ac:dyDescent="0.2">
      <c r="A293" s="285" t="s">
        <v>439</v>
      </c>
      <c r="B293" s="286">
        <v>0</v>
      </c>
      <c r="C293" s="286">
        <v>0</v>
      </c>
      <c r="D293" s="286">
        <v>0</v>
      </c>
      <c r="E293" s="286">
        <v>0</v>
      </c>
      <c r="F293" s="286">
        <v>0</v>
      </c>
      <c r="G293" s="286">
        <v>0</v>
      </c>
      <c r="H293" s="286">
        <v>0</v>
      </c>
      <c r="I293" s="286">
        <v>0</v>
      </c>
      <c r="J293" s="286">
        <v>0</v>
      </c>
      <c r="K293" s="286">
        <v>0</v>
      </c>
      <c r="L293" s="64"/>
      <c r="M293" s="64"/>
      <c r="N293" s="64"/>
      <c r="O293" s="64"/>
      <c r="P293" s="64"/>
      <c r="Q293" s="64"/>
      <c r="R293" s="180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</row>
    <row r="294" spans="1:33" s="179" customFormat="1" ht="15" x14ac:dyDescent="0.2">
      <c r="A294" s="285" t="s">
        <v>440</v>
      </c>
      <c r="B294" s="286">
        <v>10</v>
      </c>
      <c r="C294" s="286">
        <v>0</v>
      </c>
      <c r="D294" s="286">
        <v>0</v>
      </c>
      <c r="E294" s="286">
        <v>0</v>
      </c>
      <c r="F294" s="286">
        <v>0</v>
      </c>
      <c r="G294" s="286">
        <v>0</v>
      </c>
      <c r="H294" s="286">
        <v>0</v>
      </c>
      <c r="I294" s="286">
        <v>2</v>
      </c>
      <c r="J294" s="286">
        <v>1</v>
      </c>
      <c r="K294" s="286">
        <v>0</v>
      </c>
      <c r="L294" s="64"/>
      <c r="M294" s="64"/>
      <c r="N294" s="64"/>
      <c r="O294" s="64"/>
      <c r="P294" s="64"/>
      <c r="Q294" s="64"/>
      <c r="R294" s="180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</row>
    <row r="295" spans="1:33" s="179" customFormat="1" ht="15" x14ac:dyDescent="0.2">
      <c r="A295" s="285" t="s">
        <v>441</v>
      </c>
      <c r="B295" s="286">
        <v>47</v>
      </c>
      <c r="C295" s="286">
        <v>0</v>
      </c>
      <c r="D295" s="286">
        <v>0</v>
      </c>
      <c r="E295" s="286">
        <v>0</v>
      </c>
      <c r="F295" s="286">
        <v>8</v>
      </c>
      <c r="G295" s="286">
        <v>5</v>
      </c>
      <c r="H295" s="286">
        <v>6</v>
      </c>
      <c r="I295" s="286">
        <v>4</v>
      </c>
      <c r="J295" s="286">
        <v>15</v>
      </c>
      <c r="K295" s="286">
        <v>0</v>
      </c>
      <c r="L295" s="64"/>
      <c r="M295" s="64"/>
      <c r="N295" s="64"/>
      <c r="O295" s="64"/>
      <c r="P295" s="64"/>
      <c r="Q295" s="64"/>
      <c r="R295" s="180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</row>
    <row r="296" spans="1:33" s="179" customFormat="1" ht="15" x14ac:dyDescent="0.2">
      <c r="A296" s="285" t="s">
        <v>442</v>
      </c>
      <c r="B296" s="286">
        <v>313</v>
      </c>
      <c r="C296" s="286">
        <v>8</v>
      </c>
      <c r="D296" s="286">
        <v>506</v>
      </c>
      <c r="E296" s="286">
        <v>0</v>
      </c>
      <c r="F296" s="286">
        <v>75</v>
      </c>
      <c r="G296" s="286">
        <v>227</v>
      </c>
      <c r="H296" s="286">
        <v>420</v>
      </c>
      <c r="I296" s="286">
        <v>247</v>
      </c>
      <c r="J296" s="286">
        <v>107</v>
      </c>
      <c r="K296" s="286">
        <v>0</v>
      </c>
      <c r="L296" s="64"/>
      <c r="M296" s="64"/>
      <c r="N296" s="64"/>
      <c r="O296" s="64"/>
      <c r="P296" s="64"/>
      <c r="Q296" s="64"/>
      <c r="R296" s="180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</row>
    <row r="297" spans="1:33" s="179" customFormat="1" ht="15" x14ac:dyDescent="0.2">
      <c r="A297" s="285" t="s">
        <v>443</v>
      </c>
      <c r="B297" s="286">
        <v>0</v>
      </c>
      <c r="C297" s="286">
        <v>0</v>
      </c>
      <c r="D297" s="286">
        <v>10</v>
      </c>
      <c r="E297" s="286">
        <v>0</v>
      </c>
      <c r="F297" s="286">
        <v>0</v>
      </c>
      <c r="G297" s="286">
        <v>0</v>
      </c>
      <c r="H297" s="286">
        <v>0</v>
      </c>
      <c r="I297" s="286">
        <v>1</v>
      </c>
      <c r="J297" s="286">
        <v>0</v>
      </c>
      <c r="K297" s="286">
        <v>0</v>
      </c>
      <c r="L297" s="64"/>
      <c r="M297" s="64"/>
      <c r="N297" s="64"/>
      <c r="O297" s="64"/>
      <c r="P297" s="64"/>
      <c r="Q297" s="64"/>
      <c r="R297" s="180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</row>
    <row r="298" spans="1:33" s="179" customFormat="1" ht="15" x14ac:dyDescent="0.2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180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</row>
    <row r="299" spans="1:33" ht="30" x14ac:dyDescent="0.2">
      <c r="A299" s="41" t="s">
        <v>222</v>
      </c>
      <c r="B299" s="8" t="s">
        <v>5</v>
      </c>
      <c r="C299" s="10" t="s">
        <v>6</v>
      </c>
      <c r="D299" s="10" t="s">
        <v>7</v>
      </c>
      <c r="E299" s="10" t="s">
        <v>8</v>
      </c>
      <c r="F299" s="12" t="s">
        <v>9</v>
      </c>
      <c r="G299" s="12" t="s">
        <v>10</v>
      </c>
      <c r="H299" s="51" t="s">
        <v>11</v>
      </c>
      <c r="I299" s="51" t="s">
        <v>12</v>
      </c>
      <c r="J299" s="50" t="s">
        <v>13</v>
      </c>
      <c r="K299" s="13" t="s">
        <v>14</v>
      </c>
      <c r="L299" s="4"/>
      <c r="M299" s="4"/>
      <c r="N299" s="4"/>
      <c r="O299" s="4"/>
      <c r="P299" s="4"/>
      <c r="Q299" s="4"/>
      <c r="R299" s="5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5" x14ac:dyDescent="0.25">
      <c r="A300" s="42" t="s">
        <v>223</v>
      </c>
      <c r="B300" s="36">
        <v>864</v>
      </c>
      <c r="C300" s="36">
        <v>80</v>
      </c>
      <c r="D300" s="36">
        <v>1205</v>
      </c>
      <c r="E300" s="36">
        <v>0</v>
      </c>
      <c r="F300" s="36">
        <v>73</v>
      </c>
      <c r="G300" s="36">
        <v>759</v>
      </c>
      <c r="H300" s="36">
        <v>110</v>
      </c>
      <c r="I300" s="36">
        <v>971</v>
      </c>
      <c r="J300" s="36">
        <v>153</v>
      </c>
      <c r="K300" s="36">
        <v>0</v>
      </c>
      <c r="L300" s="4"/>
      <c r="M300" s="4"/>
      <c r="N300" s="4"/>
      <c r="O300" s="4"/>
      <c r="P300" s="4"/>
      <c r="Q300" s="4"/>
      <c r="R300" s="5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5" x14ac:dyDescent="0.25">
      <c r="A301" s="43" t="s">
        <v>224</v>
      </c>
      <c r="B301" s="36">
        <v>86</v>
      </c>
      <c r="C301" s="36">
        <v>11</v>
      </c>
      <c r="D301" s="36">
        <v>185</v>
      </c>
      <c r="E301" s="36">
        <v>1</v>
      </c>
      <c r="F301" s="36">
        <v>9</v>
      </c>
      <c r="G301" s="36">
        <v>120</v>
      </c>
      <c r="H301" s="36">
        <v>15</v>
      </c>
      <c r="I301" s="36">
        <v>145</v>
      </c>
      <c r="J301" s="36">
        <v>29</v>
      </c>
      <c r="K301" s="36">
        <v>0</v>
      </c>
      <c r="L301" s="4"/>
      <c r="M301" s="4"/>
      <c r="N301" s="4"/>
      <c r="O301" s="4"/>
      <c r="P301" s="4"/>
      <c r="Q301" s="4"/>
      <c r="R301" s="5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5" x14ac:dyDescent="0.25">
      <c r="A302" s="44" t="s">
        <v>225</v>
      </c>
      <c r="B302" s="36">
        <v>1722</v>
      </c>
      <c r="C302" s="36">
        <v>93</v>
      </c>
      <c r="D302" s="36">
        <v>1944</v>
      </c>
      <c r="E302" s="36">
        <v>1</v>
      </c>
      <c r="F302" s="36">
        <v>155</v>
      </c>
      <c r="G302" s="36">
        <v>1556</v>
      </c>
      <c r="H302" s="36">
        <v>290</v>
      </c>
      <c r="I302" s="36">
        <v>2013</v>
      </c>
      <c r="J302" s="36">
        <v>226</v>
      </c>
      <c r="K302" s="36">
        <v>0</v>
      </c>
      <c r="L302" s="4"/>
      <c r="M302" s="4"/>
      <c r="N302" s="4"/>
      <c r="O302" s="4"/>
      <c r="P302" s="4"/>
      <c r="Q302" s="4"/>
      <c r="R302" s="5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5" x14ac:dyDescent="0.25">
      <c r="A303" s="44" t="s">
        <v>226</v>
      </c>
      <c r="B303" s="36">
        <v>381</v>
      </c>
      <c r="C303" s="36">
        <v>9</v>
      </c>
      <c r="D303" s="36">
        <v>536</v>
      </c>
      <c r="E303" s="36">
        <v>0</v>
      </c>
      <c r="F303" s="36">
        <v>84</v>
      </c>
      <c r="G303" s="36">
        <v>249</v>
      </c>
      <c r="H303" s="36">
        <v>428</v>
      </c>
      <c r="I303" s="36">
        <v>268</v>
      </c>
      <c r="J303" s="36">
        <v>124</v>
      </c>
      <c r="K303" s="36">
        <v>0</v>
      </c>
      <c r="L303" s="4"/>
      <c r="M303" s="4"/>
      <c r="N303" s="4"/>
      <c r="O303" s="4"/>
      <c r="P303" s="4"/>
      <c r="Q303" s="4"/>
      <c r="R303" s="5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5" x14ac:dyDescent="0.2">
      <c r="A304" s="45" t="s">
        <v>4</v>
      </c>
      <c r="B304" s="46">
        <f t="shared" ref="B304:K304" si="5">SUM(B300:B303)</f>
        <v>3053</v>
      </c>
      <c r="C304" s="46">
        <f t="shared" si="5"/>
        <v>193</v>
      </c>
      <c r="D304" s="46">
        <f t="shared" si="5"/>
        <v>3870</v>
      </c>
      <c r="E304" s="46">
        <f t="shared" si="5"/>
        <v>2</v>
      </c>
      <c r="F304" s="46">
        <f t="shared" si="5"/>
        <v>321</v>
      </c>
      <c r="G304" s="46">
        <f t="shared" si="5"/>
        <v>2684</v>
      </c>
      <c r="H304" s="46">
        <f t="shared" si="5"/>
        <v>843</v>
      </c>
      <c r="I304" s="46">
        <f t="shared" si="5"/>
        <v>3397</v>
      </c>
      <c r="J304" s="46">
        <f t="shared" si="5"/>
        <v>532</v>
      </c>
      <c r="K304" s="46">
        <f t="shared" si="5"/>
        <v>0</v>
      </c>
      <c r="L304" s="4"/>
      <c r="M304" s="4"/>
      <c r="N304" s="4"/>
      <c r="O304" s="4"/>
      <c r="P304" s="4"/>
      <c r="Q304" s="4"/>
      <c r="R304" s="5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5" x14ac:dyDescent="0.2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4"/>
      <c r="M305" s="4"/>
      <c r="N305" s="4"/>
      <c r="O305" s="4"/>
      <c r="P305" s="4"/>
      <c r="Q305" s="4"/>
      <c r="R305" s="5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5" x14ac:dyDescent="0.2">
      <c r="A306" s="225" t="s">
        <v>444</v>
      </c>
      <c r="B306" s="225"/>
      <c r="C306" s="225"/>
      <c r="D306" s="225"/>
      <c r="E306" s="225"/>
      <c r="F306" s="225"/>
      <c r="G306" s="225"/>
      <c r="H306" s="225"/>
      <c r="I306" s="225"/>
      <c r="J306" s="225"/>
      <c r="K306" s="225"/>
      <c r="L306" s="4"/>
      <c r="M306" s="4"/>
      <c r="N306" s="4"/>
      <c r="O306" s="4"/>
      <c r="P306" s="4"/>
      <c r="Q306" s="4"/>
      <c r="R306" s="5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5" x14ac:dyDescent="0.2">
      <c r="A307" s="287" t="s">
        <v>227</v>
      </c>
      <c r="B307" s="287"/>
      <c r="C307" s="288" t="s">
        <v>228</v>
      </c>
      <c r="D307" s="288"/>
      <c r="E307" s="288"/>
      <c r="F307" s="289" t="s">
        <v>229</v>
      </c>
      <c r="G307" s="289"/>
      <c r="H307" s="289"/>
      <c r="I307" s="290" t="s">
        <v>445</v>
      </c>
      <c r="J307" s="290"/>
      <c r="K307" s="290"/>
      <c r="L307" s="4"/>
      <c r="M307" s="4"/>
      <c r="N307" s="4"/>
      <c r="O307" s="4"/>
      <c r="P307" s="4"/>
      <c r="Q307" s="4"/>
      <c r="R307" s="5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5" x14ac:dyDescent="0.2">
      <c r="A308" s="287">
        <f>SUM(B133:K286)</f>
        <v>8977</v>
      </c>
      <c r="B308" s="287"/>
      <c r="C308" s="288">
        <f>SUM(B58:K71)</f>
        <v>3879</v>
      </c>
      <c r="D308" s="288"/>
      <c r="E308" s="288"/>
      <c r="F308" s="289">
        <f>SUM(B75:K129)</f>
        <v>27</v>
      </c>
      <c r="G308" s="289"/>
      <c r="H308" s="289"/>
      <c r="I308" s="291">
        <f>SUM(B289:K297)</f>
        <v>2012</v>
      </c>
      <c r="J308" s="291"/>
      <c r="K308" s="291"/>
      <c r="L308" s="4"/>
      <c r="M308" s="4"/>
      <c r="N308" s="4"/>
      <c r="O308" s="4"/>
      <c r="P308" s="4"/>
      <c r="Q308" s="4"/>
      <c r="R308" s="5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5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5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5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5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5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5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5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5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5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5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5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5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5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5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5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5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5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5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5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5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5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5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5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5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5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5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5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5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5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5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5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5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5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5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5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5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5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5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5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5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5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5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5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5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5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5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5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5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5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5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5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5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5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5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5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5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5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5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5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5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5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5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5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5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5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5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5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5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5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5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5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5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5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5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5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5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5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5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5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5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5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5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5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5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5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5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5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5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5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5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5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5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5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5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5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5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5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5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5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5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5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5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5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5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5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5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5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5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5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5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5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5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5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5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5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5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5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5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5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5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5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5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5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5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5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5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5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5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5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5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5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5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5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5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5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5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5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5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5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5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5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5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5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5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5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5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5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5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5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5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5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5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5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5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5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5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5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5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5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5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5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5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5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5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5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5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5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5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5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5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5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5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5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5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5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5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5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5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5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5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5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5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5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5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5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5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5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5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5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5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5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5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5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5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5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5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5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5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5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5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5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5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5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5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5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5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5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5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5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5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5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5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5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5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5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5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5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5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5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5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5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5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5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5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5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5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5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5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5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5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5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5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5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5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5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5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5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5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5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5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5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5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5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5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5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5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5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5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5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5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5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5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5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5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5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5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5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5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5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5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5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5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5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5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5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5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5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5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5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5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5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5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5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5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5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5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5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5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5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5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5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5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5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5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5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5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5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5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5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5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5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5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5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5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5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5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5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5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5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5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5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5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5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5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5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5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5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5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5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5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5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5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5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5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5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5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5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5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5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5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5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5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5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5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5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5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5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5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5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5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5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5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5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5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5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5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5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5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5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5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5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5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5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5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5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5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5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5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5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5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5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5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5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5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5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5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5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5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5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5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5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5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5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5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5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5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5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5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5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5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5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5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5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5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5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5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5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5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5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5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5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5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5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5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5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5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5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5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5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5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5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5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5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5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5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5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5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5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5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5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5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5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5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5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5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5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5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5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5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5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5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5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5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5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5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5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5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5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5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5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5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5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5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5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5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5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5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5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5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5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5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5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5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5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5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5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5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5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5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5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5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5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5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5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5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5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5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5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5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5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5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5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5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5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5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5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5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5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5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5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5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5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5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5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5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5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5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5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5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5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5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5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5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5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5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5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5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5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5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5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5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5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5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5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5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5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5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5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5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5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5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5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5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5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5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5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5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5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5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5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5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5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5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5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5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5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5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5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5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5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5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5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5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5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5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5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5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5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5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5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5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5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5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5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5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5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5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5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5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5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5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5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5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5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5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5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5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5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5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5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5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5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5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5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5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5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5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5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5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5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5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5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5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5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5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5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5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5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5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5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5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5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5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5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5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5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5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5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5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5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5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5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5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5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5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5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5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5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5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5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5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5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5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5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5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5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5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5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5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5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5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5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5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5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5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5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5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5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5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5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5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5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5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5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5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5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5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5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5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5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5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5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5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5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5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5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5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5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5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5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5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5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5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5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5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5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5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5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5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5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5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5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5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5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5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5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5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5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5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5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5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5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5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5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5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5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5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5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5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5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5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5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5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5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5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5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5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5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5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5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5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5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5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5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5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5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5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5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5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5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5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5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5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5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5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5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5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5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5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5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5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5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5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5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5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5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5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5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5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5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5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5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5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5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5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5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5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5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5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5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</sheetData>
  <mergeCells count="50">
    <mergeCell ref="A308:B308"/>
    <mergeCell ref="B131:K131"/>
    <mergeCell ref="A307:B307"/>
    <mergeCell ref="A131:A132"/>
    <mergeCell ref="A306:K306"/>
    <mergeCell ref="C307:E307"/>
    <mergeCell ref="F307:H307"/>
    <mergeCell ref="I307:K307"/>
    <mergeCell ref="C308:E308"/>
    <mergeCell ref="F308:H308"/>
    <mergeCell ref="I308:K308"/>
    <mergeCell ref="K30:K32"/>
    <mergeCell ref="D31:D32"/>
    <mergeCell ref="E31:E32"/>
    <mergeCell ref="F31:F32"/>
    <mergeCell ref="G31:G32"/>
    <mergeCell ref="H31:H32"/>
    <mergeCell ref="A30:A32"/>
    <mergeCell ref="B31:C31"/>
    <mergeCell ref="I31:I32"/>
    <mergeCell ref="J31:J32"/>
    <mergeCell ref="B30:J30"/>
    <mergeCell ref="A1:L1"/>
    <mergeCell ref="A2:L2"/>
    <mergeCell ref="A3:L3"/>
    <mergeCell ref="A5:I5"/>
    <mergeCell ref="A6:A7"/>
    <mergeCell ref="B6:H6"/>
    <mergeCell ref="I6:I7"/>
    <mergeCell ref="H21:H22"/>
    <mergeCell ref="I21:I22"/>
    <mergeCell ref="J12:J13"/>
    <mergeCell ref="J14:J15"/>
    <mergeCell ref="J16:J17"/>
    <mergeCell ref="A19:J19"/>
    <mergeCell ref="A20:A22"/>
    <mergeCell ref="B20:I20"/>
    <mergeCell ref="J20:J22"/>
    <mergeCell ref="D21:D22"/>
    <mergeCell ref="E21:E22"/>
    <mergeCell ref="B21:B22"/>
    <mergeCell ref="C21:C22"/>
    <mergeCell ref="F21:F22"/>
    <mergeCell ref="G21:G22"/>
    <mergeCell ref="A41:A42"/>
    <mergeCell ref="B41:K41"/>
    <mergeCell ref="B56:K56"/>
    <mergeCell ref="B73:K73"/>
    <mergeCell ref="A56:A57"/>
    <mergeCell ref="A73:A74"/>
  </mergeCells>
  <pageMargins left="0.75" right="0.75" top="1" bottom="1" header="0" footer="0"/>
  <pageSetup scale="6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8D08D"/>
  </sheetPr>
  <dimension ref="A1:AG1015"/>
  <sheetViews>
    <sheetView zoomScaleNormal="100" workbookViewId="0">
      <selection sqref="A1:L1"/>
    </sheetView>
  </sheetViews>
  <sheetFormatPr defaultColWidth="12.625" defaultRowHeight="14.25" x14ac:dyDescent="0.2"/>
  <cols>
    <col min="1" max="1" width="29.625" customWidth="1"/>
    <col min="2" max="12" width="13.375" customWidth="1"/>
    <col min="13" max="14" width="8.875" customWidth="1"/>
    <col min="15" max="15" width="10.875" customWidth="1"/>
    <col min="16" max="16" width="9.5" customWidth="1"/>
    <col min="17" max="17" width="8.25" customWidth="1"/>
    <col min="18" max="19" width="6.75" customWidth="1"/>
    <col min="20" max="21" width="3.875" customWidth="1"/>
    <col min="22" max="23" width="5.875" customWidth="1"/>
    <col min="24" max="27" width="4.875" customWidth="1"/>
    <col min="28" max="32" width="3.875" customWidth="1"/>
    <col min="33" max="33" width="6.75" customWidth="1"/>
  </cols>
  <sheetData>
    <row r="1" spans="1:33" ht="15" x14ac:dyDescent="0.2">
      <c r="A1" s="241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1"/>
      <c r="N1" s="1"/>
      <c r="O1" s="1"/>
      <c r="P1" s="1"/>
      <c r="Q1" s="1"/>
      <c r="R1" s="1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x14ac:dyDescent="0.2">
      <c r="A2" s="242" t="s">
        <v>418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3"/>
      <c r="N2" s="3"/>
      <c r="O2" s="3"/>
      <c r="P2" s="3"/>
      <c r="Q2" s="3"/>
      <c r="R2" s="3"/>
      <c r="S2" s="3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" x14ac:dyDescent="0.2">
      <c r="A3" s="241" t="s">
        <v>1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1"/>
      <c r="N3" s="1"/>
      <c r="O3" s="1"/>
      <c r="P3" s="1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5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x14ac:dyDescent="0.2">
      <c r="A5" s="237" t="s">
        <v>419</v>
      </c>
      <c r="B5" s="228"/>
      <c r="C5" s="228"/>
      <c r="D5" s="228"/>
      <c r="E5" s="228"/>
      <c r="F5" s="228"/>
      <c r="G5" s="228"/>
      <c r="H5" s="228"/>
      <c r="I5" s="227"/>
      <c r="J5" s="1"/>
      <c r="K5" s="1"/>
      <c r="L5" s="1"/>
      <c r="M5" s="1"/>
      <c r="N5" s="4"/>
      <c r="O5" s="4"/>
      <c r="P5" s="4"/>
      <c r="Q5" s="4"/>
      <c r="R5" s="5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x14ac:dyDescent="0.2">
      <c r="A6" s="233" t="s">
        <v>2</v>
      </c>
      <c r="B6" s="229" t="s">
        <v>3</v>
      </c>
      <c r="C6" s="228"/>
      <c r="D6" s="228"/>
      <c r="E6" s="228"/>
      <c r="F6" s="228"/>
      <c r="G6" s="228"/>
      <c r="H6" s="227"/>
      <c r="I6" s="243" t="s">
        <v>4</v>
      </c>
      <c r="J6" s="4"/>
      <c r="K6" s="4"/>
      <c r="L6" s="4"/>
      <c r="M6" s="4"/>
      <c r="N6" s="4"/>
      <c r="O6" s="4"/>
      <c r="P6" s="4"/>
      <c r="Q6" s="4"/>
      <c r="R6" s="5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x14ac:dyDescent="0.2">
      <c r="A7" s="224"/>
      <c r="B7" s="6">
        <v>15</v>
      </c>
      <c r="C7" s="6">
        <v>16</v>
      </c>
      <c r="D7" s="6">
        <v>17</v>
      </c>
      <c r="E7" s="120">
        <v>18</v>
      </c>
      <c r="F7" s="120">
        <v>19</v>
      </c>
      <c r="G7" s="181">
        <v>20</v>
      </c>
      <c r="H7" s="181">
        <v>21</v>
      </c>
      <c r="I7" s="224"/>
      <c r="J7" s="4"/>
      <c r="K7" s="5">
        <f>$I$18</f>
        <v>15218</v>
      </c>
      <c r="L7" s="4"/>
      <c r="M7" s="4"/>
      <c r="N7" s="4"/>
      <c r="O7" s="4"/>
      <c r="P7" s="4"/>
      <c r="Q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x14ac:dyDescent="0.2">
      <c r="A8" s="8" t="s">
        <v>5</v>
      </c>
      <c r="B8" s="48">
        <v>583</v>
      </c>
      <c r="C8" s="48">
        <v>613</v>
      </c>
      <c r="D8" s="48">
        <v>570</v>
      </c>
      <c r="E8" s="122">
        <v>594</v>
      </c>
      <c r="F8" s="122">
        <v>605</v>
      </c>
      <c r="G8" s="182">
        <v>65</v>
      </c>
      <c r="H8" s="182">
        <v>0</v>
      </c>
      <c r="I8" s="55">
        <f t="shared" ref="I8:I17" si="0">SUM(B8:H8)</f>
        <v>3030</v>
      </c>
      <c r="J8" s="4"/>
      <c r="K8" s="5">
        <v>12439</v>
      </c>
      <c r="L8" s="4"/>
      <c r="M8" s="4"/>
      <c r="N8" s="4"/>
      <c r="O8" s="4"/>
      <c r="P8" s="4"/>
      <c r="Q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x14ac:dyDescent="0.2">
      <c r="A9" s="10" t="s">
        <v>6</v>
      </c>
      <c r="B9" s="49">
        <v>42</v>
      </c>
      <c r="C9" s="49">
        <v>33</v>
      </c>
      <c r="D9" s="49">
        <v>22</v>
      </c>
      <c r="E9" s="123">
        <v>26</v>
      </c>
      <c r="F9" s="123">
        <v>27</v>
      </c>
      <c r="G9" s="183">
        <v>21</v>
      </c>
      <c r="H9" s="183">
        <v>15</v>
      </c>
      <c r="I9" s="9">
        <f t="shared" si="0"/>
        <v>186</v>
      </c>
      <c r="J9" s="4"/>
      <c r="K9" s="5">
        <f>K7-K8</f>
        <v>2779</v>
      </c>
      <c r="L9" s="4"/>
      <c r="M9" s="4"/>
      <c r="N9" s="4"/>
      <c r="O9" s="4"/>
      <c r="P9" s="4"/>
      <c r="Q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x14ac:dyDescent="0.2">
      <c r="A10" s="10" t="s">
        <v>7</v>
      </c>
      <c r="B10" s="49">
        <v>811</v>
      </c>
      <c r="C10" s="49">
        <v>606</v>
      </c>
      <c r="D10" s="49">
        <v>637</v>
      </c>
      <c r="E10" s="123">
        <v>498</v>
      </c>
      <c r="F10" s="123">
        <v>542</v>
      </c>
      <c r="G10" s="183">
        <v>481</v>
      </c>
      <c r="H10" s="183">
        <v>311</v>
      </c>
      <c r="I10" s="9">
        <f t="shared" si="0"/>
        <v>3886</v>
      </c>
      <c r="J10" s="4"/>
      <c r="K10" s="4"/>
      <c r="L10" s="4"/>
      <c r="M10" s="4"/>
      <c r="N10" s="4"/>
      <c r="O10" s="4"/>
      <c r="P10" s="4"/>
      <c r="Q10" s="4"/>
      <c r="R10" s="5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x14ac:dyDescent="0.2">
      <c r="A11" s="10" t="s">
        <v>8</v>
      </c>
      <c r="B11" s="49">
        <v>4</v>
      </c>
      <c r="C11" s="49">
        <v>0</v>
      </c>
      <c r="D11" s="49">
        <v>0</v>
      </c>
      <c r="E11" s="123">
        <v>2</v>
      </c>
      <c r="F11" s="123">
        <v>0</v>
      </c>
      <c r="G11" s="183">
        <v>1</v>
      </c>
      <c r="H11" s="183">
        <v>0</v>
      </c>
      <c r="I11" s="9">
        <f t="shared" si="0"/>
        <v>7</v>
      </c>
      <c r="J11" s="4"/>
      <c r="K11" s="4"/>
      <c r="L11" s="4"/>
      <c r="M11" s="4"/>
      <c r="N11" s="4"/>
      <c r="O11" s="4"/>
      <c r="P11" s="4"/>
      <c r="Q11" s="4"/>
      <c r="R11" s="5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x14ac:dyDescent="0.2">
      <c r="A12" s="12" t="s">
        <v>9</v>
      </c>
      <c r="B12" s="50">
        <v>76</v>
      </c>
      <c r="C12" s="50">
        <v>35</v>
      </c>
      <c r="D12" s="50">
        <v>31</v>
      </c>
      <c r="E12" s="124">
        <v>27</v>
      </c>
      <c r="F12" s="124">
        <v>73</v>
      </c>
      <c r="G12" s="184">
        <v>49</v>
      </c>
      <c r="H12" s="184">
        <v>31</v>
      </c>
      <c r="I12" s="9">
        <f t="shared" si="0"/>
        <v>322</v>
      </c>
      <c r="J12" s="235">
        <f>SUM(I12:I13)</f>
        <v>3361</v>
      </c>
      <c r="K12" s="4"/>
      <c r="L12" s="14"/>
      <c r="M12" s="14"/>
      <c r="N12" s="4"/>
      <c r="O12" s="14"/>
      <c r="P12" s="14"/>
      <c r="Q12" s="14"/>
      <c r="R12" s="15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</row>
    <row r="13" spans="1:33" ht="15" x14ac:dyDescent="0.2">
      <c r="A13" s="12" t="s">
        <v>10</v>
      </c>
      <c r="B13" s="50">
        <v>498</v>
      </c>
      <c r="C13" s="50">
        <v>481</v>
      </c>
      <c r="D13" s="50">
        <v>500</v>
      </c>
      <c r="E13" s="124">
        <v>478</v>
      </c>
      <c r="F13" s="124">
        <v>492</v>
      </c>
      <c r="G13" s="184">
        <v>400</v>
      </c>
      <c r="H13" s="184">
        <v>190</v>
      </c>
      <c r="I13" s="9">
        <f t="shared" si="0"/>
        <v>3039</v>
      </c>
      <c r="J13" s="236"/>
      <c r="K13" s="4"/>
      <c r="L13" s="14"/>
      <c r="M13" s="14"/>
      <c r="N13" s="4"/>
      <c r="O13" s="14"/>
      <c r="P13" s="14"/>
      <c r="Q13" s="14"/>
      <c r="R13" s="15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</row>
    <row r="14" spans="1:33" ht="15" x14ac:dyDescent="0.2">
      <c r="A14" s="16" t="s">
        <v>11</v>
      </c>
      <c r="B14" s="51">
        <v>150</v>
      </c>
      <c r="C14" s="51">
        <v>86</v>
      </c>
      <c r="D14" s="51">
        <v>116</v>
      </c>
      <c r="E14" s="125">
        <v>116</v>
      </c>
      <c r="F14" s="125">
        <v>80</v>
      </c>
      <c r="G14" s="185">
        <v>61</v>
      </c>
      <c r="H14" s="185">
        <v>62</v>
      </c>
      <c r="I14" s="9">
        <f t="shared" si="0"/>
        <v>671</v>
      </c>
      <c r="J14" s="235">
        <f>SUM(I14:I15)</f>
        <v>4065</v>
      </c>
      <c r="K14" s="4"/>
      <c r="L14" s="4"/>
      <c r="M14" s="4"/>
      <c r="N14" s="4"/>
      <c r="O14" s="4"/>
      <c r="P14" s="4"/>
      <c r="Q14" s="4"/>
      <c r="R14" s="5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x14ac:dyDescent="0.2">
      <c r="A15" s="16" t="s">
        <v>12</v>
      </c>
      <c r="B15" s="51">
        <v>709</v>
      </c>
      <c r="C15" s="51">
        <v>586</v>
      </c>
      <c r="D15" s="51">
        <v>522</v>
      </c>
      <c r="E15" s="125">
        <v>558</v>
      </c>
      <c r="F15" s="125">
        <v>380</v>
      </c>
      <c r="G15" s="185">
        <v>388</v>
      </c>
      <c r="H15" s="185">
        <v>251</v>
      </c>
      <c r="I15" s="9">
        <f t="shared" si="0"/>
        <v>3394</v>
      </c>
      <c r="J15" s="236"/>
      <c r="K15" s="4"/>
      <c r="L15" s="4"/>
      <c r="M15" s="4"/>
      <c r="N15" s="4"/>
      <c r="O15" s="4"/>
      <c r="P15" s="4"/>
      <c r="Q15" s="4"/>
      <c r="R15" s="5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x14ac:dyDescent="0.2">
      <c r="A16" s="17" t="s">
        <v>13</v>
      </c>
      <c r="B16" s="52">
        <v>78</v>
      </c>
      <c r="C16" s="52">
        <v>66</v>
      </c>
      <c r="D16" s="52">
        <v>102</v>
      </c>
      <c r="E16" s="126">
        <v>110</v>
      </c>
      <c r="F16" s="126">
        <v>101</v>
      </c>
      <c r="G16" s="186">
        <v>155</v>
      </c>
      <c r="H16" s="186">
        <v>71</v>
      </c>
      <c r="I16" s="9">
        <f t="shared" si="0"/>
        <v>683</v>
      </c>
      <c r="J16" s="235">
        <f>SUM(I16:I17)</f>
        <v>683</v>
      </c>
      <c r="K16" s="4"/>
      <c r="L16" s="4"/>
      <c r="M16" s="4"/>
      <c r="N16" s="4"/>
      <c r="O16" s="4"/>
      <c r="P16" s="4"/>
      <c r="Q16" s="4"/>
      <c r="R16" s="5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x14ac:dyDescent="0.2">
      <c r="A17" s="19" t="s">
        <v>14</v>
      </c>
      <c r="B17" s="18">
        <v>0</v>
      </c>
      <c r="C17" s="18">
        <v>0</v>
      </c>
      <c r="D17" s="56">
        <v>0</v>
      </c>
      <c r="E17" s="126">
        <v>0</v>
      </c>
      <c r="F17" s="126">
        <v>0</v>
      </c>
      <c r="G17" s="186">
        <v>0</v>
      </c>
      <c r="H17" s="186">
        <v>0</v>
      </c>
      <c r="I17" s="9">
        <f t="shared" si="0"/>
        <v>0</v>
      </c>
      <c r="J17" s="236"/>
      <c r="K17" s="4"/>
      <c r="L17" s="4"/>
      <c r="M17" s="4"/>
      <c r="N17" s="4"/>
      <c r="O17" s="4"/>
      <c r="P17" s="4"/>
      <c r="Q17" s="4"/>
      <c r="R17" s="5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x14ac:dyDescent="0.2">
      <c r="A18" s="4"/>
      <c r="B18" s="4"/>
      <c r="C18" s="4"/>
      <c r="D18" s="4"/>
      <c r="E18" s="4"/>
      <c r="F18" s="4"/>
      <c r="G18" s="4"/>
      <c r="H18" s="4"/>
      <c r="I18" s="5">
        <f>SUM(I8:I17)</f>
        <v>15218</v>
      </c>
      <c r="J18" s="4"/>
      <c r="K18" s="4"/>
      <c r="L18" s="4"/>
      <c r="M18" s="4"/>
      <c r="N18" s="4"/>
      <c r="O18" s="4"/>
      <c r="P18" s="4"/>
      <c r="Q18" s="4"/>
      <c r="R18" s="5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x14ac:dyDescent="0.2">
      <c r="A19" s="237" t="s">
        <v>419</v>
      </c>
      <c r="B19" s="228"/>
      <c r="C19" s="228"/>
      <c r="D19" s="228"/>
      <c r="E19" s="228"/>
      <c r="F19" s="228"/>
      <c r="G19" s="228"/>
      <c r="H19" s="228"/>
      <c r="I19" s="228"/>
      <c r="J19" s="227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x14ac:dyDescent="0.2">
      <c r="A20" s="233" t="s">
        <v>15</v>
      </c>
      <c r="B20" s="229" t="s">
        <v>16</v>
      </c>
      <c r="C20" s="228"/>
      <c r="D20" s="228"/>
      <c r="E20" s="228"/>
      <c r="F20" s="228"/>
      <c r="G20" s="228"/>
      <c r="H20" s="228"/>
      <c r="I20" s="227"/>
      <c r="J20" s="239" t="s">
        <v>4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x14ac:dyDescent="0.2">
      <c r="A21" s="238"/>
      <c r="B21" s="240" t="s">
        <v>17</v>
      </c>
      <c r="C21" s="240" t="s">
        <v>18</v>
      </c>
      <c r="D21" s="240" t="s">
        <v>19</v>
      </c>
      <c r="E21" s="240" t="s">
        <v>20</v>
      </c>
      <c r="F21" s="240" t="s">
        <v>21</v>
      </c>
      <c r="G21" s="240" t="s">
        <v>22</v>
      </c>
      <c r="H21" s="240" t="s">
        <v>23</v>
      </c>
      <c r="I21" s="240" t="s">
        <v>24</v>
      </c>
      <c r="J21" s="238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x14ac:dyDescent="0.2">
      <c r="A22" s="224"/>
      <c r="B22" s="224"/>
      <c r="C22" s="224"/>
      <c r="D22" s="224"/>
      <c r="E22" s="224"/>
      <c r="F22" s="224"/>
      <c r="G22" s="224"/>
      <c r="H22" s="224"/>
      <c r="I22" s="224"/>
      <c r="J22" s="22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x14ac:dyDescent="0.2">
      <c r="A23" s="20" t="s">
        <v>25</v>
      </c>
      <c r="B23" s="21">
        <v>4611</v>
      </c>
      <c r="C23" s="21">
        <v>3</v>
      </c>
      <c r="D23" s="21">
        <v>15</v>
      </c>
      <c r="E23" s="21">
        <v>10</v>
      </c>
      <c r="F23" s="21">
        <v>66</v>
      </c>
      <c r="G23" s="21">
        <v>40</v>
      </c>
      <c r="H23" s="21">
        <v>13</v>
      </c>
      <c r="I23" s="21">
        <v>241</v>
      </c>
      <c r="J23" s="57">
        <f t="shared" ref="J23:J28" si="1">SUM(B23:I23)</f>
        <v>4999</v>
      </c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x14ac:dyDescent="0.2">
      <c r="A24" s="20" t="s">
        <v>26</v>
      </c>
      <c r="B24" s="21">
        <v>317</v>
      </c>
      <c r="C24" s="21">
        <v>0</v>
      </c>
      <c r="D24" s="21">
        <v>1</v>
      </c>
      <c r="E24" s="21">
        <v>0</v>
      </c>
      <c r="F24" s="21">
        <v>0</v>
      </c>
      <c r="G24" s="21">
        <v>1</v>
      </c>
      <c r="H24" s="21">
        <v>0</v>
      </c>
      <c r="I24" s="21">
        <v>0</v>
      </c>
      <c r="J24" s="22">
        <f t="shared" si="1"/>
        <v>319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x14ac:dyDescent="0.2">
      <c r="A25" s="20" t="s">
        <v>27</v>
      </c>
      <c r="B25" s="21">
        <v>264</v>
      </c>
      <c r="C25" s="21">
        <v>0</v>
      </c>
      <c r="D25" s="21">
        <v>0</v>
      </c>
      <c r="E25" s="21">
        <v>1</v>
      </c>
      <c r="F25" s="21">
        <v>0</v>
      </c>
      <c r="G25" s="21">
        <v>0</v>
      </c>
      <c r="H25" s="21">
        <v>0</v>
      </c>
      <c r="I25" s="21">
        <v>7</v>
      </c>
      <c r="J25" s="22">
        <f t="shared" si="1"/>
        <v>272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x14ac:dyDescent="0.2">
      <c r="A26" s="20" t="s">
        <v>28</v>
      </c>
      <c r="B26" s="21">
        <v>229</v>
      </c>
      <c r="C26" s="21">
        <v>0</v>
      </c>
      <c r="D26" s="21">
        <v>1</v>
      </c>
      <c r="E26" s="21">
        <v>0</v>
      </c>
      <c r="F26" s="21">
        <v>2</v>
      </c>
      <c r="G26" s="21">
        <v>1</v>
      </c>
      <c r="H26" s="21">
        <v>2</v>
      </c>
      <c r="I26" s="21">
        <v>7</v>
      </c>
      <c r="J26" s="22">
        <f t="shared" si="1"/>
        <v>242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x14ac:dyDescent="0.2">
      <c r="A27" s="20" t="s">
        <v>29</v>
      </c>
      <c r="B27" s="21">
        <v>0</v>
      </c>
      <c r="C27" s="21">
        <v>0</v>
      </c>
      <c r="D27" s="21">
        <v>0</v>
      </c>
      <c r="E27" s="21">
        <v>0</v>
      </c>
      <c r="F27" s="21">
        <v>0</v>
      </c>
      <c r="G27" s="21">
        <v>1</v>
      </c>
      <c r="H27" s="21">
        <v>0</v>
      </c>
      <c r="I27" s="21">
        <v>0</v>
      </c>
      <c r="J27" s="22">
        <f t="shared" si="1"/>
        <v>1</v>
      </c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x14ac:dyDescent="0.2">
      <c r="A28" s="20" t="s">
        <v>30</v>
      </c>
      <c r="B28" s="21">
        <v>1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12</v>
      </c>
      <c r="J28" s="22">
        <f t="shared" si="1"/>
        <v>13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x14ac:dyDescent="0.2">
      <c r="A29" s="58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60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x14ac:dyDescent="0.2">
      <c r="A30" s="233" t="s">
        <v>31</v>
      </c>
      <c r="B30" s="229" t="s">
        <v>16</v>
      </c>
      <c r="C30" s="228"/>
      <c r="D30" s="228"/>
      <c r="E30" s="228"/>
      <c r="F30" s="228"/>
      <c r="G30" s="228"/>
      <c r="H30" s="228"/>
      <c r="I30" s="228"/>
      <c r="J30" s="227"/>
      <c r="K30" s="239" t="s">
        <v>4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x14ac:dyDescent="0.2">
      <c r="A31" s="238"/>
      <c r="B31" s="226" t="s">
        <v>17</v>
      </c>
      <c r="C31" s="227"/>
      <c r="D31" s="240" t="s">
        <v>18</v>
      </c>
      <c r="E31" s="240" t="s">
        <v>19</v>
      </c>
      <c r="F31" s="240" t="s">
        <v>20</v>
      </c>
      <c r="G31" s="240" t="s">
        <v>21</v>
      </c>
      <c r="H31" s="240" t="s">
        <v>22</v>
      </c>
      <c r="I31" s="240" t="s">
        <v>23</v>
      </c>
      <c r="J31" s="240" t="s">
        <v>24</v>
      </c>
      <c r="K31" s="238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x14ac:dyDescent="0.2">
      <c r="A32" s="224"/>
      <c r="B32" s="23" t="s">
        <v>32</v>
      </c>
      <c r="C32" s="23" t="s">
        <v>33</v>
      </c>
      <c r="D32" s="224"/>
      <c r="E32" s="224"/>
      <c r="F32" s="224"/>
      <c r="G32" s="224"/>
      <c r="H32" s="224"/>
      <c r="I32" s="224"/>
      <c r="J32" s="224"/>
      <c r="K32" s="22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x14ac:dyDescent="0.2">
      <c r="A33" s="24" t="s">
        <v>34</v>
      </c>
      <c r="B33" s="25">
        <v>515</v>
      </c>
      <c r="C33" s="25">
        <v>39</v>
      </c>
      <c r="D33" s="25">
        <v>0</v>
      </c>
      <c r="E33" s="25">
        <v>0</v>
      </c>
      <c r="F33" s="25">
        <v>1</v>
      </c>
      <c r="G33" s="25">
        <v>1</v>
      </c>
      <c r="H33" s="25">
        <v>12</v>
      </c>
      <c r="I33" s="25">
        <v>0</v>
      </c>
      <c r="J33" s="25">
        <v>2</v>
      </c>
      <c r="K33" s="57">
        <f t="shared" ref="K33:K37" si="2">SUM(B33:J33)</f>
        <v>570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x14ac:dyDescent="0.2">
      <c r="A34" s="24" t="s">
        <v>35</v>
      </c>
      <c r="B34" s="25">
        <v>1144</v>
      </c>
      <c r="C34" s="25">
        <v>166</v>
      </c>
      <c r="D34" s="25">
        <v>0</v>
      </c>
      <c r="E34" s="25">
        <v>3</v>
      </c>
      <c r="F34" s="25">
        <v>7</v>
      </c>
      <c r="G34" s="25">
        <v>0</v>
      </c>
      <c r="H34" s="25">
        <v>21</v>
      </c>
      <c r="I34" s="25">
        <v>0</v>
      </c>
      <c r="J34" s="25">
        <v>12</v>
      </c>
      <c r="K34" s="22">
        <f t="shared" si="2"/>
        <v>1353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x14ac:dyDescent="0.2">
      <c r="A35" s="24" t="s">
        <v>36</v>
      </c>
      <c r="B35" s="25">
        <v>820</v>
      </c>
      <c r="C35" s="25">
        <v>5</v>
      </c>
      <c r="D35" s="25">
        <v>0</v>
      </c>
      <c r="E35" s="25">
        <v>0</v>
      </c>
      <c r="F35" s="25">
        <v>2</v>
      </c>
      <c r="G35" s="25">
        <v>2</v>
      </c>
      <c r="H35" s="25">
        <v>6</v>
      </c>
      <c r="I35" s="25">
        <v>1</v>
      </c>
      <c r="J35" s="25">
        <v>25</v>
      </c>
      <c r="K35" s="22">
        <f t="shared" si="2"/>
        <v>861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x14ac:dyDescent="0.2">
      <c r="A36" s="24" t="s">
        <v>37</v>
      </c>
      <c r="B36" s="25">
        <v>189</v>
      </c>
      <c r="C36" s="25">
        <v>45</v>
      </c>
      <c r="D36" s="25">
        <v>2</v>
      </c>
      <c r="E36" s="25">
        <v>0</v>
      </c>
      <c r="F36" s="25">
        <v>1</v>
      </c>
      <c r="G36" s="25">
        <v>0</v>
      </c>
      <c r="H36" s="25">
        <v>0</v>
      </c>
      <c r="I36" s="25">
        <v>0</v>
      </c>
      <c r="J36" s="25">
        <v>5</v>
      </c>
      <c r="K36" s="22">
        <f t="shared" si="2"/>
        <v>242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x14ac:dyDescent="0.2">
      <c r="A37" s="24" t="s">
        <v>38</v>
      </c>
      <c r="B37" s="25">
        <v>87</v>
      </c>
      <c r="C37" s="25">
        <v>2</v>
      </c>
      <c r="D37" s="25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2</v>
      </c>
      <c r="K37" s="22">
        <f t="shared" si="2"/>
        <v>91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5" x14ac:dyDescent="0.2">
      <c r="A38" s="26" t="s">
        <v>4</v>
      </c>
      <c r="B38" s="26">
        <f t="shared" ref="B38:J38" si="3">SUM(B33:B37)</f>
        <v>2755</v>
      </c>
      <c r="C38" s="26">
        <f t="shared" si="3"/>
        <v>257</v>
      </c>
      <c r="D38" s="26">
        <f t="shared" si="3"/>
        <v>2</v>
      </c>
      <c r="E38" s="26">
        <f t="shared" si="3"/>
        <v>3</v>
      </c>
      <c r="F38" s="26">
        <f t="shared" si="3"/>
        <v>11</v>
      </c>
      <c r="G38" s="26">
        <f t="shared" si="3"/>
        <v>3</v>
      </c>
      <c r="H38" s="26">
        <f t="shared" si="3"/>
        <v>39</v>
      </c>
      <c r="I38" s="26">
        <f t="shared" si="3"/>
        <v>1</v>
      </c>
      <c r="J38" s="26">
        <f t="shared" si="3"/>
        <v>46</v>
      </c>
      <c r="K38" s="27">
        <f>SUM(J23:J28)+SUM(K33:K37)</f>
        <v>8963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5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5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ht="15" x14ac:dyDescent="0.2">
      <c r="A41" s="223" t="s">
        <v>39</v>
      </c>
      <c r="B41" s="230" t="s">
        <v>40</v>
      </c>
      <c r="C41" s="231"/>
      <c r="D41" s="231"/>
      <c r="E41" s="231"/>
      <c r="F41" s="231"/>
      <c r="G41" s="231"/>
      <c r="H41" s="231"/>
      <c r="I41" s="231"/>
      <c r="J41" s="231"/>
      <c r="K41" s="232"/>
      <c r="L41" s="64"/>
      <c r="M41" s="4"/>
      <c r="N41" s="4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30" x14ac:dyDescent="0.2">
      <c r="A42" s="224"/>
      <c r="B42" s="129" t="s">
        <v>5</v>
      </c>
      <c r="C42" s="130" t="s">
        <v>6</v>
      </c>
      <c r="D42" s="130" t="s">
        <v>7</v>
      </c>
      <c r="E42" s="131" t="s">
        <v>8</v>
      </c>
      <c r="F42" s="132" t="s">
        <v>9</v>
      </c>
      <c r="G42" s="132" t="s">
        <v>10</v>
      </c>
      <c r="H42" s="133" t="s">
        <v>11</v>
      </c>
      <c r="I42" s="133" t="s">
        <v>12</v>
      </c>
      <c r="J42" s="134" t="s">
        <v>13</v>
      </c>
      <c r="K42" s="135" t="s">
        <v>14</v>
      </c>
      <c r="L42" s="4"/>
      <c r="N42" s="4"/>
      <c r="O42" s="4"/>
      <c r="P42" s="4"/>
      <c r="Q42" s="4"/>
      <c r="R42" s="5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5" x14ac:dyDescent="0.2">
      <c r="A43" s="32" t="s">
        <v>25</v>
      </c>
      <c r="B43" s="21">
        <v>992</v>
      </c>
      <c r="C43" s="21">
        <v>91</v>
      </c>
      <c r="D43" s="21">
        <v>1923</v>
      </c>
      <c r="E43" s="21">
        <v>1</v>
      </c>
      <c r="F43" s="21">
        <v>67</v>
      </c>
      <c r="G43" s="21">
        <v>985</v>
      </c>
      <c r="H43" s="21">
        <v>73</v>
      </c>
      <c r="I43" s="21">
        <v>771</v>
      </c>
      <c r="J43" s="21">
        <v>96</v>
      </c>
      <c r="K43" s="21">
        <v>0</v>
      </c>
      <c r="L43" s="5">
        <f t="shared" ref="L43:L53" si="4">SUM(B43:K43)</f>
        <v>4999</v>
      </c>
      <c r="N43" s="4"/>
      <c r="O43" s="4"/>
      <c r="P43" s="4"/>
      <c r="Q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5" x14ac:dyDescent="0.2">
      <c r="A44" s="32" t="s">
        <v>26</v>
      </c>
      <c r="B44" s="21">
        <v>49</v>
      </c>
      <c r="C44" s="21">
        <v>5</v>
      </c>
      <c r="D44" s="21">
        <v>140</v>
      </c>
      <c r="E44" s="21">
        <v>1</v>
      </c>
      <c r="F44" s="21">
        <v>1</v>
      </c>
      <c r="G44" s="21">
        <v>21</v>
      </c>
      <c r="H44" s="21">
        <v>4</v>
      </c>
      <c r="I44" s="21">
        <v>89</v>
      </c>
      <c r="J44" s="21">
        <v>9</v>
      </c>
      <c r="K44" s="21">
        <v>0</v>
      </c>
      <c r="L44" s="5">
        <f t="shared" si="4"/>
        <v>319</v>
      </c>
      <c r="N44" s="4"/>
      <c r="O44" s="4"/>
      <c r="P44" s="4"/>
      <c r="Q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5" x14ac:dyDescent="0.2">
      <c r="A45" s="20" t="s">
        <v>27</v>
      </c>
      <c r="B45" s="21">
        <v>48</v>
      </c>
      <c r="C45" s="21">
        <v>1</v>
      </c>
      <c r="D45" s="21">
        <v>97</v>
      </c>
      <c r="E45" s="21">
        <v>0</v>
      </c>
      <c r="F45" s="21">
        <v>3</v>
      </c>
      <c r="G45" s="21">
        <v>103</v>
      </c>
      <c r="H45" s="21">
        <v>3</v>
      </c>
      <c r="I45" s="21">
        <v>16</v>
      </c>
      <c r="J45" s="21">
        <v>1</v>
      </c>
      <c r="K45" s="21">
        <v>0</v>
      </c>
      <c r="L45" s="5">
        <f t="shared" si="4"/>
        <v>272</v>
      </c>
      <c r="N45" s="4"/>
      <c r="O45" s="4"/>
      <c r="P45" s="4"/>
      <c r="Q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5" x14ac:dyDescent="0.2">
      <c r="A46" s="20" t="s">
        <v>28</v>
      </c>
      <c r="B46" s="21">
        <v>52</v>
      </c>
      <c r="C46" s="21">
        <v>2</v>
      </c>
      <c r="D46" s="21">
        <v>100</v>
      </c>
      <c r="E46" s="21">
        <v>0</v>
      </c>
      <c r="F46" s="21">
        <v>13</v>
      </c>
      <c r="G46" s="21">
        <v>34</v>
      </c>
      <c r="H46" s="21">
        <v>1</v>
      </c>
      <c r="I46" s="21">
        <v>33</v>
      </c>
      <c r="J46" s="21">
        <v>7</v>
      </c>
      <c r="K46" s="21">
        <v>0</v>
      </c>
      <c r="L46" s="5">
        <f t="shared" si="4"/>
        <v>242</v>
      </c>
      <c r="N46" s="4"/>
      <c r="O46" s="4"/>
      <c r="P46" s="4"/>
      <c r="Q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5" x14ac:dyDescent="0.2">
      <c r="A47" s="20" t="s">
        <v>29</v>
      </c>
      <c r="B47" s="21">
        <v>1</v>
      </c>
      <c r="C47" s="21">
        <v>0</v>
      </c>
      <c r="D47" s="21">
        <v>0</v>
      </c>
      <c r="E47" s="21">
        <v>0</v>
      </c>
      <c r="F47" s="21">
        <v>0</v>
      </c>
      <c r="G47" s="21">
        <v>0</v>
      </c>
      <c r="H47" s="21">
        <v>0</v>
      </c>
      <c r="I47" s="21">
        <v>0</v>
      </c>
      <c r="J47" s="21">
        <v>0</v>
      </c>
      <c r="K47" s="21">
        <v>0</v>
      </c>
      <c r="L47" s="5">
        <f t="shared" si="4"/>
        <v>1</v>
      </c>
      <c r="N47" s="4"/>
      <c r="O47" s="4"/>
      <c r="P47" s="4"/>
      <c r="Q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5" x14ac:dyDescent="0.2">
      <c r="A48" s="20" t="s">
        <v>30</v>
      </c>
      <c r="B48" s="21">
        <v>12</v>
      </c>
      <c r="C48" s="21">
        <v>0</v>
      </c>
      <c r="D48" s="21">
        <v>0</v>
      </c>
      <c r="E48" s="21">
        <v>0</v>
      </c>
      <c r="F48" s="21">
        <v>0</v>
      </c>
      <c r="G48" s="21">
        <v>1</v>
      </c>
      <c r="H48" s="21">
        <v>0</v>
      </c>
      <c r="I48" s="21">
        <v>0</v>
      </c>
      <c r="J48" s="21">
        <v>0</v>
      </c>
      <c r="K48" s="21">
        <v>0</v>
      </c>
      <c r="L48" s="5">
        <f t="shared" si="4"/>
        <v>13</v>
      </c>
      <c r="N48" s="4"/>
      <c r="O48" s="4"/>
      <c r="P48" s="4"/>
      <c r="Q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5" x14ac:dyDescent="0.2">
      <c r="A49" s="24" t="s">
        <v>34</v>
      </c>
      <c r="B49" s="25">
        <v>85</v>
      </c>
      <c r="C49" s="25">
        <v>6</v>
      </c>
      <c r="D49" s="25">
        <v>83</v>
      </c>
      <c r="E49" s="25">
        <v>1</v>
      </c>
      <c r="F49" s="25">
        <v>14</v>
      </c>
      <c r="G49" s="25">
        <v>173</v>
      </c>
      <c r="H49" s="25">
        <v>15</v>
      </c>
      <c r="I49" s="25">
        <v>134</v>
      </c>
      <c r="J49" s="25">
        <v>59</v>
      </c>
      <c r="K49" s="25">
        <v>0</v>
      </c>
      <c r="L49" s="5">
        <f t="shared" si="4"/>
        <v>570</v>
      </c>
      <c r="N49" s="4"/>
      <c r="O49" s="4"/>
      <c r="P49" s="4"/>
      <c r="Q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5" x14ac:dyDescent="0.2">
      <c r="A50" s="24" t="s">
        <v>35</v>
      </c>
      <c r="B50" s="25">
        <v>239</v>
      </c>
      <c r="C50" s="25">
        <v>15</v>
      </c>
      <c r="D50" s="25">
        <v>156</v>
      </c>
      <c r="E50" s="25">
        <v>0</v>
      </c>
      <c r="F50" s="25">
        <v>1</v>
      </c>
      <c r="G50" s="25">
        <v>137</v>
      </c>
      <c r="H50" s="25">
        <v>51</v>
      </c>
      <c r="I50" s="25">
        <v>753</v>
      </c>
      <c r="J50" s="25">
        <v>1</v>
      </c>
      <c r="K50" s="25">
        <v>0</v>
      </c>
      <c r="L50" s="5">
        <f t="shared" si="4"/>
        <v>1353</v>
      </c>
      <c r="N50" s="4"/>
      <c r="O50" s="4"/>
      <c r="P50" s="4"/>
      <c r="Q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5" x14ac:dyDescent="0.2">
      <c r="A51" s="24" t="s">
        <v>36</v>
      </c>
      <c r="B51" s="25">
        <v>125</v>
      </c>
      <c r="C51" s="25">
        <v>9</v>
      </c>
      <c r="D51" s="25">
        <v>149</v>
      </c>
      <c r="E51" s="25">
        <v>3</v>
      </c>
      <c r="F51" s="25">
        <v>4</v>
      </c>
      <c r="G51" s="25">
        <v>220</v>
      </c>
      <c r="H51" s="25">
        <v>17</v>
      </c>
      <c r="I51" s="25">
        <v>321</v>
      </c>
      <c r="J51" s="25">
        <v>13</v>
      </c>
      <c r="K51" s="25">
        <v>0</v>
      </c>
      <c r="L51" s="5">
        <f t="shared" si="4"/>
        <v>861</v>
      </c>
      <c r="N51" s="4"/>
      <c r="O51" s="4"/>
      <c r="P51" s="4"/>
      <c r="Q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ht="15" x14ac:dyDescent="0.2">
      <c r="A52" s="24" t="s">
        <v>37</v>
      </c>
      <c r="B52" s="25">
        <v>55</v>
      </c>
      <c r="C52" s="25">
        <v>4</v>
      </c>
      <c r="D52" s="25">
        <v>54</v>
      </c>
      <c r="E52" s="25">
        <v>0</v>
      </c>
      <c r="F52" s="25">
        <v>4</v>
      </c>
      <c r="G52" s="25">
        <v>37</v>
      </c>
      <c r="H52" s="25">
        <v>7</v>
      </c>
      <c r="I52" s="25">
        <v>73</v>
      </c>
      <c r="J52" s="25">
        <v>8</v>
      </c>
      <c r="K52" s="25">
        <v>0</v>
      </c>
      <c r="L52" s="5">
        <f t="shared" si="4"/>
        <v>242</v>
      </c>
      <c r="N52" s="4"/>
      <c r="O52" s="4"/>
      <c r="P52" s="4"/>
      <c r="Q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5" x14ac:dyDescent="0.2">
      <c r="A53" s="24" t="s">
        <v>38</v>
      </c>
      <c r="B53" s="25">
        <v>20</v>
      </c>
      <c r="C53" s="25">
        <v>1</v>
      </c>
      <c r="D53" s="25">
        <v>23</v>
      </c>
      <c r="E53" s="25">
        <v>0</v>
      </c>
      <c r="F53" s="25">
        <v>1</v>
      </c>
      <c r="G53" s="25">
        <v>5</v>
      </c>
      <c r="H53" s="25">
        <v>2</v>
      </c>
      <c r="I53" s="25">
        <v>35</v>
      </c>
      <c r="J53" s="25">
        <v>4</v>
      </c>
      <c r="K53" s="25">
        <v>0</v>
      </c>
      <c r="L53" s="5">
        <f t="shared" si="4"/>
        <v>91</v>
      </c>
      <c r="N53" s="4"/>
      <c r="O53" s="4"/>
      <c r="P53" s="4"/>
      <c r="Q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5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4"/>
      <c r="M55" s="4"/>
      <c r="N55" s="4"/>
      <c r="O55" s="4"/>
      <c r="P55" s="4"/>
      <c r="Q55" s="4"/>
      <c r="R55" s="5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5" x14ac:dyDescent="0.2">
      <c r="A56" s="233" t="s">
        <v>42</v>
      </c>
      <c r="B56" s="225" t="s">
        <v>40</v>
      </c>
      <c r="C56" s="225"/>
      <c r="D56" s="225"/>
      <c r="E56" s="225"/>
      <c r="F56" s="225"/>
      <c r="G56" s="225"/>
      <c r="H56" s="225"/>
      <c r="I56" s="225"/>
      <c r="J56" s="225"/>
      <c r="K56" s="225"/>
      <c r="L56" s="136"/>
      <c r="M56" s="4"/>
      <c r="N56" s="4"/>
      <c r="O56" s="4"/>
      <c r="P56" s="4"/>
      <c r="Q56" s="4"/>
      <c r="R56" s="5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30" x14ac:dyDescent="0.2">
      <c r="A57" s="224"/>
      <c r="B57" s="48" t="s">
        <v>5</v>
      </c>
      <c r="C57" s="49" t="s">
        <v>6</v>
      </c>
      <c r="D57" s="49" t="s">
        <v>7</v>
      </c>
      <c r="E57" s="10" t="s">
        <v>8</v>
      </c>
      <c r="F57" s="12" t="s">
        <v>9</v>
      </c>
      <c r="G57" s="12" t="s">
        <v>10</v>
      </c>
      <c r="H57" s="51" t="s">
        <v>11</v>
      </c>
      <c r="I57" s="51" t="s">
        <v>12</v>
      </c>
      <c r="J57" s="50" t="s">
        <v>13</v>
      </c>
      <c r="K57" s="13" t="s">
        <v>14</v>
      </c>
      <c r="L57" s="136"/>
      <c r="M57" s="4"/>
      <c r="N57" s="4"/>
      <c r="O57" s="4"/>
      <c r="P57" s="4"/>
      <c r="Q57" s="4"/>
      <c r="R57" s="5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5" x14ac:dyDescent="0.2">
      <c r="A58" s="40" t="s">
        <v>43</v>
      </c>
      <c r="B58" s="35">
        <v>0</v>
      </c>
      <c r="C58" s="35">
        <v>0</v>
      </c>
      <c r="D58" s="35">
        <v>0</v>
      </c>
      <c r="E58" s="35">
        <v>0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M58" s="4"/>
      <c r="N58" s="4"/>
      <c r="O58" s="4"/>
      <c r="P58" s="4"/>
      <c r="Q58" s="4"/>
      <c r="R58" s="5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5" x14ac:dyDescent="0.2">
      <c r="A59" s="40" t="s">
        <v>44</v>
      </c>
      <c r="B59" s="35">
        <v>0</v>
      </c>
      <c r="C59" s="35">
        <v>0</v>
      </c>
      <c r="D59" s="35">
        <v>0</v>
      </c>
      <c r="E59" s="35">
        <v>0</v>
      </c>
      <c r="F59" s="35">
        <v>0</v>
      </c>
      <c r="G59" s="35">
        <v>0</v>
      </c>
      <c r="H59" s="35">
        <v>0</v>
      </c>
      <c r="I59" s="35">
        <v>0</v>
      </c>
      <c r="J59" s="35">
        <v>0</v>
      </c>
      <c r="K59" s="35">
        <v>0</v>
      </c>
      <c r="M59" s="4"/>
      <c r="N59" s="4"/>
      <c r="O59" s="4"/>
      <c r="P59" s="4"/>
      <c r="Q59" s="4"/>
      <c r="R59" s="5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5" x14ac:dyDescent="0.2">
      <c r="A60" s="40" t="s">
        <v>45</v>
      </c>
      <c r="B60" s="35">
        <v>0</v>
      </c>
      <c r="C60" s="35">
        <v>0</v>
      </c>
      <c r="D60" s="35">
        <v>0</v>
      </c>
      <c r="E60" s="35">
        <v>0</v>
      </c>
      <c r="F60" s="35">
        <v>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M60" s="4"/>
      <c r="N60" s="4"/>
      <c r="O60" s="4"/>
      <c r="P60" s="4"/>
      <c r="Q60" s="4"/>
      <c r="R60" s="5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5" x14ac:dyDescent="0.2">
      <c r="A61" s="40" t="s">
        <v>46</v>
      </c>
      <c r="B61" s="35">
        <v>15</v>
      </c>
      <c r="C61" s="35">
        <v>0</v>
      </c>
      <c r="D61" s="35">
        <v>18</v>
      </c>
      <c r="E61" s="35">
        <v>1</v>
      </c>
      <c r="F61" s="35">
        <v>6</v>
      </c>
      <c r="G61" s="35">
        <v>39</v>
      </c>
      <c r="H61" s="35">
        <v>7</v>
      </c>
      <c r="I61" s="35">
        <v>52</v>
      </c>
      <c r="J61" s="35">
        <v>4</v>
      </c>
      <c r="K61" s="35">
        <v>0</v>
      </c>
      <c r="M61" s="4"/>
      <c r="N61" s="4"/>
      <c r="O61" s="4"/>
      <c r="P61" s="4"/>
      <c r="Q61" s="4"/>
      <c r="R61" s="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" x14ac:dyDescent="0.2">
      <c r="A62" s="40" t="s">
        <v>47</v>
      </c>
      <c r="B62" s="35">
        <v>0</v>
      </c>
      <c r="C62" s="35">
        <v>0</v>
      </c>
      <c r="D62" s="35">
        <v>0</v>
      </c>
      <c r="E62" s="35">
        <v>0</v>
      </c>
      <c r="F62" s="35">
        <v>0</v>
      </c>
      <c r="G62" s="35">
        <v>2</v>
      </c>
      <c r="H62" s="35">
        <v>0</v>
      </c>
      <c r="I62" s="35">
        <v>2</v>
      </c>
      <c r="J62" s="35">
        <v>0</v>
      </c>
      <c r="K62" s="35">
        <v>0</v>
      </c>
      <c r="M62" s="4"/>
      <c r="N62" s="4"/>
      <c r="O62" s="4"/>
      <c r="P62" s="4"/>
      <c r="Q62" s="4"/>
      <c r="R62" s="5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5" x14ac:dyDescent="0.2">
      <c r="A63" s="40" t="s">
        <v>48</v>
      </c>
      <c r="B63" s="35">
        <v>106</v>
      </c>
      <c r="C63" s="35">
        <v>2</v>
      </c>
      <c r="D63" s="35">
        <v>164</v>
      </c>
      <c r="E63" s="35">
        <v>0</v>
      </c>
      <c r="F63" s="35">
        <v>18</v>
      </c>
      <c r="G63" s="35">
        <v>186</v>
      </c>
      <c r="H63" s="35">
        <v>59</v>
      </c>
      <c r="I63" s="35">
        <v>185</v>
      </c>
      <c r="J63" s="35">
        <v>42</v>
      </c>
      <c r="K63" s="35">
        <v>0</v>
      </c>
      <c r="M63" s="4"/>
      <c r="N63" s="4"/>
      <c r="O63" s="4"/>
      <c r="P63" s="4"/>
      <c r="Q63" s="4"/>
      <c r="R63" s="5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5" x14ac:dyDescent="0.2">
      <c r="A64" s="40" t="s">
        <v>49</v>
      </c>
      <c r="B64" s="35">
        <v>532</v>
      </c>
      <c r="C64" s="35">
        <v>22</v>
      </c>
      <c r="D64" s="35">
        <v>426</v>
      </c>
      <c r="E64" s="35">
        <v>0</v>
      </c>
      <c r="F64" s="35">
        <v>66</v>
      </c>
      <c r="G64" s="35">
        <v>617</v>
      </c>
      <c r="H64" s="35">
        <v>178</v>
      </c>
      <c r="I64" s="35">
        <v>609</v>
      </c>
      <c r="J64" s="35">
        <v>209</v>
      </c>
      <c r="K64" s="35">
        <v>0</v>
      </c>
      <c r="M64" s="4"/>
      <c r="N64" s="4"/>
      <c r="O64" s="4"/>
      <c r="P64" s="4"/>
      <c r="Q64" s="4"/>
      <c r="R64" s="5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5" x14ac:dyDescent="0.2">
      <c r="A65" s="40" t="s">
        <v>50</v>
      </c>
      <c r="B65" s="35">
        <v>25</v>
      </c>
      <c r="C65" s="35">
        <v>1</v>
      </c>
      <c r="D65" s="35">
        <v>41</v>
      </c>
      <c r="E65" s="35">
        <v>0</v>
      </c>
      <c r="F65" s="35">
        <v>6</v>
      </c>
      <c r="G65" s="35">
        <v>44</v>
      </c>
      <c r="H65" s="35">
        <v>10</v>
      </c>
      <c r="I65" s="35">
        <v>27</v>
      </c>
      <c r="J65" s="35">
        <v>4</v>
      </c>
      <c r="K65" s="35">
        <v>0</v>
      </c>
      <c r="M65" s="4"/>
      <c r="N65" s="4"/>
      <c r="O65" s="4"/>
      <c r="P65" s="4"/>
      <c r="Q65" s="4"/>
      <c r="R65" s="5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ht="15" x14ac:dyDescent="0.2">
      <c r="A66" s="37" t="s">
        <v>51</v>
      </c>
      <c r="B66" s="35">
        <v>12</v>
      </c>
      <c r="C66" s="35">
        <v>1</v>
      </c>
      <c r="D66" s="35">
        <v>12</v>
      </c>
      <c r="E66" s="35">
        <v>0</v>
      </c>
      <c r="F66" s="35">
        <v>1</v>
      </c>
      <c r="G66" s="35">
        <v>25</v>
      </c>
      <c r="H66" s="35">
        <v>1</v>
      </c>
      <c r="I66" s="35">
        <v>8</v>
      </c>
      <c r="J66" s="35">
        <v>1</v>
      </c>
      <c r="K66" s="35">
        <v>0</v>
      </c>
      <c r="M66" s="4"/>
      <c r="N66" s="4"/>
      <c r="O66" s="4"/>
      <c r="P66" s="4"/>
      <c r="Q66" s="4"/>
      <c r="R66" s="5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5" x14ac:dyDescent="0.2">
      <c r="A67" s="40" t="s">
        <v>52</v>
      </c>
      <c r="B67" s="35">
        <v>40</v>
      </c>
      <c r="C67" s="35">
        <v>0</v>
      </c>
      <c r="D67" s="35">
        <v>11</v>
      </c>
      <c r="E67" s="35">
        <v>0</v>
      </c>
      <c r="F67" s="35">
        <v>1</v>
      </c>
      <c r="G67" s="35">
        <v>30</v>
      </c>
      <c r="H67" s="35">
        <v>12</v>
      </c>
      <c r="I67" s="35">
        <v>70</v>
      </c>
      <c r="J67" s="35">
        <v>2</v>
      </c>
      <c r="K67" s="35">
        <v>0</v>
      </c>
      <c r="M67" s="4"/>
      <c r="N67" s="4"/>
      <c r="O67" s="4"/>
      <c r="P67" s="4"/>
      <c r="Q67" s="4"/>
      <c r="R67" s="5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" x14ac:dyDescent="0.2">
      <c r="A68" s="40" t="s">
        <v>53</v>
      </c>
      <c r="B68" s="35">
        <v>1</v>
      </c>
      <c r="C68" s="35">
        <v>0</v>
      </c>
      <c r="D68" s="35">
        <v>0</v>
      </c>
      <c r="E68" s="35">
        <v>0</v>
      </c>
      <c r="F68" s="35">
        <v>0</v>
      </c>
      <c r="G68" s="35">
        <v>0</v>
      </c>
      <c r="H68" s="35">
        <v>0</v>
      </c>
      <c r="I68" s="35">
        <v>3</v>
      </c>
      <c r="J68" s="35">
        <v>0</v>
      </c>
      <c r="K68" s="35">
        <v>0</v>
      </c>
      <c r="M68" s="4"/>
      <c r="N68" s="4"/>
      <c r="O68" s="4"/>
      <c r="P68" s="4"/>
      <c r="Q68" s="4"/>
      <c r="R68" s="5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" x14ac:dyDescent="0.2">
      <c r="A69" s="40" t="s">
        <v>54</v>
      </c>
      <c r="B69" s="35">
        <v>0</v>
      </c>
      <c r="C69" s="35">
        <v>0</v>
      </c>
      <c r="D69" s="35">
        <v>0</v>
      </c>
      <c r="E69" s="35">
        <v>0</v>
      </c>
      <c r="F69" s="35">
        <v>0</v>
      </c>
      <c r="G69" s="35">
        <v>0</v>
      </c>
      <c r="H69" s="35">
        <v>0</v>
      </c>
      <c r="I69" s="35">
        <v>0</v>
      </c>
      <c r="J69" s="35">
        <v>0</v>
      </c>
      <c r="K69" s="35">
        <v>0</v>
      </c>
      <c r="M69" s="4"/>
      <c r="N69" s="4"/>
      <c r="O69" s="4"/>
      <c r="P69" s="4"/>
      <c r="Q69" s="4"/>
      <c r="R69" s="5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" x14ac:dyDescent="0.2">
      <c r="A70" s="37" t="s">
        <v>55</v>
      </c>
      <c r="B70" s="35">
        <v>0</v>
      </c>
      <c r="C70" s="35">
        <v>0</v>
      </c>
      <c r="D70" s="35">
        <v>0</v>
      </c>
      <c r="E70" s="35">
        <v>0</v>
      </c>
      <c r="F70" s="35">
        <v>0</v>
      </c>
      <c r="G70" s="35">
        <v>0</v>
      </c>
      <c r="H70" s="35">
        <v>1</v>
      </c>
      <c r="I70" s="35">
        <v>0</v>
      </c>
      <c r="J70" s="35">
        <v>0</v>
      </c>
      <c r="K70" s="35">
        <v>0</v>
      </c>
      <c r="M70" s="4"/>
      <c r="N70" s="4"/>
      <c r="O70" s="4"/>
      <c r="P70" s="4"/>
      <c r="Q70" s="4"/>
      <c r="R70" s="5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" x14ac:dyDescent="0.2">
      <c r="A71" s="38" t="s">
        <v>56</v>
      </c>
      <c r="B71" s="35">
        <v>10</v>
      </c>
      <c r="C71" s="35">
        <v>1</v>
      </c>
      <c r="D71" s="35">
        <v>0</v>
      </c>
      <c r="E71" s="35">
        <v>0</v>
      </c>
      <c r="F71" s="35">
        <v>0</v>
      </c>
      <c r="G71" s="35">
        <v>0</v>
      </c>
      <c r="H71" s="35">
        <v>0</v>
      </c>
      <c r="I71" s="35">
        <v>1</v>
      </c>
      <c r="J71" s="35">
        <v>0</v>
      </c>
      <c r="K71" s="35">
        <v>0</v>
      </c>
      <c r="M71" s="4"/>
      <c r="N71" s="4"/>
      <c r="O71" s="4"/>
      <c r="P71" s="4"/>
      <c r="Q71" s="4"/>
      <c r="R71" s="5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" x14ac:dyDescent="0.2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4"/>
      <c r="M72" s="4"/>
      <c r="N72" s="4"/>
      <c r="O72" s="4"/>
      <c r="P72" s="4"/>
      <c r="Q72" s="4"/>
      <c r="R72" s="5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" x14ac:dyDescent="0.2">
      <c r="A73" s="221" t="s">
        <v>57</v>
      </c>
      <c r="B73" s="230" t="s">
        <v>2</v>
      </c>
      <c r="C73" s="231"/>
      <c r="D73" s="231"/>
      <c r="E73" s="231"/>
      <c r="F73" s="231"/>
      <c r="G73" s="231"/>
      <c r="H73" s="231"/>
      <c r="I73" s="231"/>
      <c r="J73" s="231"/>
      <c r="K73" s="232"/>
      <c r="L73" s="64"/>
      <c r="M73" s="4"/>
      <c r="N73" s="4"/>
      <c r="O73" s="4"/>
      <c r="P73" s="4"/>
      <c r="Q73" s="4"/>
      <c r="R73" s="5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30" x14ac:dyDescent="0.2">
      <c r="A74" s="222"/>
      <c r="B74" s="129" t="s">
        <v>5</v>
      </c>
      <c r="C74" s="130" t="s">
        <v>6</v>
      </c>
      <c r="D74" s="130" t="s">
        <v>7</v>
      </c>
      <c r="E74" s="131" t="s">
        <v>8</v>
      </c>
      <c r="F74" s="132" t="s">
        <v>9</v>
      </c>
      <c r="G74" s="132" t="s">
        <v>10</v>
      </c>
      <c r="H74" s="133" t="s">
        <v>11</v>
      </c>
      <c r="I74" s="133" t="s">
        <v>12</v>
      </c>
      <c r="J74" s="134" t="s">
        <v>13</v>
      </c>
      <c r="K74" s="135" t="s">
        <v>14</v>
      </c>
      <c r="L74" s="136"/>
      <c r="M74" s="4"/>
      <c r="N74" s="4"/>
      <c r="O74" s="4"/>
      <c r="P74" s="4"/>
      <c r="Q74" s="4"/>
      <c r="R74" s="5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" x14ac:dyDescent="0.2">
      <c r="A75" s="37" t="s">
        <v>58</v>
      </c>
      <c r="B75" s="35">
        <v>0</v>
      </c>
      <c r="C75" s="35">
        <v>0</v>
      </c>
      <c r="D75" s="35">
        <v>0</v>
      </c>
      <c r="E75" s="35">
        <v>0</v>
      </c>
      <c r="F75" s="35">
        <v>0</v>
      </c>
      <c r="G75" s="35">
        <v>0</v>
      </c>
      <c r="H75" s="35">
        <v>0</v>
      </c>
      <c r="I75" s="35">
        <v>0</v>
      </c>
      <c r="J75" s="35">
        <v>0</v>
      </c>
      <c r="K75" s="35">
        <v>0</v>
      </c>
      <c r="M75" s="4"/>
      <c r="N75" s="4"/>
      <c r="O75" s="4"/>
      <c r="P75" s="4"/>
      <c r="Q75" s="4"/>
      <c r="R75" s="5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" x14ac:dyDescent="0.2">
      <c r="A76" s="37" t="s">
        <v>59</v>
      </c>
      <c r="B76" s="35">
        <v>0</v>
      </c>
      <c r="C76" s="35">
        <v>0</v>
      </c>
      <c r="D76" s="35">
        <v>0</v>
      </c>
      <c r="E76" s="35">
        <v>0</v>
      </c>
      <c r="F76" s="35">
        <v>0</v>
      </c>
      <c r="G76" s="35">
        <v>0</v>
      </c>
      <c r="H76" s="35">
        <v>0</v>
      </c>
      <c r="I76" s="35">
        <v>0</v>
      </c>
      <c r="J76" s="35">
        <v>0</v>
      </c>
      <c r="K76" s="35">
        <v>0</v>
      </c>
      <c r="M76" s="4"/>
      <c r="N76" s="4"/>
      <c r="O76" s="4"/>
      <c r="P76" s="4"/>
      <c r="Q76" s="4"/>
      <c r="R76" s="5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" x14ac:dyDescent="0.2">
      <c r="A77" s="37" t="s">
        <v>60</v>
      </c>
      <c r="B77" s="35">
        <v>0</v>
      </c>
      <c r="C77" s="35">
        <v>0</v>
      </c>
      <c r="D77" s="35">
        <v>0</v>
      </c>
      <c r="E77" s="35">
        <v>0</v>
      </c>
      <c r="F77" s="35">
        <v>0</v>
      </c>
      <c r="G77" s="35">
        <v>0</v>
      </c>
      <c r="H77" s="35">
        <v>0</v>
      </c>
      <c r="I77" s="35">
        <v>0</v>
      </c>
      <c r="J77" s="35">
        <v>0</v>
      </c>
      <c r="K77" s="35">
        <v>0</v>
      </c>
      <c r="M77" s="4"/>
      <c r="N77" s="4"/>
      <c r="O77" s="4"/>
      <c r="P77" s="4"/>
      <c r="Q77" s="4"/>
      <c r="R77" s="5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" x14ac:dyDescent="0.2">
      <c r="A78" s="37" t="s">
        <v>61</v>
      </c>
      <c r="B78" s="35">
        <v>0</v>
      </c>
      <c r="C78" s="35">
        <v>0</v>
      </c>
      <c r="D78" s="35">
        <v>0</v>
      </c>
      <c r="E78" s="35">
        <v>0</v>
      </c>
      <c r="F78" s="35">
        <v>0</v>
      </c>
      <c r="G78" s="35">
        <v>0</v>
      </c>
      <c r="H78" s="35">
        <v>0</v>
      </c>
      <c r="I78" s="35">
        <v>0</v>
      </c>
      <c r="J78" s="35">
        <v>0</v>
      </c>
      <c r="K78" s="35">
        <v>0</v>
      </c>
      <c r="M78" s="4"/>
      <c r="N78" s="4"/>
      <c r="O78" s="4"/>
      <c r="P78" s="4"/>
      <c r="Q78" s="4"/>
      <c r="R78" s="5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" x14ac:dyDescent="0.2">
      <c r="A79" s="37" t="s">
        <v>62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M79" s="4"/>
      <c r="N79" s="4"/>
      <c r="O79" s="4"/>
      <c r="P79" s="4"/>
      <c r="Q79" s="4"/>
      <c r="R79" s="5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" x14ac:dyDescent="0.2">
      <c r="A80" s="37" t="s">
        <v>63</v>
      </c>
      <c r="B80" s="35">
        <v>0</v>
      </c>
      <c r="C80" s="35">
        <v>0</v>
      </c>
      <c r="D80" s="35">
        <v>0</v>
      </c>
      <c r="E80" s="35">
        <v>0</v>
      </c>
      <c r="F80" s="35">
        <v>0</v>
      </c>
      <c r="G80" s="35">
        <v>0</v>
      </c>
      <c r="H80" s="35">
        <v>0</v>
      </c>
      <c r="I80" s="35">
        <v>0</v>
      </c>
      <c r="J80" s="35">
        <v>0</v>
      </c>
      <c r="K80" s="35">
        <v>0</v>
      </c>
      <c r="M80" s="4"/>
      <c r="N80" s="4"/>
      <c r="O80" s="4"/>
      <c r="P80" s="4"/>
      <c r="Q80" s="4"/>
      <c r="R80" s="5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" x14ac:dyDescent="0.2">
      <c r="A81" s="37" t="s">
        <v>64</v>
      </c>
      <c r="B81" s="35">
        <v>0</v>
      </c>
      <c r="C81" s="35">
        <v>0</v>
      </c>
      <c r="D81" s="35">
        <v>0</v>
      </c>
      <c r="E81" s="35">
        <v>0</v>
      </c>
      <c r="F81" s="35">
        <v>0</v>
      </c>
      <c r="G81" s="35">
        <v>0</v>
      </c>
      <c r="H81" s="35">
        <v>0</v>
      </c>
      <c r="I81" s="35">
        <v>0</v>
      </c>
      <c r="J81" s="35">
        <v>0</v>
      </c>
      <c r="K81" s="35">
        <v>0</v>
      </c>
      <c r="M81" s="4"/>
      <c r="N81" s="4"/>
      <c r="O81" s="4"/>
      <c r="P81" s="4"/>
      <c r="Q81" s="4"/>
      <c r="R81" s="5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" x14ac:dyDescent="0.2">
      <c r="A82" s="37" t="s">
        <v>382</v>
      </c>
      <c r="B82" s="35">
        <v>0</v>
      </c>
      <c r="C82" s="35">
        <v>0</v>
      </c>
      <c r="D82" s="35">
        <v>0</v>
      </c>
      <c r="E82" s="35">
        <v>0</v>
      </c>
      <c r="F82" s="35">
        <v>0</v>
      </c>
      <c r="G82" s="35">
        <v>0</v>
      </c>
      <c r="H82" s="35">
        <v>0</v>
      </c>
      <c r="I82" s="35">
        <v>0</v>
      </c>
      <c r="J82" s="35">
        <v>0</v>
      </c>
      <c r="K82" s="35">
        <v>0</v>
      </c>
      <c r="M82" s="4"/>
      <c r="N82" s="4"/>
      <c r="O82" s="4"/>
      <c r="P82" s="4"/>
      <c r="Q82" s="4"/>
      <c r="R82" s="5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" x14ac:dyDescent="0.2">
      <c r="A83" s="40" t="s">
        <v>383</v>
      </c>
      <c r="B83" s="35">
        <v>0</v>
      </c>
      <c r="C83" s="35">
        <v>0</v>
      </c>
      <c r="D83" s="35">
        <v>0</v>
      </c>
      <c r="E83" s="35">
        <v>0</v>
      </c>
      <c r="F83" s="35">
        <v>0</v>
      </c>
      <c r="G83" s="35">
        <v>0</v>
      </c>
      <c r="H83" s="35">
        <v>0</v>
      </c>
      <c r="I83" s="35">
        <v>0</v>
      </c>
      <c r="J83" s="35">
        <v>0</v>
      </c>
      <c r="K83" s="35">
        <v>0</v>
      </c>
      <c r="M83" s="4"/>
      <c r="N83" s="4"/>
      <c r="O83" s="4"/>
      <c r="P83" s="4"/>
      <c r="Q83" s="4"/>
      <c r="R83" s="5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" x14ac:dyDescent="0.2">
      <c r="A84" s="40" t="s">
        <v>384</v>
      </c>
      <c r="B84" s="35">
        <v>0</v>
      </c>
      <c r="C84" s="35">
        <v>0</v>
      </c>
      <c r="D84" s="35">
        <v>0</v>
      </c>
      <c r="E84" s="35">
        <v>0</v>
      </c>
      <c r="F84" s="35">
        <v>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M84" s="4"/>
      <c r="N84" s="4"/>
      <c r="O84" s="4"/>
      <c r="P84" s="4"/>
      <c r="Q84" s="4"/>
      <c r="R84" s="5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" x14ac:dyDescent="0.2">
      <c r="A85" s="40" t="s">
        <v>385</v>
      </c>
      <c r="B85" s="35">
        <v>0</v>
      </c>
      <c r="C85" s="35">
        <v>0</v>
      </c>
      <c r="D85" s="35">
        <v>0</v>
      </c>
      <c r="E85" s="35">
        <v>0</v>
      </c>
      <c r="F85" s="35">
        <v>0</v>
      </c>
      <c r="G85" s="35">
        <v>0</v>
      </c>
      <c r="H85" s="35">
        <v>0</v>
      </c>
      <c r="I85" s="35">
        <v>0</v>
      </c>
      <c r="J85" s="35">
        <v>0</v>
      </c>
      <c r="K85" s="35">
        <v>0</v>
      </c>
      <c r="M85" s="4"/>
      <c r="N85" s="4"/>
      <c r="O85" s="4"/>
      <c r="P85" s="4"/>
      <c r="Q85" s="4"/>
      <c r="R85" s="5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" x14ac:dyDescent="0.2">
      <c r="A86" s="40" t="s">
        <v>386</v>
      </c>
      <c r="B86" s="35">
        <v>0</v>
      </c>
      <c r="C86" s="35">
        <v>0</v>
      </c>
      <c r="D86" s="35">
        <v>0</v>
      </c>
      <c r="E86" s="35">
        <v>0</v>
      </c>
      <c r="F86" s="35">
        <v>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M86" s="4"/>
      <c r="N86" s="4"/>
      <c r="O86" s="4"/>
      <c r="P86" s="4"/>
      <c r="Q86" s="4"/>
      <c r="R86" s="5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" x14ac:dyDescent="0.2">
      <c r="A87" s="37" t="s">
        <v>387</v>
      </c>
      <c r="B87" s="35">
        <v>0</v>
      </c>
      <c r="C87" s="35">
        <v>0</v>
      </c>
      <c r="D87" s="35">
        <v>0</v>
      </c>
      <c r="E87" s="35">
        <v>0</v>
      </c>
      <c r="F87" s="35">
        <v>0</v>
      </c>
      <c r="G87" s="35">
        <v>0</v>
      </c>
      <c r="H87" s="35">
        <v>0</v>
      </c>
      <c r="I87" s="35">
        <v>0</v>
      </c>
      <c r="J87" s="35">
        <v>0</v>
      </c>
      <c r="K87" s="35">
        <v>0</v>
      </c>
      <c r="M87" s="4"/>
      <c r="N87" s="4"/>
      <c r="O87" s="4"/>
      <c r="P87" s="4"/>
      <c r="Q87" s="4"/>
      <c r="R87" s="5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" x14ac:dyDescent="0.2">
      <c r="A88" s="37" t="s">
        <v>388</v>
      </c>
      <c r="B88" s="35">
        <v>0</v>
      </c>
      <c r="C88" s="35">
        <v>0</v>
      </c>
      <c r="D88" s="35">
        <v>0</v>
      </c>
      <c r="E88" s="35">
        <v>0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M88" s="4"/>
      <c r="N88" s="4"/>
      <c r="O88" s="4"/>
      <c r="P88" s="4"/>
      <c r="Q88" s="4"/>
      <c r="R88" s="5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" x14ac:dyDescent="0.2">
      <c r="A89" s="37" t="s">
        <v>389</v>
      </c>
      <c r="B89" s="35">
        <v>0</v>
      </c>
      <c r="C89" s="35">
        <v>0</v>
      </c>
      <c r="D89" s="35">
        <v>0</v>
      </c>
      <c r="E89" s="35">
        <v>0</v>
      </c>
      <c r="F89" s="35">
        <v>0</v>
      </c>
      <c r="G89" s="35">
        <v>0</v>
      </c>
      <c r="H89" s="35">
        <v>0</v>
      </c>
      <c r="I89" s="35">
        <v>0</v>
      </c>
      <c r="J89" s="35">
        <v>0</v>
      </c>
      <c r="K89" s="35">
        <v>0</v>
      </c>
      <c r="M89" s="4"/>
      <c r="N89" s="4"/>
      <c r="O89" s="4"/>
      <c r="P89" s="4"/>
      <c r="Q89" s="4"/>
      <c r="R89" s="5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" x14ac:dyDescent="0.2">
      <c r="A90" s="37" t="s">
        <v>390</v>
      </c>
      <c r="B90" s="35">
        <v>0</v>
      </c>
      <c r="C90" s="35">
        <v>0</v>
      </c>
      <c r="D90" s="35">
        <v>0</v>
      </c>
      <c r="E90" s="35">
        <v>0</v>
      </c>
      <c r="F90" s="35">
        <v>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M90" s="4"/>
      <c r="N90" s="4"/>
      <c r="O90" s="4"/>
      <c r="P90" s="4"/>
      <c r="Q90" s="4"/>
      <c r="R90" s="5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" x14ac:dyDescent="0.2">
      <c r="A91" s="37" t="s">
        <v>391</v>
      </c>
      <c r="B91" s="35">
        <v>0</v>
      </c>
      <c r="C91" s="35">
        <v>0</v>
      </c>
      <c r="D91" s="35">
        <v>0</v>
      </c>
      <c r="E91" s="35">
        <v>0</v>
      </c>
      <c r="F91" s="35">
        <v>0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M91" s="4"/>
      <c r="N91" s="4"/>
      <c r="O91" s="4"/>
      <c r="P91" s="4"/>
      <c r="Q91" s="4"/>
      <c r="R91" s="5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" x14ac:dyDescent="0.2">
      <c r="A92" s="40" t="s">
        <v>392</v>
      </c>
      <c r="B92" s="35">
        <v>0</v>
      </c>
      <c r="C92" s="35">
        <v>0</v>
      </c>
      <c r="D92" s="35">
        <v>0</v>
      </c>
      <c r="E92" s="35">
        <v>0</v>
      </c>
      <c r="F92" s="35">
        <v>0</v>
      </c>
      <c r="G92" s="35">
        <v>0</v>
      </c>
      <c r="H92" s="35">
        <v>0</v>
      </c>
      <c r="I92" s="35">
        <v>0</v>
      </c>
      <c r="J92" s="35">
        <v>0</v>
      </c>
      <c r="K92" s="35">
        <v>0</v>
      </c>
      <c r="M92" s="4"/>
      <c r="N92" s="4"/>
      <c r="O92" s="4"/>
      <c r="P92" s="4"/>
      <c r="Q92" s="4"/>
      <c r="R92" s="5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" x14ac:dyDescent="0.2">
      <c r="A93" s="40" t="s">
        <v>393</v>
      </c>
      <c r="B93" s="35">
        <v>0</v>
      </c>
      <c r="C93" s="35">
        <v>0</v>
      </c>
      <c r="D93" s="35">
        <v>0</v>
      </c>
      <c r="E93" s="35">
        <v>0</v>
      </c>
      <c r="F93" s="35">
        <v>0</v>
      </c>
      <c r="G93" s="35">
        <v>0</v>
      </c>
      <c r="H93" s="35">
        <v>0</v>
      </c>
      <c r="I93" s="35">
        <v>0</v>
      </c>
      <c r="J93" s="35">
        <v>0</v>
      </c>
      <c r="K93" s="35">
        <v>0</v>
      </c>
      <c r="M93" s="4"/>
      <c r="N93" s="4"/>
      <c r="O93" s="4"/>
      <c r="P93" s="4"/>
      <c r="Q93" s="4"/>
      <c r="R93" s="5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" x14ac:dyDescent="0.2">
      <c r="A94" s="40" t="s">
        <v>394</v>
      </c>
      <c r="B94" s="35">
        <v>0</v>
      </c>
      <c r="C94" s="35">
        <v>0</v>
      </c>
      <c r="D94" s="35">
        <v>0</v>
      </c>
      <c r="E94" s="35">
        <v>0</v>
      </c>
      <c r="F94" s="35">
        <v>0</v>
      </c>
      <c r="G94" s="35">
        <v>0</v>
      </c>
      <c r="H94" s="35">
        <v>0</v>
      </c>
      <c r="I94" s="35">
        <v>0</v>
      </c>
      <c r="J94" s="35">
        <v>0</v>
      </c>
      <c r="K94" s="35">
        <v>0</v>
      </c>
      <c r="M94" s="4"/>
      <c r="N94" s="4"/>
      <c r="O94" s="4"/>
      <c r="P94" s="4"/>
      <c r="Q94" s="4"/>
      <c r="R94" s="5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" x14ac:dyDescent="0.2">
      <c r="A95" s="37" t="s">
        <v>395</v>
      </c>
      <c r="B95" s="35">
        <v>0</v>
      </c>
      <c r="C95" s="35">
        <v>0</v>
      </c>
      <c r="D95" s="35">
        <v>0</v>
      </c>
      <c r="E95" s="35">
        <v>0</v>
      </c>
      <c r="F95" s="35">
        <v>0</v>
      </c>
      <c r="G95" s="35">
        <v>0</v>
      </c>
      <c r="H95" s="35">
        <v>0</v>
      </c>
      <c r="I95" s="35">
        <v>0</v>
      </c>
      <c r="J95" s="35">
        <v>0</v>
      </c>
      <c r="K95" s="35">
        <v>0</v>
      </c>
      <c r="M95" s="4"/>
      <c r="N95" s="4"/>
      <c r="O95" s="4"/>
      <c r="P95" s="4"/>
      <c r="Q95" s="4"/>
      <c r="R95" s="5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" x14ac:dyDescent="0.2">
      <c r="A96" s="37" t="s">
        <v>396</v>
      </c>
      <c r="B96" s="35">
        <v>0</v>
      </c>
      <c r="C96" s="35">
        <v>0</v>
      </c>
      <c r="D96" s="35">
        <v>0</v>
      </c>
      <c r="E96" s="35">
        <v>0</v>
      </c>
      <c r="F96" s="35">
        <v>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M96" s="4"/>
      <c r="N96" s="4"/>
      <c r="O96" s="4"/>
      <c r="P96" s="4"/>
      <c r="Q96" s="4"/>
      <c r="R96" s="5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" x14ac:dyDescent="0.2">
      <c r="A97" s="37" t="s">
        <v>65</v>
      </c>
      <c r="B97" s="35">
        <v>0</v>
      </c>
      <c r="C97" s="35">
        <v>0</v>
      </c>
      <c r="D97" s="35">
        <v>0</v>
      </c>
      <c r="E97" s="35">
        <v>0</v>
      </c>
      <c r="F97" s="35">
        <v>0</v>
      </c>
      <c r="G97" s="35">
        <v>0</v>
      </c>
      <c r="H97" s="35">
        <v>0</v>
      </c>
      <c r="I97" s="35">
        <v>0</v>
      </c>
      <c r="J97" s="35">
        <v>0</v>
      </c>
      <c r="K97" s="35">
        <v>0</v>
      </c>
      <c r="M97" s="4"/>
      <c r="N97" s="4"/>
      <c r="O97" s="4"/>
      <c r="P97" s="4"/>
      <c r="Q97" s="4"/>
      <c r="R97" s="5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" x14ac:dyDescent="0.2">
      <c r="A98" s="37" t="s">
        <v>66</v>
      </c>
      <c r="B98" s="35">
        <v>0</v>
      </c>
      <c r="C98" s="35">
        <v>0</v>
      </c>
      <c r="D98" s="35">
        <v>0</v>
      </c>
      <c r="E98" s="35">
        <v>0</v>
      </c>
      <c r="F98" s="35">
        <v>0</v>
      </c>
      <c r="G98" s="35">
        <v>0</v>
      </c>
      <c r="H98" s="35">
        <v>0</v>
      </c>
      <c r="I98" s="35">
        <v>0</v>
      </c>
      <c r="J98" s="35">
        <v>0</v>
      </c>
      <c r="K98" s="35">
        <v>0</v>
      </c>
      <c r="M98" s="4"/>
      <c r="N98" s="4"/>
      <c r="O98" s="4"/>
      <c r="P98" s="4"/>
      <c r="Q98" s="4"/>
      <c r="R98" s="5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" x14ac:dyDescent="0.2">
      <c r="A99" s="37" t="s">
        <v>67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M99" s="4"/>
      <c r="N99" s="4"/>
      <c r="O99" s="4"/>
      <c r="P99" s="4"/>
      <c r="Q99" s="4"/>
      <c r="R99" s="5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" x14ac:dyDescent="0.2">
      <c r="A100" s="37" t="s">
        <v>68</v>
      </c>
      <c r="B100" s="35">
        <v>0</v>
      </c>
      <c r="C100" s="35">
        <v>0</v>
      </c>
      <c r="D100" s="35">
        <v>0</v>
      </c>
      <c r="E100" s="35">
        <v>0</v>
      </c>
      <c r="F100" s="35">
        <v>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M100" s="4"/>
      <c r="N100" s="4"/>
      <c r="O100" s="4"/>
      <c r="P100" s="4"/>
      <c r="Q100" s="4"/>
      <c r="R100" s="5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" x14ac:dyDescent="0.2">
      <c r="A101" s="37" t="s">
        <v>69</v>
      </c>
      <c r="B101" s="35">
        <v>0</v>
      </c>
      <c r="C101" s="35">
        <v>0</v>
      </c>
      <c r="D101" s="35">
        <v>0</v>
      </c>
      <c r="E101" s="35">
        <v>0</v>
      </c>
      <c r="F101" s="35">
        <v>0</v>
      </c>
      <c r="G101" s="35">
        <v>0</v>
      </c>
      <c r="H101" s="35">
        <v>0</v>
      </c>
      <c r="I101" s="35">
        <v>0</v>
      </c>
      <c r="J101" s="35">
        <v>0</v>
      </c>
      <c r="K101" s="35">
        <v>0</v>
      </c>
      <c r="M101" s="4"/>
      <c r="N101" s="4"/>
      <c r="O101" s="4"/>
      <c r="P101" s="4"/>
      <c r="Q101" s="4"/>
      <c r="R101" s="5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" x14ac:dyDescent="0.2">
      <c r="A102" s="37" t="s">
        <v>70</v>
      </c>
      <c r="B102" s="35">
        <v>0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M102" s="4"/>
      <c r="N102" s="4"/>
      <c r="O102" s="4"/>
      <c r="P102" s="4"/>
      <c r="Q102" s="4"/>
      <c r="R102" s="5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" x14ac:dyDescent="0.2">
      <c r="A103" s="37" t="s">
        <v>252</v>
      </c>
      <c r="B103" s="35">
        <v>0</v>
      </c>
      <c r="C103" s="35">
        <v>0</v>
      </c>
      <c r="D103" s="35">
        <v>0</v>
      </c>
      <c r="E103" s="35">
        <v>0</v>
      </c>
      <c r="F103" s="35">
        <v>0</v>
      </c>
      <c r="G103" s="35">
        <v>0</v>
      </c>
      <c r="H103" s="35">
        <v>0</v>
      </c>
      <c r="I103" s="35">
        <v>0</v>
      </c>
      <c r="J103" s="35">
        <v>0</v>
      </c>
      <c r="K103" s="35">
        <v>0</v>
      </c>
      <c r="M103" s="4"/>
      <c r="N103" s="4"/>
      <c r="O103" s="4"/>
      <c r="P103" s="4"/>
      <c r="Q103" s="4"/>
      <c r="R103" s="5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" x14ac:dyDescent="0.2">
      <c r="A104" s="37" t="s">
        <v>71</v>
      </c>
      <c r="B104" s="35">
        <v>0</v>
      </c>
      <c r="C104" s="35">
        <v>0</v>
      </c>
      <c r="D104" s="35">
        <v>0</v>
      </c>
      <c r="E104" s="35">
        <v>0</v>
      </c>
      <c r="F104" s="35">
        <v>0</v>
      </c>
      <c r="G104" s="35">
        <v>0</v>
      </c>
      <c r="H104" s="35">
        <v>0</v>
      </c>
      <c r="I104" s="35">
        <v>0</v>
      </c>
      <c r="J104" s="35">
        <v>0</v>
      </c>
      <c r="K104" s="35">
        <v>0</v>
      </c>
      <c r="M104" s="4"/>
      <c r="N104" s="4"/>
      <c r="O104" s="4"/>
      <c r="P104" s="4"/>
      <c r="Q104" s="4"/>
      <c r="R104" s="5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" x14ac:dyDescent="0.2">
      <c r="A105" s="37" t="s">
        <v>72</v>
      </c>
      <c r="B105" s="35">
        <v>0</v>
      </c>
      <c r="C105" s="35">
        <v>0</v>
      </c>
      <c r="D105" s="35">
        <v>0</v>
      </c>
      <c r="E105" s="35">
        <v>0</v>
      </c>
      <c r="F105" s="35">
        <v>0</v>
      </c>
      <c r="G105" s="35">
        <v>0</v>
      </c>
      <c r="H105" s="35">
        <v>0</v>
      </c>
      <c r="I105" s="35">
        <v>0</v>
      </c>
      <c r="J105" s="35">
        <v>0</v>
      </c>
      <c r="K105" s="35">
        <v>0</v>
      </c>
      <c r="M105" s="4"/>
      <c r="N105" s="4"/>
      <c r="O105" s="4"/>
      <c r="P105" s="4"/>
      <c r="Q105" s="4"/>
      <c r="R105" s="5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" x14ac:dyDescent="0.2">
      <c r="A106" s="37" t="s">
        <v>73</v>
      </c>
      <c r="B106" s="35">
        <v>0</v>
      </c>
      <c r="C106" s="35">
        <v>0</v>
      </c>
      <c r="D106" s="35">
        <v>0</v>
      </c>
      <c r="E106" s="35">
        <v>0</v>
      </c>
      <c r="F106" s="35">
        <v>0</v>
      </c>
      <c r="G106" s="35">
        <v>0</v>
      </c>
      <c r="H106" s="35">
        <v>0</v>
      </c>
      <c r="I106" s="35">
        <v>0</v>
      </c>
      <c r="J106" s="35">
        <v>0</v>
      </c>
      <c r="K106" s="35">
        <v>0</v>
      </c>
      <c r="M106" s="4"/>
      <c r="N106" s="4"/>
      <c r="O106" s="4"/>
      <c r="P106" s="4"/>
      <c r="Q106" s="4"/>
      <c r="R106" s="5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" x14ac:dyDescent="0.2">
      <c r="A107" s="37" t="s">
        <v>74</v>
      </c>
      <c r="B107" s="35">
        <v>0</v>
      </c>
      <c r="C107" s="35">
        <v>0</v>
      </c>
      <c r="D107" s="35">
        <v>0</v>
      </c>
      <c r="E107" s="35">
        <v>0</v>
      </c>
      <c r="F107" s="35">
        <v>0</v>
      </c>
      <c r="G107" s="35">
        <v>0</v>
      </c>
      <c r="H107" s="35">
        <v>0</v>
      </c>
      <c r="I107" s="35">
        <v>0</v>
      </c>
      <c r="J107" s="35">
        <v>0</v>
      </c>
      <c r="K107" s="35">
        <v>0</v>
      </c>
      <c r="M107" s="4"/>
      <c r="N107" s="4"/>
      <c r="O107" s="4"/>
      <c r="P107" s="4"/>
      <c r="Q107" s="4"/>
      <c r="R107" s="5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" x14ac:dyDescent="0.2">
      <c r="A108" s="37" t="s">
        <v>75</v>
      </c>
      <c r="B108" s="35">
        <v>0</v>
      </c>
      <c r="C108" s="35">
        <v>0</v>
      </c>
      <c r="D108" s="35">
        <v>0</v>
      </c>
      <c r="E108" s="35">
        <v>0</v>
      </c>
      <c r="F108" s="35">
        <v>0</v>
      </c>
      <c r="G108" s="35">
        <v>0</v>
      </c>
      <c r="H108" s="35">
        <v>0</v>
      </c>
      <c r="I108" s="35">
        <v>0</v>
      </c>
      <c r="J108" s="35">
        <v>0</v>
      </c>
      <c r="K108" s="35">
        <v>0</v>
      </c>
      <c r="M108" s="4"/>
      <c r="N108" s="4"/>
      <c r="O108" s="4"/>
      <c r="P108" s="4"/>
      <c r="Q108" s="4"/>
      <c r="R108" s="5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" x14ac:dyDescent="0.2">
      <c r="A109" s="37" t="s">
        <v>253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M109" s="4"/>
      <c r="N109" s="4"/>
      <c r="O109" s="4"/>
      <c r="P109" s="4"/>
      <c r="Q109" s="4"/>
      <c r="R109" s="5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" x14ac:dyDescent="0.2">
      <c r="A110" s="37" t="s">
        <v>76</v>
      </c>
      <c r="B110" s="35">
        <v>0</v>
      </c>
      <c r="C110" s="35">
        <v>0</v>
      </c>
      <c r="D110" s="35">
        <v>0</v>
      </c>
      <c r="E110" s="35">
        <v>0</v>
      </c>
      <c r="F110" s="35">
        <v>0</v>
      </c>
      <c r="G110" s="35">
        <v>0</v>
      </c>
      <c r="H110" s="35">
        <v>0</v>
      </c>
      <c r="I110" s="35">
        <v>0</v>
      </c>
      <c r="J110" s="35">
        <v>0</v>
      </c>
      <c r="K110" s="35">
        <v>0</v>
      </c>
      <c r="M110" s="4"/>
      <c r="N110" s="4"/>
      <c r="O110" s="4"/>
      <c r="P110" s="4"/>
      <c r="Q110" s="4"/>
      <c r="R110" s="5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" x14ac:dyDescent="0.2">
      <c r="A111" s="37" t="s">
        <v>77</v>
      </c>
      <c r="B111" s="35">
        <v>1</v>
      </c>
      <c r="C111" s="35">
        <v>0</v>
      </c>
      <c r="D111" s="35">
        <v>0</v>
      </c>
      <c r="E111" s="35">
        <v>0</v>
      </c>
      <c r="F111" s="35">
        <v>0</v>
      </c>
      <c r="G111" s="35">
        <v>0</v>
      </c>
      <c r="H111" s="35">
        <v>0</v>
      </c>
      <c r="I111" s="35">
        <v>0</v>
      </c>
      <c r="J111" s="35">
        <v>0</v>
      </c>
      <c r="K111" s="35">
        <v>0</v>
      </c>
      <c r="M111" s="4"/>
      <c r="N111" s="4"/>
      <c r="O111" s="4"/>
      <c r="P111" s="4"/>
      <c r="Q111" s="4"/>
      <c r="R111" s="5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" x14ac:dyDescent="0.2">
      <c r="A112" s="37" t="s">
        <v>78</v>
      </c>
      <c r="B112" s="35">
        <v>0</v>
      </c>
      <c r="C112" s="35">
        <v>0</v>
      </c>
      <c r="D112" s="35">
        <v>0</v>
      </c>
      <c r="E112" s="35">
        <v>0</v>
      </c>
      <c r="F112" s="35">
        <v>0</v>
      </c>
      <c r="G112" s="35">
        <v>0</v>
      </c>
      <c r="H112" s="35">
        <v>0</v>
      </c>
      <c r="I112" s="35">
        <v>0</v>
      </c>
      <c r="J112" s="35">
        <v>0</v>
      </c>
      <c r="K112" s="35">
        <v>0</v>
      </c>
      <c r="M112" s="4"/>
      <c r="N112" s="4"/>
      <c r="O112" s="4"/>
      <c r="P112" s="4"/>
      <c r="Q112" s="4"/>
      <c r="R112" s="5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" x14ac:dyDescent="0.2">
      <c r="A113" s="37" t="s">
        <v>79</v>
      </c>
      <c r="B113" s="35">
        <v>1</v>
      </c>
      <c r="C113" s="35">
        <v>0</v>
      </c>
      <c r="D113" s="35">
        <v>0</v>
      </c>
      <c r="E113" s="35">
        <v>0</v>
      </c>
      <c r="F113" s="35">
        <v>0</v>
      </c>
      <c r="G113" s="35">
        <v>0</v>
      </c>
      <c r="H113" s="35">
        <v>0</v>
      </c>
      <c r="I113" s="35">
        <v>0</v>
      </c>
      <c r="J113" s="35">
        <v>0</v>
      </c>
      <c r="K113" s="35">
        <v>0</v>
      </c>
      <c r="M113" s="4"/>
      <c r="N113" s="4"/>
      <c r="O113" s="4"/>
      <c r="P113" s="4"/>
      <c r="Q113" s="4"/>
      <c r="R113" s="5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" x14ac:dyDescent="0.25">
      <c r="A114" s="37" t="s">
        <v>80</v>
      </c>
      <c r="B114" s="35">
        <v>8</v>
      </c>
      <c r="C114" s="35">
        <v>0</v>
      </c>
      <c r="D114" s="35">
        <v>0</v>
      </c>
      <c r="E114" s="35">
        <v>0</v>
      </c>
      <c r="F114" s="35">
        <v>0</v>
      </c>
      <c r="G114" s="35">
        <v>0</v>
      </c>
      <c r="H114" s="35">
        <v>0</v>
      </c>
      <c r="I114" s="35">
        <v>1</v>
      </c>
      <c r="J114" s="35">
        <v>0</v>
      </c>
      <c r="K114" s="36">
        <v>0</v>
      </c>
      <c r="L114" s="4"/>
      <c r="M114" s="4"/>
      <c r="N114" s="4"/>
      <c r="O114" s="4"/>
      <c r="P114" s="4"/>
      <c r="Q114" s="4"/>
      <c r="R114" s="5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" x14ac:dyDescent="0.25">
      <c r="A115" s="37" t="s">
        <v>81</v>
      </c>
      <c r="B115" s="35">
        <v>0</v>
      </c>
      <c r="C115" s="35">
        <v>0</v>
      </c>
      <c r="D115" s="35">
        <v>0</v>
      </c>
      <c r="E115" s="35">
        <v>0</v>
      </c>
      <c r="F115" s="35">
        <v>0</v>
      </c>
      <c r="G115" s="35">
        <v>0</v>
      </c>
      <c r="H115" s="35">
        <v>0</v>
      </c>
      <c r="I115" s="35">
        <v>0</v>
      </c>
      <c r="J115" s="35">
        <v>0</v>
      </c>
      <c r="K115" s="36">
        <v>0</v>
      </c>
      <c r="L115" s="64"/>
      <c r="M115" s="4"/>
      <c r="N115" s="4"/>
      <c r="O115" s="4"/>
      <c r="P115" s="4"/>
      <c r="Q115" s="4"/>
      <c r="R115" s="5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" x14ac:dyDescent="0.25">
      <c r="A116" s="37" t="s">
        <v>82</v>
      </c>
      <c r="B116" s="35">
        <v>0</v>
      </c>
      <c r="C116" s="35">
        <v>0</v>
      </c>
      <c r="D116" s="35">
        <v>0</v>
      </c>
      <c r="E116" s="35">
        <v>0</v>
      </c>
      <c r="F116" s="35">
        <v>0</v>
      </c>
      <c r="G116" s="35">
        <v>0</v>
      </c>
      <c r="H116" s="35">
        <v>0</v>
      </c>
      <c r="I116" s="35">
        <v>0</v>
      </c>
      <c r="J116" s="35">
        <v>0</v>
      </c>
      <c r="K116" s="36">
        <v>0</v>
      </c>
      <c r="M116" s="4"/>
      <c r="N116" s="4"/>
      <c r="O116" s="4"/>
      <c r="P116" s="4"/>
      <c r="Q116" s="4"/>
      <c r="R116" s="5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" x14ac:dyDescent="0.2">
      <c r="A117" s="37" t="s">
        <v>83</v>
      </c>
      <c r="B117" s="35">
        <v>0</v>
      </c>
      <c r="C117" s="35">
        <v>0</v>
      </c>
      <c r="D117" s="35">
        <v>0</v>
      </c>
      <c r="E117" s="35">
        <v>0</v>
      </c>
      <c r="F117" s="35">
        <v>0</v>
      </c>
      <c r="G117" s="35">
        <v>0</v>
      </c>
      <c r="H117" s="35">
        <v>0</v>
      </c>
      <c r="I117" s="35">
        <v>0</v>
      </c>
      <c r="J117" s="35">
        <v>0</v>
      </c>
      <c r="K117" s="35">
        <v>0</v>
      </c>
      <c r="M117" s="4"/>
      <c r="N117" s="4"/>
      <c r="O117" s="4"/>
      <c r="P117" s="4"/>
      <c r="Q117" s="4"/>
      <c r="R117" s="5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" x14ac:dyDescent="0.2">
      <c r="A118" s="37" t="s">
        <v>84</v>
      </c>
      <c r="B118" s="35">
        <v>0</v>
      </c>
      <c r="C118" s="35">
        <v>0</v>
      </c>
      <c r="D118" s="35">
        <v>0</v>
      </c>
      <c r="E118" s="35">
        <v>0</v>
      </c>
      <c r="F118" s="35">
        <v>0</v>
      </c>
      <c r="G118" s="35">
        <v>0</v>
      </c>
      <c r="H118" s="35">
        <v>0</v>
      </c>
      <c r="I118" s="35">
        <v>0</v>
      </c>
      <c r="J118" s="35">
        <v>0</v>
      </c>
      <c r="K118" s="35">
        <v>0</v>
      </c>
      <c r="M118" s="4"/>
      <c r="N118" s="4"/>
      <c r="O118" s="4"/>
      <c r="P118" s="4"/>
      <c r="Q118" s="4"/>
      <c r="R118" s="5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5" x14ac:dyDescent="0.2">
      <c r="A119" s="37" t="s">
        <v>397</v>
      </c>
      <c r="B119" s="35">
        <v>0</v>
      </c>
      <c r="C119" s="35">
        <v>0</v>
      </c>
      <c r="D119" s="35">
        <v>0</v>
      </c>
      <c r="E119" s="35">
        <v>0</v>
      </c>
      <c r="F119" s="35">
        <v>0</v>
      </c>
      <c r="G119" s="35">
        <v>0</v>
      </c>
      <c r="H119" s="35">
        <v>0</v>
      </c>
      <c r="I119" s="35">
        <v>0</v>
      </c>
      <c r="J119" s="35">
        <v>0</v>
      </c>
      <c r="K119" s="35">
        <v>0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5" x14ac:dyDescent="0.2">
      <c r="A120" s="37" t="s">
        <v>85</v>
      </c>
      <c r="B120" s="35">
        <v>0</v>
      </c>
      <c r="C120" s="35">
        <v>0</v>
      </c>
      <c r="D120" s="35">
        <v>0</v>
      </c>
      <c r="E120" s="35">
        <v>0</v>
      </c>
      <c r="F120" s="35">
        <v>0</v>
      </c>
      <c r="G120" s="35">
        <v>0</v>
      </c>
      <c r="H120" s="35">
        <v>0</v>
      </c>
      <c r="I120" s="35">
        <v>0</v>
      </c>
      <c r="J120" s="35">
        <v>0</v>
      </c>
      <c r="K120" s="35">
        <v>0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5" x14ac:dyDescent="0.25">
      <c r="A121" s="37" t="s">
        <v>86</v>
      </c>
      <c r="B121" s="35">
        <v>1</v>
      </c>
      <c r="C121" s="35">
        <v>0</v>
      </c>
      <c r="D121" s="35">
        <v>0</v>
      </c>
      <c r="E121" s="35">
        <v>0</v>
      </c>
      <c r="F121" s="35">
        <v>0</v>
      </c>
      <c r="G121" s="35">
        <v>0</v>
      </c>
      <c r="H121" s="35">
        <v>0</v>
      </c>
      <c r="I121" s="35">
        <v>1</v>
      </c>
      <c r="J121" s="35">
        <v>0</v>
      </c>
      <c r="K121" s="36">
        <v>0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5" x14ac:dyDescent="0.2">
      <c r="A122" s="37" t="s">
        <v>87</v>
      </c>
      <c r="B122" s="35">
        <v>0</v>
      </c>
      <c r="C122" s="35">
        <v>0</v>
      </c>
      <c r="D122" s="35">
        <v>0</v>
      </c>
      <c r="E122" s="35">
        <v>0</v>
      </c>
      <c r="F122" s="35">
        <v>0</v>
      </c>
      <c r="G122" s="35">
        <v>0</v>
      </c>
      <c r="H122" s="35">
        <v>0</v>
      </c>
      <c r="I122" s="35">
        <v>0</v>
      </c>
      <c r="J122" s="35">
        <v>0</v>
      </c>
      <c r="K122" s="35">
        <v>0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ht="15" x14ac:dyDescent="0.2">
      <c r="A123" s="37" t="s">
        <v>88</v>
      </c>
      <c r="B123" s="35">
        <v>0</v>
      </c>
      <c r="C123" s="35">
        <v>0</v>
      </c>
      <c r="D123" s="35">
        <v>0</v>
      </c>
      <c r="E123" s="35">
        <v>0</v>
      </c>
      <c r="F123" s="35">
        <v>0</v>
      </c>
      <c r="G123" s="35">
        <v>0</v>
      </c>
      <c r="H123" s="35">
        <v>0</v>
      </c>
      <c r="I123" s="35">
        <v>0</v>
      </c>
      <c r="J123" s="35">
        <v>0</v>
      </c>
      <c r="K123" s="35">
        <v>0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5" x14ac:dyDescent="0.2">
      <c r="A124" s="37" t="s">
        <v>89</v>
      </c>
      <c r="B124" s="35">
        <v>0</v>
      </c>
      <c r="C124" s="35">
        <v>0</v>
      </c>
      <c r="D124" s="35">
        <v>0</v>
      </c>
      <c r="E124" s="35">
        <v>0</v>
      </c>
      <c r="F124" s="35">
        <v>0</v>
      </c>
      <c r="G124" s="35">
        <v>0</v>
      </c>
      <c r="H124" s="35">
        <v>0</v>
      </c>
      <c r="I124" s="35">
        <v>0</v>
      </c>
      <c r="J124" s="35">
        <v>0</v>
      </c>
      <c r="K124" s="35">
        <v>0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ht="15" x14ac:dyDescent="0.2">
      <c r="A125" s="37" t="s">
        <v>90</v>
      </c>
      <c r="B125" s="35">
        <v>0</v>
      </c>
      <c r="C125" s="35">
        <v>0</v>
      </c>
      <c r="D125" s="35">
        <v>0</v>
      </c>
      <c r="E125" s="35">
        <v>0</v>
      </c>
      <c r="F125" s="35">
        <v>0</v>
      </c>
      <c r="G125" s="35">
        <v>0</v>
      </c>
      <c r="H125" s="35">
        <v>0</v>
      </c>
      <c r="I125" s="35">
        <v>0</v>
      </c>
      <c r="J125" s="35">
        <v>0</v>
      </c>
      <c r="K125" s="35">
        <v>0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5" x14ac:dyDescent="0.2">
      <c r="A126" s="37" t="s">
        <v>91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5" x14ac:dyDescent="0.2">
      <c r="A127" s="37" t="s">
        <v>92</v>
      </c>
      <c r="B127" s="35">
        <v>0</v>
      </c>
      <c r="C127" s="35">
        <v>0</v>
      </c>
      <c r="D127" s="35">
        <v>0</v>
      </c>
      <c r="E127" s="35">
        <v>0</v>
      </c>
      <c r="F127" s="35">
        <v>0</v>
      </c>
      <c r="G127" s="35">
        <v>0</v>
      </c>
      <c r="H127" s="35">
        <v>0</v>
      </c>
      <c r="I127" s="35">
        <v>0</v>
      </c>
      <c r="J127" s="35">
        <v>0</v>
      </c>
      <c r="K127" s="35">
        <v>0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5" x14ac:dyDescent="0.2">
      <c r="A128" s="37" t="s">
        <v>93</v>
      </c>
      <c r="B128" s="35">
        <v>0</v>
      </c>
      <c r="C128" s="35">
        <v>0</v>
      </c>
      <c r="D128" s="35">
        <v>0</v>
      </c>
      <c r="E128" s="35">
        <v>0</v>
      </c>
      <c r="F128" s="35">
        <v>0</v>
      </c>
      <c r="G128" s="35">
        <v>0</v>
      </c>
      <c r="H128" s="35">
        <v>0</v>
      </c>
      <c r="I128" s="35">
        <v>0</v>
      </c>
      <c r="J128" s="35">
        <v>0</v>
      </c>
      <c r="K128" s="35">
        <v>0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5" x14ac:dyDescent="0.25">
      <c r="A129" s="37" t="s">
        <v>94</v>
      </c>
      <c r="B129" s="35">
        <v>0</v>
      </c>
      <c r="C129" s="35">
        <v>0</v>
      </c>
      <c r="D129" s="35">
        <v>0</v>
      </c>
      <c r="E129" s="35">
        <v>0</v>
      </c>
      <c r="F129" s="35">
        <v>0</v>
      </c>
      <c r="G129" s="35">
        <v>1</v>
      </c>
      <c r="H129" s="35">
        <v>0</v>
      </c>
      <c r="I129" s="35">
        <v>0</v>
      </c>
      <c r="J129" s="35">
        <v>0</v>
      </c>
      <c r="K129" s="36">
        <v>0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5" x14ac:dyDescent="0.2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5" x14ac:dyDescent="0.2">
      <c r="A131" s="221" t="s">
        <v>95</v>
      </c>
      <c r="B131" s="230" t="s">
        <v>2</v>
      </c>
      <c r="C131" s="231"/>
      <c r="D131" s="231"/>
      <c r="E131" s="231"/>
      <c r="F131" s="231"/>
      <c r="G131" s="231"/>
      <c r="H131" s="231"/>
      <c r="I131" s="231"/>
      <c r="J131" s="231"/>
      <c r="K131" s="232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30" x14ac:dyDescent="0.2">
      <c r="A132" s="222"/>
      <c r="B132" s="129" t="s">
        <v>5</v>
      </c>
      <c r="C132" s="130" t="s">
        <v>6</v>
      </c>
      <c r="D132" s="130" t="s">
        <v>7</v>
      </c>
      <c r="E132" s="131" t="s">
        <v>8</v>
      </c>
      <c r="F132" s="132" t="s">
        <v>9</v>
      </c>
      <c r="G132" s="132" t="s">
        <v>10</v>
      </c>
      <c r="H132" s="133" t="s">
        <v>11</v>
      </c>
      <c r="I132" s="133" t="s">
        <v>12</v>
      </c>
      <c r="J132" s="134" t="s">
        <v>13</v>
      </c>
      <c r="K132" s="135" t="s">
        <v>14</v>
      </c>
      <c r="M132" s="4"/>
      <c r="N132" s="4"/>
      <c r="O132" s="4"/>
      <c r="P132" s="4"/>
      <c r="Q132" s="4"/>
      <c r="R132" s="5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5" x14ac:dyDescent="0.2">
      <c r="A133" s="40" t="s">
        <v>96</v>
      </c>
      <c r="B133" s="35">
        <v>0</v>
      </c>
      <c r="C133" s="35">
        <v>0</v>
      </c>
      <c r="D133" s="35">
        <v>0</v>
      </c>
      <c r="E133" s="35">
        <v>0</v>
      </c>
      <c r="F133" s="35">
        <v>0</v>
      </c>
      <c r="G133" s="35">
        <v>0</v>
      </c>
      <c r="H133" s="35">
        <v>0</v>
      </c>
      <c r="I133" s="35">
        <v>0</v>
      </c>
      <c r="J133" s="35">
        <v>0</v>
      </c>
      <c r="K133" s="53">
        <v>0</v>
      </c>
      <c r="M133" s="4"/>
      <c r="N133" s="4"/>
      <c r="O133" s="4"/>
      <c r="P133" s="4"/>
      <c r="Q133" s="4"/>
      <c r="R133" s="5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5" x14ac:dyDescent="0.2">
      <c r="A134" s="37" t="s">
        <v>97</v>
      </c>
      <c r="B134" s="35">
        <v>0</v>
      </c>
      <c r="C134" s="35">
        <v>0</v>
      </c>
      <c r="D134" s="35">
        <v>0</v>
      </c>
      <c r="E134" s="35">
        <v>0</v>
      </c>
      <c r="F134" s="35">
        <v>0</v>
      </c>
      <c r="G134" s="35">
        <v>0</v>
      </c>
      <c r="H134" s="35">
        <v>0</v>
      </c>
      <c r="I134" s="35">
        <v>0</v>
      </c>
      <c r="J134" s="35">
        <v>0</v>
      </c>
      <c r="K134" s="53">
        <v>0</v>
      </c>
      <c r="M134" s="4"/>
      <c r="N134" s="4"/>
      <c r="O134" s="4"/>
      <c r="P134" s="4"/>
      <c r="Q134" s="4"/>
      <c r="R134" s="5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5" x14ac:dyDescent="0.2">
      <c r="A135" s="40" t="s">
        <v>98</v>
      </c>
      <c r="B135" s="35">
        <v>0</v>
      </c>
      <c r="C135" s="35">
        <v>0</v>
      </c>
      <c r="D135" s="35">
        <v>0</v>
      </c>
      <c r="E135" s="35">
        <v>0</v>
      </c>
      <c r="F135" s="35">
        <v>0</v>
      </c>
      <c r="G135" s="35">
        <v>0</v>
      </c>
      <c r="H135" s="35">
        <v>0</v>
      </c>
      <c r="I135" s="35">
        <v>0</v>
      </c>
      <c r="J135" s="35">
        <v>0</v>
      </c>
      <c r="K135" s="53">
        <v>0</v>
      </c>
      <c r="M135" s="4"/>
      <c r="N135" s="4"/>
      <c r="O135" s="4"/>
      <c r="P135" s="4"/>
      <c r="Q135" s="4"/>
      <c r="R135" s="5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5" x14ac:dyDescent="0.2">
      <c r="A136" s="40" t="s">
        <v>99</v>
      </c>
      <c r="B136" s="35">
        <v>0</v>
      </c>
      <c r="C136" s="35">
        <v>0</v>
      </c>
      <c r="D136" s="35">
        <v>0</v>
      </c>
      <c r="E136" s="35">
        <v>0</v>
      </c>
      <c r="F136" s="35">
        <v>0</v>
      </c>
      <c r="G136" s="35">
        <v>0</v>
      </c>
      <c r="H136" s="35">
        <v>0</v>
      </c>
      <c r="I136" s="35">
        <v>0</v>
      </c>
      <c r="J136" s="35">
        <v>0</v>
      </c>
      <c r="K136" s="53">
        <v>0</v>
      </c>
      <c r="M136" s="4"/>
      <c r="N136" s="4"/>
      <c r="O136" s="4"/>
      <c r="P136" s="4"/>
      <c r="Q136" s="4"/>
      <c r="R136" s="5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5" x14ac:dyDescent="0.2">
      <c r="A137" s="40" t="s">
        <v>251</v>
      </c>
      <c r="B137" s="35">
        <v>0</v>
      </c>
      <c r="C137" s="35">
        <v>0</v>
      </c>
      <c r="D137" s="35">
        <v>0</v>
      </c>
      <c r="E137" s="35">
        <v>0</v>
      </c>
      <c r="F137" s="35">
        <v>0</v>
      </c>
      <c r="G137" s="35">
        <v>0</v>
      </c>
      <c r="H137" s="35">
        <v>0</v>
      </c>
      <c r="I137" s="35">
        <v>0</v>
      </c>
      <c r="J137" s="35">
        <v>0</v>
      </c>
      <c r="K137" s="53">
        <v>0</v>
      </c>
      <c r="M137" s="4"/>
      <c r="N137" s="4"/>
      <c r="O137" s="4"/>
      <c r="P137" s="4"/>
      <c r="Q137" s="4"/>
      <c r="R137" s="5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5" x14ac:dyDescent="0.2">
      <c r="A138" s="37" t="s">
        <v>100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53">
        <v>0</v>
      </c>
      <c r="M138" s="4"/>
      <c r="N138" s="4"/>
      <c r="O138" s="4"/>
      <c r="P138" s="4"/>
      <c r="Q138" s="4"/>
      <c r="R138" s="5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5" x14ac:dyDescent="0.2">
      <c r="A139" s="40" t="s">
        <v>101</v>
      </c>
      <c r="B139" s="35">
        <v>0</v>
      </c>
      <c r="C139" s="35">
        <v>0</v>
      </c>
      <c r="D139" s="35">
        <v>0</v>
      </c>
      <c r="E139" s="35">
        <v>0</v>
      </c>
      <c r="F139" s="35">
        <v>0</v>
      </c>
      <c r="G139" s="35">
        <v>0</v>
      </c>
      <c r="H139" s="35">
        <v>0</v>
      </c>
      <c r="I139" s="35">
        <v>0</v>
      </c>
      <c r="J139" s="35">
        <v>0</v>
      </c>
      <c r="K139" s="53">
        <v>0</v>
      </c>
      <c r="M139" s="4"/>
      <c r="N139" s="4"/>
      <c r="O139" s="4"/>
      <c r="P139" s="4"/>
      <c r="Q139" s="4"/>
      <c r="R139" s="5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5" x14ac:dyDescent="0.2">
      <c r="A140" s="40" t="s">
        <v>102</v>
      </c>
      <c r="B140" s="35">
        <v>0</v>
      </c>
      <c r="C140" s="35">
        <v>0</v>
      </c>
      <c r="D140" s="35">
        <v>0</v>
      </c>
      <c r="E140" s="35">
        <v>0</v>
      </c>
      <c r="F140" s="35">
        <v>0</v>
      </c>
      <c r="G140" s="35">
        <v>0</v>
      </c>
      <c r="H140" s="35">
        <v>0</v>
      </c>
      <c r="I140" s="35">
        <v>0</v>
      </c>
      <c r="J140" s="35">
        <v>0</v>
      </c>
      <c r="K140" s="53">
        <v>0</v>
      </c>
      <c r="M140" s="4"/>
      <c r="N140" s="4"/>
      <c r="O140" s="4"/>
      <c r="P140" s="4"/>
      <c r="Q140" s="4"/>
      <c r="R140" s="5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5" x14ac:dyDescent="0.2">
      <c r="A141" s="37" t="s">
        <v>103</v>
      </c>
      <c r="B141" s="35">
        <v>0</v>
      </c>
      <c r="C141" s="35">
        <v>0</v>
      </c>
      <c r="D141" s="35">
        <v>0</v>
      </c>
      <c r="E141" s="35">
        <v>0</v>
      </c>
      <c r="F141" s="35">
        <v>0</v>
      </c>
      <c r="G141" s="35">
        <v>0</v>
      </c>
      <c r="H141" s="35">
        <v>0</v>
      </c>
      <c r="I141" s="35">
        <v>0</v>
      </c>
      <c r="J141" s="35">
        <v>0</v>
      </c>
      <c r="K141" s="53">
        <v>0</v>
      </c>
      <c r="M141" s="4"/>
      <c r="N141" s="4"/>
      <c r="O141" s="4"/>
      <c r="P141" s="4"/>
      <c r="Q141" s="4"/>
      <c r="R141" s="5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5" x14ac:dyDescent="0.2">
      <c r="A142" s="40" t="s">
        <v>104</v>
      </c>
      <c r="B142" s="35">
        <v>0</v>
      </c>
      <c r="C142" s="35">
        <v>0</v>
      </c>
      <c r="D142" s="35">
        <v>0</v>
      </c>
      <c r="E142" s="35">
        <v>0</v>
      </c>
      <c r="F142" s="35">
        <v>0</v>
      </c>
      <c r="G142" s="35">
        <v>0</v>
      </c>
      <c r="H142" s="35">
        <v>0</v>
      </c>
      <c r="I142" s="35">
        <v>0</v>
      </c>
      <c r="J142" s="35">
        <v>0</v>
      </c>
      <c r="K142" s="53">
        <v>0</v>
      </c>
      <c r="M142" s="4"/>
      <c r="N142" s="4"/>
      <c r="O142" s="4"/>
      <c r="P142" s="4"/>
      <c r="Q142" s="4"/>
      <c r="R142" s="5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5" x14ac:dyDescent="0.2">
      <c r="A143" s="40" t="s">
        <v>105</v>
      </c>
      <c r="B143" s="35">
        <v>2</v>
      </c>
      <c r="C143" s="35">
        <v>0</v>
      </c>
      <c r="D143" s="35">
        <v>0</v>
      </c>
      <c r="E143" s="35">
        <v>0</v>
      </c>
      <c r="F143" s="35">
        <v>0</v>
      </c>
      <c r="G143" s="35">
        <v>0</v>
      </c>
      <c r="H143" s="35">
        <v>0</v>
      </c>
      <c r="I143" s="35">
        <v>0</v>
      </c>
      <c r="J143" s="35">
        <v>0</v>
      </c>
      <c r="K143" s="53">
        <v>0</v>
      </c>
      <c r="M143" s="4"/>
      <c r="N143" s="4"/>
      <c r="O143" s="4"/>
      <c r="P143" s="4"/>
      <c r="Q143" s="4"/>
      <c r="R143" s="5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5" x14ac:dyDescent="0.2">
      <c r="A144" s="39" t="s">
        <v>398</v>
      </c>
      <c r="B144" s="35">
        <v>137</v>
      </c>
      <c r="C144" s="35">
        <v>10</v>
      </c>
      <c r="D144" s="35">
        <v>43</v>
      </c>
      <c r="E144" s="35">
        <v>0</v>
      </c>
      <c r="F144" s="35">
        <v>5</v>
      </c>
      <c r="G144" s="35">
        <v>127</v>
      </c>
      <c r="H144" s="35">
        <v>0</v>
      </c>
      <c r="I144" s="35">
        <v>20</v>
      </c>
      <c r="J144" s="35">
        <v>5</v>
      </c>
      <c r="K144" s="53">
        <v>0</v>
      </c>
      <c r="M144" s="4"/>
      <c r="N144" s="4"/>
      <c r="O144" s="4"/>
      <c r="P144" s="4"/>
      <c r="Q144" s="4"/>
      <c r="R144" s="5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5" x14ac:dyDescent="0.2">
      <c r="A145" s="39" t="s">
        <v>106</v>
      </c>
      <c r="B145" s="35">
        <v>0</v>
      </c>
      <c r="C145" s="35">
        <v>0</v>
      </c>
      <c r="D145" s="35">
        <v>0</v>
      </c>
      <c r="E145" s="35">
        <v>0</v>
      </c>
      <c r="F145" s="35">
        <v>0</v>
      </c>
      <c r="G145" s="35">
        <v>0</v>
      </c>
      <c r="H145" s="35">
        <v>0</v>
      </c>
      <c r="I145" s="35">
        <v>0</v>
      </c>
      <c r="J145" s="35">
        <v>0</v>
      </c>
      <c r="K145" s="53">
        <v>0</v>
      </c>
      <c r="M145" s="4"/>
      <c r="N145" s="4"/>
      <c r="O145" s="4"/>
      <c r="P145" s="4"/>
      <c r="Q145" s="4"/>
      <c r="R145" s="5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5" x14ac:dyDescent="0.2">
      <c r="A146" s="40" t="s">
        <v>107</v>
      </c>
      <c r="B146" s="35">
        <v>0</v>
      </c>
      <c r="C146" s="35">
        <v>0</v>
      </c>
      <c r="D146" s="35">
        <v>0</v>
      </c>
      <c r="E146" s="35">
        <v>0</v>
      </c>
      <c r="F146" s="35">
        <v>0</v>
      </c>
      <c r="G146" s="35">
        <v>0</v>
      </c>
      <c r="H146" s="35">
        <v>0</v>
      </c>
      <c r="I146" s="35">
        <v>0</v>
      </c>
      <c r="J146" s="35">
        <v>0</v>
      </c>
      <c r="K146" s="53">
        <v>0</v>
      </c>
      <c r="M146" s="4"/>
      <c r="N146" s="4"/>
      <c r="O146" s="4"/>
      <c r="P146" s="4"/>
      <c r="Q146" s="4"/>
      <c r="R146" s="5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5" x14ac:dyDescent="0.2">
      <c r="A147" s="40" t="s">
        <v>108</v>
      </c>
      <c r="B147" s="35">
        <v>0</v>
      </c>
      <c r="C147" s="35">
        <v>0</v>
      </c>
      <c r="D147" s="35">
        <v>0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53">
        <v>0</v>
      </c>
      <c r="M147" s="4"/>
      <c r="N147" s="4"/>
      <c r="O147" s="4"/>
      <c r="P147" s="4"/>
      <c r="Q147" s="4"/>
      <c r="R147" s="5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5" x14ac:dyDescent="0.2">
      <c r="A148" s="40" t="s">
        <v>109</v>
      </c>
      <c r="B148" s="35">
        <v>0</v>
      </c>
      <c r="C148" s="35">
        <v>0</v>
      </c>
      <c r="D148" s="35">
        <v>0</v>
      </c>
      <c r="E148" s="35">
        <v>0</v>
      </c>
      <c r="F148" s="35">
        <v>0</v>
      </c>
      <c r="G148" s="35">
        <v>0</v>
      </c>
      <c r="H148" s="35">
        <v>0</v>
      </c>
      <c r="I148" s="35">
        <v>0</v>
      </c>
      <c r="J148" s="35">
        <v>0</v>
      </c>
      <c r="K148" s="53">
        <v>0</v>
      </c>
      <c r="M148" s="4"/>
      <c r="N148" s="4"/>
      <c r="O148" s="4"/>
      <c r="P148" s="4"/>
      <c r="Q148" s="4"/>
      <c r="R148" s="5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5" x14ac:dyDescent="0.2">
      <c r="A149" s="40" t="s">
        <v>110</v>
      </c>
      <c r="B149" s="35">
        <v>0</v>
      </c>
      <c r="C149" s="35">
        <v>0</v>
      </c>
      <c r="D149" s="35">
        <v>0</v>
      </c>
      <c r="E149" s="35">
        <v>0</v>
      </c>
      <c r="F149" s="35">
        <v>0</v>
      </c>
      <c r="G149" s="35">
        <v>0</v>
      </c>
      <c r="H149" s="35">
        <v>0</v>
      </c>
      <c r="I149" s="35">
        <v>0</v>
      </c>
      <c r="J149" s="35">
        <v>0</v>
      </c>
      <c r="K149" s="53">
        <v>0</v>
      </c>
      <c r="M149" s="4"/>
      <c r="N149" s="4"/>
      <c r="O149" s="4"/>
      <c r="P149" s="4"/>
      <c r="Q149" s="4"/>
      <c r="R149" s="5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ht="15" x14ac:dyDescent="0.2">
      <c r="A150" s="40" t="s">
        <v>111</v>
      </c>
      <c r="B150" s="35">
        <v>0</v>
      </c>
      <c r="C150" s="35">
        <v>0</v>
      </c>
      <c r="D150" s="35">
        <v>1</v>
      </c>
      <c r="E150" s="35">
        <v>0</v>
      </c>
      <c r="F150" s="35">
        <v>0</v>
      </c>
      <c r="G150" s="35">
        <v>1</v>
      </c>
      <c r="H150" s="35">
        <v>0</v>
      </c>
      <c r="I150" s="35">
        <v>1</v>
      </c>
      <c r="J150" s="35">
        <v>0</v>
      </c>
      <c r="K150" s="53">
        <v>0</v>
      </c>
      <c r="M150" s="4"/>
      <c r="N150" s="4"/>
      <c r="O150" s="4"/>
      <c r="P150" s="4"/>
      <c r="Q150" s="4"/>
      <c r="R150" s="5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5" x14ac:dyDescent="0.2">
      <c r="A151" s="40" t="s">
        <v>112</v>
      </c>
      <c r="B151" s="35">
        <v>0</v>
      </c>
      <c r="C151" s="35">
        <v>0</v>
      </c>
      <c r="D151" s="35">
        <v>0</v>
      </c>
      <c r="E151" s="35">
        <v>0</v>
      </c>
      <c r="F151" s="35">
        <v>0</v>
      </c>
      <c r="G151" s="35">
        <v>0</v>
      </c>
      <c r="H151" s="35">
        <v>0</v>
      </c>
      <c r="I151" s="35">
        <v>0</v>
      </c>
      <c r="J151" s="35">
        <v>0</v>
      </c>
      <c r="K151" s="53">
        <v>0</v>
      </c>
      <c r="M151" s="4"/>
      <c r="N151" s="4"/>
      <c r="O151" s="4"/>
      <c r="P151" s="4"/>
      <c r="Q151" s="4"/>
      <c r="R151" s="5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5" x14ac:dyDescent="0.2">
      <c r="A152" s="40" t="s">
        <v>113</v>
      </c>
      <c r="B152" s="35">
        <v>0</v>
      </c>
      <c r="C152" s="35">
        <v>0</v>
      </c>
      <c r="D152" s="35">
        <v>0</v>
      </c>
      <c r="E152" s="35">
        <v>0</v>
      </c>
      <c r="F152" s="35">
        <v>0</v>
      </c>
      <c r="G152" s="35">
        <v>0</v>
      </c>
      <c r="H152" s="35">
        <v>0</v>
      </c>
      <c r="I152" s="35">
        <v>0</v>
      </c>
      <c r="J152" s="35">
        <v>0</v>
      </c>
      <c r="K152" s="53">
        <v>0</v>
      </c>
      <c r="M152" s="4"/>
      <c r="N152" s="4"/>
      <c r="O152" s="4"/>
      <c r="P152" s="4"/>
      <c r="Q152" s="4"/>
      <c r="R152" s="5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ht="15" x14ac:dyDescent="0.2">
      <c r="A153" s="40" t="s">
        <v>114</v>
      </c>
      <c r="B153" s="35">
        <v>0</v>
      </c>
      <c r="C153" s="35">
        <v>0</v>
      </c>
      <c r="D153" s="35">
        <v>0</v>
      </c>
      <c r="E153" s="35">
        <v>0</v>
      </c>
      <c r="F153" s="35">
        <v>0</v>
      </c>
      <c r="G153" s="35">
        <v>0</v>
      </c>
      <c r="H153" s="35">
        <v>0</v>
      </c>
      <c r="I153" s="35">
        <v>0</v>
      </c>
      <c r="J153" s="35">
        <v>0</v>
      </c>
      <c r="K153" s="53">
        <v>0</v>
      </c>
      <c r="M153" s="4"/>
      <c r="N153" s="4"/>
      <c r="O153" s="4"/>
      <c r="P153" s="4"/>
      <c r="Q153" s="4"/>
      <c r="R153" s="5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5" x14ac:dyDescent="0.2">
      <c r="A154" s="40" t="s">
        <v>115</v>
      </c>
      <c r="B154" s="35">
        <v>0</v>
      </c>
      <c r="C154" s="35">
        <v>0</v>
      </c>
      <c r="D154" s="35">
        <v>0</v>
      </c>
      <c r="E154" s="35">
        <v>0</v>
      </c>
      <c r="F154" s="35">
        <v>0</v>
      </c>
      <c r="G154" s="35">
        <v>0</v>
      </c>
      <c r="H154" s="35">
        <v>0</v>
      </c>
      <c r="I154" s="35">
        <v>0</v>
      </c>
      <c r="J154" s="35">
        <v>0</v>
      </c>
      <c r="K154" s="53">
        <v>0</v>
      </c>
      <c r="M154" s="4"/>
      <c r="N154" s="4"/>
      <c r="O154" s="4"/>
      <c r="P154" s="4"/>
      <c r="Q154" s="4"/>
      <c r="R154" s="5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5" x14ac:dyDescent="0.2">
      <c r="A155" s="40" t="s">
        <v>116</v>
      </c>
      <c r="B155" s="35">
        <v>0</v>
      </c>
      <c r="C155" s="35">
        <v>0</v>
      </c>
      <c r="D155" s="35">
        <v>0</v>
      </c>
      <c r="E155" s="35">
        <v>0</v>
      </c>
      <c r="F155" s="35">
        <v>0</v>
      </c>
      <c r="G155" s="35">
        <v>0</v>
      </c>
      <c r="H155" s="35">
        <v>0</v>
      </c>
      <c r="I155" s="35">
        <v>0</v>
      </c>
      <c r="J155" s="35">
        <v>0</v>
      </c>
      <c r="K155" s="53">
        <v>0</v>
      </c>
      <c r="M155" s="4"/>
      <c r="N155" s="4"/>
      <c r="O155" s="4"/>
      <c r="P155" s="4"/>
      <c r="Q155" s="4"/>
      <c r="R155" s="5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5" x14ac:dyDescent="0.2">
      <c r="A156" s="40" t="s">
        <v>117</v>
      </c>
      <c r="B156" s="35">
        <v>0</v>
      </c>
      <c r="C156" s="35">
        <v>0</v>
      </c>
      <c r="D156" s="35">
        <v>0</v>
      </c>
      <c r="E156" s="35">
        <v>0</v>
      </c>
      <c r="F156" s="35">
        <v>0</v>
      </c>
      <c r="G156" s="35">
        <v>0</v>
      </c>
      <c r="H156" s="35">
        <v>0</v>
      </c>
      <c r="I156" s="35">
        <v>0</v>
      </c>
      <c r="J156" s="35">
        <v>0</v>
      </c>
      <c r="K156" s="53">
        <v>0</v>
      </c>
      <c r="M156" s="4"/>
      <c r="N156" s="4"/>
      <c r="O156" s="4"/>
      <c r="P156" s="4"/>
      <c r="Q156" s="4"/>
      <c r="R156" s="5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5" x14ac:dyDescent="0.2">
      <c r="A157" s="40" t="s">
        <v>118</v>
      </c>
      <c r="B157" s="35">
        <v>46</v>
      </c>
      <c r="C157" s="35">
        <v>2</v>
      </c>
      <c r="D157" s="35">
        <v>93</v>
      </c>
      <c r="E157" s="35">
        <v>0</v>
      </c>
      <c r="F157" s="35">
        <v>13</v>
      </c>
      <c r="G157" s="35">
        <v>34</v>
      </c>
      <c r="H157" s="35">
        <v>1</v>
      </c>
      <c r="I157" s="35">
        <v>33</v>
      </c>
      <c r="J157" s="35">
        <v>7</v>
      </c>
      <c r="K157" s="53">
        <v>0</v>
      </c>
      <c r="M157" s="4"/>
      <c r="N157" s="4"/>
      <c r="O157" s="4"/>
      <c r="P157" s="4"/>
      <c r="Q157" s="4"/>
      <c r="R157" s="5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5" x14ac:dyDescent="0.2">
      <c r="A158" s="40" t="s">
        <v>119</v>
      </c>
      <c r="B158" s="35">
        <v>49</v>
      </c>
      <c r="C158" s="35">
        <v>5</v>
      </c>
      <c r="D158" s="35">
        <v>138</v>
      </c>
      <c r="E158" s="35">
        <v>1</v>
      </c>
      <c r="F158" s="35">
        <v>1</v>
      </c>
      <c r="G158" s="35">
        <v>21</v>
      </c>
      <c r="H158" s="35">
        <v>4</v>
      </c>
      <c r="I158" s="35">
        <v>89</v>
      </c>
      <c r="J158" s="35">
        <v>9</v>
      </c>
      <c r="K158" s="53">
        <v>0</v>
      </c>
      <c r="M158" s="4"/>
      <c r="N158" s="4"/>
      <c r="O158" s="4"/>
      <c r="P158" s="4"/>
      <c r="Q158" s="4"/>
      <c r="R158" s="5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5" x14ac:dyDescent="0.2">
      <c r="A159" s="40" t="s">
        <v>120</v>
      </c>
      <c r="B159" s="35">
        <v>886</v>
      </c>
      <c r="C159" s="35">
        <v>83</v>
      </c>
      <c r="D159" s="35">
        <v>1736</v>
      </c>
      <c r="E159" s="35">
        <v>1</v>
      </c>
      <c r="F159" s="35">
        <v>65</v>
      </c>
      <c r="G159" s="35">
        <v>951</v>
      </c>
      <c r="H159" s="35">
        <v>71</v>
      </c>
      <c r="I159" s="35">
        <v>725</v>
      </c>
      <c r="J159" s="35">
        <v>93</v>
      </c>
      <c r="K159" s="53">
        <v>0</v>
      </c>
      <c r="M159" s="4"/>
      <c r="N159" s="4"/>
      <c r="O159" s="4"/>
      <c r="P159" s="4"/>
      <c r="Q159" s="4"/>
      <c r="R159" s="5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5" x14ac:dyDescent="0.2">
      <c r="A160" s="40" t="s">
        <v>121</v>
      </c>
      <c r="B160" s="35">
        <v>45</v>
      </c>
      <c r="C160" s="35">
        <v>1</v>
      </c>
      <c r="D160" s="35">
        <v>92</v>
      </c>
      <c r="E160" s="35">
        <v>0</v>
      </c>
      <c r="F160" s="35">
        <v>3</v>
      </c>
      <c r="G160" s="35">
        <v>103</v>
      </c>
      <c r="H160" s="35">
        <v>3</v>
      </c>
      <c r="I160" s="35">
        <v>16</v>
      </c>
      <c r="J160" s="35">
        <v>1</v>
      </c>
      <c r="K160" s="53">
        <v>0</v>
      </c>
      <c r="M160" s="4"/>
      <c r="N160" s="4"/>
      <c r="O160" s="4"/>
      <c r="P160" s="4"/>
      <c r="Q160" s="4"/>
      <c r="R160" s="5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5" x14ac:dyDescent="0.2">
      <c r="A161" s="40" t="s">
        <v>122</v>
      </c>
      <c r="B161" s="35">
        <v>0</v>
      </c>
      <c r="C161" s="35">
        <v>0</v>
      </c>
      <c r="D161" s="35">
        <v>0</v>
      </c>
      <c r="E161" s="35">
        <v>0</v>
      </c>
      <c r="F161" s="35">
        <v>0</v>
      </c>
      <c r="G161" s="35">
        <v>1</v>
      </c>
      <c r="H161" s="35">
        <v>0</v>
      </c>
      <c r="I161" s="35">
        <v>0</v>
      </c>
      <c r="J161" s="35">
        <v>0</v>
      </c>
      <c r="K161" s="53">
        <v>0</v>
      </c>
      <c r="M161" s="4"/>
      <c r="N161" s="4"/>
      <c r="O161" s="4"/>
      <c r="P161" s="4"/>
      <c r="Q161" s="4"/>
      <c r="R161" s="5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ht="15" x14ac:dyDescent="0.2">
      <c r="A162" s="40" t="s">
        <v>230</v>
      </c>
      <c r="B162" s="35">
        <v>0</v>
      </c>
      <c r="C162" s="35">
        <v>0</v>
      </c>
      <c r="D162" s="35">
        <v>1</v>
      </c>
      <c r="E162" s="35">
        <v>0</v>
      </c>
      <c r="F162" s="35">
        <v>1</v>
      </c>
      <c r="G162" s="35">
        <v>1</v>
      </c>
      <c r="H162" s="35">
        <v>0</v>
      </c>
      <c r="I162" s="35">
        <v>2</v>
      </c>
      <c r="J162" s="35">
        <v>0</v>
      </c>
      <c r="K162" s="53">
        <v>0</v>
      </c>
      <c r="M162" s="4"/>
      <c r="N162" s="4"/>
      <c r="O162" s="4"/>
      <c r="P162" s="4"/>
      <c r="Q162" s="4"/>
      <c r="R162" s="5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ht="15" x14ac:dyDescent="0.2">
      <c r="A163" s="40" t="s">
        <v>231</v>
      </c>
      <c r="B163" s="35">
        <v>109</v>
      </c>
      <c r="C163" s="35">
        <v>9</v>
      </c>
      <c r="D163" s="35">
        <v>136</v>
      </c>
      <c r="E163" s="35">
        <v>3</v>
      </c>
      <c r="F163" s="35">
        <v>3</v>
      </c>
      <c r="G163" s="35">
        <v>218</v>
      </c>
      <c r="H163" s="35">
        <v>17</v>
      </c>
      <c r="I163" s="35">
        <v>312</v>
      </c>
      <c r="J163" s="35">
        <v>13</v>
      </c>
      <c r="K163" s="53">
        <v>0</v>
      </c>
      <c r="M163" s="4"/>
      <c r="N163" s="4"/>
      <c r="O163" s="4"/>
      <c r="P163" s="4"/>
      <c r="Q163" s="4"/>
      <c r="R163" s="5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5" x14ac:dyDescent="0.2">
      <c r="A164" s="40" t="s">
        <v>232</v>
      </c>
      <c r="B164" s="35">
        <v>79</v>
      </c>
      <c r="C164" s="35">
        <v>0</v>
      </c>
      <c r="D164" s="35">
        <v>38</v>
      </c>
      <c r="E164" s="35">
        <v>0</v>
      </c>
      <c r="F164" s="35">
        <v>0</v>
      </c>
      <c r="G164" s="35">
        <v>20</v>
      </c>
      <c r="H164" s="35">
        <v>0</v>
      </c>
      <c r="I164" s="35">
        <v>29</v>
      </c>
      <c r="J164" s="35">
        <v>0</v>
      </c>
      <c r="K164" s="53">
        <v>0</v>
      </c>
      <c r="M164" s="4"/>
      <c r="N164" s="4"/>
      <c r="O164" s="4"/>
      <c r="P164" s="4"/>
      <c r="Q164" s="4"/>
      <c r="R164" s="5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5" x14ac:dyDescent="0.2">
      <c r="A165" s="40" t="s">
        <v>233</v>
      </c>
      <c r="B165" s="35">
        <v>148</v>
      </c>
      <c r="C165" s="35">
        <v>14</v>
      </c>
      <c r="D165" s="35">
        <v>108</v>
      </c>
      <c r="E165" s="35">
        <v>0</v>
      </c>
      <c r="F165" s="35">
        <v>1</v>
      </c>
      <c r="G165" s="35">
        <v>112</v>
      </c>
      <c r="H165" s="35">
        <v>47</v>
      </c>
      <c r="I165" s="35">
        <v>713</v>
      </c>
      <c r="J165" s="35">
        <v>1</v>
      </c>
      <c r="K165" s="53">
        <v>0</v>
      </c>
      <c r="M165" s="4"/>
      <c r="N165" s="4"/>
      <c r="O165" s="4"/>
      <c r="P165" s="4"/>
      <c r="Q165" s="4"/>
      <c r="R165" s="5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5" x14ac:dyDescent="0.2">
      <c r="A166" s="40" t="s">
        <v>234</v>
      </c>
      <c r="B166" s="35">
        <v>5</v>
      </c>
      <c r="C166" s="35">
        <v>1</v>
      </c>
      <c r="D166" s="35">
        <v>8</v>
      </c>
      <c r="E166" s="35">
        <v>0</v>
      </c>
      <c r="F166" s="35">
        <v>3</v>
      </c>
      <c r="G166" s="35">
        <v>14</v>
      </c>
      <c r="H166" s="35">
        <v>2</v>
      </c>
      <c r="I166" s="35">
        <v>9</v>
      </c>
      <c r="J166" s="35">
        <v>3</v>
      </c>
      <c r="K166" s="53">
        <v>0</v>
      </c>
      <c r="M166" s="4"/>
      <c r="N166" s="4"/>
      <c r="O166" s="4"/>
      <c r="P166" s="4"/>
      <c r="Q166" s="4"/>
      <c r="R166" s="5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5" x14ac:dyDescent="0.2">
      <c r="A167" s="40" t="s">
        <v>235</v>
      </c>
      <c r="B167" s="35">
        <v>46</v>
      </c>
      <c r="C167" s="35">
        <v>3</v>
      </c>
      <c r="D167" s="35">
        <v>44</v>
      </c>
      <c r="E167" s="35">
        <v>0</v>
      </c>
      <c r="F167" s="35">
        <v>1</v>
      </c>
      <c r="G167" s="35">
        <v>23</v>
      </c>
      <c r="H167" s="35">
        <v>5</v>
      </c>
      <c r="I167" s="35">
        <v>62</v>
      </c>
      <c r="J167" s="35">
        <v>5</v>
      </c>
      <c r="K167" s="53">
        <v>0</v>
      </c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ht="15" x14ac:dyDescent="0.2">
      <c r="A168" s="40" t="s">
        <v>236</v>
      </c>
      <c r="B168" s="35">
        <v>6</v>
      </c>
      <c r="C168" s="35">
        <v>1</v>
      </c>
      <c r="D168" s="35">
        <v>2</v>
      </c>
      <c r="E168" s="35">
        <v>0</v>
      </c>
      <c r="F168" s="35">
        <v>1</v>
      </c>
      <c r="G168" s="35">
        <v>0</v>
      </c>
      <c r="H168" s="35">
        <v>5</v>
      </c>
      <c r="I168" s="35">
        <v>17</v>
      </c>
      <c r="J168" s="35">
        <v>7</v>
      </c>
      <c r="K168" s="53">
        <v>0</v>
      </c>
      <c r="M168" s="4"/>
      <c r="N168" s="4"/>
      <c r="O168" s="4"/>
      <c r="P168" s="4"/>
      <c r="Q168" s="4"/>
      <c r="R168" s="5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5" x14ac:dyDescent="0.2">
      <c r="A169" s="40" t="s">
        <v>237</v>
      </c>
      <c r="B169" s="35">
        <v>69</v>
      </c>
      <c r="C169" s="35">
        <v>5</v>
      </c>
      <c r="D169" s="35">
        <v>80</v>
      </c>
      <c r="E169" s="35">
        <v>1</v>
      </c>
      <c r="F169" s="35">
        <v>13</v>
      </c>
      <c r="G169" s="35">
        <v>173</v>
      </c>
      <c r="H169" s="35">
        <v>10</v>
      </c>
      <c r="I169" s="35">
        <v>115</v>
      </c>
      <c r="J169" s="35">
        <v>49</v>
      </c>
      <c r="K169" s="53">
        <v>0</v>
      </c>
      <c r="M169" s="4"/>
      <c r="N169" s="4"/>
      <c r="O169" s="4"/>
      <c r="P169" s="4"/>
      <c r="Q169" s="4"/>
      <c r="R169" s="5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5" x14ac:dyDescent="0.2">
      <c r="A170" s="40" t="s">
        <v>238</v>
      </c>
      <c r="B170" s="35">
        <v>2</v>
      </c>
      <c r="C170" s="35">
        <v>0</v>
      </c>
      <c r="D170" s="35">
        <v>0</v>
      </c>
      <c r="E170" s="35">
        <v>0</v>
      </c>
      <c r="F170" s="35">
        <v>0</v>
      </c>
      <c r="G170" s="35">
        <v>0</v>
      </c>
      <c r="H170" s="35">
        <v>0</v>
      </c>
      <c r="I170" s="35">
        <v>0</v>
      </c>
      <c r="J170" s="35">
        <v>0</v>
      </c>
      <c r="K170" s="53">
        <v>0</v>
      </c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5" x14ac:dyDescent="0.2">
      <c r="A171" s="40" t="s">
        <v>239</v>
      </c>
      <c r="B171" s="35">
        <v>17</v>
      </c>
      <c r="C171" s="35">
        <v>1</v>
      </c>
      <c r="D171" s="35">
        <v>22</v>
      </c>
      <c r="E171" s="35">
        <v>0</v>
      </c>
      <c r="F171" s="35">
        <v>1</v>
      </c>
      <c r="G171" s="35">
        <v>5</v>
      </c>
      <c r="H171" s="35">
        <v>2</v>
      </c>
      <c r="I171" s="35">
        <v>35</v>
      </c>
      <c r="J171" s="35">
        <v>4</v>
      </c>
      <c r="K171" s="53">
        <v>0</v>
      </c>
      <c r="M171" s="4"/>
      <c r="N171" s="4"/>
      <c r="O171" s="4"/>
      <c r="P171" s="4"/>
      <c r="Q171" s="4"/>
      <c r="R171" s="5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5" x14ac:dyDescent="0.2">
      <c r="A172" s="40" t="s">
        <v>123</v>
      </c>
      <c r="B172" s="35">
        <v>0</v>
      </c>
      <c r="C172" s="35">
        <v>0</v>
      </c>
      <c r="D172" s="35">
        <v>0</v>
      </c>
      <c r="E172" s="35">
        <v>0</v>
      </c>
      <c r="F172" s="35">
        <v>0</v>
      </c>
      <c r="G172" s="35">
        <v>0</v>
      </c>
      <c r="H172" s="35">
        <v>0</v>
      </c>
      <c r="I172" s="35">
        <v>0</v>
      </c>
      <c r="J172" s="35">
        <v>0</v>
      </c>
      <c r="K172" s="53">
        <v>0</v>
      </c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5" x14ac:dyDescent="0.2">
      <c r="A173" s="40" t="s">
        <v>124</v>
      </c>
      <c r="B173" s="35">
        <v>0</v>
      </c>
      <c r="C173" s="35">
        <v>0</v>
      </c>
      <c r="D173" s="35">
        <v>0</v>
      </c>
      <c r="E173" s="35">
        <v>0</v>
      </c>
      <c r="F173" s="35">
        <v>0</v>
      </c>
      <c r="G173" s="35">
        <v>0</v>
      </c>
      <c r="H173" s="35">
        <v>0</v>
      </c>
      <c r="I173" s="35">
        <v>0</v>
      </c>
      <c r="J173" s="35">
        <v>0</v>
      </c>
      <c r="K173" s="53">
        <v>0</v>
      </c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5" x14ac:dyDescent="0.2">
      <c r="A174" s="40" t="s">
        <v>125</v>
      </c>
      <c r="B174" s="35">
        <v>3</v>
      </c>
      <c r="C174" s="35">
        <v>0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53">
        <v>0</v>
      </c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5" x14ac:dyDescent="0.2">
      <c r="A175" s="40" t="s">
        <v>126</v>
      </c>
      <c r="B175" s="35">
        <v>1</v>
      </c>
      <c r="C175" s="35">
        <v>0</v>
      </c>
      <c r="D175" s="35">
        <v>0</v>
      </c>
      <c r="E175" s="35">
        <v>0</v>
      </c>
      <c r="F175" s="35">
        <v>0</v>
      </c>
      <c r="G175" s="35">
        <v>0</v>
      </c>
      <c r="H175" s="35">
        <v>0</v>
      </c>
      <c r="I175" s="35">
        <v>0</v>
      </c>
      <c r="J175" s="35">
        <v>0</v>
      </c>
      <c r="K175" s="53">
        <v>0</v>
      </c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5" x14ac:dyDescent="0.2">
      <c r="A176" s="40" t="s">
        <v>127</v>
      </c>
      <c r="B176" s="35">
        <v>0</v>
      </c>
      <c r="C176" s="35">
        <v>0</v>
      </c>
      <c r="D176" s="35">
        <v>1</v>
      </c>
      <c r="E176" s="35">
        <v>0</v>
      </c>
      <c r="F176" s="35">
        <v>0</v>
      </c>
      <c r="G176" s="35">
        <v>0</v>
      </c>
      <c r="H176" s="35">
        <v>0</v>
      </c>
      <c r="I176" s="35">
        <v>0</v>
      </c>
      <c r="J176" s="35">
        <v>0</v>
      </c>
      <c r="K176" s="53">
        <v>0</v>
      </c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5" x14ac:dyDescent="0.2">
      <c r="A177" s="40" t="s">
        <v>128</v>
      </c>
      <c r="B177" s="35">
        <v>3</v>
      </c>
      <c r="C177" s="35">
        <v>0</v>
      </c>
      <c r="D177" s="35">
        <v>1</v>
      </c>
      <c r="E177" s="35">
        <v>0</v>
      </c>
      <c r="F177" s="35">
        <v>0</v>
      </c>
      <c r="G177" s="35">
        <v>0</v>
      </c>
      <c r="H177" s="35">
        <v>0</v>
      </c>
      <c r="I177" s="35">
        <v>11</v>
      </c>
      <c r="J177" s="35">
        <v>0</v>
      </c>
      <c r="K177" s="53">
        <v>0</v>
      </c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ht="15" x14ac:dyDescent="0.2">
      <c r="A178" s="40" t="s">
        <v>129</v>
      </c>
      <c r="B178" s="35">
        <v>0</v>
      </c>
      <c r="C178" s="35">
        <v>0</v>
      </c>
      <c r="D178" s="35">
        <v>0</v>
      </c>
      <c r="E178" s="35">
        <v>0</v>
      </c>
      <c r="F178" s="35">
        <v>0</v>
      </c>
      <c r="G178" s="35">
        <v>0</v>
      </c>
      <c r="H178" s="35">
        <v>0</v>
      </c>
      <c r="I178" s="35">
        <v>0</v>
      </c>
      <c r="J178" s="35">
        <v>0</v>
      </c>
      <c r="K178" s="53">
        <v>0</v>
      </c>
      <c r="M178" s="4"/>
      <c r="N178" s="4"/>
      <c r="O178" s="4"/>
      <c r="P178" s="4"/>
      <c r="Q178" s="4"/>
      <c r="R178" s="5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5" x14ac:dyDescent="0.2">
      <c r="A179" s="40" t="s">
        <v>130</v>
      </c>
      <c r="B179" s="35">
        <v>0</v>
      </c>
      <c r="C179" s="35">
        <v>0</v>
      </c>
      <c r="D179" s="35">
        <v>0</v>
      </c>
      <c r="E179" s="35">
        <v>0</v>
      </c>
      <c r="F179" s="35">
        <v>0</v>
      </c>
      <c r="G179" s="35">
        <v>0</v>
      </c>
      <c r="H179" s="35">
        <v>0</v>
      </c>
      <c r="I179" s="35">
        <v>2</v>
      </c>
      <c r="J179" s="35">
        <v>0</v>
      </c>
      <c r="K179" s="53">
        <v>0</v>
      </c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ht="15" x14ac:dyDescent="0.2">
      <c r="A180" s="40" t="s">
        <v>131</v>
      </c>
      <c r="B180" s="35">
        <v>0</v>
      </c>
      <c r="C180" s="35">
        <v>0</v>
      </c>
      <c r="D180" s="35">
        <v>0</v>
      </c>
      <c r="E180" s="35">
        <v>0</v>
      </c>
      <c r="F180" s="35">
        <v>0</v>
      </c>
      <c r="G180" s="35">
        <v>0</v>
      </c>
      <c r="H180" s="35">
        <v>0</v>
      </c>
      <c r="I180" s="35">
        <v>0</v>
      </c>
      <c r="J180" s="35">
        <v>0</v>
      </c>
      <c r="K180" s="53">
        <v>0</v>
      </c>
      <c r="M180" s="4"/>
      <c r="N180" s="4"/>
      <c r="O180" s="4"/>
      <c r="P180" s="4"/>
      <c r="Q180" s="4"/>
      <c r="R180" s="5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5" x14ac:dyDescent="0.2">
      <c r="A181" s="40" t="s">
        <v>132</v>
      </c>
      <c r="B181" s="35">
        <v>0</v>
      </c>
      <c r="C181" s="35">
        <v>0</v>
      </c>
      <c r="D181" s="35">
        <v>0</v>
      </c>
      <c r="E181" s="35">
        <v>0</v>
      </c>
      <c r="F181" s="35">
        <v>0</v>
      </c>
      <c r="G181" s="35">
        <v>0</v>
      </c>
      <c r="H181" s="35">
        <v>0</v>
      </c>
      <c r="I181" s="35">
        <v>0</v>
      </c>
      <c r="J181" s="35">
        <v>0</v>
      </c>
      <c r="K181" s="53">
        <v>0</v>
      </c>
      <c r="M181" s="4"/>
      <c r="N181" s="4"/>
      <c r="O181" s="4"/>
      <c r="P181" s="4"/>
      <c r="Q181" s="4"/>
      <c r="R181" s="5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5" x14ac:dyDescent="0.2">
      <c r="A182" s="40" t="s">
        <v>133</v>
      </c>
      <c r="B182" s="35">
        <v>0</v>
      </c>
      <c r="C182" s="35">
        <v>0</v>
      </c>
      <c r="D182" s="35">
        <v>0</v>
      </c>
      <c r="E182" s="35">
        <v>0</v>
      </c>
      <c r="F182" s="35">
        <v>0</v>
      </c>
      <c r="G182" s="35">
        <v>0</v>
      </c>
      <c r="H182" s="35">
        <v>0</v>
      </c>
      <c r="I182" s="35">
        <v>0</v>
      </c>
      <c r="J182" s="35">
        <v>0</v>
      </c>
      <c r="K182" s="53">
        <v>0</v>
      </c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5" x14ac:dyDescent="0.2">
      <c r="A183" s="40" t="s">
        <v>134</v>
      </c>
      <c r="B183" s="35">
        <v>0</v>
      </c>
      <c r="C183" s="35">
        <v>0</v>
      </c>
      <c r="D183" s="35">
        <v>0</v>
      </c>
      <c r="E183" s="35">
        <v>0</v>
      </c>
      <c r="F183" s="35">
        <v>0</v>
      </c>
      <c r="G183" s="35">
        <v>0</v>
      </c>
      <c r="H183" s="35">
        <v>0</v>
      </c>
      <c r="I183" s="35">
        <v>0</v>
      </c>
      <c r="J183" s="35">
        <v>0</v>
      </c>
      <c r="K183" s="53">
        <v>0</v>
      </c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5" x14ac:dyDescent="0.2">
      <c r="A184" s="40" t="s">
        <v>135</v>
      </c>
      <c r="B184" s="35">
        <v>14</v>
      </c>
      <c r="C184" s="35">
        <v>0</v>
      </c>
      <c r="D184" s="35">
        <v>10</v>
      </c>
      <c r="E184" s="35">
        <v>0</v>
      </c>
      <c r="F184" s="35">
        <v>0</v>
      </c>
      <c r="G184" s="35">
        <v>1</v>
      </c>
      <c r="H184" s="35">
        <v>0</v>
      </c>
      <c r="I184" s="35">
        <v>0</v>
      </c>
      <c r="J184" s="35">
        <v>0</v>
      </c>
      <c r="K184" s="53">
        <v>0</v>
      </c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ht="15" x14ac:dyDescent="0.2">
      <c r="A185" s="40" t="s">
        <v>136</v>
      </c>
      <c r="B185" s="35">
        <v>4</v>
      </c>
      <c r="C185" s="35">
        <v>1</v>
      </c>
      <c r="D185" s="35">
        <v>4</v>
      </c>
      <c r="E185" s="35">
        <v>0</v>
      </c>
      <c r="F185" s="35">
        <v>0</v>
      </c>
      <c r="G185" s="35">
        <v>1</v>
      </c>
      <c r="H185" s="35">
        <v>1</v>
      </c>
      <c r="I185" s="35">
        <v>1</v>
      </c>
      <c r="J185" s="35">
        <v>0</v>
      </c>
      <c r="K185" s="53">
        <v>0</v>
      </c>
      <c r="M185" s="4"/>
      <c r="N185" s="4"/>
      <c r="O185" s="4"/>
      <c r="P185" s="4"/>
      <c r="Q185" s="4"/>
      <c r="R185" s="5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5" x14ac:dyDescent="0.2">
      <c r="A186" s="40" t="s">
        <v>137</v>
      </c>
      <c r="B186" s="35">
        <v>2</v>
      </c>
      <c r="C186" s="35">
        <v>0</v>
      </c>
      <c r="D186" s="35">
        <v>5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53">
        <v>0</v>
      </c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5" x14ac:dyDescent="0.2">
      <c r="A187" s="40" t="s">
        <v>138</v>
      </c>
      <c r="B187" s="35">
        <v>0</v>
      </c>
      <c r="C187" s="35">
        <v>0</v>
      </c>
      <c r="D187" s="35">
        <v>0</v>
      </c>
      <c r="E187" s="35">
        <v>0</v>
      </c>
      <c r="F187" s="35">
        <v>0</v>
      </c>
      <c r="G187" s="35">
        <v>0</v>
      </c>
      <c r="H187" s="35">
        <v>0</v>
      </c>
      <c r="I187" s="35">
        <v>0</v>
      </c>
      <c r="J187" s="35">
        <v>0</v>
      </c>
      <c r="K187" s="53">
        <v>0</v>
      </c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ht="15" x14ac:dyDescent="0.2">
      <c r="A188" s="40" t="s">
        <v>139</v>
      </c>
      <c r="B188" s="35">
        <v>73</v>
      </c>
      <c r="C188" s="35">
        <v>7</v>
      </c>
      <c r="D188" s="35">
        <v>146</v>
      </c>
      <c r="E188" s="35">
        <v>0</v>
      </c>
      <c r="F188" s="35">
        <v>1</v>
      </c>
      <c r="G188" s="35">
        <v>8</v>
      </c>
      <c r="H188" s="35">
        <v>0</v>
      </c>
      <c r="I188" s="35">
        <v>3</v>
      </c>
      <c r="J188" s="35">
        <v>3</v>
      </c>
      <c r="K188" s="53">
        <v>0</v>
      </c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5" x14ac:dyDescent="0.2">
      <c r="A189" s="40" t="s">
        <v>140</v>
      </c>
      <c r="B189" s="35">
        <v>3</v>
      </c>
      <c r="C189" s="35">
        <v>0</v>
      </c>
      <c r="D189" s="35">
        <v>4</v>
      </c>
      <c r="E189" s="35">
        <v>0</v>
      </c>
      <c r="F189" s="35">
        <v>0</v>
      </c>
      <c r="G189" s="35">
        <v>0</v>
      </c>
      <c r="H189" s="35">
        <v>0</v>
      </c>
      <c r="I189" s="35">
        <v>0</v>
      </c>
      <c r="J189" s="35">
        <v>0</v>
      </c>
      <c r="K189" s="53">
        <v>0</v>
      </c>
      <c r="M189" s="4"/>
      <c r="N189" s="4"/>
      <c r="O189" s="4"/>
      <c r="P189" s="4"/>
      <c r="Q189" s="4"/>
      <c r="R189" s="5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ht="15" x14ac:dyDescent="0.2">
      <c r="A190" s="40" t="s">
        <v>141</v>
      </c>
      <c r="B190" s="35">
        <v>4</v>
      </c>
      <c r="C190" s="35">
        <v>0</v>
      </c>
      <c r="D190" s="35">
        <v>1</v>
      </c>
      <c r="E190" s="35">
        <v>0</v>
      </c>
      <c r="F190" s="35">
        <v>0</v>
      </c>
      <c r="G190" s="35">
        <v>0</v>
      </c>
      <c r="H190" s="35">
        <v>0</v>
      </c>
      <c r="I190" s="35">
        <v>0</v>
      </c>
      <c r="J190" s="35">
        <v>0</v>
      </c>
      <c r="K190" s="53">
        <v>0</v>
      </c>
      <c r="M190" s="4"/>
      <c r="N190" s="4"/>
      <c r="O190" s="4"/>
      <c r="P190" s="4"/>
      <c r="Q190" s="4"/>
      <c r="R190" s="5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ht="15" x14ac:dyDescent="0.2">
      <c r="A191" s="40" t="s">
        <v>142</v>
      </c>
      <c r="B191" s="35">
        <v>12</v>
      </c>
      <c r="C191" s="35">
        <v>0</v>
      </c>
      <c r="D191" s="35">
        <v>0</v>
      </c>
      <c r="E191" s="35">
        <v>0</v>
      </c>
      <c r="F191" s="35">
        <v>0</v>
      </c>
      <c r="G191" s="35">
        <v>0</v>
      </c>
      <c r="H191" s="35">
        <v>0</v>
      </c>
      <c r="I191" s="35">
        <v>0</v>
      </c>
      <c r="J191" s="35">
        <v>0</v>
      </c>
      <c r="K191" s="53">
        <v>0</v>
      </c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5" x14ac:dyDescent="0.2">
      <c r="A192" s="40" t="s">
        <v>143</v>
      </c>
      <c r="B192" s="35">
        <v>0</v>
      </c>
      <c r="C192" s="35">
        <v>0</v>
      </c>
      <c r="D192" s="35">
        <v>1</v>
      </c>
      <c r="E192" s="35">
        <v>0</v>
      </c>
      <c r="F192" s="35">
        <v>0</v>
      </c>
      <c r="G192" s="35">
        <v>0</v>
      </c>
      <c r="H192" s="35">
        <v>0</v>
      </c>
      <c r="I192" s="35">
        <v>1</v>
      </c>
      <c r="J192" s="35">
        <v>0</v>
      </c>
      <c r="K192" s="53">
        <v>0</v>
      </c>
      <c r="M192" s="4"/>
      <c r="N192" s="4"/>
      <c r="O192" s="4"/>
      <c r="P192" s="4"/>
      <c r="Q192" s="4"/>
      <c r="R192" s="5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5" x14ac:dyDescent="0.2">
      <c r="A193" s="40" t="s">
        <v>144</v>
      </c>
      <c r="B193" s="35">
        <v>1</v>
      </c>
      <c r="C193" s="35">
        <v>0</v>
      </c>
      <c r="D193" s="35">
        <v>1</v>
      </c>
      <c r="E193" s="35">
        <v>0</v>
      </c>
      <c r="F193" s="35">
        <v>0</v>
      </c>
      <c r="G193" s="35">
        <v>0</v>
      </c>
      <c r="H193" s="35">
        <v>0</v>
      </c>
      <c r="I193" s="35">
        <v>0</v>
      </c>
      <c r="J193" s="35">
        <v>0</v>
      </c>
      <c r="K193" s="53">
        <v>0</v>
      </c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5" x14ac:dyDescent="0.2">
      <c r="A194" s="40" t="s">
        <v>399</v>
      </c>
      <c r="B194" s="35">
        <v>0</v>
      </c>
      <c r="C194" s="35">
        <v>0</v>
      </c>
      <c r="D194" s="35">
        <v>0</v>
      </c>
      <c r="E194" s="35">
        <v>0</v>
      </c>
      <c r="F194" s="35">
        <v>0</v>
      </c>
      <c r="G194" s="35">
        <v>0</v>
      </c>
      <c r="H194" s="35">
        <v>0</v>
      </c>
      <c r="I194" s="35">
        <v>0</v>
      </c>
      <c r="J194" s="35">
        <v>0</v>
      </c>
      <c r="K194" s="53">
        <v>0</v>
      </c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5" x14ac:dyDescent="0.2">
      <c r="A195" s="37" t="s">
        <v>400</v>
      </c>
      <c r="B195" s="35">
        <v>0</v>
      </c>
      <c r="C195" s="35">
        <v>0</v>
      </c>
      <c r="D195" s="35">
        <v>0</v>
      </c>
      <c r="E195" s="35">
        <v>0</v>
      </c>
      <c r="F195" s="35">
        <v>0</v>
      </c>
      <c r="G195" s="35">
        <v>0</v>
      </c>
      <c r="H195" s="35">
        <v>0</v>
      </c>
      <c r="I195" s="35">
        <v>0</v>
      </c>
      <c r="J195" s="35">
        <v>0</v>
      </c>
      <c r="K195" s="53">
        <v>0</v>
      </c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5" x14ac:dyDescent="0.2">
      <c r="A196" s="37" t="s">
        <v>401</v>
      </c>
      <c r="B196" s="35">
        <v>0</v>
      </c>
      <c r="C196" s="35">
        <v>0</v>
      </c>
      <c r="D196" s="35">
        <v>0</v>
      </c>
      <c r="E196" s="35">
        <v>0</v>
      </c>
      <c r="F196" s="35">
        <v>0</v>
      </c>
      <c r="G196" s="35">
        <v>0</v>
      </c>
      <c r="H196" s="35">
        <v>0</v>
      </c>
      <c r="I196" s="35">
        <v>0</v>
      </c>
      <c r="J196" s="35">
        <v>0</v>
      </c>
      <c r="K196" s="53">
        <v>0</v>
      </c>
      <c r="M196" s="4"/>
      <c r="N196" s="4"/>
      <c r="O196" s="4"/>
      <c r="P196" s="4"/>
      <c r="Q196" s="4"/>
      <c r="R196" s="5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5" x14ac:dyDescent="0.2">
      <c r="A197" s="37" t="s">
        <v>402</v>
      </c>
      <c r="B197" s="35">
        <v>0</v>
      </c>
      <c r="C197" s="35">
        <v>0</v>
      </c>
      <c r="D197" s="35">
        <v>0</v>
      </c>
      <c r="E197" s="35">
        <v>0</v>
      </c>
      <c r="F197" s="35">
        <v>0</v>
      </c>
      <c r="G197" s="35">
        <v>0</v>
      </c>
      <c r="H197" s="35">
        <v>0</v>
      </c>
      <c r="I197" s="35">
        <v>0</v>
      </c>
      <c r="J197" s="35">
        <v>0</v>
      </c>
      <c r="K197" s="53">
        <v>0</v>
      </c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5" x14ac:dyDescent="0.2">
      <c r="A198" s="40" t="s">
        <v>403</v>
      </c>
      <c r="B198" s="35">
        <v>0</v>
      </c>
      <c r="C198" s="35">
        <v>0</v>
      </c>
      <c r="D198" s="35">
        <v>0</v>
      </c>
      <c r="E198" s="35">
        <v>0</v>
      </c>
      <c r="F198" s="35">
        <v>0</v>
      </c>
      <c r="G198" s="35">
        <v>0</v>
      </c>
      <c r="H198" s="35">
        <v>0</v>
      </c>
      <c r="I198" s="35">
        <v>0</v>
      </c>
      <c r="J198" s="35">
        <v>0</v>
      </c>
      <c r="K198" s="53">
        <v>0</v>
      </c>
      <c r="M198" s="4"/>
      <c r="N198" s="4"/>
      <c r="O198" s="4"/>
      <c r="P198" s="4"/>
      <c r="Q198" s="4"/>
      <c r="R198" s="5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5" x14ac:dyDescent="0.2">
      <c r="A199" s="37" t="s">
        <v>404</v>
      </c>
      <c r="B199" s="35">
        <v>0</v>
      </c>
      <c r="C199" s="35">
        <v>0</v>
      </c>
      <c r="D199" s="35">
        <v>0</v>
      </c>
      <c r="E199" s="35">
        <v>0</v>
      </c>
      <c r="F199" s="35">
        <v>0</v>
      </c>
      <c r="G199" s="35">
        <v>0</v>
      </c>
      <c r="H199" s="35">
        <v>0</v>
      </c>
      <c r="I199" s="35">
        <v>0</v>
      </c>
      <c r="J199" s="35">
        <v>0</v>
      </c>
      <c r="K199" s="53">
        <v>0</v>
      </c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5" x14ac:dyDescent="0.2">
      <c r="A200" s="37" t="s">
        <v>405</v>
      </c>
      <c r="B200" s="35">
        <v>0</v>
      </c>
      <c r="C200" s="35">
        <v>0</v>
      </c>
      <c r="D200" s="35">
        <v>0</v>
      </c>
      <c r="E200" s="35">
        <v>0</v>
      </c>
      <c r="F200" s="35">
        <v>0</v>
      </c>
      <c r="G200" s="35">
        <v>0</v>
      </c>
      <c r="H200" s="35">
        <v>0</v>
      </c>
      <c r="I200" s="35">
        <v>0</v>
      </c>
      <c r="J200" s="35">
        <v>0</v>
      </c>
      <c r="K200" s="53">
        <v>0</v>
      </c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5" x14ac:dyDescent="0.2">
      <c r="A201" s="37" t="s">
        <v>406</v>
      </c>
      <c r="B201" s="35">
        <v>0</v>
      </c>
      <c r="C201" s="35">
        <v>0</v>
      </c>
      <c r="D201" s="35">
        <v>0</v>
      </c>
      <c r="E201" s="35">
        <v>0</v>
      </c>
      <c r="F201" s="35">
        <v>0</v>
      </c>
      <c r="G201" s="35">
        <v>0</v>
      </c>
      <c r="H201" s="35">
        <v>0</v>
      </c>
      <c r="I201" s="35">
        <v>0</v>
      </c>
      <c r="J201" s="35">
        <v>0</v>
      </c>
      <c r="K201" s="53">
        <v>0</v>
      </c>
      <c r="M201" s="4"/>
      <c r="N201" s="4"/>
      <c r="O201" s="4"/>
      <c r="P201" s="4"/>
      <c r="Q201" s="4"/>
      <c r="R201" s="5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5" x14ac:dyDescent="0.2">
      <c r="A202" s="37" t="s">
        <v>407</v>
      </c>
      <c r="B202" s="35">
        <v>0</v>
      </c>
      <c r="C202" s="35">
        <v>0</v>
      </c>
      <c r="D202" s="35">
        <v>0</v>
      </c>
      <c r="E202" s="35">
        <v>0</v>
      </c>
      <c r="F202" s="35">
        <v>0</v>
      </c>
      <c r="G202" s="35">
        <v>0</v>
      </c>
      <c r="H202" s="35">
        <v>0</v>
      </c>
      <c r="I202" s="35">
        <v>0</v>
      </c>
      <c r="J202" s="35">
        <v>0</v>
      </c>
      <c r="K202" s="53">
        <v>0</v>
      </c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5" x14ac:dyDescent="0.2">
      <c r="A203" s="37" t="s">
        <v>408</v>
      </c>
      <c r="B203" s="35">
        <v>0</v>
      </c>
      <c r="C203" s="35">
        <v>0</v>
      </c>
      <c r="D203" s="35">
        <v>0</v>
      </c>
      <c r="E203" s="35">
        <v>0</v>
      </c>
      <c r="F203" s="35">
        <v>0</v>
      </c>
      <c r="G203" s="35">
        <v>0</v>
      </c>
      <c r="H203" s="35">
        <v>0</v>
      </c>
      <c r="I203" s="35">
        <v>0</v>
      </c>
      <c r="J203" s="35">
        <v>0</v>
      </c>
      <c r="K203" s="53">
        <v>0</v>
      </c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5" x14ac:dyDescent="0.2">
      <c r="A204" s="37" t="s">
        <v>409</v>
      </c>
      <c r="B204" s="35">
        <v>0</v>
      </c>
      <c r="C204" s="35">
        <v>0</v>
      </c>
      <c r="D204" s="35">
        <v>0</v>
      </c>
      <c r="E204" s="35">
        <v>0</v>
      </c>
      <c r="F204" s="35">
        <v>0</v>
      </c>
      <c r="G204" s="35">
        <v>0</v>
      </c>
      <c r="H204" s="35">
        <v>0</v>
      </c>
      <c r="I204" s="35">
        <v>0</v>
      </c>
      <c r="J204" s="35">
        <v>0</v>
      </c>
      <c r="K204" s="53">
        <v>0</v>
      </c>
      <c r="M204" s="4"/>
      <c r="N204" s="4"/>
      <c r="O204" s="4"/>
      <c r="P204" s="4"/>
      <c r="Q204" s="4"/>
      <c r="R204" s="5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5" x14ac:dyDescent="0.2">
      <c r="A205" s="37" t="s">
        <v>145</v>
      </c>
      <c r="B205" s="35">
        <v>0</v>
      </c>
      <c r="C205" s="35">
        <v>0</v>
      </c>
      <c r="D205" s="35">
        <v>0</v>
      </c>
      <c r="E205" s="35">
        <v>0</v>
      </c>
      <c r="F205" s="35">
        <v>0</v>
      </c>
      <c r="G205" s="35">
        <v>0</v>
      </c>
      <c r="H205" s="35">
        <v>0</v>
      </c>
      <c r="I205" s="35">
        <v>0</v>
      </c>
      <c r="J205" s="35">
        <v>0</v>
      </c>
      <c r="K205" s="53">
        <v>0</v>
      </c>
      <c r="M205" s="4"/>
      <c r="N205" s="4"/>
      <c r="O205" s="4"/>
      <c r="P205" s="4"/>
      <c r="Q205" s="4"/>
      <c r="R205" s="5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5" x14ac:dyDescent="0.2">
      <c r="A206" s="37" t="s">
        <v>146</v>
      </c>
      <c r="B206" s="35">
        <v>0</v>
      </c>
      <c r="C206" s="35">
        <v>0</v>
      </c>
      <c r="D206" s="35">
        <v>0</v>
      </c>
      <c r="E206" s="35">
        <v>0</v>
      </c>
      <c r="F206" s="35">
        <v>0</v>
      </c>
      <c r="G206" s="35">
        <v>0</v>
      </c>
      <c r="H206" s="35">
        <v>0</v>
      </c>
      <c r="I206" s="35">
        <v>0</v>
      </c>
      <c r="J206" s="35">
        <v>0</v>
      </c>
      <c r="K206" s="53">
        <v>0</v>
      </c>
      <c r="M206" s="4"/>
      <c r="N206" s="4"/>
      <c r="O206" s="4"/>
      <c r="P206" s="4"/>
      <c r="Q206" s="4"/>
      <c r="R206" s="5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5" x14ac:dyDescent="0.2">
      <c r="A207" s="37" t="s">
        <v>147</v>
      </c>
      <c r="B207" s="35">
        <v>0</v>
      </c>
      <c r="C207" s="35">
        <v>0</v>
      </c>
      <c r="D207" s="35">
        <v>0</v>
      </c>
      <c r="E207" s="35">
        <v>0</v>
      </c>
      <c r="F207" s="35">
        <v>0</v>
      </c>
      <c r="G207" s="35">
        <v>0</v>
      </c>
      <c r="H207" s="35">
        <v>0</v>
      </c>
      <c r="I207" s="35">
        <v>0</v>
      </c>
      <c r="J207" s="35">
        <v>0</v>
      </c>
      <c r="K207" s="53">
        <v>0</v>
      </c>
      <c r="M207" s="4"/>
      <c r="N207" s="4"/>
      <c r="O207" s="4"/>
      <c r="P207" s="4"/>
      <c r="Q207" s="4"/>
      <c r="R207" s="5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5" x14ac:dyDescent="0.2">
      <c r="A208" s="37" t="s">
        <v>148</v>
      </c>
      <c r="B208" s="35">
        <v>0</v>
      </c>
      <c r="C208" s="35">
        <v>0</v>
      </c>
      <c r="D208" s="35">
        <v>0</v>
      </c>
      <c r="E208" s="35">
        <v>0</v>
      </c>
      <c r="F208" s="35">
        <v>0</v>
      </c>
      <c r="G208" s="35">
        <v>0</v>
      </c>
      <c r="H208" s="35">
        <v>0</v>
      </c>
      <c r="I208" s="35">
        <v>0</v>
      </c>
      <c r="J208" s="35">
        <v>0</v>
      </c>
      <c r="K208" s="53">
        <v>0</v>
      </c>
      <c r="M208" s="4"/>
      <c r="N208" s="4"/>
      <c r="O208" s="4"/>
      <c r="P208" s="4"/>
      <c r="Q208" s="4"/>
      <c r="R208" s="5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5" x14ac:dyDescent="0.2">
      <c r="A209" s="37" t="s">
        <v>149</v>
      </c>
      <c r="B209" s="35">
        <v>0</v>
      </c>
      <c r="C209" s="35">
        <v>0</v>
      </c>
      <c r="D209" s="35">
        <v>0</v>
      </c>
      <c r="E209" s="35">
        <v>0</v>
      </c>
      <c r="F209" s="35">
        <v>0</v>
      </c>
      <c r="G209" s="35">
        <v>0</v>
      </c>
      <c r="H209" s="35">
        <v>0</v>
      </c>
      <c r="I209" s="35">
        <v>0</v>
      </c>
      <c r="J209" s="35">
        <v>0</v>
      </c>
      <c r="K209" s="53">
        <v>0</v>
      </c>
      <c r="M209" s="4"/>
      <c r="N209" s="4"/>
      <c r="O209" s="4"/>
      <c r="P209" s="4"/>
      <c r="Q209" s="4"/>
      <c r="R209" s="5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5" x14ac:dyDescent="0.2">
      <c r="A210" s="37" t="s">
        <v>150</v>
      </c>
      <c r="B210" s="35">
        <v>0</v>
      </c>
      <c r="C210" s="35">
        <v>0</v>
      </c>
      <c r="D210" s="35">
        <v>0</v>
      </c>
      <c r="E210" s="35">
        <v>0</v>
      </c>
      <c r="F210" s="35">
        <v>0</v>
      </c>
      <c r="G210" s="35">
        <v>0</v>
      </c>
      <c r="H210" s="35">
        <v>0</v>
      </c>
      <c r="I210" s="35">
        <v>0</v>
      </c>
      <c r="J210" s="35">
        <v>0</v>
      </c>
      <c r="K210" s="53">
        <v>0</v>
      </c>
      <c r="M210" s="4"/>
      <c r="N210" s="4"/>
      <c r="O210" s="4"/>
      <c r="P210" s="4"/>
      <c r="Q210" s="4"/>
      <c r="R210" s="5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5" x14ac:dyDescent="0.2">
      <c r="A211" s="37" t="s">
        <v>151</v>
      </c>
      <c r="B211" s="35">
        <v>3</v>
      </c>
      <c r="C211" s="35">
        <v>0</v>
      </c>
      <c r="D211" s="35">
        <v>0</v>
      </c>
      <c r="E211" s="35">
        <v>0</v>
      </c>
      <c r="F211" s="35">
        <v>0</v>
      </c>
      <c r="G211" s="35">
        <v>2</v>
      </c>
      <c r="H211" s="35">
        <v>0</v>
      </c>
      <c r="I211" s="35">
        <v>0</v>
      </c>
      <c r="J211" s="35">
        <v>0</v>
      </c>
      <c r="K211" s="53">
        <v>0</v>
      </c>
      <c r="M211" s="4"/>
      <c r="N211" s="4"/>
      <c r="O211" s="4"/>
      <c r="P211" s="4"/>
      <c r="Q211" s="4"/>
      <c r="R211" s="5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5" x14ac:dyDescent="0.2">
      <c r="A212" s="37" t="s">
        <v>152</v>
      </c>
      <c r="B212" s="35">
        <v>5</v>
      </c>
      <c r="C212" s="35">
        <v>0</v>
      </c>
      <c r="D212" s="35">
        <v>0</v>
      </c>
      <c r="E212" s="35">
        <v>0</v>
      </c>
      <c r="F212" s="35">
        <v>0</v>
      </c>
      <c r="G212" s="35">
        <v>0</v>
      </c>
      <c r="H212" s="35">
        <v>0</v>
      </c>
      <c r="I212" s="35">
        <v>1</v>
      </c>
      <c r="J212" s="35">
        <v>0</v>
      </c>
      <c r="K212" s="53">
        <v>0</v>
      </c>
      <c r="M212" s="4"/>
      <c r="N212" s="4"/>
      <c r="O212" s="4"/>
      <c r="P212" s="4"/>
      <c r="Q212" s="4"/>
      <c r="R212" s="5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5" x14ac:dyDescent="0.2">
      <c r="A213" s="37" t="s">
        <v>153</v>
      </c>
      <c r="B213" s="35">
        <v>18</v>
      </c>
      <c r="C213" s="35">
        <v>0</v>
      </c>
      <c r="D213" s="35">
        <v>1</v>
      </c>
      <c r="E213" s="35">
        <v>0</v>
      </c>
      <c r="F213" s="35">
        <v>0</v>
      </c>
      <c r="G213" s="35">
        <v>7</v>
      </c>
      <c r="H213" s="35">
        <v>0</v>
      </c>
      <c r="I213" s="35">
        <v>0</v>
      </c>
      <c r="J213" s="35">
        <v>0</v>
      </c>
      <c r="K213" s="53">
        <v>0</v>
      </c>
      <c r="M213" s="4"/>
      <c r="N213" s="4"/>
      <c r="O213" s="4"/>
      <c r="P213" s="4"/>
      <c r="Q213" s="4"/>
      <c r="R213" s="5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5" x14ac:dyDescent="0.2">
      <c r="A214" s="37" t="s">
        <v>154</v>
      </c>
      <c r="B214" s="35">
        <v>0</v>
      </c>
      <c r="C214" s="35">
        <v>0</v>
      </c>
      <c r="D214" s="35">
        <v>0</v>
      </c>
      <c r="E214" s="35">
        <v>0</v>
      </c>
      <c r="F214" s="35">
        <v>0</v>
      </c>
      <c r="G214" s="35">
        <v>0</v>
      </c>
      <c r="H214" s="35">
        <v>0</v>
      </c>
      <c r="I214" s="35">
        <v>0</v>
      </c>
      <c r="J214" s="35">
        <v>0</v>
      </c>
      <c r="K214" s="53">
        <v>0</v>
      </c>
      <c r="M214" s="4"/>
      <c r="N214" s="4"/>
      <c r="O214" s="4"/>
      <c r="P214" s="4"/>
      <c r="Q214" s="4"/>
      <c r="R214" s="5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5" x14ac:dyDescent="0.2">
      <c r="A215" s="37" t="s">
        <v>155</v>
      </c>
      <c r="B215" s="35">
        <v>0</v>
      </c>
      <c r="C215" s="35">
        <v>0</v>
      </c>
      <c r="D215" s="35">
        <v>0</v>
      </c>
      <c r="E215" s="35">
        <v>0</v>
      </c>
      <c r="F215" s="35">
        <v>0</v>
      </c>
      <c r="G215" s="35">
        <v>0</v>
      </c>
      <c r="H215" s="35">
        <v>0</v>
      </c>
      <c r="I215" s="35">
        <v>0</v>
      </c>
      <c r="J215" s="35">
        <v>0</v>
      </c>
      <c r="K215" s="53">
        <v>0</v>
      </c>
      <c r="M215" s="4"/>
      <c r="N215" s="4"/>
      <c r="O215" s="4"/>
      <c r="P215" s="4"/>
      <c r="Q215" s="4"/>
      <c r="R215" s="5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5" x14ac:dyDescent="0.2">
      <c r="A216" s="37" t="s">
        <v>156</v>
      </c>
      <c r="B216" s="35">
        <v>0</v>
      </c>
      <c r="C216" s="35">
        <v>0</v>
      </c>
      <c r="D216" s="35">
        <v>0</v>
      </c>
      <c r="E216" s="35">
        <v>0</v>
      </c>
      <c r="F216" s="35">
        <v>0</v>
      </c>
      <c r="G216" s="35">
        <v>0</v>
      </c>
      <c r="H216" s="35">
        <v>0</v>
      </c>
      <c r="I216" s="35">
        <v>0</v>
      </c>
      <c r="J216" s="35">
        <v>0</v>
      </c>
      <c r="K216" s="53">
        <v>0</v>
      </c>
      <c r="M216" s="4"/>
      <c r="N216" s="4"/>
      <c r="O216" s="4"/>
      <c r="P216" s="4"/>
      <c r="Q216" s="4"/>
      <c r="R216" s="5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5" x14ac:dyDescent="0.2">
      <c r="A217" s="37" t="s">
        <v>157</v>
      </c>
      <c r="B217" s="35">
        <v>3</v>
      </c>
      <c r="C217" s="35">
        <v>0</v>
      </c>
      <c r="D217" s="35">
        <v>0</v>
      </c>
      <c r="E217" s="35">
        <v>0</v>
      </c>
      <c r="F217" s="35">
        <v>0</v>
      </c>
      <c r="G217" s="35">
        <v>1</v>
      </c>
      <c r="H217" s="35">
        <v>0</v>
      </c>
      <c r="I217" s="35">
        <v>0</v>
      </c>
      <c r="J217" s="35">
        <v>0</v>
      </c>
      <c r="K217" s="53">
        <v>0</v>
      </c>
      <c r="M217" s="4"/>
      <c r="N217" s="4"/>
      <c r="O217" s="4"/>
      <c r="P217" s="4"/>
      <c r="Q217" s="4"/>
      <c r="R217" s="5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5" x14ac:dyDescent="0.2">
      <c r="A218" s="37" t="s">
        <v>158</v>
      </c>
      <c r="B218" s="35">
        <v>0</v>
      </c>
      <c r="C218" s="35">
        <v>0</v>
      </c>
      <c r="D218" s="35">
        <v>0</v>
      </c>
      <c r="E218" s="35">
        <v>0</v>
      </c>
      <c r="F218" s="35">
        <v>0</v>
      </c>
      <c r="G218" s="35">
        <v>0</v>
      </c>
      <c r="H218" s="35">
        <v>0</v>
      </c>
      <c r="I218" s="35">
        <v>0</v>
      </c>
      <c r="J218" s="35">
        <v>0</v>
      </c>
      <c r="K218" s="53">
        <v>0</v>
      </c>
      <c r="M218" s="4"/>
      <c r="N218" s="4"/>
      <c r="O218" s="4"/>
      <c r="P218" s="4"/>
      <c r="Q218" s="4"/>
      <c r="R218" s="5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5" x14ac:dyDescent="0.2">
      <c r="A219" s="39" t="s">
        <v>159</v>
      </c>
      <c r="B219" s="35">
        <v>0</v>
      </c>
      <c r="C219" s="35">
        <v>0</v>
      </c>
      <c r="D219" s="35">
        <v>0</v>
      </c>
      <c r="E219" s="35">
        <v>0</v>
      </c>
      <c r="F219" s="35">
        <v>0</v>
      </c>
      <c r="G219" s="35">
        <v>0</v>
      </c>
      <c r="H219" s="35">
        <v>0</v>
      </c>
      <c r="I219" s="35">
        <v>0</v>
      </c>
      <c r="J219" s="35">
        <v>0</v>
      </c>
      <c r="K219" s="53">
        <v>0</v>
      </c>
      <c r="M219" s="4"/>
      <c r="N219" s="4"/>
      <c r="O219" s="4"/>
      <c r="P219" s="4"/>
      <c r="Q219" s="4"/>
      <c r="R219" s="5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5" x14ac:dyDescent="0.2">
      <c r="A220" s="39" t="s">
        <v>160</v>
      </c>
      <c r="B220" s="35">
        <v>0</v>
      </c>
      <c r="C220" s="35">
        <v>0</v>
      </c>
      <c r="D220" s="35">
        <v>0</v>
      </c>
      <c r="E220" s="35">
        <v>0</v>
      </c>
      <c r="F220" s="35">
        <v>0</v>
      </c>
      <c r="G220" s="35">
        <v>0</v>
      </c>
      <c r="H220" s="35">
        <v>0</v>
      </c>
      <c r="I220" s="35">
        <v>0</v>
      </c>
      <c r="J220" s="35">
        <v>0</v>
      </c>
      <c r="K220" s="53">
        <v>0</v>
      </c>
      <c r="M220" s="4"/>
      <c r="N220" s="4"/>
      <c r="O220" s="4"/>
      <c r="P220" s="4"/>
      <c r="Q220" s="4"/>
      <c r="R220" s="5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5" x14ac:dyDescent="0.2">
      <c r="A221" s="39" t="s">
        <v>161</v>
      </c>
      <c r="B221" s="35">
        <v>0</v>
      </c>
      <c r="C221" s="35">
        <v>0</v>
      </c>
      <c r="D221" s="35">
        <v>0</v>
      </c>
      <c r="E221" s="35">
        <v>0</v>
      </c>
      <c r="F221" s="35">
        <v>0</v>
      </c>
      <c r="G221" s="35">
        <v>0</v>
      </c>
      <c r="H221" s="35">
        <v>0</v>
      </c>
      <c r="I221" s="35">
        <v>0</v>
      </c>
      <c r="J221" s="35">
        <v>0</v>
      </c>
      <c r="K221" s="53">
        <v>0</v>
      </c>
      <c r="M221" s="4"/>
      <c r="N221" s="4"/>
      <c r="O221" s="4"/>
      <c r="P221" s="4"/>
      <c r="Q221" s="4"/>
      <c r="R221" s="5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5" x14ac:dyDescent="0.2">
      <c r="A222" s="39" t="s">
        <v>162</v>
      </c>
      <c r="B222" s="35">
        <v>0</v>
      </c>
      <c r="C222" s="35">
        <v>0</v>
      </c>
      <c r="D222" s="35">
        <v>0</v>
      </c>
      <c r="E222" s="35">
        <v>0</v>
      </c>
      <c r="F222" s="35">
        <v>0</v>
      </c>
      <c r="G222" s="35">
        <v>0</v>
      </c>
      <c r="H222" s="35">
        <v>0</v>
      </c>
      <c r="I222" s="35">
        <v>0</v>
      </c>
      <c r="J222" s="35">
        <v>0</v>
      </c>
      <c r="K222" s="53">
        <v>0</v>
      </c>
      <c r="M222" s="4"/>
      <c r="N222" s="4"/>
      <c r="O222" s="4"/>
      <c r="P222" s="4"/>
      <c r="Q222" s="4"/>
      <c r="R222" s="5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5" x14ac:dyDescent="0.2">
      <c r="A223" s="37" t="s">
        <v>163</v>
      </c>
      <c r="B223" s="35">
        <v>0</v>
      </c>
      <c r="C223" s="35">
        <v>0</v>
      </c>
      <c r="D223" s="35">
        <v>0</v>
      </c>
      <c r="E223" s="35">
        <v>0</v>
      </c>
      <c r="F223" s="35">
        <v>0</v>
      </c>
      <c r="G223" s="35">
        <v>0</v>
      </c>
      <c r="H223" s="35">
        <v>0</v>
      </c>
      <c r="I223" s="35">
        <v>0</v>
      </c>
      <c r="J223" s="35">
        <v>0</v>
      </c>
      <c r="K223" s="53">
        <v>0</v>
      </c>
      <c r="M223" s="4"/>
      <c r="N223" s="4"/>
      <c r="O223" s="4"/>
      <c r="P223" s="4"/>
      <c r="Q223" s="4"/>
      <c r="R223" s="5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5" x14ac:dyDescent="0.2">
      <c r="A224" s="37" t="s">
        <v>164</v>
      </c>
      <c r="B224" s="35">
        <v>0</v>
      </c>
      <c r="C224" s="35">
        <v>0</v>
      </c>
      <c r="D224" s="35">
        <v>0</v>
      </c>
      <c r="E224" s="35">
        <v>0</v>
      </c>
      <c r="F224" s="35">
        <v>0</v>
      </c>
      <c r="G224" s="35">
        <v>0</v>
      </c>
      <c r="H224" s="35">
        <v>0</v>
      </c>
      <c r="I224" s="35">
        <v>0</v>
      </c>
      <c r="J224" s="35">
        <v>0</v>
      </c>
      <c r="K224" s="53">
        <v>0</v>
      </c>
      <c r="M224" s="4"/>
      <c r="N224" s="4"/>
      <c r="O224" s="4"/>
      <c r="P224" s="4"/>
      <c r="Q224" s="4"/>
      <c r="R224" s="5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5" x14ac:dyDescent="0.2">
      <c r="A225" s="37" t="s">
        <v>165</v>
      </c>
      <c r="B225" s="35">
        <v>4</v>
      </c>
      <c r="C225" s="35">
        <v>0</v>
      </c>
      <c r="D225" s="35">
        <v>0</v>
      </c>
      <c r="E225" s="35">
        <v>0</v>
      </c>
      <c r="F225" s="35">
        <v>0</v>
      </c>
      <c r="G225" s="35">
        <v>0</v>
      </c>
      <c r="H225" s="35">
        <v>0</v>
      </c>
      <c r="I225" s="35">
        <v>0</v>
      </c>
      <c r="J225" s="35">
        <v>0</v>
      </c>
      <c r="K225" s="53">
        <v>0</v>
      </c>
      <c r="M225" s="4"/>
      <c r="N225" s="4"/>
      <c r="O225" s="4"/>
      <c r="P225" s="4"/>
      <c r="Q225" s="4"/>
      <c r="R225" s="5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5" x14ac:dyDescent="0.2">
      <c r="A226" s="37" t="s">
        <v>166</v>
      </c>
      <c r="B226" s="35">
        <v>0</v>
      </c>
      <c r="C226" s="35">
        <v>0</v>
      </c>
      <c r="D226" s="35">
        <v>0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53">
        <v>0</v>
      </c>
      <c r="M226" s="4"/>
      <c r="N226" s="4"/>
      <c r="O226" s="4"/>
      <c r="P226" s="4"/>
      <c r="Q226" s="4"/>
      <c r="R226" s="5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5" x14ac:dyDescent="0.2">
      <c r="A227" s="37" t="s">
        <v>167</v>
      </c>
      <c r="B227" s="35">
        <v>5</v>
      </c>
      <c r="C227" s="35">
        <v>0</v>
      </c>
      <c r="D227" s="35">
        <v>1</v>
      </c>
      <c r="E227" s="35">
        <v>0</v>
      </c>
      <c r="F227" s="35">
        <v>1</v>
      </c>
      <c r="G227" s="35">
        <v>7</v>
      </c>
      <c r="H227" s="35">
        <v>0</v>
      </c>
      <c r="I227" s="35">
        <v>0</v>
      </c>
      <c r="J227" s="35">
        <v>0</v>
      </c>
      <c r="K227" s="53">
        <v>0</v>
      </c>
      <c r="M227" s="4"/>
      <c r="N227" s="4"/>
      <c r="O227" s="4"/>
      <c r="P227" s="4"/>
      <c r="Q227" s="4"/>
      <c r="R227" s="5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5" x14ac:dyDescent="0.2">
      <c r="A228" s="40" t="s">
        <v>168</v>
      </c>
      <c r="B228" s="35">
        <v>0</v>
      </c>
      <c r="C228" s="35">
        <v>0</v>
      </c>
      <c r="D228" s="35">
        <v>0</v>
      </c>
      <c r="E228" s="35">
        <v>0</v>
      </c>
      <c r="F228" s="35">
        <v>0</v>
      </c>
      <c r="G228" s="35">
        <v>0</v>
      </c>
      <c r="H228" s="35">
        <v>0</v>
      </c>
      <c r="I228" s="35">
        <v>0</v>
      </c>
      <c r="J228" s="35">
        <v>0</v>
      </c>
      <c r="K228" s="53">
        <v>0</v>
      </c>
      <c r="M228" s="4"/>
      <c r="N228" s="4"/>
      <c r="O228" s="4"/>
      <c r="P228" s="4"/>
      <c r="Q228" s="4"/>
      <c r="R228" s="5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5" x14ac:dyDescent="0.2">
      <c r="A229" s="40" t="s">
        <v>169</v>
      </c>
      <c r="B229" s="35">
        <v>24</v>
      </c>
      <c r="C229" s="35">
        <v>2</v>
      </c>
      <c r="D229" s="35">
        <v>2</v>
      </c>
      <c r="E229" s="35">
        <v>0</v>
      </c>
      <c r="F229" s="35">
        <v>0</v>
      </c>
      <c r="G229" s="35">
        <v>7</v>
      </c>
      <c r="H229" s="35">
        <v>0</v>
      </c>
      <c r="I229" s="35">
        <v>0</v>
      </c>
      <c r="J229" s="35">
        <v>0</v>
      </c>
      <c r="K229" s="53">
        <v>0</v>
      </c>
      <c r="M229" s="4"/>
      <c r="N229" s="4"/>
      <c r="O229" s="4"/>
      <c r="P229" s="4"/>
      <c r="Q229" s="4"/>
      <c r="R229" s="5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5" x14ac:dyDescent="0.2">
      <c r="A230" s="40" t="s">
        <v>170</v>
      </c>
      <c r="B230" s="35">
        <v>0</v>
      </c>
      <c r="C230" s="35">
        <v>0</v>
      </c>
      <c r="D230" s="35">
        <v>0</v>
      </c>
      <c r="E230" s="35">
        <v>0</v>
      </c>
      <c r="F230" s="35">
        <v>0</v>
      </c>
      <c r="G230" s="35">
        <v>0</v>
      </c>
      <c r="H230" s="35">
        <v>0</v>
      </c>
      <c r="I230" s="35">
        <v>0</v>
      </c>
      <c r="J230" s="35">
        <v>0</v>
      </c>
      <c r="K230" s="53">
        <v>0</v>
      </c>
      <c r="M230" s="4"/>
      <c r="N230" s="4"/>
      <c r="O230" s="4"/>
      <c r="P230" s="4"/>
      <c r="Q230" s="4"/>
      <c r="R230" s="5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5" x14ac:dyDescent="0.2">
      <c r="A231" s="40" t="s">
        <v>171</v>
      </c>
      <c r="B231" s="35">
        <v>0</v>
      </c>
      <c r="C231" s="35">
        <v>0</v>
      </c>
      <c r="D231" s="35">
        <v>0</v>
      </c>
      <c r="E231" s="35">
        <v>0</v>
      </c>
      <c r="F231" s="35">
        <v>0</v>
      </c>
      <c r="G231" s="35">
        <v>0</v>
      </c>
      <c r="H231" s="35">
        <v>0</v>
      </c>
      <c r="I231" s="35">
        <v>0</v>
      </c>
      <c r="J231" s="35">
        <v>0</v>
      </c>
      <c r="K231" s="53">
        <v>0</v>
      </c>
      <c r="M231" s="4"/>
      <c r="N231" s="4"/>
      <c r="O231" s="4"/>
      <c r="P231" s="4"/>
      <c r="Q231" s="4"/>
      <c r="R231" s="5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5" x14ac:dyDescent="0.2">
      <c r="A232" s="40" t="s">
        <v>172</v>
      </c>
      <c r="B232" s="35">
        <v>0</v>
      </c>
      <c r="C232" s="35">
        <v>0</v>
      </c>
      <c r="D232" s="35">
        <v>0</v>
      </c>
      <c r="E232" s="35">
        <v>0</v>
      </c>
      <c r="F232" s="35">
        <v>0</v>
      </c>
      <c r="G232" s="35">
        <v>0</v>
      </c>
      <c r="H232" s="35">
        <v>1</v>
      </c>
      <c r="I232" s="35">
        <v>1</v>
      </c>
      <c r="J232" s="35">
        <v>0</v>
      </c>
      <c r="K232" s="53">
        <v>0</v>
      </c>
      <c r="M232" s="4"/>
      <c r="N232" s="4"/>
      <c r="O232" s="4"/>
      <c r="P232" s="4"/>
      <c r="Q232" s="4"/>
      <c r="R232" s="5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5" x14ac:dyDescent="0.2">
      <c r="A233" s="40" t="s">
        <v>173</v>
      </c>
      <c r="B233" s="35">
        <v>0</v>
      </c>
      <c r="C233" s="35">
        <v>0</v>
      </c>
      <c r="D233" s="35">
        <v>0</v>
      </c>
      <c r="E233" s="35">
        <v>0</v>
      </c>
      <c r="F233" s="35">
        <v>0</v>
      </c>
      <c r="G233" s="35">
        <v>0</v>
      </c>
      <c r="H233" s="35">
        <v>0</v>
      </c>
      <c r="I233" s="35">
        <v>0</v>
      </c>
      <c r="J233" s="35">
        <v>0</v>
      </c>
      <c r="K233" s="53">
        <v>0</v>
      </c>
      <c r="M233" s="4"/>
      <c r="N233" s="4"/>
      <c r="O233" s="4"/>
      <c r="P233" s="4"/>
      <c r="Q233" s="4"/>
      <c r="R233" s="5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5" x14ac:dyDescent="0.2">
      <c r="A234" s="40" t="s">
        <v>240</v>
      </c>
      <c r="B234" s="35">
        <v>0</v>
      </c>
      <c r="C234" s="35">
        <v>0</v>
      </c>
      <c r="D234" s="35">
        <v>0</v>
      </c>
      <c r="E234" s="35">
        <v>0</v>
      </c>
      <c r="F234" s="35">
        <v>0</v>
      </c>
      <c r="G234" s="35">
        <v>0</v>
      </c>
      <c r="H234" s="35">
        <v>0</v>
      </c>
      <c r="I234" s="35">
        <v>0</v>
      </c>
      <c r="J234" s="35">
        <v>0</v>
      </c>
      <c r="K234" s="53">
        <v>0</v>
      </c>
      <c r="M234" s="4"/>
      <c r="N234" s="4"/>
      <c r="O234" s="4"/>
      <c r="P234" s="4"/>
      <c r="Q234" s="4"/>
      <c r="R234" s="5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5" x14ac:dyDescent="0.2">
      <c r="A235" s="40" t="s">
        <v>410</v>
      </c>
      <c r="B235" s="35">
        <v>8</v>
      </c>
      <c r="C235" s="35">
        <v>0</v>
      </c>
      <c r="D235" s="35">
        <v>1</v>
      </c>
      <c r="E235" s="35">
        <v>0</v>
      </c>
      <c r="F235" s="35">
        <v>0</v>
      </c>
      <c r="G235" s="35">
        <v>2</v>
      </c>
      <c r="H235" s="35">
        <v>0</v>
      </c>
      <c r="I235" s="35">
        <v>0</v>
      </c>
      <c r="J235" s="35">
        <v>0</v>
      </c>
      <c r="K235" s="53">
        <v>0</v>
      </c>
      <c r="M235" s="4"/>
      <c r="N235" s="4"/>
      <c r="O235" s="4"/>
      <c r="P235" s="4"/>
      <c r="Q235" s="4"/>
      <c r="R235" s="5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5" x14ac:dyDescent="0.2">
      <c r="A236" s="40" t="s">
        <v>411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53">
        <v>0</v>
      </c>
      <c r="M236" s="4"/>
      <c r="N236" s="4"/>
      <c r="O236" s="4"/>
      <c r="P236" s="4"/>
      <c r="Q236" s="4"/>
      <c r="R236" s="5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5" x14ac:dyDescent="0.2">
      <c r="A237" s="40" t="s">
        <v>412</v>
      </c>
      <c r="B237" s="35">
        <v>1</v>
      </c>
      <c r="C237" s="35">
        <v>0</v>
      </c>
      <c r="D237" s="35">
        <v>0</v>
      </c>
      <c r="E237" s="35">
        <v>0</v>
      </c>
      <c r="F237" s="35">
        <v>0</v>
      </c>
      <c r="G237" s="35">
        <v>6</v>
      </c>
      <c r="H237" s="35">
        <v>0</v>
      </c>
      <c r="I237" s="35">
        <v>0</v>
      </c>
      <c r="J237" s="35">
        <v>0</v>
      </c>
      <c r="K237" s="53">
        <v>0</v>
      </c>
      <c r="M237" s="4"/>
      <c r="N237" s="4"/>
      <c r="O237" s="4"/>
      <c r="P237" s="4"/>
      <c r="Q237" s="4"/>
      <c r="R237" s="5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5" x14ac:dyDescent="0.2">
      <c r="A238" s="40" t="s">
        <v>174</v>
      </c>
      <c r="B238" s="35">
        <v>0</v>
      </c>
      <c r="C238" s="35">
        <v>0</v>
      </c>
      <c r="D238" s="35">
        <v>0</v>
      </c>
      <c r="E238" s="35">
        <v>0</v>
      </c>
      <c r="F238" s="35">
        <v>0</v>
      </c>
      <c r="G238" s="35">
        <v>0</v>
      </c>
      <c r="H238" s="35">
        <v>0</v>
      </c>
      <c r="I238" s="35">
        <v>0</v>
      </c>
      <c r="J238" s="35">
        <v>0</v>
      </c>
      <c r="K238" s="53">
        <v>0</v>
      </c>
      <c r="M238" s="4"/>
      <c r="N238" s="4"/>
      <c r="O238" s="4"/>
      <c r="P238" s="4"/>
      <c r="Q238" s="4"/>
      <c r="R238" s="5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5" x14ac:dyDescent="0.2">
      <c r="A239" s="40" t="s">
        <v>175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53">
        <v>0</v>
      </c>
      <c r="M239" s="4"/>
      <c r="N239" s="4"/>
      <c r="O239" s="4"/>
      <c r="P239" s="4"/>
      <c r="Q239" s="4"/>
      <c r="R239" s="5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5" x14ac:dyDescent="0.2">
      <c r="A240" s="40" t="s">
        <v>176</v>
      </c>
      <c r="B240" s="35">
        <v>0</v>
      </c>
      <c r="C240" s="35">
        <v>0</v>
      </c>
      <c r="D240" s="35">
        <v>0</v>
      </c>
      <c r="E240" s="35">
        <v>0</v>
      </c>
      <c r="F240" s="35">
        <v>0</v>
      </c>
      <c r="G240" s="35">
        <v>0</v>
      </c>
      <c r="H240" s="35">
        <v>0</v>
      </c>
      <c r="I240" s="35">
        <v>0</v>
      </c>
      <c r="J240" s="35">
        <v>0</v>
      </c>
      <c r="K240" s="53">
        <v>0</v>
      </c>
      <c r="M240" s="4"/>
      <c r="N240" s="4"/>
      <c r="O240" s="4"/>
      <c r="P240" s="4"/>
      <c r="Q240" s="4"/>
      <c r="R240" s="5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5" x14ac:dyDescent="0.2">
      <c r="A241" s="40" t="s">
        <v>177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53">
        <v>0</v>
      </c>
      <c r="M241" s="4"/>
      <c r="N241" s="4"/>
      <c r="O241" s="4"/>
      <c r="P241" s="4"/>
      <c r="Q241" s="4"/>
      <c r="R241" s="5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5" x14ac:dyDescent="0.2">
      <c r="A242" s="40" t="s">
        <v>178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53">
        <v>0</v>
      </c>
      <c r="M242" s="4"/>
      <c r="N242" s="4"/>
      <c r="O242" s="4"/>
      <c r="P242" s="4"/>
      <c r="Q242" s="4"/>
      <c r="R242" s="5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5" x14ac:dyDescent="0.2">
      <c r="A243" s="40" t="s">
        <v>179</v>
      </c>
      <c r="B243" s="35">
        <v>1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53">
        <v>0</v>
      </c>
      <c r="M243" s="4"/>
      <c r="N243" s="4"/>
      <c r="O243" s="4"/>
      <c r="P243" s="4"/>
      <c r="Q243" s="4"/>
      <c r="R243" s="5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5" x14ac:dyDescent="0.2">
      <c r="A244" s="40" t="s">
        <v>180</v>
      </c>
      <c r="B244" s="35">
        <v>0</v>
      </c>
      <c r="C244" s="35">
        <v>0</v>
      </c>
      <c r="D244" s="35">
        <v>0</v>
      </c>
      <c r="E244" s="35">
        <v>0</v>
      </c>
      <c r="F244" s="35">
        <v>0</v>
      </c>
      <c r="G244" s="35">
        <v>0</v>
      </c>
      <c r="H244" s="35">
        <v>0</v>
      </c>
      <c r="I244" s="35">
        <v>6</v>
      </c>
      <c r="J244" s="35">
        <v>0</v>
      </c>
      <c r="K244" s="53">
        <v>0</v>
      </c>
      <c r="M244" s="4"/>
      <c r="N244" s="4"/>
      <c r="O244" s="4"/>
      <c r="P244" s="4"/>
      <c r="Q244" s="4"/>
      <c r="R244" s="5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5" x14ac:dyDescent="0.2">
      <c r="A245" s="40" t="s">
        <v>181</v>
      </c>
      <c r="B245" s="35">
        <v>5</v>
      </c>
      <c r="C245" s="35">
        <v>0</v>
      </c>
      <c r="D245" s="35">
        <v>6</v>
      </c>
      <c r="E245" s="35">
        <v>0</v>
      </c>
      <c r="F245" s="35">
        <v>0</v>
      </c>
      <c r="G245" s="35">
        <v>4</v>
      </c>
      <c r="H245" s="35">
        <v>3</v>
      </c>
      <c r="I245" s="35">
        <v>3</v>
      </c>
      <c r="J245" s="35">
        <v>0</v>
      </c>
      <c r="K245" s="53">
        <v>0</v>
      </c>
      <c r="M245" s="4"/>
      <c r="N245" s="4"/>
      <c r="O245" s="4"/>
      <c r="P245" s="4"/>
      <c r="Q245" s="4"/>
      <c r="R245" s="5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5" x14ac:dyDescent="0.2">
      <c r="A246" s="40" t="s">
        <v>182</v>
      </c>
      <c r="B246" s="35">
        <v>1</v>
      </c>
      <c r="C246" s="35">
        <v>0</v>
      </c>
      <c r="D246" s="35">
        <v>0</v>
      </c>
      <c r="E246" s="35">
        <v>0</v>
      </c>
      <c r="F246" s="35">
        <v>0</v>
      </c>
      <c r="G246" s="35">
        <v>0</v>
      </c>
      <c r="H246" s="35">
        <v>0</v>
      </c>
      <c r="I246" s="35">
        <v>0</v>
      </c>
      <c r="J246" s="35">
        <v>0</v>
      </c>
      <c r="K246" s="53">
        <v>0</v>
      </c>
      <c r="M246" s="4"/>
      <c r="N246" s="4"/>
      <c r="O246" s="4"/>
      <c r="P246" s="4"/>
      <c r="Q246" s="4"/>
      <c r="R246" s="5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5" x14ac:dyDescent="0.2">
      <c r="A247" s="40" t="s">
        <v>183</v>
      </c>
      <c r="B247" s="35">
        <v>0</v>
      </c>
      <c r="C247" s="35">
        <v>0</v>
      </c>
      <c r="D247" s="35">
        <v>1</v>
      </c>
      <c r="E247" s="35">
        <v>0</v>
      </c>
      <c r="F247" s="35">
        <v>0</v>
      </c>
      <c r="G247" s="35">
        <v>0</v>
      </c>
      <c r="H247" s="35">
        <v>0</v>
      </c>
      <c r="I247" s="35">
        <v>0</v>
      </c>
      <c r="J247" s="35">
        <v>0</v>
      </c>
      <c r="K247" s="53">
        <v>0</v>
      </c>
      <c r="M247" s="4"/>
      <c r="N247" s="4"/>
      <c r="O247" s="4"/>
      <c r="P247" s="4"/>
      <c r="Q247" s="4"/>
      <c r="R247" s="5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5" x14ac:dyDescent="0.2">
      <c r="A248" s="40" t="s">
        <v>184</v>
      </c>
      <c r="B248" s="35">
        <v>10</v>
      </c>
      <c r="C248" s="35">
        <v>0</v>
      </c>
      <c r="D248" s="35">
        <v>13</v>
      </c>
      <c r="E248" s="35">
        <v>0</v>
      </c>
      <c r="F248" s="35">
        <v>1</v>
      </c>
      <c r="G248" s="35">
        <v>12</v>
      </c>
      <c r="H248" s="35">
        <v>0</v>
      </c>
      <c r="I248" s="35">
        <v>4</v>
      </c>
      <c r="J248" s="35">
        <v>0</v>
      </c>
      <c r="K248" s="53">
        <v>0</v>
      </c>
      <c r="M248" s="4"/>
      <c r="N248" s="4"/>
      <c r="O248" s="4"/>
      <c r="P248" s="4"/>
      <c r="Q248" s="4"/>
      <c r="R248" s="5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5" x14ac:dyDescent="0.2">
      <c r="A249" s="40" t="s">
        <v>185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53">
        <v>0</v>
      </c>
      <c r="M249" s="4"/>
      <c r="N249" s="4"/>
      <c r="O249" s="4"/>
      <c r="P249" s="4"/>
      <c r="Q249" s="4"/>
      <c r="R249" s="5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5" x14ac:dyDescent="0.2">
      <c r="A250" s="40" t="s">
        <v>186</v>
      </c>
      <c r="B250" s="35">
        <v>0</v>
      </c>
      <c r="C250" s="35">
        <v>0</v>
      </c>
      <c r="D250" s="35">
        <v>0</v>
      </c>
      <c r="E250" s="35">
        <v>0</v>
      </c>
      <c r="F250" s="35">
        <v>0</v>
      </c>
      <c r="G250" s="35">
        <v>0</v>
      </c>
      <c r="H250" s="35">
        <v>0</v>
      </c>
      <c r="I250" s="35">
        <v>0</v>
      </c>
      <c r="J250" s="35">
        <v>0</v>
      </c>
      <c r="K250" s="53">
        <v>0</v>
      </c>
      <c r="M250" s="4"/>
      <c r="N250" s="4"/>
      <c r="O250" s="4"/>
      <c r="P250" s="4"/>
      <c r="Q250" s="4"/>
      <c r="R250" s="5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5" x14ac:dyDescent="0.2">
      <c r="A251" s="40" t="s">
        <v>187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53">
        <v>0</v>
      </c>
      <c r="M251" s="4"/>
      <c r="N251" s="4"/>
      <c r="O251" s="4"/>
      <c r="P251" s="4"/>
      <c r="Q251" s="4"/>
      <c r="R251" s="5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ht="15" x14ac:dyDescent="0.2">
      <c r="A252" s="40" t="s">
        <v>188</v>
      </c>
      <c r="B252" s="35">
        <v>8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1</v>
      </c>
      <c r="J252" s="35">
        <v>3</v>
      </c>
      <c r="K252" s="53">
        <v>0</v>
      </c>
      <c r="M252" s="4"/>
      <c r="N252" s="4"/>
      <c r="O252" s="4"/>
      <c r="P252" s="4"/>
      <c r="Q252" s="4"/>
      <c r="R252" s="5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ht="15" x14ac:dyDescent="0.2">
      <c r="A253" s="40" t="s">
        <v>189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53">
        <v>0</v>
      </c>
      <c r="M253" s="4"/>
      <c r="N253" s="4"/>
      <c r="O253" s="4"/>
      <c r="P253" s="4"/>
      <c r="Q253" s="4"/>
      <c r="R253" s="5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5" x14ac:dyDescent="0.2">
      <c r="A254" s="40" t="s">
        <v>190</v>
      </c>
      <c r="B254" s="35">
        <v>0</v>
      </c>
      <c r="C254" s="35">
        <v>0</v>
      </c>
      <c r="D254" s="35">
        <v>0</v>
      </c>
      <c r="E254" s="35">
        <v>0</v>
      </c>
      <c r="F254" s="35">
        <v>0</v>
      </c>
      <c r="G254" s="35">
        <v>0</v>
      </c>
      <c r="H254" s="35">
        <v>0</v>
      </c>
      <c r="I254" s="35">
        <v>0</v>
      </c>
      <c r="J254" s="35">
        <v>0</v>
      </c>
      <c r="K254" s="53">
        <v>0</v>
      </c>
      <c r="M254" s="4"/>
      <c r="N254" s="4"/>
      <c r="O254" s="4"/>
      <c r="P254" s="4"/>
      <c r="Q254" s="4"/>
      <c r="R254" s="5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5" x14ac:dyDescent="0.2">
      <c r="A255" s="40" t="s">
        <v>191</v>
      </c>
      <c r="B255" s="35">
        <v>0</v>
      </c>
      <c r="C255" s="35">
        <v>0</v>
      </c>
      <c r="D255" s="35">
        <v>2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53">
        <v>0</v>
      </c>
      <c r="L255" s="4"/>
      <c r="M255" s="4"/>
      <c r="N255" s="4"/>
      <c r="O255" s="4"/>
      <c r="P255" s="4"/>
      <c r="Q255" s="4"/>
      <c r="R255" s="5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5" x14ac:dyDescent="0.2">
      <c r="A256" s="40" t="s">
        <v>192</v>
      </c>
      <c r="B256" s="35">
        <v>0</v>
      </c>
      <c r="C256" s="35">
        <v>0</v>
      </c>
      <c r="D256" s="35">
        <v>0</v>
      </c>
      <c r="E256" s="35">
        <v>0</v>
      </c>
      <c r="F256" s="35">
        <v>0</v>
      </c>
      <c r="G256" s="35">
        <v>0</v>
      </c>
      <c r="H256" s="35">
        <v>0</v>
      </c>
      <c r="I256" s="35">
        <v>7</v>
      </c>
      <c r="J256" s="35">
        <v>0</v>
      </c>
      <c r="K256" s="53">
        <v>0</v>
      </c>
      <c r="M256" s="4"/>
      <c r="N256" s="4"/>
      <c r="O256" s="4"/>
      <c r="P256" s="4"/>
      <c r="Q256" s="4"/>
      <c r="R256" s="5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5" x14ac:dyDescent="0.2">
      <c r="A257" s="40" t="s">
        <v>193</v>
      </c>
      <c r="B257" s="35">
        <v>0</v>
      </c>
      <c r="C257" s="35">
        <v>0</v>
      </c>
      <c r="D257" s="35">
        <v>0</v>
      </c>
      <c r="E257" s="35">
        <v>0</v>
      </c>
      <c r="F257" s="35">
        <v>0</v>
      </c>
      <c r="G257" s="35">
        <v>0</v>
      </c>
      <c r="H257" s="35">
        <v>0</v>
      </c>
      <c r="I257" s="35">
        <v>0</v>
      </c>
      <c r="J257" s="35">
        <v>0</v>
      </c>
      <c r="K257" s="35">
        <v>0</v>
      </c>
      <c r="M257" s="4"/>
      <c r="N257" s="4"/>
      <c r="O257" s="4"/>
      <c r="P257" s="4"/>
      <c r="Q257" s="4"/>
      <c r="R257" s="5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ht="15" x14ac:dyDescent="0.2">
      <c r="A258" s="40" t="s">
        <v>194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M258" s="4"/>
      <c r="N258" s="4"/>
      <c r="O258" s="4"/>
      <c r="P258" s="4"/>
      <c r="Q258" s="4"/>
      <c r="R258" s="5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 ht="15" x14ac:dyDescent="0.2">
      <c r="A259" s="40" t="s">
        <v>195</v>
      </c>
      <c r="B259" s="35">
        <v>1</v>
      </c>
      <c r="C259" s="35">
        <v>0</v>
      </c>
      <c r="D259" s="35">
        <v>6</v>
      </c>
      <c r="E259" s="35">
        <v>0</v>
      </c>
      <c r="F259" s="35">
        <v>0</v>
      </c>
      <c r="G259" s="35">
        <v>1</v>
      </c>
      <c r="H259" s="35">
        <v>0</v>
      </c>
      <c r="I259" s="35">
        <v>2</v>
      </c>
      <c r="J259" s="35">
        <v>0</v>
      </c>
      <c r="K259" s="35">
        <v>0</v>
      </c>
      <c r="M259" s="4"/>
      <c r="N259" s="4"/>
      <c r="O259" s="4"/>
      <c r="P259" s="4"/>
      <c r="Q259" s="4"/>
      <c r="R259" s="5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 ht="15" x14ac:dyDescent="0.2">
      <c r="A260" s="40" t="s">
        <v>196</v>
      </c>
      <c r="B260" s="35">
        <v>0</v>
      </c>
      <c r="C260" s="35">
        <v>0</v>
      </c>
      <c r="D260" s="35">
        <v>1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M260" s="4"/>
      <c r="N260" s="4"/>
      <c r="O260" s="4"/>
      <c r="P260" s="4"/>
      <c r="Q260" s="4"/>
      <c r="R260" s="5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 ht="15" x14ac:dyDescent="0.2">
      <c r="A261" s="40" t="s">
        <v>197</v>
      </c>
      <c r="B261" s="35">
        <v>0</v>
      </c>
      <c r="C261" s="35">
        <v>0</v>
      </c>
      <c r="D261" s="35">
        <v>1</v>
      </c>
      <c r="E261" s="35">
        <v>0</v>
      </c>
      <c r="F261" s="35">
        <v>0</v>
      </c>
      <c r="G261" s="35">
        <v>0</v>
      </c>
      <c r="H261" s="35">
        <v>0</v>
      </c>
      <c r="I261" s="35">
        <v>0</v>
      </c>
      <c r="J261" s="35">
        <v>0</v>
      </c>
      <c r="K261" s="35">
        <v>0</v>
      </c>
      <c r="M261" s="4"/>
      <c r="N261" s="4"/>
      <c r="O261" s="4"/>
      <c r="P261" s="4"/>
      <c r="Q261" s="4"/>
      <c r="R261" s="5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 ht="15" x14ac:dyDescent="0.2">
      <c r="A262" s="40" t="s">
        <v>198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4"/>
      <c r="M262" s="4"/>
      <c r="N262" s="4"/>
      <c r="O262" s="4"/>
      <c r="P262" s="4"/>
      <c r="Q262" s="4"/>
      <c r="R262" s="5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 ht="15" x14ac:dyDescent="0.2">
      <c r="A263" s="40" t="s">
        <v>199</v>
      </c>
      <c r="B263" s="35">
        <v>1</v>
      </c>
      <c r="C263" s="35">
        <v>0</v>
      </c>
      <c r="D263" s="35">
        <v>0</v>
      </c>
      <c r="E263" s="35">
        <v>0</v>
      </c>
      <c r="F263" s="35">
        <v>0</v>
      </c>
      <c r="G263" s="35">
        <v>0</v>
      </c>
      <c r="H263" s="35">
        <v>0</v>
      </c>
      <c r="I263" s="35">
        <v>0</v>
      </c>
      <c r="J263" s="35">
        <v>0</v>
      </c>
      <c r="K263" s="35">
        <v>0</v>
      </c>
      <c r="L263" s="4"/>
      <c r="M263" s="4"/>
      <c r="N263" s="4"/>
      <c r="O263" s="4"/>
      <c r="P263" s="4"/>
      <c r="Q263" s="4"/>
      <c r="R263" s="5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 ht="15" x14ac:dyDescent="0.2">
      <c r="A264" s="40" t="s">
        <v>200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4"/>
      <c r="M264" s="4"/>
      <c r="N264" s="4"/>
      <c r="O264" s="4"/>
      <c r="P264" s="4"/>
      <c r="Q264" s="4"/>
      <c r="R264" s="5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 ht="15" x14ac:dyDescent="0.2">
      <c r="A265" s="40" t="s">
        <v>201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4"/>
      <c r="M265" s="4"/>
      <c r="N265" s="4"/>
      <c r="O265" s="4"/>
      <c r="P265" s="4"/>
      <c r="Q265" s="4"/>
      <c r="R265" s="5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 ht="15" x14ac:dyDescent="0.2">
      <c r="A266" s="40" t="s">
        <v>202</v>
      </c>
      <c r="B266" s="35">
        <v>1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1</v>
      </c>
      <c r="J266" s="35">
        <v>0</v>
      </c>
      <c r="K266" s="35">
        <v>0</v>
      </c>
      <c r="L266" s="4"/>
      <c r="M266" s="4"/>
      <c r="N266" s="4"/>
      <c r="O266" s="4"/>
      <c r="P266" s="4"/>
      <c r="Q266" s="4"/>
      <c r="R266" s="5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 ht="15" x14ac:dyDescent="0.2">
      <c r="A267" s="40" t="s">
        <v>203</v>
      </c>
      <c r="B267" s="35">
        <v>0</v>
      </c>
      <c r="C267" s="35">
        <v>0</v>
      </c>
      <c r="D267" s="35">
        <v>0</v>
      </c>
      <c r="E267" s="35">
        <v>0</v>
      </c>
      <c r="F267" s="35">
        <v>0</v>
      </c>
      <c r="G267" s="35">
        <v>0</v>
      </c>
      <c r="H267" s="35">
        <v>0</v>
      </c>
      <c r="I267" s="35">
        <v>0</v>
      </c>
      <c r="J267" s="35">
        <v>0</v>
      </c>
      <c r="K267" s="35">
        <v>0</v>
      </c>
      <c r="L267" s="4"/>
      <c r="M267" s="4"/>
      <c r="N267" s="4"/>
      <c r="O267" s="4"/>
      <c r="P267" s="4"/>
      <c r="Q267" s="4"/>
      <c r="R267" s="5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 ht="15" x14ac:dyDescent="0.2">
      <c r="A268" s="40" t="s">
        <v>204</v>
      </c>
      <c r="B268" s="35">
        <v>1</v>
      </c>
      <c r="C268" s="35">
        <v>0</v>
      </c>
      <c r="D268" s="35">
        <v>1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0</v>
      </c>
      <c r="L268" s="4"/>
      <c r="M268" s="4"/>
      <c r="N268" s="4"/>
      <c r="O268" s="4"/>
      <c r="P268" s="4"/>
      <c r="Q268" s="4"/>
      <c r="R268" s="5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 s="177" customFormat="1" ht="15" x14ac:dyDescent="0.2">
      <c r="A269" s="40" t="s">
        <v>413</v>
      </c>
      <c r="B269" s="35">
        <v>0</v>
      </c>
      <c r="C269" s="35">
        <v>0</v>
      </c>
      <c r="D269" s="35">
        <v>0</v>
      </c>
      <c r="E269" s="35">
        <v>0</v>
      </c>
      <c r="F269" s="35">
        <v>0</v>
      </c>
      <c r="G269" s="35">
        <v>0</v>
      </c>
      <c r="H269" s="35">
        <v>0</v>
      </c>
      <c r="I269" s="35">
        <v>0</v>
      </c>
      <c r="J269" s="35">
        <v>0</v>
      </c>
      <c r="K269" s="35">
        <v>0</v>
      </c>
      <c r="M269" s="64"/>
      <c r="N269" s="64"/>
      <c r="O269" s="64"/>
      <c r="P269" s="64"/>
      <c r="Q269" s="64"/>
      <c r="R269" s="178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</row>
    <row r="270" spans="1:33" ht="15" x14ac:dyDescent="0.2">
      <c r="A270" s="40" t="s">
        <v>205</v>
      </c>
      <c r="B270" s="35">
        <v>18</v>
      </c>
      <c r="C270" s="35">
        <v>1</v>
      </c>
      <c r="D270" s="35">
        <v>19</v>
      </c>
      <c r="E270" s="35">
        <v>0</v>
      </c>
      <c r="F270" s="35">
        <v>0</v>
      </c>
      <c r="G270" s="35">
        <v>12</v>
      </c>
      <c r="H270" s="35">
        <v>2</v>
      </c>
      <c r="I270" s="35">
        <v>14</v>
      </c>
      <c r="J270" s="35">
        <v>0</v>
      </c>
      <c r="K270" s="35">
        <v>0</v>
      </c>
      <c r="L270" s="4"/>
      <c r="M270" s="4"/>
      <c r="N270" s="4"/>
      <c r="O270" s="4"/>
      <c r="P270" s="4"/>
      <c r="Q270" s="4"/>
      <c r="R270" s="5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 ht="15" x14ac:dyDescent="0.2">
      <c r="A271" s="40" t="s">
        <v>206</v>
      </c>
      <c r="B271" s="35">
        <v>0</v>
      </c>
      <c r="C271" s="35">
        <v>0</v>
      </c>
      <c r="D271" s="35">
        <v>0</v>
      </c>
      <c r="E271" s="35">
        <v>0</v>
      </c>
      <c r="F271" s="35">
        <v>0</v>
      </c>
      <c r="G271" s="35">
        <v>0</v>
      </c>
      <c r="H271" s="35">
        <v>0</v>
      </c>
      <c r="I271" s="35">
        <v>0</v>
      </c>
      <c r="J271" s="35">
        <v>0</v>
      </c>
      <c r="K271" s="35">
        <v>0</v>
      </c>
      <c r="L271" s="4"/>
      <c r="M271" s="4"/>
      <c r="N271" s="4"/>
      <c r="O271" s="4"/>
      <c r="P271" s="4"/>
      <c r="Q271" s="4"/>
      <c r="R271" s="5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 ht="15" x14ac:dyDescent="0.2">
      <c r="A272" s="40" t="s">
        <v>207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4"/>
      <c r="M272" s="4"/>
      <c r="N272" s="4"/>
      <c r="O272" s="4"/>
      <c r="P272" s="4"/>
      <c r="Q272" s="4"/>
      <c r="R272" s="5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 ht="15" x14ac:dyDescent="0.2">
      <c r="A273" s="40" t="s">
        <v>208</v>
      </c>
      <c r="B273" s="35">
        <v>0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0</v>
      </c>
      <c r="I273" s="35">
        <v>0</v>
      </c>
      <c r="J273" s="35">
        <v>0</v>
      </c>
      <c r="K273" s="53">
        <v>0</v>
      </c>
      <c r="L273" s="4"/>
      <c r="M273" s="4"/>
      <c r="N273" s="4"/>
      <c r="O273" s="4"/>
      <c r="P273" s="4"/>
      <c r="Q273" s="4"/>
      <c r="R273" s="5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5" x14ac:dyDescent="0.2">
      <c r="A274" s="40" t="s">
        <v>209</v>
      </c>
      <c r="B274" s="35">
        <v>0</v>
      </c>
      <c r="C274" s="35">
        <v>0</v>
      </c>
      <c r="D274" s="35">
        <v>0</v>
      </c>
      <c r="E274" s="35">
        <v>0</v>
      </c>
      <c r="F274" s="35">
        <v>0</v>
      </c>
      <c r="G274" s="35">
        <v>0</v>
      </c>
      <c r="H274" s="35">
        <v>0</v>
      </c>
      <c r="I274" s="35">
        <v>0</v>
      </c>
      <c r="J274" s="35">
        <v>0</v>
      </c>
      <c r="K274" s="53">
        <v>0</v>
      </c>
      <c r="L274" s="4"/>
      <c r="M274" s="4"/>
      <c r="N274" s="4"/>
      <c r="O274" s="4"/>
      <c r="P274" s="4"/>
      <c r="Q274" s="4"/>
      <c r="R274" s="5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5" x14ac:dyDescent="0.2">
      <c r="A275" s="40" t="s">
        <v>210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53">
        <v>0</v>
      </c>
      <c r="L275" s="4"/>
      <c r="M275" s="4"/>
      <c r="N275" s="4"/>
      <c r="O275" s="4"/>
      <c r="P275" s="4"/>
      <c r="Q275" s="4"/>
      <c r="R275" s="5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5" x14ac:dyDescent="0.2">
      <c r="A276" s="40" t="s">
        <v>211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53">
        <v>0</v>
      </c>
      <c r="L276" s="4"/>
      <c r="M276" s="4"/>
      <c r="N276" s="4"/>
      <c r="O276" s="4"/>
      <c r="P276" s="4"/>
      <c r="Q276" s="4"/>
      <c r="R276" s="5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5" x14ac:dyDescent="0.2">
      <c r="A277" s="40" t="s">
        <v>212</v>
      </c>
      <c r="B277" s="35">
        <v>1</v>
      </c>
      <c r="C277" s="35">
        <v>0</v>
      </c>
      <c r="D277" s="35">
        <v>0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53">
        <v>0</v>
      </c>
      <c r="L277" s="4"/>
      <c r="M277" s="4"/>
      <c r="N277" s="4"/>
      <c r="O277" s="4"/>
      <c r="P277" s="4"/>
      <c r="Q277" s="4"/>
      <c r="R277" s="5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5" x14ac:dyDescent="0.2">
      <c r="A278" s="40" t="s">
        <v>213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0</v>
      </c>
      <c r="J278" s="35">
        <v>0</v>
      </c>
      <c r="K278" s="53">
        <v>0</v>
      </c>
      <c r="L278" s="4"/>
      <c r="M278" s="4"/>
      <c r="N278" s="4"/>
      <c r="O278" s="4"/>
      <c r="P278" s="4"/>
      <c r="Q278" s="4"/>
      <c r="R278" s="5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5" x14ac:dyDescent="0.2">
      <c r="A279" s="40" t="s">
        <v>214</v>
      </c>
      <c r="B279" s="35">
        <v>1</v>
      </c>
      <c r="C279" s="35">
        <v>0</v>
      </c>
      <c r="D279" s="35">
        <v>1</v>
      </c>
      <c r="E279" s="35">
        <v>0</v>
      </c>
      <c r="F279" s="35">
        <v>0</v>
      </c>
      <c r="G279" s="35">
        <v>0</v>
      </c>
      <c r="H279" s="35">
        <v>0</v>
      </c>
      <c r="I279" s="35">
        <v>0</v>
      </c>
      <c r="J279" s="35">
        <v>0</v>
      </c>
      <c r="K279" s="53">
        <v>0</v>
      </c>
      <c r="L279" s="4"/>
      <c r="M279" s="4"/>
      <c r="N279" s="4"/>
      <c r="O279" s="4"/>
      <c r="P279" s="4"/>
      <c r="Q279" s="4"/>
      <c r="R279" s="5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5" x14ac:dyDescent="0.2">
      <c r="A280" s="40" t="s">
        <v>215</v>
      </c>
      <c r="B280" s="35">
        <v>0</v>
      </c>
      <c r="C280" s="35">
        <v>0</v>
      </c>
      <c r="D280" s="35">
        <v>0</v>
      </c>
      <c r="E280" s="35">
        <v>0</v>
      </c>
      <c r="F280" s="35">
        <v>0</v>
      </c>
      <c r="G280" s="35">
        <v>0</v>
      </c>
      <c r="H280" s="35">
        <v>0</v>
      </c>
      <c r="I280" s="35">
        <v>0</v>
      </c>
      <c r="J280" s="35">
        <v>0</v>
      </c>
      <c r="K280" s="35">
        <v>0</v>
      </c>
      <c r="L280" s="4"/>
      <c r="M280" s="4"/>
      <c r="N280" s="4"/>
      <c r="O280" s="4"/>
      <c r="P280" s="4"/>
      <c r="Q280" s="4"/>
      <c r="R280" s="5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5" x14ac:dyDescent="0.2">
      <c r="A281" s="40" t="s">
        <v>216</v>
      </c>
      <c r="B281" s="35">
        <v>1</v>
      </c>
      <c r="C281" s="35">
        <v>0</v>
      </c>
      <c r="D281" s="35">
        <v>1</v>
      </c>
      <c r="E281" s="35">
        <v>0</v>
      </c>
      <c r="F281" s="35">
        <v>0</v>
      </c>
      <c r="G281" s="35">
        <v>0</v>
      </c>
      <c r="H281" s="35">
        <v>0</v>
      </c>
      <c r="I281" s="35">
        <v>11</v>
      </c>
      <c r="J281" s="35">
        <v>0</v>
      </c>
      <c r="K281" s="35">
        <v>0</v>
      </c>
      <c r="L281" s="4"/>
      <c r="M281" s="4"/>
      <c r="N281" s="4"/>
      <c r="O281" s="4"/>
      <c r="P281" s="4"/>
      <c r="Q281" s="4"/>
      <c r="R281" s="5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5" x14ac:dyDescent="0.2">
      <c r="A282" s="40" t="s">
        <v>217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4"/>
      <c r="M282" s="4"/>
      <c r="N282" s="4"/>
      <c r="O282" s="4"/>
      <c r="P282" s="4"/>
      <c r="Q282" s="4"/>
      <c r="R282" s="5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5" x14ac:dyDescent="0.2">
      <c r="A283" s="40" t="s">
        <v>218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4"/>
      <c r="M283" s="4"/>
      <c r="N283" s="4"/>
      <c r="O283" s="4"/>
      <c r="P283" s="4"/>
      <c r="Q283" s="4"/>
      <c r="R283" s="5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5" x14ac:dyDescent="0.2">
      <c r="A284" s="40" t="s">
        <v>219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0</v>
      </c>
      <c r="I284" s="35">
        <v>0</v>
      </c>
      <c r="J284" s="35">
        <v>0</v>
      </c>
      <c r="K284" s="35">
        <v>0</v>
      </c>
      <c r="L284" s="4"/>
      <c r="M284" s="4"/>
      <c r="N284" s="4"/>
      <c r="O284" s="4"/>
      <c r="P284" s="4"/>
      <c r="Q284" s="4"/>
      <c r="R284" s="5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5" x14ac:dyDescent="0.2">
      <c r="A285" s="40" t="s">
        <v>220</v>
      </c>
      <c r="B285" s="35">
        <v>1</v>
      </c>
      <c r="C285" s="35">
        <v>0</v>
      </c>
      <c r="D285" s="35">
        <v>0</v>
      </c>
      <c r="E285" s="35">
        <v>0</v>
      </c>
      <c r="F285" s="35">
        <v>0</v>
      </c>
      <c r="G285" s="35">
        <v>0</v>
      </c>
      <c r="H285" s="35">
        <v>0</v>
      </c>
      <c r="I285" s="35">
        <v>0</v>
      </c>
      <c r="J285" s="35">
        <v>0</v>
      </c>
      <c r="K285" s="35">
        <v>0</v>
      </c>
      <c r="L285" s="4"/>
      <c r="M285" s="4"/>
      <c r="N285" s="4"/>
      <c r="O285" s="4"/>
      <c r="P285" s="4"/>
      <c r="Q285" s="4"/>
      <c r="R285" s="5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5" x14ac:dyDescent="0.2">
      <c r="A286" s="40" t="s">
        <v>221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4"/>
      <c r="M286" s="4"/>
      <c r="N286" s="4"/>
      <c r="O286" s="4"/>
      <c r="P286" s="4"/>
      <c r="Q286" s="4"/>
      <c r="R286" s="5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5" x14ac:dyDescent="0.2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4"/>
      <c r="M287" s="4"/>
      <c r="N287" s="4"/>
      <c r="O287" s="4"/>
      <c r="P287" s="4"/>
      <c r="Q287" s="4"/>
      <c r="R287" s="5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s="179" customFormat="1" ht="30" x14ac:dyDescent="0.2">
      <c r="A288" s="278" t="s">
        <v>434</v>
      </c>
      <c r="B288" s="279" t="s">
        <v>5</v>
      </c>
      <c r="C288" s="280" t="s">
        <v>6</v>
      </c>
      <c r="D288" s="280" t="s">
        <v>7</v>
      </c>
      <c r="E288" s="280" t="s">
        <v>8</v>
      </c>
      <c r="F288" s="281" t="s">
        <v>9</v>
      </c>
      <c r="G288" s="281" t="s">
        <v>10</v>
      </c>
      <c r="H288" s="282" t="s">
        <v>11</v>
      </c>
      <c r="I288" s="282" t="s">
        <v>12</v>
      </c>
      <c r="J288" s="283" t="s">
        <v>13</v>
      </c>
      <c r="K288" s="284" t="s">
        <v>14</v>
      </c>
      <c r="L288" s="64"/>
      <c r="M288" s="64"/>
      <c r="N288" s="64"/>
      <c r="O288" s="64"/>
      <c r="P288" s="64"/>
      <c r="Q288" s="64"/>
      <c r="R288" s="180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</row>
    <row r="289" spans="1:33" s="179" customFormat="1" ht="15" x14ac:dyDescent="0.2">
      <c r="A289" s="285" t="s">
        <v>435</v>
      </c>
      <c r="B289" s="286">
        <v>0</v>
      </c>
      <c r="C289" s="286">
        <v>0</v>
      </c>
      <c r="D289" s="286">
        <v>0</v>
      </c>
      <c r="E289" s="286">
        <v>0</v>
      </c>
      <c r="F289" s="286">
        <v>0</v>
      </c>
      <c r="G289" s="286">
        <v>0</v>
      </c>
      <c r="H289" s="286">
        <v>0</v>
      </c>
      <c r="I289" s="286">
        <v>0</v>
      </c>
      <c r="J289" s="286">
        <v>0</v>
      </c>
      <c r="K289" s="286">
        <v>0</v>
      </c>
      <c r="L289" s="64"/>
      <c r="M289" s="64"/>
      <c r="N289" s="64"/>
      <c r="O289" s="64"/>
      <c r="P289" s="64"/>
      <c r="Q289" s="64"/>
      <c r="R289" s="180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</row>
    <row r="290" spans="1:33" s="179" customFormat="1" ht="15" x14ac:dyDescent="0.2">
      <c r="A290" s="285" t="s">
        <v>436</v>
      </c>
      <c r="B290" s="286">
        <v>0</v>
      </c>
      <c r="C290" s="286">
        <v>0</v>
      </c>
      <c r="D290" s="286">
        <v>0</v>
      </c>
      <c r="E290" s="286">
        <v>0</v>
      </c>
      <c r="F290" s="286">
        <v>0</v>
      </c>
      <c r="G290" s="286">
        <v>0</v>
      </c>
      <c r="H290" s="286">
        <v>0</v>
      </c>
      <c r="I290" s="286">
        <v>0</v>
      </c>
      <c r="J290" s="286">
        <v>0</v>
      </c>
      <c r="K290" s="286">
        <v>0</v>
      </c>
      <c r="L290" s="64"/>
      <c r="M290" s="64"/>
      <c r="N290" s="64"/>
      <c r="O290" s="64"/>
      <c r="P290" s="64"/>
      <c r="Q290" s="64"/>
      <c r="R290" s="180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</row>
    <row r="291" spans="1:33" s="179" customFormat="1" ht="15" x14ac:dyDescent="0.2">
      <c r="A291" s="285" t="s">
        <v>437</v>
      </c>
      <c r="B291" s="286">
        <v>0</v>
      </c>
      <c r="C291" s="286">
        <v>0</v>
      </c>
      <c r="D291" s="286">
        <v>0</v>
      </c>
      <c r="E291" s="286">
        <v>0</v>
      </c>
      <c r="F291" s="286">
        <v>0</v>
      </c>
      <c r="G291" s="286">
        <v>0</v>
      </c>
      <c r="H291" s="286">
        <v>0</v>
      </c>
      <c r="I291" s="286">
        <v>0</v>
      </c>
      <c r="J291" s="286">
        <v>0</v>
      </c>
      <c r="K291" s="286">
        <v>0</v>
      </c>
      <c r="L291" s="64"/>
      <c r="M291" s="64"/>
      <c r="N291" s="64"/>
      <c r="O291" s="64"/>
      <c r="P291" s="64"/>
      <c r="Q291" s="64"/>
      <c r="R291" s="180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</row>
    <row r="292" spans="1:33" s="179" customFormat="1" ht="15" x14ac:dyDescent="0.2">
      <c r="A292" s="285" t="s">
        <v>438</v>
      </c>
      <c r="B292" s="286">
        <v>0</v>
      </c>
      <c r="C292" s="286">
        <v>0</v>
      </c>
      <c r="D292" s="286">
        <v>0</v>
      </c>
      <c r="E292" s="286">
        <v>0</v>
      </c>
      <c r="F292" s="286">
        <v>0</v>
      </c>
      <c r="G292" s="286">
        <v>0</v>
      </c>
      <c r="H292" s="286">
        <v>0</v>
      </c>
      <c r="I292" s="286">
        <v>0</v>
      </c>
      <c r="J292" s="286">
        <v>0</v>
      </c>
      <c r="K292" s="286">
        <v>0</v>
      </c>
      <c r="L292" s="64"/>
      <c r="M292" s="64"/>
      <c r="N292" s="64"/>
      <c r="O292" s="64"/>
      <c r="P292" s="64"/>
      <c r="Q292" s="64"/>
      <c r="R292" s="180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</row>
    <row r="293" spans="1:33" s="179" customFormat="1" ht="15" x14ac:dyDescent="0.2">
      <c r="A293" s="285" t="s">
        <v>439</v>
      </c>
      <c r="B293" s="286">
        <v>0</v>
      </c>
      <c r="C293" s="286">
        <v>0</v>
      </c>
      <c r="D293" s="286">
        <v>0</v>
      </c>
      <c r="E293" s="286">
        <v>0</v>
      </c>
      <c r="F293" s="286">
        <v>0</v>
      </c>
      <c r="G293" s="286">
        <v>0</v>
      </c>
      <c r="H293" s="286">
        <v>0</v>
      </c>
      <c r="I293" s="286">
        <v>0</v>
      </c>
      <c r="J293" s="286">
        <v>0</v>
      </c>
      <c r="K293" s="286">
        <v>0</v>
      </c>
      <c r="L293" s="64"/>
      <c r="M293" s="64"/>
      <c r="N293" s="64"/>
      <c r="O293" s="64"/>
      <c r="P293" s="64"/>
      <c r="Q293" s="64"/>
      <c r="R293" s="180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</row>
    <row r="294" spans="1:33" s="179" customFormat="1" ht="15" x14ac:dyDescent="0.2">
      <c r="A294" s="285" t="s">
        <v>440</v>
      </c>
      <c r="B294" s="286">
        <v>5</v>
      </c>
      <c r="C294" s="286">
        <v>0</v>
      </c>
      <c r="D294" s="286">
        <v>0</v>
      </c>
      <c r="E294" s="286">
        <v>0</v>
      </c>
      <c r="F294" s="286">
        <v>0</v>
      </c>
      <c r="G294" s="286">
        <v>0</v>
      </c>
      <c r="H294" s="286">
        <v>0</v>
      </c>
      <c r="I294" s="286">
        <v>0</v>
      </c>
      <c r="J294" s="286">
        <v>0</v>
      </c>
      <c r="K294" s="286">
        <v>0</v>
      </c>
      <c r="L294" s="64"/>
      <c r="M294" s="64"/>
      <c r="N294" s="64"/>
      <c r="O294" s="64"/>
      <c r="P294" s="64"/>
      <c r="Q294" s="64"/>
      <c r="R294" s="180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</row>
    <row r="295" spans="1:33" s="179" customFormat="1" ht="15" x14ac:dyDescent="0.2">
      <c r="A295" s="285" t="s">
        <v>441</v>
      </c>
      <c r="B295" s="286">
        <v>54</v>
      </c>
      <c r="C295" s="286">
        <v>0</v>
      </c>
      <c r="D295" s="286">
        <v>1</v>
      </c>
      <c r="E295" s="286">
        <v>0</v>
      </c>
      <c r="F295" s="286">
        <v>10</v>
      </c>
      <c r="G295" s="286">
        <v>8</v>
      </c>
      <c r="H295" s="286">
        <v>11</v>
      </c>
      <c r="I295" s="286">
        <v>3</v>
      </c>
      <c r="J295" s="286">
        <v>8</v>
      </c>
      <c r="K295" s="286">
        <v>0</v>
      </c>
      <c r="L295" s="64"/>
      <c r="M295" s="64"/>
      <c r="N295" s="64"/>
      <c r="O295" s="64"/>
      <c r="P295" s="64"/>
      <c r="Q295" s="64"/>
      <c r="R295" s="180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</row>
    <row r="296" spans="1:33" s="179" customFormat="1" ht="15" x14ac:dyDescent="0.2">
      <c r="A296" s="285" t="s">
        <v>442</v>
      </c>
      <c r="B296" s="286">
        <v>331</v>
      </c>
      <c r="C296" s="286">
        <v>13</v>
      </c>
      <c r="D296" s="286">
        <v>420</v>
      </c>
      <c r="E296" s="286">
        <v>0</v>
      </c>
      <c r="F296" s="286">
        <v>100</v>
      </c>
      <c r="G296" s="286">
        <v>210</v>
      </c>
      <c r="H296" s="286">
        <v>218</v>
      </c>
      <c r="I296" s="286">
        <v>185</v>
      </c>
      <c r="J296" s="286">
        <v>208</v>
      </c>
      <c r="K296" s="286">
        <v>0</v>
      </c>
      <c r="L296" s="64"/>
      <c r="M296" s="64"/>
      <c r="N296" s="64"/>
      <c r="O296" s="64"/>
      <c r="P296" s="64"/>
      <c r="Q296" s="64"/>
      <c r="R296" s="180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</row>
    <row r="297" spans="1:33" s="179" customFormat="1" ht="15" x14ac:dyDescent="0.2">
      <c r="A297" s="285" t="s">
        <v>443</v>
      </c>
      <c r="B297" s="286">
        <v>0</v>
      </c>
      <c r="C297" s="286">
        <v>0</v>
      </c>
      <c r="D297" s="286">
        <v>20</v>
      </c>
      <c r="E297" s="286">
        <v>0</v>
      </c>
      <c r="F297" s="286">
        <v>0</v>
      </c>
      <c r="G297" s="286">
        <v>2</v>
      </c>
      <c r="H297" s="286">
        <v>0</v>
      </c>
      <c r="I297" s="286">
        <v>0</v>
      </c>
      <c r="J297" s="286">
        <v>2</v>
      </c>
      <c r="K297" s="286">
        <v>0</v>
      </c>
      <c r="L297" s="64"/>
      <c r="M297" s="64"/>
      <c r="N297" s="64"/>
      <c r="O297" s="64"/>
      <c r="P297" s="64"/>
      <c r="Q297" s="64"/>
      <c r="R297" s="180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</row>
    <row r="298" spans="1:33" s="179" customFormat="1" ht="15" x14ac:dyDescent="0.2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180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</row>
    <row r="299" spans="1:33" ht="30" x14ac:dyDescent="0.2">
      <c r="A299" s="41" t="s">
        <v>222</v>
      </c>
      <c r="B299" s="8" t="s">
        <v>5</v>
      </c>
      <c r="C299" s="10" t="s">
        <v>6</v>
      </c>
      <c r="D299" s="10" t="s">
        <v>7</v>
      </c>
      <c r="E299" s="10" t="s">
        <v>8</v>
      </c>
      <c r="F299" s="12" t="s">
        <v>9</v>
      </c>
      <c r="G299" s="12" t="s">
        <v>10</v>
      </c>
      <c r="H299" s="51" t="s">
        <v>11</v>
      </c>
      <c r="I299" s="51" t="s">
        <v>12</v>
      </c>
      <c r="J299" s="50" t="s">
        <v>13</v>
      </c>
      <c r="K299" s="13" t="s">
        <v>14</v>
      </c>
      <c r="L299" s="4"/>
      <c r="M299" s="4"/>
      <c r="N299" s="4"/>
      <c r="O299" s="4"/>
      <c r="P299" s="4"/>
      <c r="Q299" s="4"/>
      <c r="R299" s="5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5" x14ac:dyDescent="0.25">
      <c r="A300" s="42" t="s">
        <v>223</v>
      </c>
      <c r="B300" s="36">
        <v>984</v>
      </c>
      <c r="C300" s="36">
        <v>72</v>
      </c>
      <c r="D300" s="36">
        <v>1361</v>
      </c>
      <c r="E300" s="36">
        <v>2</v>
      </c>
      <c r="F300" s="36">
        <v>57</v>
      </c>
      <c r="G300" s="36">
        <v>845</v>
      </c>
      <c r="H300" s="36">
        <v>107</v>
      </c>
      <c r="I300" s="36">
        <v>805</v>
      </c>
      <c r="J300" s="36">
        <v>164</v>
      </c>
      <c r="K300" s="36">
        <v>0</v>
      </c>
      <c r="L300" s="4"/>
      <c r="M300" s="4"/>
      <c r="N300" s="4"/>
      <c r="O300" s="4"/>
      <c r="P300" s="4"/>
      <c r="Q300" s="4"/>
      <c r="R300" s="5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5" x14ac:dyDescent="0.25">
      <c r="A301" s="43" t="s">
        <v>224</v>
      </c>
      <c r="B301" s="36">
        <v>102</v>
      </c>
      <c r="C301" s="36">
        <v>6</v>
      </c>
      <c r="D301" s="36">
        <v>103</v>
      </c>
      <c r="E301" s="36">
        <v>0</v>
      </c>
      <c r="F301" s="36">
        <v>11</v>
      </c>
      <c r="G301" s="36">
        <v>157</v>
      </c>
      <c r="H301" s="36">
        <v>11</v>
      </c>
      <c r="I301" s="36">
        <v>66</v>
      </c>
      <c r="J301" s="36">
        <v>35</v>
      </c>
      <c r="K301" s="36">
        <v>0</v>
      </c>
      <c r="L301" s="4"/>
      <c r="M301" s="4"/>
      <c r="N301" s="4"/>
      <c r="O301" s="4"/>
      <c r="P301" s="4"/>
      <c r="Q301" s="4"/>
      <c r="R301" s="5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5" x14ac:dyDescent="0.25">
      <c r="A302" s="44" t="s">
        <v>225</v>
      </c>
      <c r="B302" s="36">
        <v>1535</v>
      </c>
      <c r="C302" s="36">
        <v>93</v>
      </c>
      <c r="D302" s="36">
        <v>1947</v>
      </c>
      <c r="E302" s="36">
        <v>5</v>
      </c>
      <c r="F302" s="36">
        <v>143</v>
      </c>
      <c r="G302" s="36">
        <v>1796</v>
      </c>
      <c r="H302" s="36">
        <v>320</v>
      </c>
      <c r="I302" s="36">
        <v>2274</v>
      </c>
      <c r="J302" s="36">
        <v>261</v>
      </c>
      <c r="K302" s="36">
        <v>0</v>
      </c>
      <c r="L302" s="4"/>
      <c r="M302" s="4"/>
      <c r="N302" s="4"/>
      <c r="O302" s="4"/>
      <c r="P302" s="4"/>
      <c r="Q302" s="4"/>
      <c r="R302" s="5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5" x14ac:dyDescent="0.25">
      <c r="A303" s="44" t="s">
        <v>226</v>
      </c>
      <c r="B303" s="36">
        <v>409</v>
      </c>
      <c r="C303" s="36">
        <v>15</v>
      </c>
      <c r="D303" s="36">
        <v>475</v>
      </c>
      <c r="E303" s="36">
        <v>0</v>
      </c>
      <c r="F303" s="36">
        <v>111</v>
      </c>
      <c r="G303" s="36">
        <v>241</v>
      </c>
      <c r="H303" s="36">
        <v>233</v>
      </c>
      <c r="I303" s="36">
        <v>249</v>
      </c>
      <c r="J303" s="36">
        <v>223</v>
      </c>
      <c r="K303" s="36">
        <v>0</v>
      </c>
      <c r="L303" s="4"/>
      <c r="M303" s="4"/>
      <c r="N303" s="4"/>
      <c r="O303" s="4"/>
      <c r="P303" s="4"/>
      <c r="Q303" s="4"/>
      <c r="R303" s="5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5" x14ac:dyDescent="0.2">
      <c r="A304" s="45" t="s">
        <v>4</v>
      </c>
      <c r="B304" s="46">
        <f t="shared" ref="B304:K304" si="5">SUM(B300:B303)</f>
        <v>3030</v>
      </c>
      <c r="C304" s="46">
        <f t="shared" si="5"/>
        <v>186</v>
      </c>
      <c r="D304" s="46">
        <f t="shared" si="5"/>
        <v>3886</v>
      </c>
      <c r="E304" s="46">
        <f t="shared" si="5"/>
        <v>7</v>
      </c>
      <c r="F304" s="46">
        <f t="shared" si="5"/>
        <v>322</v>
      </c>
      <c r="G304" s="46">
        <f t="shared" si="5"/>
        <v>3039</v>
      </c>
      <c r="H304" s="46">
        <f t="shared" si="5"/>
        <v>671</v>
      </c>
      <c r="I304" s="46">
        <f t="shared" si="5"/>
        <v>3394</v>
      </c>
      <c r="J304" s="46">
        <f t="shared" si="5"/>
        <v>683</v>
      </c>
      <c r="K304" s="46">
        <f t="shared" si="5"/>
        <v>0</v>
      </c>
      <c r="L304" s="4"/>
      <c r="M304" s="4"/>
      <c r="N304" s="4"/>
      <c r="O304" s="4"/>
      <c r="P304" s="4"/>
      <c r="Q304" s="4"/>
      <c r="R304" s="5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5" x14ac:dyDescent="0.2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4"/>
      <c r="M305" s="4"/>
      <c r="N305" s="4"/>
      <c r="O305" s="4"/>
      <c r="P305" s="4"/>
      <c r="Q305" s="4"/>
      <c r="R305" s="5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5" x14ac:dyDescent="0.2">
      <c r="A306" s="225" t="s">
        <v>444</v>
      </c>
      <c r="B306" s="225"/>
      <c r="C306" s="225"/>
      <c r="D306" s="225"/>
      <c r="E306" s="225"/>
      <c r="F306" s="225"/>
      <c r="G306" s="225"/>
      <c r="H306" s="225"/>
      <c r="I306" s="225"/>
      <c r="J306" s="225"/>
      <c r="K306" s="225"/>
      <c r="L306" s="4"/>
      <c r="M306" s="4"/>
      <c r="N306" s="4"/>
      <c r="O306" s="4"/>
      <c r="P306" s="4"/>
      <c r="Q306" s="4"/>
      <c r="R306" s="5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5" x14ac:dyDescent="0.2">
      <c r="A307" s="287" t="s">
        <v>227</v>
      </c>
      <c r="B307" s="287"/>
      <c r="C307" s="288" t="s">
        <v>228</v>
      </c>
      <c r="D307" s="288"/>
      <c r="E307" s="288"/>
      <c r="F307" s="289" t="s">
        <v>229</v>
      </c>
      <c r="G307" s="289"/>
      <c r="H307" s="289"/>
      <c r="I307" s="290" t="s">
        <v>445</v>
      </c>
      <c r="J307" s="290"/>
      <c r="K307" s="290"/>
      <c r="L307" s="4"/>
      <c r="M307" s="4"/>
      <c r="N307" s="4"/>
      <c r="O307" s="4"/>
      <c r="P307" s="4"/>
      <c r="Q307" s="4"/>
      <c r="R307" s="5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5" x14ac:dyDescent="0.2">
      <c r="A308" s="287">
        <f>SUM(B133:K286)</f>
        <v>9426</v>
      </c>
      <c r="B308" s="287"/>
      <c r="C308" s="288">
        <f>SUM(B58:K71)</f>
        <v>3969</v>
      </c>
      <c r="D308" s="288"/>
      <c r="E308" s="288"/>
      <c r="F308" s="289">
        <f>SUM(B75:K129)</f>
        <v>14</v>
      </c>
      <c r="G308" s="289"/>
      <c r="H308" s="289"/>
      <c r="I308" s="291">
        <f>SUM(B289:K297)</f>
        <v>1809</v>
      </c>
      <c r="J308" s="291"/>
      <c r="K308" s="291"/>
      <c r="L308" s="4"/>
      <c r="M308" s="4"/>
      <c r="N308" s="4"/>
      <c r="O308" s="4"/>
      <c r="P308" s="4"/>
      <c r="Q308" s="4"/>
      <c r="R308" s="5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5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5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5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5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5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5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5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5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5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5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5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5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5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5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5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5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5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5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5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5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5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5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5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5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5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5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5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5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5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5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5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5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5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5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5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5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5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5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5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5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5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5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5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5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5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5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5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5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5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5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5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5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5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5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5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5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5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5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5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5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5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5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5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5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5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5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5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5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5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5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5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5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5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5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5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5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5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5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5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5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5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5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5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5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5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5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5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5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5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5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5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5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5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5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5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5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5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5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5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5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5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5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5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5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5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5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5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5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5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5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5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5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5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5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5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5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5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5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5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5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5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5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5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5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5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5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5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5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5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5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5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5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5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5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5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5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5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5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5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5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5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5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5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5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5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5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5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5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5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5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5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5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5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5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5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5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5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5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5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5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5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5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5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5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5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5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5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5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5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5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5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5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5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5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5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5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5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5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5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5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5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5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5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5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5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5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5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5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5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5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5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5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5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5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5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5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5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5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5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5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5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5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5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5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5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5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5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5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5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5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5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5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5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5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5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5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5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5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5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5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5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5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5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5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5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5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5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5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5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5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5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5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5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5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5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5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5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5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5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5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5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5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5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5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5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5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5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5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5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5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5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5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5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5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5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5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5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5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5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5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5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5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5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5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5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5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5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5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5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5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5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5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5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5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5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5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5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5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5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5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5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5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5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5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5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5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5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5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5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5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5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5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5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5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5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5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5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5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5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5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5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5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5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5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5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5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5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5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5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5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5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5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5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5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5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5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5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5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5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5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5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5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5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5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5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5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5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5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5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5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5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5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5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5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5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5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5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5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5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5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5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5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5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5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5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5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5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5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5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5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5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5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5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5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5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5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5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5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5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5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5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5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5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5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5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5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5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5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5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5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5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5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5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5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5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5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5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5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5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5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5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5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5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5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5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5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5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5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5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5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5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5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5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5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5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5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5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5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5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5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5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5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5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5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5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5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5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5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5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5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5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5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5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5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5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5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5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5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5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5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5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5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5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5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5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5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5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5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5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5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5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5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5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5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5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5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5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5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5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5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5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5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5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5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5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5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5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5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5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5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5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5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5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5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5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5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5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5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5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5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5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5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5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5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5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5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5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5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5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5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5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5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5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5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5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5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5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5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5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5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5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5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5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5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5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5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5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5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5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5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5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5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5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5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5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5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5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5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5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5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5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5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5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5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5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5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5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5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5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5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5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5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5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5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5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5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5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5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5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5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5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5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5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5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5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5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5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5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5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5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5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5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5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5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5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5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5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5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5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5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5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5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5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5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5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5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5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5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5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5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5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5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5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5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5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5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5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5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5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5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5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5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5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5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5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5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5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5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5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5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5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5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5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5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5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5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5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5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5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5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5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5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5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5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5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5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5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5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5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5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5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5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5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5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5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5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5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5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5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5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5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5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5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5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5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5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5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5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5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5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5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5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5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5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5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5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5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5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5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5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5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5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5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5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5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5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5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5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5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5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5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5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5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5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5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5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5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5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5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5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5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5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5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5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5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5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5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5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5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5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5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5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5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5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5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5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5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5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5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5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5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5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5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5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5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5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5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5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5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5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5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5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5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5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5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5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5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5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5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5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5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5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5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5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5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5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5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5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5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5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5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5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5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5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5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5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5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5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5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5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</sheetData>
  <mergeCells count="50">
    <mergeCell ref="A308:B308"/>
    <mergeCell ref="B131:K131"/>
    <mergeCell ref="A307:B307"/>
    <mergeCell ref="A131:A132"/>
    <mergeCell ref="A306:K306"/>
    <mergeCell ref="C307:E307"/>
    <mergeCell ref="F307:H307"/>
    <mergeCell ref="I307:K307"/>
    <mergeCell ref="C308:E308"/>
    <mergeCell ref="F308:H308"/>
    <mergeCell ref="I308:K308"/>
    <mergeCell ref="K30:K32"/>
    <mergeCell ref="D31:D32"/>
    <mergeCell ref="E31:E32"/>
    <mergeCell ref="F31:F32"/>
    <mergeCell ref="G31:G32"/>
    <mergeCell ref="H31:H32"/>
    <mergeCell ref="A30:A32"/>
    <mergeCell ref="B31:C31"/>
    <mergeCell ref="I31:I32"/>
    <mergeCell ref="J31:J32"/>
    <mergeCell ref="B30:J30"/>
    <mergeCell ref="A1:L1"/>
    <mergeCell ref="A2:L2"/>
    <mergeCell ref="A3:L3"/>
    <mergeCell ref="A5:I5"/>
    <mergeCell ref="A6:A7"/>
    <mergeCell ref="B6:H6"/>
    <mergeCell ref="I6:I7"/>
    <mergeCell ref="H21:H22"/>
    <mergeCell ref="I21:I22"/>
    <mergeCell ref="J12:J13"/>
    <mergeCell ref="J14:J15"/>
    <mergeCell ref="J16:J17"/>
    <mergeCell ref="A19:J19"/>
    <mergeCell ref="A20:A22"/>
    <mergeCell ref="B20:I20"/>
    <mergeCell ref="J20:J22"/>
    <mergeCell ref="D21:D22"/>
    <mergeCell ref="E21:E22"/>
    <mergeCell ref="B21:B22"/>
    <mergeCell ref="C21:C22"/>
    <mergeCell ref="F21:F22"/>
    <mergeCell ref="G21:G22"/>
    <mergeCell ref="A41:A42"/>
    <mergeCell ref="B41:K41"/>
    <mergeCell ref="B56:K56"/>
    <mergeCell ref="B73:K73"/>
    <mergeCell ref="A56:A57"/>
    <mergeCell ref="A73:A74"/>
  </mergeCells>
  <pageMargins left="0.75" right="0.75" top="1" bottom="1" header="0" footer="0"/>
  <pageSetup scale="6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8D08D"/>
  </sheetPr>
  <dimension ref="A1:AG1015"/>
  <sheetViews>
    <sheetView zoomScaleNormal="100" workbookViewId="0">
      <selection sqref="A1:L1"/>
    </sheetView>
  </sheetViews>
  <sheetFormatPr defaultColWidth="12.625" defaultRowHeight="14.25" x14ac:dyDescent="0.2"/>
  <cols>
    <col min="1" max="1" width="29.625" customWidth="1"/>
    <col min="2" max="12" width="13.375" customWidth="1"/>
    <col min="13" max="13" width="9.125" customWidth="1"/>
    <col min="14" max="14" width="8.375" customWidth="1"/>
    <col min="15" max="15" width="10.875" customWidth="1"/>
    <col min="16" max="16" width="9.5" customWidth="1"/>
    <col min="17" max="17" width="8.25" customWidth="1"/>
    <col min="18" max="19" width="6.75" customWidth="1"/>
    <col min="20" max="21" width="3.875" customWidth="1"/>
    <col min="22" max="23" width="5.875" customWidth="1"/>
    <col min="24" max="27" width="4.875" customWidth="1"/>
    <col min="28" max="32" width="3.875" customWidth="1"/>
    <col min="33" max="33" width="6.75" customWidth="1"/>
  </cols>
  <sheetData>
    <row r="1" spans="1:33" ht="15" x14ac:dyDescent="0.2">
      <c r="A1" s="241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1"/>
      <c r="N1" s="1"/>
      <c r="O1" s="1"/>
      <c r="P1" s="1"/>
      <c r="Q1" s="1"/>
      <c r="R1" s="1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x14ac:dyDescent="0.2">
      <c r="A2" s="242" t="s">
        <v>420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3"/>
      <c r="N2" s="3"/>
      <c r="O2" s="3"/>
      <c r="P2" s="3"/>
      <c r="Q2" s="3"/>
      <c r="R2" s="3"/>
      <c r="S2" s="3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" x14ac:dyDescent="0.2">
      <c r="A3" s="241" t="s">
        <v>1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1"/>
      <c r="N3" s="1"/>
      <c r="O3" s="1"/>
      <c r="P3" s="1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x14ac:dyDescent="0.2">
      <c r="A5" s="237" t="s">
        <v>421</v>
      </c>
      <c r="B5" s="228"/>
      <c r="C5" s="228"/>
      <c r="D5" s="228"/>
      <c r="E5" s="228"/>
      <c r="F5" s="228"/>
      <c r="G5" s="228"/>
      <c r="H5" s="228"/>
      <c r="I5" s="228"/>
      <c r="J5" s="228"/>
      <c r="K5" s="228"/>
      <c r="L5" s="227"/>
      <c r="M5" s="1"/>
      <c r="N5" s="1"/>
      <c r="O5" s="1"/>
      <c r="P5" s="1"/>
      <c r="Q5" s="4"/>
      <c r="R5" s="4"/>
      <c r="S5" s="4"/>
      <c r="T5" s="4"/>
      <c r="U5" s="5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x14ac:dyDescent="0.2">
      <c r="A6" s="233" t="s">
        <v>2</v>
      </c>
      <c r="B6" s="229" t="s">
        <v>3</v>
      </c>
      <c r="C6" s="228"/>
      <c r="D6" s="228"/>
      <c r="E6" s="228"/>
      <c r="F6" s="228"/>
      <c r="G6" s="228"/>
      <c r="H6" s="228"/>
      <c r="I6" s="228"/>
      <c r="J6" s="228"/>
      <c r="K6" s="227"/>
      <c r="L6" s="243" t="s">
        <v>4</v>
      </c>
      <c r="M6" s="4"/>
      <c r="N6" s="4"/>
      <c r="O6" s="4"/>
      <c r="P6" s="4"/>
      <c r="Q6" s="4"/>
      <c r="R6" s="4"/>
      <c r="S6" s="4"/>
      <c r="T6" s="4"/>
      <c r="U6" s="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x14ac:dyDescent="0.2">
      <c r="A7" s="224"/>
      <c r="B7" s="7">
        <v>22</v>
      </c>
      <c r="C7" s="7">
        <v>23</v>
      </c>
      <c r="D7" s="7">
        <v>24</v>
      </c>
      <c r="E7" s="120">
        <v>25</v>
      </c>
      <c r="F7" s="120">
        <v>26</v>
      </c>
      <c r="G7" s="181">
        <v>27</v>
      </c>
      <c r="H7" s="181">
        <v>28</v>
      </c>
      <c r="I7" s="120">
        <v>29</v>
      </c>
      <c r="J7" s="120">
        <v>30</v>
      </c>
      <c r="K7" s="120">
        <v>31</v>
      </c>
      <c r="L7" s="224"/>
      <c r="M7" s="4"/>
      <c r="N7" s="4"/>
      <c r="O7" s="4"/>
      <c r="P7" s="4"/>
      <c r="Q7" s="4"/>
      <c r="R7" s="4"/>
      <c r="S7" s="4"/>
      <c r="T7" s="4"/>
      <c r="U7" s="5">
        <f>$L$18</f>
        <v>14758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x14ac:dyDescent="0.2">
      <c r="A8" s="8" t="s">
        <v>5</v>
      </c>
      <c r="B8" s="48">
        <v>455</v>
      </c>
      <c r="C8" s="48">
        <v>594</v>
      </c>
      <c r="D8" s="48">
        <v>528</v>
      </c>
      <c r="E8" s="122">
        <v>518</v>
      </c>
      <c r="F8" s="122">
        <v>476</v>
      </c>
      <c r="G8" s="182">
        <v>387</v>
      </c>
      <c r="H8" s="182">
        <v>252</v>
      </c>
      <c r="I8" s="122">
        <v>0</v>
      </c>
      <c r="J8" s="122">
        <v>0</v>
      </c>
      <c r="K8" s="122">
        <v>0</v>
      </c>
      <c r="L8" s="9">
        <f t="shared" ref="L8:L17" si="0">SUM(B8:K8)</f>
        <v>3210</v>
      </c>
      <c r="M8" s="4"/>
      <c r="N8" s="4"/>
      <c r="O8" s="4"/>
      <c r="P8" s="4"/>
      <c r="Q8" s="4"/>
      <c r="R8" s="4"/>
      <c r="S8" s="4"/>
      <c r="T8" s="4"/>
      <c r="U8" s="4">
        <v>12439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x14ac:dyDescent="0.2">
      <c r="A9" s="10" t="s">
        <v>6</v>
      </c>
      <c r="B9" s="49">
        <v>32</v>
      </c>
      <c r="C9" s="49">
        <v>45</v>
      </c>
      <c r="D9" s="49">
        <v>42</v>
      </c>
      <c r="E9" s="123">
        <v>31</v>
      </c>
      <c r="F9" s="123">
        <v>35</v>
      </c>
      <c r="G9" s="183">
        <v>19</v>
      </c>
      <c r="H9" s="183">
        <v>13</v>
      </c>
      <c r="I9" s="123">
        <v>0</v>
      </c>
      <c r="J9" s="123">
        <v>0</v>
      </c>
      <c r="K9" s="123">
        <v>0</v>
      </c>
      <c r="L9" s="9">
        <f t="shared" si="0"/>
        <v>217</v>
      </c>
      <c r="M9" s="4"/>
      <c r="N9" s="4"/>
      <c r="O9" s="4"/>
      <c r="P9" s="4"/>
      <c r="Q9" s="4"/>
      <c r="R9" s="4"/>
      <c r="S9" s="4"/>
      <c r="T9" s="4"/>
      <c r="U9" s="5">
        <f>U7-U8</f>
        <v>2319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x14ac:dyDescent="0.2">
      <c r="A10" s="10" t="s">
        <v>7</v>
      </c>
      <c r="B10" s="49">
        <v>601</v>
      </c>
      <c r="C10" s="49">
        <v>616</v>
      </c>
      <c r="D10" s="49">
        <v>545</v>
      </c>
      <c r="E10" s="123">
        <v>552</v>
      </c>
      <c r="F10" s="123">
        <v>512</v>
      </c>
      <c r="G10" s="183">
        <v>372</v>
      </c>
      <c r="H10" s="183">
        <v>251</v>
      </c>
      <c r="I10" s="123">
        <v>0</v>
      </c>
      <c r="J10" s="123">
        <v>0</v>
      </c>
      <c r="K10" s="123">
        <v>0</v>
      </c>
      <c r="L10" s="9">
        <f t="shared" si="0"/>
        <v>3449</v>
      </c>
      <c r="M10" s="4"/>
      <c r="N10" s="4"/>
      <c r="O10" s="4"/>
      <c r="P10" s="4"/>
      <c r="Q10" s="4"/>
      <c r="R10" s="4"/>
      <c r="S10" s="4"/>
      <c r="T10" s="4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x14ac:dyDescent="0.2">
      <c r="A11" s="10" t="s">
        <v>8</v>
      </c>
      <c r="B11" s="49">
        <v>0</v>
      </c>
      <c r="C11" s="49">
        <v>0</v>
      </c>
      <c r="D11" s="49">
        <v>0</v>
      </c>
      <c r="E11" s="123">
        <v>0</v>
      </c>
      <c r="F11" s="123">
        <v>0</v>
      </c>
      <c r="G11" s="183">
        <v>0</v>
      </c>
      <c r="H11" s="183">
        <v>0</v>
      </c>
      <c r="I11" s="123">
        <v>0</v>
      </c>
      <c r="J11" s="123">
        <v>0</v>
      </c>
      <c r="K11" s="123">
        <v>0</v>
      </c>
      <c r="L11" s="9">
        <f t="shared" si="0"/>
        <v>0</v>
      </c>
      <c r="M11" s="4"/>
      <c r="N11" s="4"/>
      <c r="O11" s="4"/>
      <c r="P11" s="4"/>
      <c r="Q11" s="4"/>
      <c r="R11" s="4"/>
      <c r="S11" s="4"/>
      <c r="T11" s="4"/>
      <c r="U11" s="5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x14ac:dyDescent="0.2">
      <c r="A12" s="12" t="s">
        <v>9</v>
      </c>
      <c r="B12" s="50">
        <v>78</v>
      </c>
      <c r="C12" s="50">
        <v>41</v>
      </c>
      <c r="D12" s="50">
        <v>65</v>
      </c>
      <c r="E12" s="124">
        <v>48</v>
      </c>
      <c r="F12" s="124">
        <v>25</v>
      </c>
      <c r="G12" s="184">
        <v>31</v>
      </c>
      <c r="H12" s="184">
        <v>14</v>
      </c>
      <c r="I12" s="124">
        <v>0</v>
      </c>
      <c r="J12" s="124">
        <v>0</v>
      </c>
      <c r="K12" s="124">
        <v>0</v>
      </c>
      <c r="L12" s="9">
        <f t="shared" si="0"/>
        <v>302</v>
      </c>
      <c r="M12" s="235">
        <f>SUM(L12:L13)</f>
        <v>3178</v>
      </c>
      <c r="N12" s="5"/>
      <c r="O12" s="14"/>
      <c r="P12" s="14"/>
      <c r="Q12" s="4"/>
      <c r="R12" s="14"/>
      <c r="S12" s="14"/>
      <c r="T12" s="14"/>
      <c r="U12" s="15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</row>
    <row r="13" spans="1:33" ht="15" x14ac:dyDescent="0.2">
      <c r="A13" s="12" t="s">
        <v>10</v>
      </c>
      <c r="B13" s="50">
        <v>579</v>
      </c>
      <c r="C13" s="50">
        <v>502</v>
      </c>
      <c r="D13" s="50">
        <v>376</v>
      </c>
      <c r="E13" s="124">
        <v>505</v>
      </c>
      <c r="F13" s="124">
        <v>376</v>
      </c>
      <c r="G13" s="184">
        <v>315</v>
      </c>
      <c r="H13" s="184">
        <v>223</v>
      </c>
      <c r="I13" s="124">
        <v>0</v>
      </c>
      <c r="J13" s="124">
        <v>0</v>
      </c>
      <c r="K13" s="124">
        <v>0</v>
      </c>
      <c r="L13" s="9">
        <f t="shared" si="0"/>
        <v>2876</v>
      </c>
      <c r="M13" s="236"/>
      <c r="N13" s="5"/>
      <c r="O13" s="14"/>
      <c r="P13" s="14"/>
      <c r="Q13" s="4"/>
      <c r="R13" s="14"/>
      <c r="S13" s="14"/>
      <c r="T13" s="14"/>
      <c r="U13" s="15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</row>
    <row r="14" spans="1:33" ht="15" x14ac:dyDescent="0.2">
      <c r="A14" s="16" t="s">
        <v>11</v>
      </c>
      <c r="B14" s="51">
        <v>82</v>
      </c>
      <c r="C14" s="51">
        <v>97</v>
      </c>
      <c r="D14" s="51">
        <v>78</v>
      </c>
      <c r="E14" s="125">
        <v>93</v>
      </c>
      <c r="F14" s="125">
        <v>98</v>
      </c>
      <c r="G14" s="185">
        <v>36</v>
      </c>
      <c r="H14" s="185">
        <v>26</v>
      </c>
      <c r="I14" s="125">
        <v>0</v>
      </c>
      <c r="J14" s="125">
        <v>0</v>
      </c>
      <c r="K14" s="125">
        <v>0</v>
      </c>
      <c r="L14" s="9">
        <f t="shared" si="0"/>
        <v>510</v>
      </c>
      <c r="M14" s="235">
        <f>SUM(L14:L15)</f>
        <v>3203</v>
      </c>
      <c r="N14" s="5"/>
      <c r="O14" s="4"/>
      <c r="P14" s="4"/>
      <c r="Q14" s="4"/>
      <c r="R14" s="4"/>
      <c r="S14" s="4"/>
      <c r="T14" s="4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x14ac:dyDescent="0.2">
      <c r="A15" s="16" t="s">
        <v>12</v>
      </c>
      <c r="B15" s="51">
        <v>543</v>
      </c>
      <c r="C15" s="51">
        <v>412</v>
      </c>
      <c r="D15" s="51">
        <v>440</v>
      </c>
      <c r="E15" s="125">
        <v>424</v>
      </c>
      <c r="F15" s="125">
        <v>473</v>
      </c>
      <c r="G15" s="185">
        <v>243</v>
      </c>
      <c r="H15" s="185">
        <v>158</v>
      </c>
      <c r="I15" s="125">
        <v>0</v>
      </c>
      <c r="J15" s="125">
        <v>0</v>
      </c>
      <c r="K15" s="125">
        <v>0</v>
      </c>
      <c r="L15" s="9">
        <f t="shared" si="0"/>
        <v>2693</v>
      </c>
      <c r="M15" s="236"/>
      <c r="N15" s="5"/>
      <c r="O15" s="4"/>
      <c r="P15" s="4"/>
      <c r="Q15" s="4"/>
      <c r="R15" s="4"/>
      <c r="S15" s="4"/>
      <c r="T15" s="4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x14ac:dyDescent="0.2">
      <c r="A16" s="17" t="s">
        <v>13</v>
      </c>
      <c r="B16" s="52">
        <v>94</v>
      </c>
      <c r="C16" s="52">
        <v>91</v>
      </c>
      <c r="D16" s="52">
        <v>90</v>
      </c>
      <c r="E16" s="126">
        <v>62</v>
      </c>
      <c r="F16" s="126">
        <v>45</v>
      </c>
      <c r="G16" s="186">
        <v>48</v>
      </c>
      <c r="H16" s="186">
        <v>28</v>
      </c>
      <c r="I16" s="126">
        <v>0</v>
      </c>
      <c r="J16" s="126">
        <v>0</v>
      </c>
      <c r="K16" s="126">
        <v>0</v>
      </c>
      <c r="L16" s="9">
        <f t="shared" si="0"/>
        <v>458</v>
      </c>
      <c r="M16" s="235">
        <f>SUM(L16:L17)</f>
        <v>1501</v>
      </c>
      <c r="N16" s="5"/>
      <c r="O16" s="4"/>
      <c r="P16" s="4"/>
      <c r="Q16" s="4"/>
      <c r="R16" s="4"/>
      <c r="S16" s="4"/>
      <c r="T16" s="4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x14ac:dyDescent="0.2">
      <c r="A17" s="19" t="s">
        <v>14</v>
      </c>
      <c r="B17" s="52">
        <v>0</v>
      </c>
      <c r="C17" s="52">
        <v>0</v>
      </c>
      <c r="D17" s="52">
        <v>318</v>
      </c>
      <c r="E17" s="126">
        <v>210</v>
      </c>
      <c r="F17" s="126">
        <v>204</v>
      </c>
      <c r="G17" s="186">
        <v>172</v>
      </c>
      <c r="H17" s="186">
        <v>139</v>
      </c>
      <c r="I17" s="126">
        <v>0</v>
      </c>
      <c r="J17" s="126">
        <v>0</v>
      </c>
      <c r="K17" s="126">
        <v>0</v>
      </c>
      <c r="L17" s="9">
        <f t="shared" si="0"/>
        <v>1043</v>
      </c>
      <c r="M17" s="236"/>
      <c r="N17" s="5"/>
      <c r="O17" s="4"/>
      <c r="P17" s="4"/>
      <c r="Q17" s="4"/>
      <c r="R17" s="4"/>
      <c r="S17" s="4"/>
      <c r="T17" s="4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x14ac:dyDescent="0.2">
      <c r="A18" s="4"/>
      <c r="B18" s="4"/>
      <c r="C18" s="4"/>
      <c r="D18" s="64"/>
      <c r="E18" s="64"/>
      <c r="F18" s="4"/>
      <c r="G18" s="4"/>
      <c r="H18" s="4"/>
      <c r="I18" s="61"/>
      <c r="J18" s="4"/>
      <c r="K18" s="4"/>
      <c r="L18" s="5">
        <f>SUM(L8:L17)</f>
        <v>14758</v>
      </c>
      <c r="M18" s="4"/>
      <c r="N18" s="4"/>
      <c r="O18" s="4"/>
      <c r="P18" s="4"/>
      <c r="Q18" s="4"/>
      <c r="R18" s="5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x14ac:dyDescent="0.2">
      <c r="A19" s="237" t="s">
        <v>421</v>
      </c>
      <c r="B19" s="228"/>
      <c r="C19" s="228"/>
      <c r="D19" s="228"/>
      <c r="E19" s="228"/>
      <c r="F19" s="228"/>
      <c r="G19" s="228"/>
      <c r="H19" s="228"/>
      <c r="I19" s="228"/>
      <c r="J19" s="227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x14ac:dyDescent="0.2">
      <c r="A20" s="233" t="s">
        <v>15</v>
      </c>
      <c r="B20" s="229" t="s">
        <v>16</v>
      </c>
      <c r="C20" s="228"/>
      <c r="D20" s="228"/>
      <c r="E20" s="228"/>
      <c r="F20" s="228"/>
      <c r="G20" s="228"/>
      <c r="H20" s="228"/>
      <c r="I20" s="227"/>
      <c r="J20" s="243" t="s">
        <v>4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x14ac:dyDescent="0.2">
      <c r="A21" s="238"/>
      <c r="B21" s="240" t="s">
        <v>17</v>
      </c>
      <c r="C21" s="240" t="s">
        <v>18</v>
      </c>
      <c r="D21" s="240" t="s">
        <v>19</v>
      </c>
      <c r="E21" s="240" t="s">
        <v>20</v>
      </c>
      <c r="F21" s="240" t="s">
        <v>21</v>
      </c>
      <c r="G21" s="240" t="s">
        <v>22</v>
      </c>
      <c r="H21" s="240" t="s">
        <v>23</v>
      </c>
      <c r="I21" s="240" t="s">
        <v>24</v>
      </c>
      <c r="J21" s="238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x14ac:dyDescent="0.2">
      <c r="A22" s="224"/>
      <c r="B22" s="224"/>
      <c r="C22" s="224"/>
      <c r="D22" s="224"/>
      <c r="E22" s="224"/>
      <c r="F22" s="224"/>
      <c r="G22" s="224"/>
      <c r="H22" s="224"/>
      <c r="I22" s="224"/>
      <c r="J22" s="22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x14ac:dyDescent="0.2">
      <c r="A23" s="20" t="s">
        <v>25</v>
      </c>
      <c r="B23" s="21">
        <v>4738</v>
      </c>
      <c r="C23" s="62">
        <v>10</v>
      </c>
      <c r="D23" s="62">
        <v>4</v>
      </c>
      <c r="E23" s="62">
        <v>5</v>
      </c>
      <c r="F23" s="62">
        <v>60</v>
      </c>
      <c r="G23" s="62">
        <v>53</v>
      </c>
      <c r="H23" s="62">
        <v>4</v>
      </c>
      <c r="I23" s="62">
        <v>195</v>
      </c>
      <c r="J23" s="63">
        <f t="shared" ref="J23:J28" si="1">SUM(B23:I23)</f>
        <v>5069</v>
      </c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x14ac:dyDescent="0.2">
      <c r="A24" s="20" t="s">
        <v>26</v>
      </c>
      <c r="B24" s="21">
        <v>240</v>
      </c>
      <c r="C24" s="62">
        <v>0</v>
      </c>
      <c r="D24" s="62">
        <v>0</v>
      </c>
      <c r="E24" s="62">
        <v>0</v>
      </c>
      <c r="F24" s="62">
        <v>0</v>
      </c>
      <c r="G24" s="62">
        <v>4</v>
      </c>
      <c r="H24" s="62">
        <v>0</v>
      </c>
      <c r="I24" s="62">
        <v>0</v>
      </c>
      <c r="J24" s="26">
        <f t="shared" si="1"/>
        <v>244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x14ac:dyDescent="0.2">
      <c r="A25" s="20" t="s">
        <v>27</v>
      </c>
      <c r="B25" s="21">
        <v>305</v>
      </c>
      <c r="C25" s="62">
        <v>0</v>
      </c>
      <c r="D25" s="62">
        <v>2</v>
      </c>
      <c r="E25" s="62">
        <v>0</v>
      </c>
      <c r="F25" s="62">
        <v>1</v>
      </c>
      <c r="G25" s="62">
        <v>0</v>
      </c>
      <c r="H25" s="62">
        <v>0</v>
      </c>
      <c r="I25" s="62">
        <v>10</v>
      </c>
      <c r="J25" s="26">
        <f t="shared" si="1"/>
        <v>318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x14ac:dyDescent="0.2">
      <c r="A26" s="20" t="s">
        <v>28</v>
      </c>
      <c r="B26" s="21">
        <v>191</v>
      </c>
      <c r="C26" s="62">
        <v>0</v>
      </c>
      <c r="D26" s="62">
        <v>0</v>
      </c>
      <c r="E26" s="62">
        <v>0</v>
      </c>
      <c r="F26" s="62">
        <v>0</v>
      </c>
      <c r="G26" s="62">
        <v>1</v>
      </c>
      <c r="H26" s="62">
        <v>0</v>
      </c>
      <c r="I26" s="62">
        <v>3</v>
      </c>
      <c r="J26" s="26">
        <f t="shared" si="1"/>
        <v>195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x14ac:dyDescent="0.2">
      <c r="A27" s="20" t="s">
        <v>29</v>
      </c>
      <c r="B27" s="21">
        <v>0</v>
      </c>
      <c r="C27" s="62">
        <v>0</v>
      </c>
      <c r="D27" s="62">
        <v>0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26">
        <f t="shared" si="1"/>
        <v>0</v>
      </c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x14ac:dyDescent="0.2">
      <c r="A28" s="20" t="s">
        <v>30</v>
      </c>
      <c r="B28" s="21">
        <v>4</v>
      </c>
      <c r="C28" s="62">
        <v>0</v>
      </c>
      <c r="D28" s="62">
        <v>0</v>
      </c>
      <c r="E28" s="62">
        <v>0</v>
      </c>
      <c r="F28" s="62">
        <v>0</v>
      </c>
      <c r="G28" s="62">
        <v>0</v>
      </c>
      <c r="H28" s="62">
        <v>0</v>
      </c>
      <c r="I28" s="62">
        <v>5</v>
      </c>
      <c r="J28" s="26">
        <f t="shared" si="1"/>
        <v>9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x14ac:dyDescent="0.2">
      <c r="A29" s="64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60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x14ac:dyDescent="0.2">
      <c r="A30" s="233" t="s">
        <v>31</v>
      </c>
      <c r="B30" s="229" t="s">
        <v>16</v>
      </c>
      <c r="C30" s="228"/>
      <c r="D30" s="228"/>
      <c r="E30" s="228"/>
      <c r="F30" s="228"/>
      <c r="G30" s="228"/>
      <c r="H30" s="228"/>
      <c r="I30" s="228"/>
      <c r="J30" s="228"/>
      <c r="K30" s="243" t="s">
        <v>4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x14ac:dyDescent="0.2">
      <c r="A31" s="238"/>
      <c r="B31" s="226" t="s">
        <v>17</v>
      </c>
      <c r="C31" s="227"/>
      <c r="D31" s="240" t="s">
        <v>18</v>
      </c>
      <c r="E31" s="240" t="s">
        <v>19</v>
      </c>
      <c r="F31" s="240" t="s">
        <v>20</v>
      </c>
      <c r="G31" s="240" t="s">
        <v>21</v>
      </c>
      <c r="H31" s="240" t="s">
        <v>22</v>
      </c>
      <c r="I31" s="240" t="s">
        <v>23</v>
      </c>
      <c r="J31" s="240" t="s">
        <v>24</v>
      </c>
      <c r="K31" s="238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x14ac:dyDescent="0.2">
      <c r="A32" s="224"/>
      <c r="B32" s="23" t="s">
        <v>32</v>
      </c>
      <c r="C32" s="23" t="s">
        <v>33</v>
      </c>
      <c r="D32" s="224"/>
      <c r="E32" s="224"/>
      <c r="F32" s="224"/>
      <c r="G32" s="224"/>
      <c r="H32" s="224"/>
      <c r="I32" s="224"/>
      <c r="J32" s="224"/>
      <c r="K32" s="22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x14ac:dyDescent="0.2">
      <c r="A33" s="65" t="s">
        <v>34</v>
      </c>
      <c r="B33" s="25">
        <v>542</v>
      </c>
      <c r="C33" s="66">
        <v>43</v>
      </c>
      <c r="D33" s="66">
        <v>0</v>
      </c>
      <c r="E33" s="66">
        <v>2</v>
      </c>
      <c r="F33" s="66">
        <v>0</v>
      </c>
      <c r="G33" s="66">
        <v>1</v>
      </c>
      <c r="H33" s="66">
        <v>1</v>
      </c>
      <c r="I33" s="66">
        <v>0</v>
      </c>
      <c r="J33" s="66">
        <v>0</v>
      </c>
      <c r="K33" s="63">
        <f t="shared" ref="K33:K37" si="2">SUM(B33:J33)</f>
        <v>589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x14ac:dyDescent="0.2">
      <c r="A34" s="24" t="s">
        <v>35</v>
      </c>
      <c r="B34" s="25">
        <v>755</v>
      </c>
      <c r="C34" s="66">
        <v>161</v>
      </c>
      <c r="D34" s="66">
        <v>0</v>
      </c>
      <c r="E34" s="66">
        <v>3</v>
      </c>
      <c r="F34" s="66">
        <v>3</v>
      </c>
      <c r="G34" s="66">
        <v>0</v>
      </c>
      <c r="H34" s="66">
        <v>15</v>
      </c>
      <c r="I34" s="66">
        <v>3</v>
      </c>
      <c r="J34" s="66">
        <v>10</v>
      </c>
      <c r="K34" s="26">
        <f t="shared" si="2"/>
        <v>950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x14ac:dyDescent="0.2">
      <c r="A35" s="24" t="s">
        <v>36</v>
      </c>
      <c r="B35" s="25">
        <v>747</v>
      </c>
      <c r="C35" s="66">
        <v>5</v>
      </c>
      <c r="D35" s="66">
        <v>0</v>
      </c>
      <c r="E35" s="66">
        <v>0</v>
      </c>
      <c r="F35" s="66">
        <v>1</v>
      </c>
      <c r="G35" s="66">
        <v>0</v>
      </c>
      <c r="H35" s="66">
        <v>2</v>
      </c>
      <c r="I35" s="66">
        <v>0</v>
      </c>
      <c r="J35" s="66">
        <v>20</v>
      </c>
      <c r="K35" s="26">
        <f t="shared" si="2"/>
        <v>775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x14ac:dyDescent="0.2">
      <c r="A36" s="24" t="s">
        <v>37</v>
      </c>
      <c r="B36" s="25">
        <v>162</v>
      </c>
      <c r="C36" s="66">
        <v>58</v>
      </c>
      <c r="D36" s="66">
        <v>1</v>
      </c>
      <c r="E36" s="66">
        <v>2</v>
      </c>
      <c r="F36" s="66">
        <v>0</v>
      </c>
      <c r="G36" s="66">
        <v>0</v>
      </c>
      <c r="H36" s="66">
        <v>2</v>
      </c>
      <c r="I36" s="66">
        <v>0</v>
      </c>
      <c r="J36" s="66">
        <v>2</v>
      </c>
      <c r="K36" s="26">
        <f t="shared" si="2"/>
        <v>227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x14ac:dyDescent="0.2">
      <c r="A37" s="24" t="s">
        <v>38</v>
      </c>
      <c r="B37" s="25">
        <v>100</v>
      </c>
      <c r="C37" s="66">
        <v>0</v>
      </c>
      <c r="D37" s="66">
        <v>1</v>
      </c>
      <c r="E37" s="66">
        <v>0</v>
      </c>
      <c r="F37" s="66">
        <v>0</v>
      </c>
      <c r="G37" s="66">
        <v>0</v>
      </c>
      <c r="H37" s="66">
        <v>0</v>
      </c>
      <c r="I37" s="66">
        <v>0</v>
      </c>
      <c r="J37" s="66">
        <v>7</v>
      </c>
      <c r="K37" s="26">
        <f t="shared" si="2"/>
        <v>108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5" x14ac:dyDescent="0.2">
      <c r="A38" s="67" t="s">
        <v>4</v>
      </c>
      <c r="B38" s="67">
        <f t="shared" ref="B38:J38" si="3">SUM(B33:B37)</f>
        <v>2306</v>
      </c>
      <c r="C38" s="67">
        <f t="shared" si="3"/>
        <v>267</v>
      </c>
      <c r="D38" s="67">
        <f t="shared" si="3"/>
        <v>2</v>
      </c>
      <c r="E38" s="67">
        <f t="shared" si="3"/>
        <v>7</v>
      </c>
      <c r="F38" s="67">
        <f t="shared" si="3"/>
        <v>4</v>
      </c>
      <c r="G38" s="67">
        <f t="shared" si="3"/>
        <v>1</v>
      </c>
      <c r="H38" s="67">
        <f t="shared" si="3"/>
        <v>20</v>
      </c>
      <c r="I38" s="67">
        <f t="shared" si="3"/>
        <v>3</v>
      </c>
      <c r="J38" s="67">
        <f t="shared" si="3"/>
        <v>39</v>
      </c>
      <c r="K38" s="68">
        <f>SUM(J23:J28)+SUM(K33:K37)</f>
        <v>8484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5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5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ht="15" x14ac:dyDescent="0.2">
      <c r="A41" s="223" t="s">
        <v>39</v>
      </c>
      <c r="B41" s="230" t="s">
        <v>40</v>
      </c>
      <c r="C41" s="231"/>
      <c r="D41" s="231"/>
      <c r="E41" s="231"/>
      <c r="F41" s="231"/>
      <c r="G41" s="231"/>
      <c r="H41" s="231"/>
      <c r="I41" s="231"/>
      <c r="J41" s="231"/>
      <c r="K41" s="232"/>
      <c r="L41" s="121"/>
      <c r="M41" s="4"/>
      <c r="N41" s="4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30" x14ac:dyDescent="0.2">
      <c r="A42" s="224"/>
      <c r="B42" s="129" t="s">
        <v>5</v>
      </c>
      <c r="C42" s="130" t="s">
        <v>6</v>
      </c>
      <c r="D42" s="130" t="s">
        <v>7</v>
      </c>
      <c r="E42" s="131" t="s">
        <v>8</v>
      </c>
      <c r="F42" s="132" t="s">
        <v>9</v>
      </c>
      <c r="G42" s="132" t="s">
        <v>10</v>
      </c>
      <c r="H42" s="133" t="s">
        <v>11</v>
      </c>
      <c r="I42" s="133" t="s">
        <v>12</v>
      </c>
      <c r="J42" s="134" t="s">
        <v>13</v>
      </c>
      <c r="K42" s="135" t="s">
        <v>14</v>
      </c>
      <c r="L42" s="4"/>
      <c r="N42" s="4"/>
      <c r="O42" s="4"/>
      <c r="P42" s="4"/>
      <c r="Q42" s="4"/>
      <c r="R42" s="5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5" x14ac:dyDescent="0.2">
      <c r="A43" s="32" t="s">
        <v>25</v>
      </c>
      <c r="B43" s="62">
        <v>1104</v>
      </c>
      <c r="C43" s="62">
        <v>109</v>
      </c>
      <c r="D43" s="62">
        <v>1704</v>
      </c>
      <c r="E43" s="62">
        <v>0</v>
      </c>
      <c r="F43" s="62">
        <v>63</v>
      </c>
      <c r="G43" s="62">
        <v>999</v>
      </c>
      <c r="H43" s="62">
        <v>48</v>
      </c>
      <c r="I43" s="62">
        <v>560</v>
      </c>
      <c r="J43" s="62">
        <v>96</v>
      </c>
      <c r="K43" s="33">
        <v>386</v>
      </c>
      <c r="L43" s="5">
        <f t="shared" ref="L43:L53" si="4">SUM(B43:K43)</f>
        <v>5069</v>
      </c>
      <c r="O43" s="4"/>
      <c r="P43" s="4"/>
      <c r="Q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5" x14ac:dyDescent="0.2">
      <c r="A44" s="32" t="s">
        <v>26</v>
      </c>
      <c r="B44" s="62">
        <v>35</v>
      </c>
      <c r="C44" s="62">
        <v>5</v>
      </c>
      <c r="D44" s="62">
        <v>116</v>
      </c>
      <c r="E44" s="62">
        <v>0</v>
      </c>
      <c r="F44" s="62">
        <v>0</v>
      </c>
      <c r="G44" s="62">
        <v>14</v>
      </c>
      <c r="H44" s="62">
        <v>6</v>
      </c>
      <c r="I44" s="62">
        <v>56</v>
      </c>
      <c r="J44" s="62">
        <v>1</v>
      </c>
      <c r="K44" s="62">
        <v>11</v>
      </c>
      <c r="L44" s="5">
        <f t="shared" si="4"/>
        <v>244</v>
      </c>
      <c r="O44" s="4"/>
      <c r="P44" s="4"/>
      <c r="Q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5" x14ac:dyDescent="0.2">
      <c r="A45" s="20" t="s">
        <v>27</v>
      </c>
      <c r="B45" s="62">
        <v>56</v>
      </c>
      <c r="C45" s="62">
        <v>1</v>
      </c>
      <c r="D45" s="62">
        <v>102</v>
      </c>
      <c r="E45" s="62">
        <v>0</v>
      </c>
      <c r="F45" s="62">
        <v>8</v>
      </c>
      <c r="G45" s="62">
        <v>92</v>
      </c>
      <c r="H45" s="62">
        <v>5</v>
      </c>
      <c r="I45" s="62">
        <v>27</v>
      </c>
      <c r="J45" s="62">
        <v>5</v>
      </c>
      <c r="K45" s="62">
        <v>22</v>
      </c>
      <c r="L45" s="5">
        <f t="shared" si="4"/>
        <v>318</v>
      </c>
      <c r="O45" s="4"/>
      <c r="P45" s="4"/>
      <c r="Q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5" x14ac:dyDescent="0.2">
      <c r="A46" s="20" t="s">
        <v>28</v>
      </c>
      <c r="B46" s="62">
        <v>36</v>
      </c>
      <c r="C46" s="62">
        <v>3</v>
      </c>
      <c r="D46" s="62">
        <v>70</v>
      </c>
      <c r="E46" s="62">
        <v>0</v>
      </c>
      <c r="F46" s="62">
        <v>4</v>
      </c>
      <c r="G46" s="62">
        <v>25</v>
      </c>
      <c r="H46" s="62">
        <v>3</v>
      </c>
      <c r="I46" s="62">
        <v>50</v>
      </c>
      <c r="J46" s="62">
        <v>0</v>
      </c>
      <c r="K46" s="62">
        <v>4</v>
      </c>
      <c r="L46" s="5">
        <f t="shared" si="4"/>
        <v>195</v>
      </c>
      <c r="O46" s="4"/>
      <c r="P46" s="4"/>
      <c r="Q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5" x14ac:dyDescent="0.2">
      <c r="A47" s="20" t="s">
        <v>29</v>
      </c>
      <c r="B47" s="62">
        <v>0</v>
      </c>
      <c r="C47" s="62">
        <v>0</v>
      </c>
      <c r="D47" s="62">
        <v>0</v>
      </c>
      <c r="E47" s="62">
        <v>0</v>
      </c>
      <c r="F47" s="62">
        <v>0</v>
      </c>
      <c r="G47" s="62">
        <v>0</v>
      </c>
      <c r="H47" s="62">
        <v>0</v>
      </c>
      <c r="I47" s="62">
        <v>0</v>
      </c>
      <c r="J47" s="62">
        <v>0</v>
      </c>
      <c r="K47" s="62">
        <v>0</v>
      </c>
      <c r="L47" s="5">
        <f t="shared" si="4"/>
        <v>0</v>
      </c>
      <c r="O47" s="4"/>
      <c r="P47" s="4"/>
      <c r="Q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5" x14ac:dyDescent="0.2">
      <c r="A48" s="20" t="s">
        <v>30</v>
      </c>
      <c r="B48" s="62">
        <v>5</v>
      </c>
      <c r="C48" s="62">
        <v>0</v>
      </c>
      <c r="D48" s="62">
        <v>0</v>
      </c>
      <c r="E48" s="62">
        <v>0</v>
      </c>
      <c r="F48" s="62">
        <v>0</v>
      </c>
      <c r="G48" s="62">
        <v>0</v>
      </c>
      <c r="H48" s="62">
        <v>0</v>
      </c>
      <c r="I48" s="62">
        <v>4</v>
      </c>
      <c r="J48" s="62">
        <v>0</v>
      </c>
      <c r="K48" s="62">
        <v>0</v>
      </c>
      <c r="L48" s="5">
        <f t="shared" si="4"/>
        <v>9</v>
      </c>
      <c r="O48" s="4"/>
      <c r="P48" s="4"/>
      <c r="Q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5" x14ac:dyDescent="0.2">
      <c r="A49" s="24" t="s">
        <v>34</v>
      </c>
      <c r="B49" s="66">
        <v>107</v>
      </c>
      <c r="C49" s="66">
        <v>9</v>
      </c>
      <c r="D49" s="66">
        <v>73</v>
      </c>
      <c r="E49" s="66">
        <v>0</v>
      </c>
      <c r="F49" s="66">
        <v>28</v>
      </c>
      <c r="G49" s="66">
        <v>130</v>
      </c>
      <c r="H49" s="66">
        <v>13</v>
      </c>
      <c r="I49" s="66">
        <v>142</v>
      </c>
      <c r="J49" s="66">
        <v>44</v>
      </c>
      <c r="K49" s="66">
        <v>43</v>
      </c>
      <c r="L49" s="5">
        <f t="shared" si="4"/>
        <v>589</v>
      </c>
      <c r="O49" s="4"/>
      <c r="P49" s="4"/>
      <c r="Q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5" x14ac:dyDescent="0.2">
      <c r="A50" s="24" t="s">
        <v>35</v>
      </c>
      <c r="B50" s="66">
        <v>206</v>
      </c>
      <c r="C50" s="66">
        <v>1</v>
      </c>
      <c r="D50" s="66">
        <v>102</v>
      </c>
      <c r="E50" s="66">
        <v>0</v>
      </c>
      <c r="F50" s="66">
        <v>7</v>
      </c>
      <c r="G50" s="66">
        <v>135</v>
      </c>
      <c r="H50" s="66">
        <v>24</v>
      </c>
      <c r="I50" s="66">
        <v>407</v>
      </c>
      <c r="J50" s="66">
        <v>12</v>
      </c>
      <c r="K50" s="66">
        <v>56</v>
      </c>
      <c r="L50" s="5">
        <f t="shared" si="4"/>
        <v>950</v>
      </c>
      <c r="O50" s="4"/>
      <c r="P50" s="4"/>
      <c r="Q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5" x14ac:dyDescent="0.2">
      <c r="A51" s="24" t="s">
        <v>36</v>
      </c>
      <c r="B51" s="66">
        <v>159</v>
      </c>
      <c r="C51" s="66">
        <v>8</v>
      </c>
      <c r="D51" s="66">
        <v>119</v>
      </c>
      <c r="E51" s="66">
        <v>0</v>
      </c>
      <c r="F51" s="66">
        <v>2</v>
      </c>
      <c r="G51" s="66">
        <v>220</v>
      </c>
      <c r="H51" s="66">
        <v>11</v>
      </c>
      <c r="I51" s="66">
        <v>218</v>
      </c>
      <c r="J51" s="66">
        <v>3</v>
      </c>
      <c r="K51" s="66">
        <v>35</v>
      </c>
      <c r="L51" s="5">
        <f t="shared" si="4"/>
        <v>775</v>
      </c>
      <c r="O51" s="4"/>
      <c r="P51" s="4"/>
      <c r="Q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ht="15" x14ac:dyDescent="0.2">
      <c r="A52" s="24" t="s">
        <v>37</v>
      </c>
      <c r="B52" s="66">
        <v>49</v>
      </c>
      <c r="C52" s="66">
        <v>4</v>
      </c>
      <c r="D52" s="66">
        <v>33</v>
      </c>
      <c r="E52" s="66">
        <v>0</v>
      </c>
      <c r="F52" s="66">
        <v>1</v>
      </c>
      <c r="G52" s="66">
        <v>45</v>
      </c>
      <c r="H52" s="66">
        <v>15</v>
      </c>
      <c r="I52" s="66">
        <v>49</v>
      </c>
      <c r="J52" s="66">
        <v>4</v>
      </c>
      <c r="K52" s="66">
        <v>27</v>
      </c>
      <c r="L52" s="5">
        <f t="shared" si="4"/>
        <v>227</v>
      </c>
      <c r="O52" s="4"/>
      <c r="P52" s="4"/>
      <c r="Q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5" x14ac:dyDescent="0.2">
      <c r="A53" s="24" t="s">
        <v>38</v>
      </c>
      <c r="B53" s="66">
        <v>18</v>
      </c>
      <c r="C53" s="66">
        <v>1</v>
      </c>
      <c r="D53" s="66">
        <v>16</v>
      </c>
      <c r="E53" s="66">
        <v>0</v>
      </c>
      <c r="F53" s="66">
        <v>6</v>
      </c>
      <c r="G53" s="66">
        <v>35</v>
      </c>
      <c r="H53" s="66">
        <v>1</v>
      </c>
      <c r="I53" s="66">
        <v>18</v>
      </c>
      <c r="J53" s="66">
        <v>1</v>
      </c>
      <c r="K53" s="66">
        <v>12</v>
      </c>
      <c r="L53" s="5">
        <f t="shared" si="4"/>
        <v>108</v>
      </c>
      <c r="O53" s="4"/>
      <c r="P53" s="4"/>
      <c r="Q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5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4"/>
      <c r="M55" s="4"/>
      <c r="N55" s="4"/>
      <c r="O55" s="4"/>
      <c r="P55" s="4"/>
      <c r="Q55" s="4"/>
      <c r="R55" s="5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5" x14ac:dyDescent="0.2">
      <c r="A56" s="233" t="s">
        <v>42</v>
      </c>
      <c r="B56" s="225" t="s">
        <v>40</v>
      </c>
      <c r="C56" s="225"/>
      <c r="D56" s="225"/>
      <c r="E56" s="225"/>
      <c r="F56" s="225"/>
      <c r="G56" s="225"/>
      <c r="H56" s="225"/>
      <c r="I56" s="225"/>
      <c r="J56" s="225"/>
      <c r="K56" s="225"/>
      <c r="L56" s="64"/>
      <c r="M56" s="4"/>
      <c r="N56" s="4"/>
      <c r="O56" s="4"/>
      <c r="P56" s="4"/>
      <c r="Q56" s="4"/>
      <c r="R56" s="5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30" x14ac:dyDescent="0.2">
      <c r="A57" s="224"/>
      <c r="B57" s="48" t="s">
        <v>5</v>
      </c>
      <c r="C57" s="49" t="s">
        <v>6</v>
      </c>
      <c r="D57" s="49" t="s">
        <v>7</v>
      </c>
      <c r="E57" s="10" t="s">
        <v>8</v>
      </c>
      <c r="F57" s="12" t="s">
        <v>9</v>
      </c>
      <c r="G57" s="12" t="s">
        <v>10</v>
      </c>
      <c r="H57" s="51" t="s">
        <v>11</v>
      </c>
      <c r="I57" s="51" t="s">
        <v>12</v>
      </c>
      <c r="J57" s="50" t="s">
        <v>13</v>
      </c>
      <c r="K57" s="13" t="s">
        <v>14</v>
      </c>
      <c r="M57" s="4"/>
      <c r="N57" s="4"/>
      <c r="O57" s="4"/>
      <c r="P57" s="4"/>
      <c r="Q57" s="4"/>
      <c r="R57" s="5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5" x14ac:dyDescent="0.2">
      <c r="A58" s="40" t="s">
        <v>43</v>
      </c>
      <c r="B58" s="35">
        <v>0</v>
      </c>
      <c r="C58" s="35">
        <v>0</v>
      </c>
      <c r="D58" s="35">
        <v>0</v>
      </c>
      <c r="E58" s="35">
        <v>0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M58" s="4"/>
      <c r="N58" s="4"/>
      <c r="O58" s="4"/>
      <c r="P58" s="4"/>
      <c r="Q58" s="4"/>
      <c r="R58" s="5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5" x14ac:dyDescent="0.2">
      <c r="A59" s="40" t="s">
        <v>44</v>
      </c>
      <c r="B59" s="35">
        <v>0</v>
      </c>
      <c r="C59" s="35">
        <v>0</v>
      </c>
      <c r="D59" s="35">
        <v>0</v>
      </c>
      <c r="E59" s="35">
        <v>0</v>
      </c>
      <c r="F59" s="35">
        <v>0</v>
      </c>
      <c r="G59" s="35">
        <v>0</v>
      </c>
      <c r="H59" s="35">
        <v>0</v>
      </c>
      <c r="I59" s="35">
        <v>0</v>
      </c>
      <c r="J59" s="35">
        <v>0</v>
      </c>
      <c r="K59" s="35">
        <v>0</v>
      </c>
      <c r="M59" s="4"/>
      <c r="N59" s="4"/>
      <c r="O59" s="4"/>
      <c r="P59" s="4"/>
      <c r="Q59" s="4"/>
      <c r="R59" s="5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5" x14ac:dyDescent="0.2">
      <c r="A60" s="40" t="s">
        <v>45</v>
      </c>
      <c r="B60" s="35">
        <v>0</v>
      </c>
      <c r="C60" s="35">
        <v>0</v>
      </c>
      <c r="D60" s="35">
        <v>0</v>
      </c>
      <c r="E60" s="35">
        <v>0</v>
      </c>
      <c r="F60" s="35">
        <v>0</v>
      </c>
      <c r="G60" s="35">
        <v>0</v>
      </c>
      <c r="H60" s="35">
        <v>0</v>
      </c>
      <c r="I60" s="35">
        <v>1</v>
      </c>
      <c r="J60" s="35">
        <v>0</v>
      </c>
      <c r="K60" s="35">
        <v>0</v>
      </c>
      <c r="M60" s="4"/>
      <c r="N60" s="4"/>
      <c r="O60" s="4"/>
      <c r="P60" s="4"/>
      <c r="Q60" s="4"/>
      <c r="R60" s="5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5" x14ac:dyDescent="0.2">
      <c r="A61" s="40" t="s">
        <v>46</v>
      </c>
      <c r="B61" s="35">
        <v>17</v>
      </c>
      <c r="C61" s="35">
        <v>1</v>
      </c>
      <c r="D61" s="35">
        <v>7</v>
      </c>
      <c r="E61" s="35">
        <v>0</v>
      </c>
      <c r="F61" s="35">
        <v>6</v>
      </c>
      <c r="G61" s="35">
        <v>47</v>
      </c>
      <c r="H61" s="35">
        <v>7</v>
      </c>
      <c r="I61" s="35">
        <v>51</v>
      </c>
      <c r="J61" s="35">
        <v>5</v>
      </c>
      <c r="K61" s="35">
        <v>47</v>
      </c>
      <c r="M61" s="4"/>
      <c r="N61" s="4"/>
      <c r="O61" s="4"/>
      <c r="P61" s="4"/>
      <c r="Q61" s="4"/>
      <c r="R61" s="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" x14ac:dyDescent="0.2">
      <c r="A62" s="40" t="s">
        <v>47</v>
      </c>
      <c r="B62" s="35">
        <v>1</v>
      </c>
      <c r="C62" s="35">
        <v>0</v>
      </c>
      <c r="D62" s="35">
        <v>0</v>
      </c>
      <c r="E62" s="35">
        <v>0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M62" s="4"/>
      <c r="N62" s="4"/>
      <c r="O62" s="4"/>
      <c r="P62" s="4"/>
      <c r="Q62" s="4"/>
      <c r="R62" s="5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5" x14ac:dyDescent="0.2">
      <c r="A63" s="40" t="s">
        <v>48</v>
      </c>
      <c r="B63" s="35">
        <v>143</v>
      </c>
      <c r="C63" s="35">
        <v>9</v>
      </c>
      <c r="D63" s="35">
        <v>162</v>
      </c>
      <c r="E63" s="35">
        <v>0</v>
      </c>
      <c r="F63" s="35">
        <v>8</v>
      </c>
      <c r="G63" s="35">
        <v>131</v>
      </c>
      <c r="H63" s="35">
        <v>47</v>
      </c>
      <c r="I63" s="35">
        <v>195</v>
      </c>
      <c r="J63" s="35">
        <v>46</v>
      </c>
      <c r="K63" s="35">
        <v>0</v>
      </c>
      <c r="M63" s="4"/>
      <c r="N63" s="4"/>
      <c r="O63" s="4"/>
      <c r="P63" s="4"/>
      <c r="Q63" s="4"/>
      <c r="R63" s="5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5" x14ac:dyDescent="0.2">
      <c r="A64" s="40" t="s">
        <v>49</v>
      </c>
      <c r="B64" s="35">
        <v>454</v>
      </c>
      <c r="C64" s="35">
        <v>25</v>
      </c>
      <c r="D64" s="35">
        <v>424</v>
      </c>
      <c r="E64" s="35">
        <v>0</v>
      </c>
      <c r="F64" s="35">
        <v>44</v>
      </c>
      <c r="G64" s="35">
        <v>497</v>
      </c>
      <c r="H64" s="35">
        <v>135</v>
      </c>
      <c r="I64" s="35">
        <v>615</v>
      </c>
      <c r="J64" s="35">
        <v>129</v>
      </c>
      <c r="K64" s="35">
        <v>326</v>
      </c>
      <c r="M64" s="4"/>
      <c r="N64" s="4"/>
      <c r="O64" s="4"/>
      <c r="P64" s="4"/>
      <c r="Q64" s="4"/>
      <c r="R64" s="5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5" x14ac:dyDescent="0.2">
      <c r="A65" s="40" t="s">
        <v>50</v>
      </c>
      <c r="B65" s="35">
        <v>38</v>
      </c>
      <c r="C65" s="35">
        <v>2</v>
      </c>
      <c r="D65" s="35">
        <v>37</v>
      </c>
      <c r="E65" s="35">
        <v>0</v>
      </c>
      <c r="F65" s="35">
        <v>6</v>
      </c>
      <c r="G65" s="35">
        <v>31</v>
      </c>
      <c r="H65" s="35">
        <v>7</v>
      </c>
      <c r="I65" s="35">
        <v>22</v>
      </c>
      <c r="J65" s="35">
        <v>3</v>
      </c>
      <c r="K65" s="35">
        <v>0</v>
      </c>
      <c r="M65" s="4"/>
      <c r="N65" s="4"/>
      <c r="O65" s="4"/>
      <c r="P65" s="4"/>
      <c r="Q65" s="4"/>
      <c r="R65" s="5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ht="15" x14ac:dyDescent="0.2">
      <c r="A66" s="37" t="s">
        <v>51</v>
      </c>
      <c r="B66" s="35">
        <v>14</v>
      </c>
      <c r="C66" s="35">
        <v>0</v>
      </c>
      <c r="D66" s="35">
        <v>12</v>
      </c>
      <c r="E66" s="35">
        <v>0</v>
      </c>
      <c r="F66" s="35">
        <v>2</v>
      </c>
      <c r="G66" s="35">
        <v>31</v>
      </c>
      <c r="H66" s="35">
        <v>13</v>
      </c>
      <c r="I66" s="35">
        <v>9</v>
      </c>
      <c r="J66" s="35">
        <v>3</v>
      </c>
      <c r="K66" s="35">
        <v>20</v>
      </c>
      <c r="M66" s="4"/>
      <c r="N66" s="4"/>
      <c r="O66" s="4"/>
      <c r="P66" s="4"/>
      <c r="Q66" s="4"/>
      <c r="R66" s="5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5" x14ac:dyDescent="0.2">
      <c r="A67" s="40" t="s">
        <v>52</v>
      </c>
      <c r="B67" s="35">
        <v>36</v>
      </c>
      <c r="C67" s="35">
        <v>1</v>
      </c>
      <c r="D67" s="35">
        <v>12</v>
      </c>
      <c r="E67" s="35">
        <v>0</v>
      </c>
      <c r="F67" s="35">
        <v>4</v>
      </c>
      <c r="G67" s="35">
        <v>33</v>
      </c>
      <c r="H67" s="35">
        <v>9</v>
      </c>
      <c r="I67" s="35">
        <v>63</v>
      </c>
      <c r="J67" s="35">
        <v>4</v>
      </c>
      <c r="K67" s="35">
        <v>18</v>
      </c>
      <c r="M67" s="4"/>
      <c r="N67" s="4"/>
      <c r="O67" s="4"/>
      <c r="P67" s="4"/>
      <c r="Q67" s="4"/>
      <c r="R67" s="5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" x14ac:dyDescent="0.2">
      <c r="A68" s="40" t="s">
        <v>53</v>
      </c>
      <c r="B68" s="35">
        <v>0</v>
      </c>
      <c r="C68" s="35">
        <v>0</v>
      </c>
      <c r="D68" s="35">
        <v>0</v>
      </c>
      <c r="E68" s="35">
        <v>0</v>
      </c>
      <c r="F68" s="35">
        <v>0</v>
      </c>
      <c r="G68" s="35">
        <v>0</v>
      </c>
      <c r="H68" s="35">
        <v>0</v>
      </c>
      <c r="I68" s="35">
        <v>0</v>
      </c>
      <c r="J68" s="35">
        <v>0</v>
      </c>
      <c r="K68" s="35">
        <v>0</v>
      </c>
      <c r="M68" s="4"/>
      <c r="N68" s="4"/>
      <c r="O68" s="4"/>
      <c r="P68" s="4"/>
      <c r="Q68" s="4"/>
      <c r="R68" s="5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" x14ac:dyDescent="0.2">
      <c r="A69" s="40" t="s">
        <v>54</v>
      </c>
      <c r="B69" s="35">
        <v>0</v>
      </c>
      <c r="C69" s="35">
        <v>0</v>
      </c>
      <c r="D69" s="35">
        <v>0</v>
      </c>
      <c r="E69" s="35">
        <v>0</v>
      </c>
      <c r="F69" s="35">
        <v>0</v>
      </c>
      <c r="G69" s="35">
        <v>0</v>
      </c>
      <c r="H69" s="35">
        <v>0</v>
      </c>
      <c r="I69" s="35">
        <v>0</v>
      </c>
      <c r="J69" s="35">
        <v>0</v>
      </c>
      <c r="K69" s="35">
        <v>0</v>
      </c>
      <c r="M69" s="4"/>
      <c r="N69" s="4"/>
      <c r="O69" s="4"/>
      <c r="P69" s="4"/>
      <c r="Q69" s="4"/>
      <c r="R69" s="5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" x14ac:dyDescent="0.2">
      <c r="A70" s="37" t="s">
        <v>55</v>
      </c>
      <c r="B70" s="35">
        <v>0</v>
      </c>
      <c r="C70" s="35">
        <v>0</v>
      </c>
      <c r="D70" s="35">
        <v>0</v>
      </c>
      <c r="E70" s="35">
        <v>0</v>
      </c>
      <c r="F70" s="35">
        <v>0</v>
      </c>
      <c r="G70" s="35">
        <v>0</v>
      </c>
      <c r="H70" s="35">
        <v>0</v>
      </c>
      <c r="I70" s="35">
        <v>0</v>
      </c>
      <c r="J70" s="35">
        <v>0</v>
      </c>
      <c r="K70" s="35">
        <v>0</v>
      </c>
      <c r="M70" s="4"/>
      <c r="N70" s="4"/>
      <c r="O70" s="4"/>
      <c r="P70" s="4"/>
      <c r="Q70" s="4"/>
      <c r="R70" s="5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" x14ac:dyDescent="0.2">
      <c r="A71" s="38" t="s">
        <v>56</v>
      </c>
      <c r="B71" s="35">
        <v>7</v>
      </c>
      <c r="C71" s="35">
        <v>1</v>
      </c>
      <c r="D71" s="35">
        <v>1</v>
      </c>
      <c r="E71" s="35">
        <v>0</v>
      </c>
      <c r="F71" s="35">
        <v>0</v>
      </c>
      <c r="G71" s="35">
        <v>1</v>
      </c>
      <c r="H71" s="35">
        <v>0</v>
      </c>
      <c r="I71" s="35">
        <v>0</v>
      </c>
      <c r="J71" s="35">
        <v>2</v>
      </c>
      <c r="K71" s="35">
        <v>0</v>
      </c>
      <c r="M71" s="4"/>
      <c r="N71" s="4"/>
      <c r="O71" s="4"/>
      <c r="P71" s="4"/>
      <c r="Q71" s="4"/>
      <c r="R71" s="5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" x14ac:dyDescent="0.2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4"/>
      <c r="M72" s="4"/>
      <c r="N72" s="4"/>
      <c r="O72" s="4"/>
      <c r="P72" s="4"/>
      <c r="Q72" s="4"/>
      <c r="R72" s="5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" x14ac:dyDescent="0.2">
      <c r="A73" s="221" t="s">
        <v>57</v>
      </c>
      <c r="B73" s="230" t="s">
        <v>2</v>
      </c>
      <c r="C73" s="231"/>
      <c r="D73" s="231"/>
      <c r="E73" s="231"/>
      <c r="F73" s="231"/>
      <c r="G73" s="231"/>
      <c r="H73" s="231"/>
      <c r="I73" s="231"/>
      <c r="J73" s="231"/>
      <c r="K73" s="232"/>
      <c r="L73" s="64"/>
      <c r="M73" s="4"/>
      <c r="N73" s="4"/>
      <c r="O73" s="4"/>
      <c r="P73" s="4"/>
      <c r="Q73" s="4"/>
      <c r="R73" s="5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30" x14ac:dyDescent="0.2">
      <c r="A74" s="222"/>
      <c r="B74" s="129" t="s">
        <v>5</v>
      </c>
      <c r="C74" s="130" t="s">
        <v>6</v>
      </c>
      <c r="D74" s="130" t="s">
        <v>7</v>
      </c>
      <c r="E74" s="131" t="s">
        <v>8</v>
      </c>
      <c r="F74" s="132" t="s">
        <v>9</v>
      </c>
      <c r="G74" s="132" t="s">
        <v>10</v>
      </c>
      <c r="H74" s="133" t="s">
        <v>11</v>
      </c>
      <c r="I74" s="133" t="s">
        <v>12</v>
      </c>
      <c r="J74" s="134" t="s">
        <v>13</v>
      </c>
      <c r="K74" s="135" t="s">
        <v>14</v>
      </c>
      <c r="M74" s="4"/>
      <c r="N74" s="4"/>
      <c r="O74" s="4"/>
      <c r="P74" s="4"/>
      <c r="Q74" s="4"/>
      <c r="R74" s="5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" x14ac:dyDescent="0.2">
      <c r="A75" s="37" t="s">
        <v>58</v>
      </c>
      <c r="B75" s="35">
        <v>0</v>
      </c>
      <c r="C75" s="35">
        <v>0</v>
      </c>
      <c r="D75" s="35">
        <v>0</v>
      </c>
      <c r="E75" s="35">
        <v>0</v>
      </c>
      <c r="F75" s="35">
        <v>0</v>
      </c>
      <c r="G75" s="35">
        <v>0</v>
      </c>
      <c r="H75" s="35">
        <v>0</v>
      </c>
      <c r="I75" s="35">
        <v>0</v>
      </c>
      <c r="J75" s="35">
        <v>0</v>
      </c>
      <c r="K75" s="35">
        <v>0</v>
      </c>
      <c r="M75" s="4"/>
      <c r="N75" s="4"/>
      <c r="O75" s="4"/>
      <c r="P75" s="4"/>
      <c r="Q75" s="4"/>
      <c r="R75" s="5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" x14ac:dyDescent="0.2">
      <c r="A76" s="37" t="s">
        <v>59</v>
      </c>
      <c r="B76" s="35">
        <v>0</v>
      </c>
      <c r="C76" s="35">
        <v>0</v>
      </c>
      <c r="D76" s="35">
        <v>0</v>
      </c>
      <c r="E76" s="35">
        <v>0</v>
      </c>
      <c r="F76" s="35">
        <v>0</v>
      </c>
      <c r="G76" s="35">
        <v>0</v>
      </c>
      <c r="H76" s="35">
        <v>0</v>
      </c>
      <c r="I76" s="35">
        <v>0</v>
      </c>
      <c r="J76" s="35">
        <v>0</v>
      </c>
      <c r="K76" s="35">
        <v>0</v>
      </c>
      <c r="M76" s="4"/>
      <c r="N76" s="4"/>
      <c r="O76" s="4"/>
      <c r="P76" s="4"/>
      <c r="Q76" s="4"/>
      <c r="R76" s="5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" x14ac:dyDescent="0.2">
      <c r="A77" s="37" t="s">
        <v>60</v>
      </c>
      <c r="B77" s="35">
        <v>0</v>
      </c>
      <c r="C77" s="35">
        <v>0</v>
      </c>
      <c r="D77" s="35">
        <v>1</v>
      </c>
      <c r="E77" s="35">
        <v>0</v>
      </c>
      <c r="F77" s="35">
        <v>0</v>
      </c>
      <c r="G77" s="35">
        <v>0</v>
      </c>
      <c r="H77" s="35">
        <v>0</v>
      </c>
      <c r="I77" s="35">
        <v>0</v>
      </c>
      <c r="J77" s="35">
        <v>0</v>
      </c>
      <c r="K77" s="35">
        <v>0</v>
      </c>
      <c r="M77" s="4"/>
      <c r="N77" s="4"/>
      <c r="O77" s="4"/>
      <c r="P77" s="4"/>
      <c r="Q77" s="4"/>
      <c r="R77" s="5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" x14ac:dyDescent="0.2">
      <c r="A78" s="37" t="s">
        <v>61</v>
      </c>
      <c r="B78" s="35">
        <v>0</v>
      </c>
      <c r="C78" s="35">
        <v>0</v>
      </c>
      <c r="D78" s="35">
        <v>0</v>
      </c>
      <c r="E78" s="35">
        <v>0</v>
      </c>
      <c r="F78" s="35">
        <v>0</v>
      </c>
      <c r="G78" s="35">
        <v>0</v>
      </c>
      <c r="H78" s="35">
        <v>0</v>
      </c>
      <c r="I78" s="35">
        <v>0</v>
      </c>
      <c r="J78" s="35">
        <v>0</v>
      </c>
      <c r="K78" s="35">
        <v>0</v>
      </c>
      <c r="M78" s="4"/>
      <c r="N78" s="4"/>
      <c r="O78" s="4"/>
      <c r="P78" s="4"/>
      <c r="Q78" s="4"/>
      <c r="R78" s="5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" x14ac:dyDescent="0.2">
      <c r="A79" s="37" t="s">
        <v>62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M79" s="4"/>
      <c r="N79" s="4"/>
      <c r="O79" s="4"/>
      <c r="P79" s="4"/>
      <c r="Q79" s="4"/>
      <c r="R79" s="5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" x14ac:dyDescent="0.2">
      <c r="A80" s="37" t="s">
        <v>63</v>
      </c>
      <c r="B80" s="35">
        <v>0</v>
      </c>
      <c r="C80" s="35">
        <v>0</v>
      </c>
      <c r="D80" s="35">
        <v>0</v>
      </c>
      <c r="E80" s="35">
        <v>0</v>
      </c>
      <c r="F80" s="35">
        <v>0</v>
      </c>
      <c r="G80" s="35">
        <v>0</v>
      </c>
      <c r="H80" s="35">
        <v>0</v>
      </c>
      <c r="I80" s="35">
        <v>0</v>
      </c>
      <c r="J80" s="35">
        <v>0</v>
      </c>
      <c r="K80" s="35">
        <v>0</v>
      </c>
      <c r="M80" s="4"/>
      <c r="N80" s="4"/>
      <c r="O80" s="4"/>
      <c r="P80" s="4"/>
      <c r="Q80" s="4"/>
      <c r="R80" s="5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" x14ac:dyDescent="0.2">
      <c r="A81" s="37" t="s">
        <v>64</v>
      </c>
      <c r="B81" s="35">
        <v>0</v>
      </c>
      <c r="C81" s="35">
        <v>0</v>
      </c>
      <c r="D81" s="35">
        <v>0</v>
      </c>
      <c r="E81" s="35">
        <v>0</v>
      </c>
      <c r="F81" s="35">
        <v>0</v>
      </c>
      <c r="G81" s="35">
        <v>0</v>
      </c>
      <c r="H81" s="35">
        <v>0</v>
      </c>
      <c r="I81" s="35">
        <v>0</v>
      </c>
      <c r="J81" s="35">
        <v>0</v>
      </c>
      <c r="K81" s="35">
        <v>0</v>
      </c>
      <c r="M81" s="4"/>
      <c r="N81" s="4"/>
      <c r="O81" s="4"/>
      <c r="P81" s="4"/>
      <c r="Q81" s="4"/>
      <c r="R81" s="5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" x14ac:dyDescent="0.2">
      <c r="A82" s="37" t="s">
        <v>382</v>
      </c>
      <c r="B82" s="35">
        <v>0</v>
      </c>
      <c r="C82" s="35">
        <v>0</v>
      </c>
      <c r="D82" s="35">
        <v>0</v>
      </c>
      <c r="E82" s="35">
        <v>0</v>
      </c>
      <c r="F82" s="35">
        <v>0</v>
      </c>
      <c r="G82" s="35">
        <v>0</v>
      </c>
      <c r="H82" s="35">
        <v>0</v>
      </c>
      <c r="I82" s="35">
        <v>0</v>
      </c>
      <c r="J82" s="35">
        <v>0</v>
      </c>
      <c r="K82" s="35">
        <v>0</v>
      </c>
      <c r="M82" s="4"/>
      <c r="N82" s="4"/>
      <c r="O82" s="4"/>
      <c r="P82" s="4"/>
      <c r="Q82" s="4"/>
      <c r="R82" s="5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" x14ac:dyDescent="0.2">
      <c r="A83" s="40" t="s">
        <v>383</v>
      </c>
      <c r="B83" s="35">
        <v>0</v>
      </c>
      <c r="C83" s="35">
        <v>0</v>
      </c>
      <c r="D83" s="35">
        <v>0</v>
      </c>
      <c r="E83" s="35">
        <v>0</v>
      </c>
      <c r="F83" s="35">
        <v>0</v>
      </c>
      <c r="G83" s="35">
        <v>0</v>
      </c>
      <c r="H83" s="35">
        <v>0</v>
      </c>
      <c r="I83" s="35">
        <v>0</v>
      </c>
      <c r="J83" s="35">
        <v>0</v>
      </c>
      <c r="K83" s="35">
        <v>0</v>
      </c>
      <c r="M83" s="4"/>
      <c r="N83" s="4"/>
      <c r="O83" s="4"/>
      <c r="P83" s="4"/>
      <c r="Q83" s="4"/>
      <c r="R83" s="5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" x14ac:dyDescent="0.2">
      <c r="A84" s="40" t="s">
        <v>384</v>
      </c>
      <c r="B84" s="35">
        <v>0</v>
      </c>
      <c r="C84" s="35">
        <v>0</v>
      </c>
      <c r="D84" s="35">
        <v>0</v>
      </c>
      <c r="E84" s="35">
        <v>0</v>
      </c>
      <c r="F84" s="35">
        <v>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M84" s="4"/>
      <c r="N84" s="4"/>
      <c r="O84" s="4"/>
      <c r="P84" s="4"/>
      <c r="Q84" s="4"/>
      <c r="R84" s="5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" x14ac:dyDescent="0.2">
      <c r="A85" s="40" t="s">
        <v>385</v>
      </c>
      <c r="B85" s="35">
        <v>0</v>
      </c>
      <c r="C85" s="35">
        <v>0</v>
      </c>
      <c r="D85" s="35">
        <v>0</v>
      </c>
      <c r="E85" s="35">
        <v>0</v>
      </c>
      <c r="F85" s="35">
        <v>0</v>
      </c>
      <c r="G85" s="35">
        <v>0</v>
      </c>
      <c r="H85" s="35">
        <v>0</v>
      </c>
      <c r="I85" s="35">
        <v>0</v>
      </c>
      <c r="J85" s="35">
        <v>0</v>
      </c>
      <c r="K85" s="35">
        <v>0</v>
      </c>
      <c r="M85" s="4"/>
      <c r="N85" s="4"/>
      <c r="O85" s="4"/>
      <c r="P85" s="4"/>
      <c r="Q85" s="4"/>
      <c r="R85" s="5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" x14ac:dyDescent="0.2">
      <c r="A86" s="40" t="s">
        <v>386</v>
      </c>
      <c r="B86" s="35">
        <v>0</v>
      </c>
      <c r="C86" s="35">
        <v>0</v>
      </c>
      <c r="D86" s="35">
        <v>0</v>
      </c>
      <c r="E86" s="35">
        <v>0</v>
      </c>
      <c r="F86" s="35">
        <v>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M86" s="4"/>
      <c r="N86" s="4"/>
      <c r="O86" s="4"/>
      <c r="P86" s="4"/>
      <c r="Q86" s="4"/>
      <c r="R86" s="5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" x14ac:dyDescent="0.2">
      <c r="A87" s="37" t="s">
        <v>387</v>
      </c>
      <c r="B87" s="35">
        <v>0</v>
      </c>
      <c r="C87" s="35">
        <v>0</v>
      </c>
      <c r="D87" s="35">
        <v>0</v>
      </c>
      <c r="E87" s="35">
        <v>0</v>
      </c>
      <c r="F87" s="35">
        <v>0</v>
      </c>
      <c r="G87" s="35">
        <v>0</v>
      </c>
      <c r="H87" s="35">
        <v>0</v>
      </c>
      <c r="I87" s="35">
        <v>0</v>
      </c>
      <c r="J87" s="35">
        <v>0</v>
      </c>
      <c r="K87" s="35">
        <v>0</v>
      </c>
      <c r="M87" s="4"/>
      <c r="N87" s="4"/>
      <c r="O87" s="4"/>
      <c r="P87" s="4"/>
      <c r="Q87" s="4"/>
      <c r="R87" s="5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" x14ac:dyDescent="0.2">
      <c r="A88" s="37" t="s">
        <v>388</v>
      </c>
      <c r="B88" s="35">
        <v>0</v>
      </c>
      <c r="C88" s="35">
        <v>0</v>
      </c>
      <c r="D88" s="35">
        <v>0</v>
      </c>
      <c r="E88" s="35">
        <v>0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M88" s="4"/>
      <c r="N88" s="4"/>
      <c r="O88" s="4"/>
      <c r="P88" s="4"/>
      <c r="Q88" s="4"/>
      <c r="R88" s="5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" x14ac:dyDescent="0.2">
      <c r="A89" s="37" t="s">
        <v>389</v>
      </c>
      <c r="B89" s="35">
        <v>0</v>
      </c>
      <c r="C89" s="35">
        <v>0</v>
      </c>
      <c r="D89" s="35">
        <v>0</v>
      </c>
      <c r="E89" s="35">
        <v>0</v>
      </c>
      <c r="F89" s="35">
        <v>0</v>
      </c>
      <c r="G89" s="35">
        <v>0</v>
      </c>
      <c r="H89" s="35">
        <v>0</v>
      </c>
      <c r="I89" s="35">
        <v>0</v>
      </c>
      <c r="J89" s="35">
        <v>0</v>
      </c>
      <c r="K89" s="35">
        <v>0</v>
      </c>
      <c r="M89" s="4"/>
      <c r="N89" s="4"/>
      <c r="O89" s="4"/>
      <c r="P89" s="4"/>
      <c r="Q89" s="4"/>
      <c r="R89" s="5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" x14ac:dyDescent="0.2">
      <c r="A90" s="37" t="s">
        <v>390</v>
      </c>
      <c r="B90" s="35">
        <v>0</v>
      </c>
      <c r="C90" s="35">
        <v>0</v>
      </c>
      <c r="D90" s="35">
        <v>0</v>
      </c>
      <c r="E90" s="35">
        <v>0</v>
      </c>
      <c r="F90" s="35">
        <v>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M90" s="4"/>
      <c r="N90" s="4"/>
      <c r="O90" s="4"/>
      <c r="P90" s="4"/>
      <c r="Q90" s="4"/>
      <c r="R90" s="5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" x14ac:dyDescent="0.2">
      <c r="A91" s="37" t="s">
        <v>391</v>
      </c>
      <c r="B91" s="35">
        <v>0</v>
      </c>
      <c r="C91" s="35">
        <v>0</v>
      </c>
      <c r="D91" s="35">
        <v>0</v>
      </c>
      <c r="E91" s="35">
        <v>0</v>
      </c>
      <c r="F91" s="35">
        <v>0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M91" s="4"/>
      <c r="N91" s="4"/>
      <c r="O91" s="4"/>
      <c r="P91" s="4"/>
      <c r="Q91" s="4"/>
      <c r="R91" s="5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" x14ac:dyDescent="0.2">
      <c r="A92" s="40" t="s">
        <v>392</v>
      </c>
      <c r="B92" s="35">
        <v>0</v>
      </c>
      <c r="C92" s="35">
        <v>0</v>
      </c>
      <c r="D92" s="35">
        <v>0</v>
      </c>
      <c r="E92" s="35">
        <v>0</v>
      </c>
      <c r="F92" s="35">
        <v>0</v>
      </c>
      <c r="G92" s="35">
        <v>0</v>
      </c>
      <c r="H92" s="35">
        <v>0</v>
      </c>
      <c r="I92" s="35">
        <v>0</v>
      </c>
      <c r="J92" s="35">
        <v>0</v>
      </c>
      <c r="K92" s="35">
        <v>0</v>
      </c>
      <c r="M92" s="4"/>
      <c r="N92" s="4"/>
      <c r="O92" s="4"/>
      <c r="P92" s="4"/>
      <c r="Q92" s="4"/>
      <c r="R92" s="5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" x14ac:dyDescent="0.2">
      <c r="A93" s="40" t="s">
        <v>393</v>
      </c>
      <c r="B93" s="35">
        <v>0</v>
      </c>
      <c r="C93" s="35">
        <v>0</v>
      </c>
      <c r="D93" s="35">
        <v>0</v>
      </c>
      <c r="E93" s="35">
        <v>0</v>
      </c>
      <c r="F93" s="35">
        <v>0</v>
      </c>
      <c r="G93" s="35">
        <v>0</v>
      </c>
      <c r="H93" s="35">
        <v>0</v>
      </c>
      <c r="I93" s="35">
        <v>0</v>
      </c>
      <c r="J93" s="35">
        <v>0</v>
      </c>
      <c r="K93" s="35">
        <v>0</v>
      </c>
      <c r="M93" s="4"/>
      <c r="N93" s="4"/>
      <c r="O93" s="4"/>
      <c r="P93" s="4"/>
      <c r="Q93" s="4"/>
      <c r="R93" s="5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" x14ac:dyDescent="0.2">
      <c r="A94" s="40" t="s">
        <v>394</v>
      </c>
      <c r="B94" s="35">
        <v>0</v>
      </c>
      <c r="C94" s="35">
        <v>0</v>
      </c>
      <c r="D94" s="35">
        <v>0</v>
      </c>
      <c r="E94" s="35">
        <v>0</v>
      </c>
      <c r="F94" s="35">
        <v>0</v>
      </c>
      <c r="G94" s="35">
        <v>0</v>
      </c>
      <c r="H94" s="35">
        <v>0</v>
      </c>
      <c r="I94" s="35">
        <v>0</v>
      </c>
      <c r="J94" s="35">
        <v>0</v>
      </c>
      <c r="K94" s="35">
        <v>0</v>
      </c>
      <c r="M94" s="4"/>
      <c r="N94" s="4"/>
      <c r="O94" s="4"/>
      <c r="P94" s="4"/>
      <c r="Q94" s="4"/>
      <c r="R94" s="5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" x14ac:dyDescent="0.2">
      <c r="A95" s="37" t="s">
        <v>395</v>
      </c>
      <c r="B95" s="35">
        <v>0</v>
      </c>
      <c r="C95" s="35">
        <v>0</v>
      </c>
      <c r="D95" s="35">
        <v>0</v>
      </c>
      <c r="E95" s="35">
        <v>0</v>
      </c>
      <c r="F95" s="35">
        <v>0</v>
      </c>
      <c r="G95" s="35">
        <v>0</v>
      </c>
      <c r="H95" s="35">
        <v>0</v>
      </c>
      <c r="I95" s="35">
        <v>0</v>
      </c>
      <c r="J95" s="35">
        <v>0</v>
      </c>
      <c r="K95" s="35">
        <v>0</v>
      </c>
      <c r="M95" s="4"/>
      <c r="N95" s="4"/>
      <c r="O95" s="4"/>
      <c r="P95" s="4"/>
      <c r="Q95" s="4"/>
      <c r="R95" s="5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" x14ac:dyDescent="0.2">
      <c r="A96" s="37" t="s">
        <v>396</v>
      </c>
      <c r="B96" s="35">
        <v>0</v>
      </c>
      <c r="C96" s="35">
        <v>0</v>
      </c>
      <c r="D96" s="35">
        <v>0</v>
      </c>
      <c r="E96" s="35">
        <v>0</v>
      </c>
      <c r="F96" s="35">
        <v>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M96" s="4"/>
      <c r="N96" s="4"/>
      <c r="O96" s="4"/>
      <c r="P96" s="4"/>
      <c r="Q96" s="4"/>
      <c r="R96" s="5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" x14ac:dyDescent="0.2">
      <c r="A97" s="37" t="s">
        <v>65</v>
      </c>
      <c r="B97" s="35">
        <v>0</v>
      </c>
      <c r="C97" s="35">
        <v>0</v>
      </c>
      <c r="D97" s="35">
        <v>0</v>
      </c>
      <c r="E97" s="35">
        <v>0</v>
      </c>
      <c r="F97" s="35">
        <v>0</v>
      </c>
      <c r="G97" s="35">
        <v>0</v>
      </c>
      <c r="H97" s="35">
        <v>0</v>
      </c>
      <c r="I97" s="35">
        <v>0</v>
      </c>
      <c r="J97" s="35">
        <v>0</v>
      </c>
      <c r="K97" s="35">
        <v>0</v>
      </c>
      <c r="M97" s="4"/>
      <c r="N97" s="4"/>
      <c r="O97" s="4"/>
      <c r="P97" s="4"/>
      <c r="Q97" s="4"/>
      <c r="R97" s="5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" x14ac:dyDescent="0.2">
      <c r="A98" s="37" t="s">
        <v>66</v>
      </c>
      <c r="B98" s="35">
        <v>0</v>
      </c>
      <c r="C98" s="35">
        <v>0</v>
      </c>
      <c r="D98" s="35">
        <v>0</v>
      </c>
      <c r="E98" s="35">
        <v>0</v>
      </c>
      <c r="F98" s="35">
        <v>0</v>
      </c>
      <c r="G98" s="35">
        <v>0</v>
      </c>
      <c r="H98" s="35">
        <v>0</v>
      </c>
      <c r="I98" s="35">
        <v>0</v>
      </c>
      <c r="J98" s="35">
        <v>0</v>
      </c>
      <c r="K98" s="35">
        <v>0</v>
      </c>
      <c r="M98" s="4"/>
      <c r="N98" s="4"/>
      <c r="O98" s="4"/>
      <c r="P98" s="4"/>
      <c r="Q98" s="4"/>
      <c r="R98" s="5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" x14ac:dyDescent="0.2">
      <c r="A99" s="37" t="s">
        <v>67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M99" s="4"/>
      <c r="N99" s="4"/>
      <c r="O99" s="4"/>
      <c r="P99" s="4"/>
      <c r="Q99" s="4"/>
      <c r="R99" s="5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" x14ac:dyDescent="0.2">
      <c r="A100" s="37" t="s">
        <v>68</v>
      </c>
      <c r="B100" s="35">
        <v>0</v>
      </c>
      <c r="C100" s="35">
        <v>0</v>
      </c>
      <c r="D100" s="35">
        <v>0</v>
      </c>
      <c r="E100" s="35">
        <v>0</v>
      </c>
      <c r="F100" s="35">
        <v>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M100" s="4"/>
      <c r="N100" s="4"/>
      <c r="O100" s="4"/>
      <c r="P100" s="4"/>
      <c r="Q100" s="4"/>
      <c r="R100" s="5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" x14ac:dyDescent="0.2">
      <c r="A101" s="37" t="s">
        <v>69</v>
      </c>
      <c r="B101" s="35">
        <v>0</v>
      </c>
      <c r="C101" s="35">
        <v>0</v>
      </c>
      <c r="D101" s="35">
        <v>0</v>
      </c>
      <c r="E101" s="35">
        <v>0</v>
      </c>
      <c r="F101" s="35">
        <v>0</v>
      </c>
      <c r="G101" s="35">
        <v>0</v>
      </c>
      <c r="H101" s="35">
        <v>0</v>
      </c>
      <c r="I101" s="35">
        <v>0</v>
      </c>
      <c r="J101" s="35">
        <v>0</v>
      </c>
      <c r="K101" s="35">
        <v>0</v>
      </c>
      <c r="M101" s="4"/>
      <c r="N101" s="4"/>
      <c r="O101" s="4"/>
      <c r="P101" s="4"/>
      <c r="Q101" s="4"/>
      <c r="R101" s="5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" x14ac:dyDescent="0.2">
      <c r="A102" s="37" t="s">
        <v>70</v>
      </c>
      <c r="B102" s="35">
        <v>0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M102" s="4"/>
      <c r="N102" s="4"/>
      <c r="O102" s="4"/>
      <c r="P102" s="4"/>
      <c r="Q102" s="4"/>
      <c r="R102" s="5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" x14ac:dyDescent="0.2">
      <c r="A103" s="37" t="s">
        <v>252</v>
      </c>
      <c r="B103" s="35">
        <v>0</v>
      </c>
      <c r="C103" s="35">
        <v>0</v>
      </c>
      <c r="D103" s="35">
        <v>0</v>
      </c>
      <c r="E103" s="35">
        <v>0</v>
      </c>
      <c r="F103" s="35">
        <v>0</v>
      </c>
      <c r="G103" s="35">
        <v>0</v>
      </c>
      <c r="H103" s="35">
        <v>0</v>
      </c>
      <c r="I103" s="35">
        <v>0</v>
      </c>
      <c r="J103" s="35">
        <v>0</v>
      </c>
      <c r="K103" s="35">
        <v>0</v>
      </c>
      <c r="M103" s="4"/>
      <c r="N103" s="4"/>
      <c r="O103" s="4"/>
      <c r="P103" s="4"/>
      <c r="Q103" s="4"/>
      <c r="R103" s="5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" x14ac:dyDescent="0.2">
      <c r="A104" s="37" t="s">
        <v>71</v>
      </c>
      <c r="B104" s="35">
        <v>0</v>
      </c>
      <c r="C104" s="35">
        <v>0</v>
      </c>
      <c r="D104" s="35">
        <v>0</v>
      </c>
      <c r="E104" s="35">
        <v>0</v>
      </c>
      <c r="F104" s="35">
        <v>0</v>
      </c>
      <c r="G104" s="35">
        <v>0</v>
      </c>
      <c r="H104" s="35">
        <v>0</v>
      </c>
      <c r="I104" s="35">
        <v>0</v>
      </c>
      <c r="J104" s="35">
        <v>0</v>
      </c>
      <c r="K104" s="35">
        <v>0</v>
      </c>
      <c r="M104" s="4"/>
      <c r="N104" s="4"/>
      <c r="O104" s="4"/>
      <c r="P104" s="4"/>
      <c r="Q104" s="4"/>
      <c r="R104" s="5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" x14ac:dyDescent="0.2">
      <c r="A105" s="37" t="s">
        <v>72</v>
      </c>
      <c r="B105" s="35">
        <v>0</v>
      </c>
      <c r="C105" s="35">
        <v>0</v>
      </c>
      <c r="D105" s="35">
        <v>0</v>
      </c>
      <c r="E105" s="35">
        <v>0</v>
      </c>
      <c r="F105" s="35">
        <v>0</v>
      </c>
      <c r="G105" s="35">
        <v>0</v>
      </c>
      <c r="H105" s="35">
        <v>0</v>
      </c>
      <c r="I105" s="35">
        <v>0</v>
      </c>
      <c r="J105" s="35">
        <v>0</v>
      </c>
      <c r="K105" s="35">
        <v>0</v>
      </c>
      <c r="M105" s="4"/>
      <c r="N105" s="4"/>
      <c r="O105" s="4"/>
      <c r="P105" s="4"/>
      <c r="Q105" s="4"/>
      <c r="R105" s="5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" x14ac:dyDescent="0.2">
      <c r="A106" s="37" t="s">
        <v>73</v>
      </c>
      <c r="B106" s="35">
        <v>0</v>
      </c>
      <c r="C106" s="35">
        <v>0</v>
      </c>
      <c r="D106" s="35">
        <v>0</v>
      </c>
      <c r="E106" s="35">
        <v>0</v>
      </c>
      <c r="F106" s="35">
        <v>0</v>
      </c>
      <c r="G106" s="35">
        <v>0</v>
      </c>
      <c r="H106" s="35">
        <v>0</v>
      </c>
      <c r="I106" s="35">
        <v>0</v>
      </c>
      <c r="J106" s="35">
        <v>0</v>
      </c>
      <c r="K106" s="35">
        <v>0</v>
      </c>
      <c r="M106" s="4"/>
      <c r="N106" s="4"/>
      <c r="O106" s="4"/>
      <c r="P106" s="4"/>
      <c r="Q106" s="4"/>
      <c r="R106" s="5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" x14ac:dyDescent="0.2">
      <c r="A107" s="37" t="s">
        <v>74</v>
      </c>
      <c r="B107" s="35">
        <v>0</v>
      </c>
      <c r="C107" s="35">
        <v>0</v>
      </c>
      <c r="D107" s="35">
        <v>0</v>
      </c>
      <c r="E107" s="35">
        <v>0</v>
      </c>
      <c r="F107" s="35">
        <v>0</v>
      </c>
      <c r="G107" s="35">
        <v>0</v>
      </c>
      <c r="H107" s="35">
        <v>0</v>
      </c>
      <c r="I107" s="35">
        <v>0</v>
      </c>
      <c r="J107" s="35">
        <v>0</v>
      </c>
      <c r="K107" s="35">
        <v>0</v>
      </c>
      <c r="M107" s="4"/>
      <c r="N107" s="4"/>
      <c r="O107" s="4"/>
      <c r="P107" s="4"/>
      <c r="Q107" s="4"/>
      <c r="R107" s="5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" x14ac:dyDescent="0.2">
      <c r="A108" s="37" t="s">
        <v>75</v>
      </c>
      <c r="B108" s="35">
        <v>0</v>
      </c>
      <c r="C108" s="35">
        <v>0</v>
      </c>
      <c r="D108" s="35">
        <v>0</v>
      </c>
      <c r="E108" s="35">
        <v>0</v>
      </c>
      <c r="F108" s="35">
        <v>0</v>
      </c>
      <c r="G108" s="35">
        <v>0</v>
      </c>
      <c r="H108" s="35">
        <v>0</v>
      </c>
      <c r="I108" s="35">
        <v>0</v>
      </c>
      <c r="J108" s="35">
        <v>0</v>
      </c>
      <c r="K108" s="35">
        <v>0</v>
      </c>
      <c r="M108" s="4"/>
      <c r="N108" s="4"/>
      <c r="O108" s="4"/>
      <c r="P108" s="4"/>
      <c r="Q108" s="4"/>
      <c r="R108" s="5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" x14ac:dyDescent="0.2">
      <c r="A109" s="37" t="s">
        <v>253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M109" s="4"/>
      <c r="N109" s="4"/>
      <c r="O109" s="4"/>
      <c r="P109" s="4"/>
      <c r="Q109" s="4"/>
      <c r="R109" s="5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" x14ac:dyDescent="0.2">
      <c r="A110" s="37" t="s">
        <v>76</v>
      </c>
      <c r="B110" s="35">
        <v>0</v>
      </c>
      <c r="C110" s="35">
        <v>0</v>
      </c>
      <c r="D110" s="35">
        <v>0</v>
      </c>
      <c r="E110" s="35">
        <v>0</v>
      </c>
      <c r="F110" s="35">
        <v>0</v>
      </c>
      <c r="G110" s="35">
        <v>0</v>
      </c>
      <c r="H110" s="35">
        <v>0</v>
      </c>
      <c r="I110" s="35">
        <v>0</v>
      </c>
      <c r="J110" s="35">
        <v>0</v>
      </c>
      <c r="K110" s="35">
        <v>0</v>
      </c>
      <c r="M110" s="4"/>
      <c r="N110" s="4"/>
      <c r="O110" s="4"/>
      <c r="P110" s="4"/>
      <c r="Q110" s="4"/>
      <c r="R110" s="5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" x14ac:dyDescent="0.2">
      <c r="A111" s="37" t="s">
        <v>77</v>
      </c>
      <c r="B111" s="35">
        <v>0</v>
      </c>
      <c r="C111" s="35">
        <v>0</v>
      </c>
      <c r="D111" s="35">
        <v>0</v>
      </c>
      <c r="E111" s="35">
        <v>0</v>
      </c>
      <c r="F111" s="35">
        <v>0</v>
      </c>
      <c r="G111" s="35">
        <v>0</v>
      </c>
      <c r="H111" s="35">
        <v>0</v>
      </c>
      <c r="I111" s="35">
        <v>0</v>
      </c>
      <c r="J111" s="35">
        <v>0</v>
      </c>
      <c r="K111" s="35">
        <v>0</v>
      </c>
      <c r="M111" s="4"/>
      <c r="N111" s="4"/>
      <c r="O111" s="4"/>
      <c r="P111" s="4"/>
      <c r="Q111" s="4"/>
      <c r="R111" s="5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" x14ac:dyDescent="0.2">
      <c r="A112" s="37" t="s">
        <v>78</v>
      </c>
      <c r="B112" s="35">
        <v>8</v>
      </c>
      <c r="C112" s="35">
        <v>0</v>
      </c>
      <c r="D112" s="35">
        <v>0</v>
      </c>
      <c r="E112" s="35">
        <v>0</v>
      </c>
      <c r="F112" s="35">
        <v>0</v>
      </c>
      <c r="G112" s="35">
        <v>0</v>
      </c>
      <c r="H112" s="35">
        <v>0</v>
      </c>
      <c r="I112" s="35">
        <v>0</v>
      </c>
      <c r="J112" s="35">
        <v>0</v>
      </c>
      <c r="K112" s="35">
        <v>0</v>
      </c>
      <c r="M112" s="4"/>
      <c r="N112" s="4"/>
      <c r="O112" s="4"/>
      <c r="P112" s="4"/>
      <c r="Q112" s="4"/>
      <c r="R112" s="5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" x14ac:dyDescent="0.2">
      <c r="A113" s="37" t="s">
        <v>79</v>
      </c>
      <c r="B113" s="35">
        <v>10</v>
      </c>
      <c r="C113" s="35">
        <v>0</v>
      </c>
      <c r="D113" s="35">
        <v>2</v>
      </c>
      <c r="E113" s="35">
        <v>0</v>
      </c>
      <c r="F113" s="35">
        <v>0</v>
      </c>
      <c r="G113" s="35">
        <v>2</v>
      </c>
      <c r="H113" s="35">
        <v>0</v>
      </c>
      <c r="I113" s="35">
        <v>3</v>
      </c>
      <c r="J113" s="35">
        <v>0</v>
      </c>
      <c r="K113" s="35">
        <v>0</v>
      </c>
      <c r="M113" s="4"/>
      <c r="N113" s="4"/>
      <c r="O113" s="4"/>
      <c r="P113" s="4"/>
      <c r="Q113" s="4"/>
      <c r="R113" s="5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" x14ac:dyDescent="0.25">
      <c r="A114" s="37" t="s">
        <v>80</v>
      </c>
      <c r="B114" s="35">
        <v>20</v>
      </c>
      <c r="C114" s="35">
        <v>3</v>
      </c>
      <c r="D114" s="35">
        <v>0</v>
      </c>
      <c r="E114" s="35">
        <v>0</v>
      </c>
      <c r="F114" s="35">
        <v>0</v>
      </c>
      <c r="G114" s="35">
        <v>1</v>
      </c>
      <c r="H114" s="35">
        <v>0</v>
      </c>
      <c r="I114" s="35">
        <v>5</v>
      </c>
      <c r="J114" s="35">
        <v>0</v>
      </c>
      <c r="K114" s="36">
        <v>0</v>
      </c>
      <c r="L114" s="4"/>
      <c r="M114" s="4"/>
      <c r="N114" s="4"/>
      <c r="O114" s="4"/>
      <c r="P114" s="4"/>
      <c r="Q114" s="4"/>
      <c r="R114" s="5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" x14ac:dyDescent="0.25">
      <c r="A115" s="37" t="s">
        <v>81</v>
      </c>
      <c r="B115" s="35">
        <v>0</v>
      </c>
      <c r="C115" s="35">
        <v>0</v>
      </c>
      <c r="D115" s="35">
        <v>0</v>
      </c>
      <c r="E115" s="35">
        <v>0</v>
      </c>
      <c r="F115" s="35">
        <v>0</v>
      </c>
      <c r="G115" s="35">
        <v>0</v>
      </c>
      <c r="H115" s="35">
        <v>0</v>
      </c>
      <c r="I115" s="35">
        <v>0</v>
      </c>
      <c r="J115" s="35">
        <v>0</v>
      </c>
      <c r="K115" s="36">
        <v>0</v>
      </c>
      <c r="L115" s="64"/>
      <c r="M115" s="4"/>
      <c r="N115" s="4"/>
      <c r="O115" s="4"/>
      <c r="P115" s="4"/>
      <c r="Q115" s="4"/>
      <c r="R115" s="5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" x14ac:dyDescent="0.25">
      <c r="A116" s="37" t="s">
        <v>82</v>
      </c>
      <c r="B116" s="35">
        <v>0</v>
      </c>
      <c r="C116" s="35">
        <v>0</v>
      </c>
      <c r="D116" s="35">
        <v>0</v>
      </c>
      <c r="E116" s="35">
        <v>0</v>
      </c>
      <c r="F116" s="35">
        <v>0</v>
      </c>
      <c r="G116" s="35">
        <v>0</v>
      </c>
      <c r="H116" s="35">
        <v>0</v>
      </c>
      <c r="I116" s="35">
        <v>0</v>
      </c>
      <c r="J116" s="35">
        <v>0</v>
      </c>
      <c r="K116" s="36">
        <v>0</v>
      </c>
      <c r="M116" s="4"/>
      <c r="N116" s="4"/>
      <c r="O116" s="4"/>
      <c r="P116" s="4"/>
      <c r="Q116" s="4"/>
      <c r="R116" s="5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" x14ac:dyDescent="0.2">
      <c r="A117" s="37" t="s">
        <v>83</v>
      </c>
      <c r="B117" s="35">
        <v>0</v>
      </c>
      <c r="C117" s="35">
        <v>0</v>
      </c>
      <c r="D117" s="35">
        <v>0</v>
      </c>
      <c r="E117" s="35">
        <v>0</v>
      </c>
      <c r="F117" s="35">
        <v>0</v>
      </c>
      <c r="G117" s="35">
        <v>0</v>
      </c>
      <c r="H117" s="35">
        <v>0</v>
      </c>
      <c r="I117" s="35">
        <v>0</v>
      </c>
      <c r="J117" s="35">
        <v>0</v>
      </c>
      <c r="K117" s="35">
        <v>0</v>
      </c>
      <c r="M117" s="4"/>
      <c r="N117" s="4"/>
      <c r="O117" s="4"/>
      <c r="P117" s="4"/>
      <c r="Q117" s="4"/>
      <c r="R117" s="5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" x14ac:dyDescent="0.2">
      <c r="A118" s="37" t="s">
        <v>84</v>
      </c>
      <c r="B118" s="35">
        <v>0</v>
      </c>
      <c r="C118" s="35">
        <v>0</v>
      </c>
      <c r="D118" s="35">
        <v>0</v>
      </c>
      <c r="E118" s="35">
        <v>0</v>
      </c>
      <c r="F118" s="35">
        <v>0</v>
      </c>
      <c r="G118" s="35">
        <v>0</v>
      </c>
      <c r="H118" s="35">
        <v>0</v>
      </c>
      <c r="I118" s="35">
        <v>0</v>
      </c>
      <c r="J118" s="35">
        <v>0</v>
      </c>
      <c r="K118" s="35">
        <v>0</v>
      </c>
      <c r="M118" s="4"/>
      <c r="N118" s="4"/>
      <c r="O118" s="4"/>
      <c r="P118" s="4"/>
      <c r="Q118" s="4"/>
      <c r="R118" s="5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5" x14ac:dyDescent="0.2">
      <c r="A119" s="37" t="s">
        <v>397</v>
      </c>
      <c r="B119" s="35">
        <v>0</v>
      </c>
      <c r="C119" s="35">
        <v>0</v>
      </c>
      <c r="D119" s="35">
        <v>0</v>
      </c>
      <c r="E119" s="35">
        <v>0</v>
      </c>
      <c r="F119" s="35">
        <v>0</v>
      </c>
      <c r="G119" s="35">
        <v>0</v>
      </c>
      <c r="H119" s="35">
        <v>0</v>
      </c>
      <c r="I119" s="35">
        <v>0</v>
      </c>
      <c r="J119" s="35">
        <v>0</v>
      </c>
      <c r="K119" s="35">
        <v>0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5" x14ac:dyDescent="0.2">
      <c r="A120" s="37" t="s">
        <v>85</v>
      </c>
      <c r="B120" s="35">
        <v>1</v>
      </c>
      <c r="C120" s="35">
        <v>0</v>
      </c>
      <c r="D120" s="35">
        <v>0</v>
      </c>
      <c r="E120" s="35">
        <v>0</v>
      </c>
      <c r="F120" s="35">
        <v>0</v>
      </c>
      <c r="G120" s="35">
        <v>0</v>
      </c>
      <c r="H120" s="35">
        <v>0</v>
      </c>
      <c r="I120" s="35">
        <v>0</v>
      </c>
      <c r="J120" s="35">
        <v>0</v>
      </c>
      <c r="K120" s="35">
        <v>0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5" x14ac:dyDescent="0.25">
      <c r="A121" s="37" t="s">
        <v>86</v>
      </c>
      <c r="B121" s="35">
        <v>1</v>
      </c>
      <c r="C121" s="35">
        <v>0</v>
      </c>
      <c r="D121" s="35">
        <v>0</v>
      </c>
      <c r="E121" s="35">
        <v>0</v>
      </c>
      <c r="F121" s="35">
        <v>0</v>
      </c>
      <c r="G121" s="35">
        <v>0</v>
      </c>
      <c r="H121" s="35">
        <v>0</v>
      </c>
      <c r="I121" s="35">
        <v>0</v>
      </c>
      <c r="J121" s="35">
        <v>0</v>
      </c>
      <c r="K121" s="36">
        <v>0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5" x14ac:dyDescent="0.2">
      <c r="A122" s="37" t="s">
        <v>87</v>
      </c>
      <c r="B122" s="35">
        <v>0</v>
      </c>
      <c r="C122" s="35">
        <v>0</v>
      </c>
      <c r="D122" s="35">
        <v>0</v>
      </c>
      <c r="E122" s="35">
        <v>0</v>
      </c>
      <c r="F122" s="35">
        <v>0</v>
      </c>
      <c r="G122" s="35">
        <v>0</v>
      </c>
      <c r="H122" s="35">
        <v>0</v>
      </c>
      <c r="I122" s="35">
        <v>0</v>
      </c>
      <c r="J122" s="35">
        <v>0</v>
      </c>
      <c r="K122" s="35">
        <v>0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ht="15" x14ac:dyDescent="0.2">
      <c r="A123" s="37" t="s">
        <v>88</v>
      </c>
      <c r="B123" s="35">
        <v>0</v>
      </c>
      <c r="C123" s="35">
        <v>0</v>
      </c>
      <c r="D123" s="35">
        <v>0</v>
      </c>
      <c r="E123" s="35">
        <v>0</v>
      </c>
      <c r="F123" s="35">
        <v>0</v>
      </c>
      <c r="G123" s="35">
        <v>0</v>
      </c>
      <c r="H123" s="35">
        <v>0</v>
      </c>
      <c r="I123" s="35">
        <v>0</v>
      </c>
      <c r="J123" s="35">
        <v>0</v>
      </c>
      <c r="K123" s="35">
        <v>0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5" x14ac:dyDescent="0.2">
      <c r="A124" s="37" t="s">
        <v>89</v>
      </c>
      <c r="B124" s="35">
        <v>0</v>
      </c>
      <c r="C124" s="35">
        <v>0</v>
      </c>
      <c r="D124" s="35">
        <v>0</v>
      </c>
      <c r="E124" s="35">
        <v>0</v>
      </c>
      <c r="F124" s="35">
        <v>0</v>
      </c>
      <c r="G124" s="35">
        <v>0</v>
      </c>
      <c r="H124" s="35">
        <v>0</v>
      </c>
      <c r="I124" s="35">
        <v>0</v>
      </c>
      <c r="J124" s="35">
        <v>0</v>
      </c>
      <c r="K124" s="35">
        <v>0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ht="15" x14ac:dyDescent="0.2">
      <c r="A125" s="37" t="s">
        <v>90</v>
      </c>
      <c r="B125" s="35">
        <v>0</v>
      </c>
      <c r="C125" s="35">
        <v>0</v>
      </c>
      <c r="D125" s="35">
        <v>0</v>
      </c>
      <c r="E125" s="35">
        <v>0</v>
      </c>
      <c r="F125" s="35">
        <v>0</v>
      </c>
      <c r="G125" s="35">
        <v>0</v>
      </c>
      <c r="H125" s="35">
        <v>0</v>
      </c>
      <c r="I125" s="35">
        <v>0</v>
      </c>
      <c r="J125" s="35">
        <v>0</v>
      </c>
      <c r="K125" s="35">
        <v>0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5" x14ac:dyDescent="0.2">
      <c r="A126" s="37" t="s">
        <v>91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5" x14ac:dyDescent="0.2">
      <c r="A127" s="37" t="s">
        <v>92</v>
      </c>
      <c r="B127" s="35">
        <v>0</v>
      </c>
      <c r="C127" s="35">
        <v>0</v>
      </c>
      <c r="D127" s="35">
        <v>0</v>
      </c>
      <c r="E127" s="35">
        <v>0</v>
      </c>
      <c r="F127" s="35">
        <v>0</v>
      </c>
      <c r="G127" s="35">
        <v>0</v>
      </c>
      <c r="H127" s="35">
        <v>0</v>
      </c>
      <c r="I127" s="35">
        <v>0</v>
      </c>
      <c r="J127" s="35">
        <v>0</v>
      </c>
      <c r="K127" s="35">
        <v>0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5" x14ac:dyDescent="0.2">
      <c r="A128" s="37" t="s">
        <v>93</v>
      </c>
      <c r="B128" s="35">
        <v>0</v>
      </c>
      <c r="C128" s="35">
        <v>0</v>
      </c>
      <c r="D128" s="35">
        <v>0</v>
      </c>
      <c r="E128" s="35">
        <v>0</v>
      </c>
      <c r="F128" s="35">
        <v>0</v>
      </c>
      <c r="G128" s="35">
        <v>0</v>
      </c>
      <c r="H128" s="35">
        <v>0</v>
      </c>
      <c r="I128" s="35">
        <v>0</v>
      </c>
      <c r="J128" s="35">
        <v>0</v>
      </c>
      <c r="K128" s="35">
        <v>0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5" x14ac:dyDescent="0.25">
      <c r="A129" s="37" t="s">
        <v>94</v>
      </c>
      <c r="B129" s="35">
        <v>0</v>
      </c>
      <c r="C129" s="35">
        <v>0</v>
      </c>
      <c r="D129" s="35">
        <v>1</v>
      </c>
      <c r="E129" s="35">
        <v>0</v>
      </c>
      <c r="F129" s="35">
        <v>0</v>
      </c>
      <c r="G129" s="35">
        <v>0</v>
      </c>
      <c r="H129" s="35">
        <v>0</v>
      </c>
      <c r="I129" s="35">
        <v>0</v>
      </c>
      <c r="J129" s="35">
        <v>0</v>
      </c>
      <c r="K129" s="36">
        <v>0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5" x14ac:dyDescent="0.2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5" x14ac:dyDescent="0.2">
      <c r="A131" s="221" t="s">
        <v>95</v>
      </c>
      <c r="B131" s="230" t="s">
        <v>2</v>
      </c>
      <c r="C131" s="231"/>
      <c r="D131" s="231"/>
      <c r="E131" s="231"/>
      <c r="F131" s="231"/>
      <c r="G131" s="231"/>
      <c r="H131" s="231"/>
      <c r="I131" s="231"/>
      <c r="J131" s="231"/>
      <c r="K131" s="232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30" x14ac:dyDescent="0.2">
      <c r="A132" s="222"/>
      <c r="B132" s="129" t="s">
        <v>5</v>
      </c>
      <c r="C132" s="130" t="s">
        <v>6</v>
      </c>
      <c r="D132" s="130" t="s">
        <v>7</v>
      </c>
      <c r="E132" s="131" t="s">
        <v>8</v>
      </c>
      <c r="F132" s="132" t="s">
        <v>9</v>
      </c>
      <c r="G132" s="132" t="s">
        <v>10</v>
      </c>
      <c r="H132" s="133" t="s">
        <v>11</v>
      </c>
      <c r="I132" s="133" t="s">
        <v>12</v>
      </c>
      <c r="J132" s="134" t="s">
        <v>13</v>
      </c>
      <c r="K132" s="135" t="s">
        <v>14</v>
      </c>
      <c r="M132" s="4"/>
      <c r="N132" s="4"/>
      <c r="O132" s="4"/>
      <c r="P132" s="4"/>
      <c r="Q132" s="4"/>
      <c r="R132" s="5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5" x14ac:dyDescent="0.2">
      <c r="A133" s="40" t="s">
        <v>96</v>
      </c>
      <c r="B133" s="35">
        <v>0</v>
      </c>
      <c r="C133" s="35">
        <v>0</v>
      </c>
      <c r="D133" s="35">
        <v>0</v>
      </c>
      <c r="E133" s="35">
        <v>0</v>
      </c>
      <c r="F133" s="35">
        <v>0</v>
      </c>
      <c r="G133" s="35">
        <v>0</v>
      </c>
      <c r="H133" s="35">
        <v>0</v>
      </c>
      <c r="I133" s="35">
        <v>0</v>
      </c>
      <c r="J133" s="35">
        <v>0</v>
      </c>
      <c r="K133" s="53">
        <v>0</v>
      </c>
      <c r="M133" s="4"/>
      <c r="N133" s="4"/>
      <c r="O133" s="4"/>
      <c r="P133" s="4"/>
      <c r="Q133" s="4"/>
      <c r="R133" s="5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5" x14ac:dyDescent="0.2">
      <c r="A134" s="37" t="s">
        <v>97</v>
      </c>
      <c r="B134" s="35">
        <v>0</v>
      </c>
      <c r="C134" s="35">
        <v>0</v>
      </c>
      <c r="D134" s="35">
        <v>0</v>
      </c>
      <c r="E134" s="35">
        <v>0</v>
      </c>
      <c r="F134" s="35">
        <v>0</v>
      </c>
      <c r="G134" s="35">
        <v>0</v>
      </c>
      <c r="H134" s="35">
        <v>0</v>
      </c>
      <c r="I134" s="35">
        <v>0</v>
      </c>
      <c r="J134" s="35">
        <v>0</v>
      </c>
      <c r="K134" s="53">
        <v>0</v>
      </c>
      <c r="M134" s="4"/>
      <c r="N134" s="4"/>
      <c r="O134" s="4"/>
      <c r="P134" s="4"/>
      <c r="Q134" s="4"/>
      <c r="R134" s="5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5" x14ac:dyDescent="0.2">
      <c r="A135" s="40" t="s">
        <v>98</v>
      </c>
      <c r="B135" s="35">
        <v>0</v>
      </c>
      <c r="C135" s="35">
        <v>0</v>
      </c>
      <c r="D135" s="35">
        <v>0</v>
      </c>
      <c r="E135" s="35">
        <v>0</v>
      </c>
      <c r="F135" s="35">
        <v>0</v>
      </c>
      <c r="G135" s="35">
        <v>0</v>
      </c>
      <c r="H135" s="35">
        <v>0</v>
      </c>
      <c r="I135" s="35">
        <v>0</v>
      </c>
      <c r="J135" s="35">
        <v>0</v>
      </c>
      <c r="K135" s="53">
        <v>0</v>
      </c>
      <c r="M135" s="4"/>
      <c r="N135" s="4"/>
      <c r="O135" s="4"/>
      <c r="P135" s="4"/>
      <c r="Q135" s="4"/>
      <c r="R135" s="5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5" x14ac:dyDescent="0.2">
      <c r="A136" s="40" t="s">
        <v>99</v>
      </c>
      <c r="B136" s="35">
        <v>0</v>
      </c>
      <c r="C136" s="35">
        <v>0</v>
      </c>
      <c r="D136" s="35">
        <v>0</v>
      </c>
      <c r="E136" s="35">
        <v>0</v>
      </c>
      <c r="F136" s="35">
        <v>0</v>
      </c>
      <c r="G136" s="35">
        <v>0</v>
      </c>
      <c r="H136" s="35">
        <v>0</v>
      </c>
      <c r="I136" s="35">
        <v>0</v>
      </c>
      <c r="J136" s="35">
        <v>0</v>
      </c>
      <c r="K136" s="53">
        <v>0</v>
      </c>
      <c r="M136" s="4"/>
      <c r="N136" s="4"/>
      <c r="O136" s="4"/>
      <c r="P136" s="4"/>
      <c r="Q136" s="4"/>
      <c r="R136" s="5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5" x14ac:dyDescent="0.2">
      <c r="A137" s="40" t="s">
        <v>251</v>
      </c>
      <c r="B137" s="35">
        <v>0</v>
      </c>
      <c r="C137" s="35">
        <v>0</v>
      </c>
      <c r="D137" s="35">
        <v>0</v>
      </c>
      <c r="E137" s="35">
        <v>0</v>
      </c>
      <c r="F137" s="35">
        <v>0</v>
      </c>
      <c r="G137" s="35">
        <v>0</v>
      </c>
      <c r="H137" s="35">
        <v>0</v>
      </c>
      <c r="I137" s="35">
        <v>0</v>
      </c>
      <c r="J137" s="35">
        <v>0</v>
      </c>
      <c r="K137" s="53">
        <v>0</v>
      </c>
      <c r="M137" s="4"/>
      <c r="N137" s="4"/>
      <c r="O137" s="4"/>
      <c r="P137" s="4"/>
      <c r="Q137" s="4"/>
      <c r="R137" s="5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5" x14ac:dyDescent="0.2">
      <c r="A138" s="37" t="s">
        <v>100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53">
        <v>0</v>
      </c>
      <c r="M138" s="4"/>
      <c r="N138" s="4"/>
      <c r="O138" s="4"/>
      <c r="P138" s="4"/>
      <c r="Q138" s="4"/>
      <c r="R138" s="5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5" x14ac:dyDescent="0.2">
      <c r="A139" s="40" t="s">
        <v>101</v>
      </c>
      <c r="B139" s="35">
        <v>0</v>
      </c>
      <c r="C139" s="35">
        <v>0</v>
      </c>
      <c r="D139" s="35">
        <v>0</v>
      </c>
      <c r="E139" s="35">
        <v>0</v>
      </c>
      <c r="F139" s="35">
        <v>0</v>
      </c>
      <c r="G139" s="35">
        <v>0</v>
      </c>
      <c r="H139" s="35">
        <v>0</v>
      </c>
      <c r="I139" s="35">
        <v>0</v>
      </c>
      <c r="J139" s="35">
        <v>0</v>
      </c>
      <c r="K139" s="53">
        <v>0</v>
      </c>
      <c r="M139" s="4"/>
      <c r="N139" s="4"/>
      <c r="O139" s="4"/>
      <c r="P139" s="4"/>
      <c r="Q139" s="4"/>
      <c r="R139" s="5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5" x14ac:dyDescent="0.2">
      <c r="A140" s="40" t="s">
        <v>102</v>
      </c>
      <c r="B140" s="35">
        <v>0</v>
      </c>
      <c r="C140" s="35">
        <v>0</v>
      </c>
      <c r="D140" s="35">
        <v>0</v>
      </c>
      <c r="E140" s="35">
        <v>0</v>
      </c>
      <c r="F140" s="35">
        <v>0</v>
      </c>
      <c r="G140" s="35">
        <v>0</v>
      </c>
      <c r="H140" s="35">
        <v>0</v>
      </c>
      <c r="I140" s="35">
        <v>0</v>
      </c>
      <c r="J140" s="35">
        <v>0</v>
      </c>
      <c r="K140" s="53">
        <v>0</v>
      </c>
      <c r="M140" s="4"/>
      <c r="N140" s="4"/>
      <c r="O140" s="4"/>
      <c r="P140" s="4"/>
      <c r="Q140" s="4"/>
      <c r="R140" s="5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5" x14ac:dyDescent="0.2">
      <c r="A141" s="37" t="s">
        <v>103</v>
      </c>
      <c r="B141" s="35">
        <v>0</v>
      </c>
      <c r="C141" s="35">
        <v>0</v>
      </c>
      <c r="D141" s="35">
        <v>0</v>
      </c>
      <c r="E141" s="35">
        <v>0</v>
      </c>
      <c r="F141" s="35">
        <v>0</v>
      </c>
      <c r="G141" s="35">
        <v>0</v>
      </c>
      <c r="H141" s="35">
        <v>0</v>
      </c>
      <c r="I141" s="35">
        <v>0</v>
      </c>
      <c r="J141" s="35">
        <v>0</v>
      </c>
      <c r="K141" s="53">
        <v>0</v>
      </c>
      <c r="M141" s="4"/>
      <c r="N141" s="4"/>
      <c r="O141" s="4"/>
      <c r="P141" s="4"/>
      <c r="Q141" s="4"/>
      <c r="R141" s="5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5" x14ac:dyDescent="0.2">
      <c r="A142" s="40" t="s">
        <v>104</v>
      </c>
      <c r="B142" s="35">
        <v>0</v>
      </c>
      <c r="C142" s="35">
        <v>0</v>
      </c>
      <c r="D142" s="35">
        <v>0</v>
      </c>
      <c r="E142" s="35">
        <v>0</v>
      </c>
      <c r="F142" s="35">
        <v>0</v>
      </c>
      <c r="G142" s="35">
        <v>0</v>
      </c>
      <c r="H142" s="35">
        <v>0</v>
      </c>
      <c r="I142" s="35">
        <v>0</v>
      </c>
      <c r="J142" s="35">
        <v>0</v>
      </c>
      <c r="K142" s="53">
        <v>0</v>
      </c>
      <c r="M142" s="4"/>
      <c r="N142" s="4"/>
      <c r="O142" s="4"/>
      <c r="P142" s="4"/>
      <c r="Q142" s="4"/>
      <c r="R142" s="5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5" x14ac:dyDescent="0.2">
      <c r="A143" s="40" t="s">
        <v>105</v>
      </c>
      <c r="B143" s="35">
        <v>0</v>
      </c>
      <c r="C143" s="35">
        <v>0</v>
      </c>
      <c r="D143" s="35">
        <v>0</v>
      </c>
      <c r="E143" s="35">
        <v>0</v>
      </c>
      <c r="F143" s="35">
        <v>0</v>
      </c>
      <c r="G143" s="35">
        <v>0</v>
      </c>
      <c r="H143" s="35">
        <v>0</v>
      </c>
      <c r="I143" s="35">
        <v>0</v>
      </c>
      <c r="J143" s="35">
        <v>0</v>
      </c>
      <c r="K143" s="53">
        <v>0</v>
      </c>
      <c r="M143" s="4"/>
      <c r="N143" s="4"/>
      <c r="O143" s="4"/>
      <c r="P143" s="4"/>
      <c r="Q143" s="4"/>
      <c r="R143" s="5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5" x14ac:dyDescent="0.2">
      <c r="A144" s="39" t="s">
        <v>398</v>
      </c>
      <c r="B144" s="35">
        <v>97</v>
      </c>
      <c r="C144" s="35">
        <v>15</v>
      </c>
      <c r="D144" s="35">
        <v>42</v>
      </c>
      <c r="E144" s="35">
        <v>0</v>
      </c>
      <c r="F144" s="35">
        <v>8</v>
      </c>
      <c r="G144" s="35">
        <v>149</v>
      </c>
      <c r="H144" s="35">
        <v>0</v>
      </c>
      <c r="I144" s="35">
        <v>18</v>
      </c>
      <c r="J144" s="35">
        <v>1</v>
      </c>
      <c r="K144" s="53">
        <v>14</v>
      </c>
      <c r="M144" s="4"/>
      <c r="N144" s="4"/>
      <c r="O144" s="4"/>
      <c r="P144" s="4"/>
      <c r="Q144" s="4"/>
      <c r="R144" s="5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5" x14ac:dyDescent="0.2">
      <c r="A145" s="39" t="s">
        <v>106</v>
      </c>
      <c r="B145" s="35">
        <v>0</v>
      </c>
      <c r="C145" s="35">
        <v>0</v>
      </c>
      <c r="D145" s="35">
        <v>0</v>
      </c>
      <c r="E145" s="35">
        <v>0</v>
      </c>
      <c r="F145" s="35">
        <v>0</v>
      </c>
      <c r="G145" s="35">
        <v>0</v>
      </c>
      <c r="H145" s="35">
        <v>0</v>
      </c>
      <c r="I145" s="35">
        <v>0</v>
      </c>
      <c r="J145" s="35">
        <v>0</v>
      </c>
      <c r="K145" s="53">
        <v>0</v>
      </c>
      <c r="M145" s="4"/>
      <c r="N145" s="4"/>
      <c r="O145" s="4"/>
      <c r="P145" s="4"/>
      <c r="Q145" s="4"/>
      <c r="R145" s="5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5" x14ac:dyDescent="0.2">
      <c r="A146" s="40" t="s">
        <v>107</v>
      </c>
      <c r="B146" s="35">
        <v>0</v>
      </c>
      <c r="C146" s="35">
        <v>0</v>
      </c>
      <c r="D146" s="35">
        <v>0</v>
      </c>
      <c r="E146" s="35">
        <v>0</v>
      </c>
      <c r="F146" s="35">
        <v>0</v>
      </c>
      <c r="G146" s="35">
        <v>0</v>
      </c>
      <c r="H146" s="35">
        <v>0</v>
      </c>
      <c r="I146" s="35">
        <v>0</v>
      </c>
      <c r="J146" s="35">
        <v>0</v>
      </c>
      <c r="K146" s="53">
        <v>0</v>
      </c>
      <c r="M146" s="4"/>
      <c r="N146" s="4"/>
      <c r="O146" s="4"/>
      <c r="P146" s="4"/>
      <c r="Q146" s="4"/>
      <c r="R146" s="5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5" x14ac:dyDescent="0.2">
      <c r="A147" s="40" t="s">
        <v>108</v>
      </c>
      <c r="B147" s="35">
        <v>0</v>
      </c>
      <c r="C147" s="35">
        <v>0</v>
      </c>
      <c r="D147" s="35">
        <v>0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53">
        <v>0</v>
      </c>
      <c r="M147" s="4"/>
      <c r="N147" s="4"/>
      <c r="O147" s="4"/>
      <c r="P147" s="4"/>
      <c r="Q147" s="4"/>
      <c r="R147" s="5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5" x14ac:dyDescent="0.2">
      <c r="A148" s="40" t="s">
        <v>109</v>
      </c>
      <c r="B148" s="35">
        <v>0</v>
      </c>
      <c r="C148" s="35">
        <v>0</v>
      </c>
      <c r="D148" s="35">
        <v>0</v>
      </c>
      <c r="E148" s="35">
        <v>0</v>
      </c>
      <c r="F148" s="35">
        <v>0</v>
      </c>
      <c r="G148" s="35">
        <v>0</v>
      </c>
      <c r="H148" s="35">
        <v>0</v>
      </c>
      <c r="I148" s="35">
        <v>0</v>
      </c>
      <c r="J148" s="35">
        <v>0</v>
      </c>
      <c r="K148" s="53">
        <v>0</v>
      </c>
      <c r="M148" s="4"/>
      <c r="N148" s="4"/>
      <c r="O148" s="4"/>
      <c r="P148" s="4"/>
      <c r="Q148" s="4"/>
      <c r="R148" s="5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5" x14ac:dyDescent="0.2">
      <c r="A149" s="40" t="s">
        <v>110</v>
      </c>
      <c r="B149" s="35">
        <v>0</v>
      </c>
      <c r="C149" s="35">
        <v>0</v>
      </c>
      <c r="D149" s="35">
        <v>0</v>
      </c>
      <c r="E149" s="35">
        <v>0</v>
      </c>
      <c r="F149" s="35">
        <v>0</v>
      </c>
      <c r="G149" s="35">
        <v>0</v>
      </c>
      <c r="H149" s="35">
        <v>0</v>
      </c>
      <c r="I149" s="35">
        <v>0</v>
      </c>
      <c r="J149" s="35">
        <v>0</v>
      </c>
      <c r="K149" s="53">
        <v>0</v>
      </c>
      <c r="M149" s="4"/>
      <c r="N149" s="4"/>
      <c r="O149" s="4"/>
      <c r="P149" s="4"/>
      <c r="Q149" s="4"/>
      <c r="R149" s="5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ht="15" x14ac:dyDescent="0.2">
      <c r="A150" s="40" t="s">
        <v>111</v>
      </c>
      <c r="B150" s="35">
        <v>4</v>
      </c>
      <c r="C150" s="35">
        <v>0</v>
      </c>
      <c r="D150" s="35">
        <v>6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53">
        <v>0</v>
      </c>
      <c r="M150" s="4"/>
      <c r="N150" s="4"/>
      <c r="O150" s="4"/>
      <c r="P150" s="4"/>
      <c r="Q150" s="4"/>
      <c r="R150" s="5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5" x14ac:dyDescent="0.2">
      <c r="A151" s="40" t="s">
        <v>112</v>
      </c>
      <c r="B151" s="35">
        <v>0</v>
      </c>
      <c r="C151" s="35">
        <v>0</v>
      </c>
      <c r="D151" s="35">
        <v>0</v>
      </c>
      <c r="E151" s="35">
        <v>0</v>
      </c>
      <c r="F151" s="35">
        <v>0</v>
      </c>
      <c r="G151" s="35">
        <v>0</v>
      </c>
      <c r="H151" s="35">
        <v>0</v>
      </c>
      <c r="I151" s="35">
        <v>0</v>
      </c>
      <c r="J151" s="35">
        <v>0</v>
      </c>
      <c r="K151" s="53">
        <v>0</v>
      </c>
      <c r="M151" s="4"/>
      <c r="N151" s="4"/>
      <c r="O151" s="4"/>
      <c r="P151" s="4"/>
      <c r="Q151" s="4"/>
      <c r="R151" s="5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5" x14ac:dyDescent="0.2">
      <c r="A152" s="40" t="s">
        <v>113</v>
      </c>
      <c r="B152" s="35">
        <v>0</v>
      </c>
      <c r="C152" s="35">
        <v>0</v>
      </c>
      <c r="D152" s="35">
        <v>0</v>
      </c>
      <c r="E152" s="35">
        <v>0</v>
      </c>
      <c r="F152" s="35">
        <v>0</v>
      </c>
      <c r="G152" s="35">
        <v>0</v>
      </c>
      <c r="H152" s="35">
        <v>0</v>
      </c>
      <c r="I152" s="35">
        <v>1</v>
      </c>
      <c r="J152" s="35">
        <v>0</v>
      </c>
      <c r="K152" s="53">
        <v>0</v>
      </c>
      <c r="M152" s="4"/>
      <c r="N152" s="4"/>
      <c r="O152" s="4"/>
      <c r="P152" s="4"/>
      <c r="Q152" s="4"/>
      <c r="R152" s="5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ht="15" x14ac:dyDescent="0.2">
      <c r="A153" s="40" t="s">
        <v>114</v>
      </c>
      <c r="B153" s="35">
        <v>0</v>
      </c>
      <c r="C153" s="35">
        <v>0</v>
      </c>
      <c r="D153" s="35">
        <v>0</v>
      </c>
      <c r="E153" s="35">
        <v>0</v>
      </c>
      <c r="F153" s="35">
        <v>0</v>
      </c>
      <c r="G153" s="35">
        <v>0</v>
      </c>
      <c r="H153" s="35">
        <v>0</v>
      </c>
      <c r="I153" s="35">
        <v>0</v>
      </c>
      <c r="J153" s="35">
        <v>0</v>
      </c>
      <c r="K153" s="53">
        <v>0</v>
      </c>
      <c r="M153" s="4"/>
      <c r="N153" s="4"/>
      <c r="O153" s="4"/>
      <c r="P153" s="4"/>
      <c r="Q153" s="4"/>
      <c r="R153" s="5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5" x14ac:dyDescent="0.2">
      <c r="A154" s="40" t="s">
        <v>115</v>
      </c>
      <c r="B154" s="35">
        <v>0</v>
      </c>
      <c r="C154" s="35">
        <v>0</v>
      </c>
      <c r="D154" s="35">
        <v>0</v>
      </c>
      <c r="E154" s="35">
        <v>0</v>
      </c>
      <c r="F154" s="35">
        <v>0</v>
      </c>
      <c r="G154" s="35">
        <v>0</v>
      </c>
      <c r="H154" s="35">
        <v>0</v>
      </c>
      <c r="I154" s="35">
        <v>0</v>
      </c>
      <c r="J154" s="35">
        <v>0</v>
      </c>
      <c r="K154" s="53">
        <v>0</v>
      </c>
      <c r="M154" s="4"/>
      <c r="N154" s="4"/>
      <c r="O154" s="4"/>
      <c r="P154" s="4"/>
      <c r="Q154" s="4"/>
      <c r="R154" s="5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5" x14ac:dyDescent="0.2">
      <c r="A155" s="40" t="s">
        <v>116</v>
      </c>
      <c r="B155" s="35">
        <v>0</v>
      </c>
      <c r="C155" s="35">
        <v>0</v>
      </c>
      <c r="D155" s="35">
        <v>0</v>
      </c>
      <c r="E155" s="35">
        <v>0</v>
      </c>
      <c r="F155" s="35">
        <v>0</v>
      </c>
      <c r="G155" s="35">
        <v>0</v>
      </c>
      <c r="H155" s="35">
        <v>0</v>
      </c>
      <c r="I155" s="35">
        <v>1</v>
      </c>
      <c r="J155" s="35">
        <v>0</v>
      </c>
      <c r="K155" s="53">
        <v>0</v>
      </c>
      <c r="M155" s="4"/>
      <c r="N155" s="4"/>
      <c r="O155" s="4"/>
      <c r="P155" s="4"/>
      <c r="Q155" s="4"/>
      <c r="R155" s="5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5" x14ac:dyDescent="0.2">
      <c r="A156" s="40" t="s">
        <v>117</v>
      </c>
      <c r="B156" s="35">
        <v>0</v>
      </c>
      <c r="C156" s="35">
        <v>0</v>
      </c>
      <c r="D156" s="35">
        <v>0</v>
      </c>
      <c r="E156" s="35">
        <v>0</v>
      </c>
      <c r="F156" s="35">
        <v>0</v>
      </c>
      <c r="G156" s="35">
        <v>0</v>
      </c>
      <c r="H156" s="35">
        <v>0</v>
      </c>
      <c r="I156" s="35">
        <v>0</v>
      </c>
      <c r="J156" s="35">
        <v>0</v>
      </c>
      <c r="K156" s="53">
        <v>0</v>
      </c>
      <c r="M156" s="4"/>
      <c r="N156" s="4"/>
      <c r="O156" s="4"/>
      <c r="P156" s="4"/>
      <c r="Q156" s="4"/>
      <c r="R156" s="5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5" x14ac:dyDescent="0.2">
      <c r="A157" s="40" t="s">
        <v>118</v>
      </c>
      <c r="B157" s="35">
        <v>35</v>
      </c>
      <c r="C157" s="35">
        <v>3</v>
      </c>
      <c r="D157" s="35">
        <v>68</v>
      </c>
      <c r="E157" s="35">
        <v>0</v>
      </c>
      <c r="F157" s="35">
        <v>4</v>
      </c>
      <c r="G157" s="35">
        <v>25</v>
      </c>
      <c r="H157" s="35">
        <v>3</v>
      </c>
      <c r="I157" s="35">
        <v>49</v>
      </c>
      <c r="J157" s="35">
        <v>0</v>
      </c>
      <c r="K157" s="53">
        <v>4</v>
      </c>
      <c r="M157" s="4"/>
      <c r="N157" s="4"/>
      <c r="O157" s="4"/>
      <c r="P157" s="4"/>
      <c r="Q157" s="4"/>
      <c r="R157" s="5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5" x14ac:dyDescent="0.2">
      <c r="A158" s="40" t="s">
        <v>119</v>
      </c>
      <c r="B158" s="35">
        <v>35</v>
      </c>
      <c r="C158" s="35">
        <v>5</v>
      </c>
      <c r="D158" s="35">
        <v>116</v>
      </c>
      <c r="E158" s="35">
        <v>0</v>
      </c>
      <c r="F158" s="35"/>
      <c r="G158" s="35">
        <v>14</v>
      </c>
      <c r="H158" s="35">
        <v>6</v>
      </c>
      <c r="I158" s="35">
        <v>52</v>
      </c>
      <c r="J158" s="35">
        <v>1</v>
      </c>
      <c r="K158" s="53">
        <v>11</v>
      </c>
      <c r="M158" s="4"/>
      <c r="N158" s="4"/>
      <c r="O158" s="4"/>
      <c r="P158" s="4"/>
      <c r="Q158" s="4"/>
      <c r="R158" s="5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5" x14ac:dyDescent="0.2">
      <c r="A159" s="40" t="s">
        <v>120</v>
      </c>
      <c r="B159" s="35">
        <v>1010</v>
      </c>
      <c r="C159" s="35">
        <v>104</v>
      </c>
      <c r="D159" s="35">
        <v>1646</v>
      </c>
      <c r="E159" s="35">
        <v>0</v>
      </c>
      <c r="F159" s="35">
        <v>58</v>
      </c>
      <c r="G159" s="35">
        <v>873</v>
      </c>
      <c r="H159" s="35">
        <v>48</v>
      </c>
      <c r="I159" s="35">
        <v>531</v>
      </c>
      <c r="J159" s="35">
        <v>82</v>
      </c>
      <c r="K159" s="53">
        <v>386</v>
      </c>
      <c r="M159" s="4"/>
      <c r="N159" s="4"/>
      <c r="O159" s="4"/>
      <c r="P159" s="4"/>
      <c r="Q159" s="4"/>
      <c r="R159" s="5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5" x14ac:dyDescent="0.2">
      <c r="A160" s="40" t="s">
        <v>121</v>
      </c>
      <c r="B160" s="35">
        <v>52</v>
      </c>
      <c r="C160" s="35">
        <v>1</v>
      </c>
      <c r="D160" s="35">
        <v>101</v>
      </c>
      <c r="E160" s="35">
        <v>0</v>
      </c>
      <c r="F160" s="35">
        <v>4</v>
      </c>
      <c r="G160" s="35">
        <v>88</v>
      </c>
      <c r="H160" s="35">
        <v>5</v>
      </c>
      <c r="I160" s="35">
        <v>27</v>
      </c>
      <c r="J160" s="35">
        <v>5</v>
      </c>
      <c r="K160" s="53">
        <v>22</v>
      </c>
      <c r="M160" s="4"/>
      <c r="N160" s="4"/>
      <c r="O160" s="4"/>
      <c r="P160" s="4"/>
      <c r="Q160" s="4"/>
      <c r="R160" s="5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5" x14ac:dyDescent="0.2">
      <c r="A161" s="40" t="s">
        <v>122</v>
      </c>
      <c r="B161" s="35">
        <v>0</v>
      </c>
      <c r="C161" s="35">
        <v>0</v>
      </c>
      <c r="D161" s="35">
        <v>0</v>
      </c>
      <c r="E161" s="35">
        <v>0</v>
      </c>
      <c r="F161" s="35">
        <v>0</v>
      </c>
      <c r="G161" s="35">
        <v>0</v>
      </c>
      <c r="H161" s="35">
        <v>0</v>
      </c>
      <c r="I161" s="35">
        <v>4</v>
      </c>
      <c r="J161" s="35">
        <v>0</v>
      </c>
      <c r="K161" s="53">
        <v>0</v>
      </c>
      <c r="M161" s="4"/>
      <c r="N161" s="4"/>
      <c r="O161" s="4"/>
      <c r="P161" s="4"/>
      <c r="Q161" s="4"/>
      <c r="R161" s="5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ht="15" x14ac:dyDescent="0.2">
      <c r="A162" s="40" t="s">
        <v>230</v>
      </c>
      <c r="B162" s="35">
        <v>3</v>
      </c>
      <c r="C162" s="35">
        <v>0</v>
      </c>
      <c r="D162" s="35">
        <v>2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53">
        <v>0</v>
      </c>
      <c r="M162" s="4"/>
      <c r="N162" s="4"/>
      <c r="O162" s="4"/>
      <c r="P162" s="4"/>
      <c r="Q162" s="4"/>
      <c r="R162" s="5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ht="15" x14ac:dyDescent="0.2">
      <c r="A163" s="40" t="s">
        <v>231</v>
      </c>
      <c r="B163" s="35">
        <v>151</v>
      </c>
      <c r="C163" s="35">
        <v>8</v>
      </c>
      <c r="D163" s="35">
        <v>117</v>
      </c>
      <c r="E163" s="35">
        <v>0</v>
      </c>
      <c r="F163" s="35">
        <v>2</v>
      </c>
      <c r="G163" s="35">
        <v>203</v>
      </c>
      <c r="H163" s="35">
        <v>11</v>
      </c>
      <c r="I163" s="35">
        <v>217</v>
      </c>
      <c r="J163" s="35">
        <v>3</v>
      </c>
      <c r="K163" s="53">
        <v>35</v>
      </c>
      <c r="M163" s="4"/>
      <c r="N163" s="4"/>
      <c r="O163" s="4"/>
      <c r="P163" s="4"/>
      <c r="Q163" s="4"/>
      <c r="R163" s="5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5" x14ac:dyDescent="0.2">
      <c r="A164" s="40" t="s">
        <v>232</v>
      </c>
      <c r="B164" s="35">
        <v>64</v>
      </c>
      <c r="C164" s="35">
        <v>0</v>
      </c>
      <c r="D164" s="35">
        <v>32</v>
      </c>
      <c r="E164" s="35">
        <v>0</v>
      </c>
      <c r="F164" s="35">
        <v>3</v>
      </c>
      <c r="G164" s="35">
        <v>42</v>
      </c>
      <c r="H164" s="35">
        <v>1</v>
      </c>
      <c r="I164" s="35">
        <v>18</v>
      </c>
      <c r="J164" s="35">
        <v>1</v>
      </c>
      <c r="K164" s="53">
        <v>0</v>
      </c>
      <c r="M164" s="4"/>
      <c r="N164" s="4"/>
      <c r="O164" s="4"/>
      <c r="P164" s="4"/>
      <c r="Q164" s="4"/>
      <c r="R164" s="5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5" x14ac:dyDescent="0.2">
      <c r="A165" s="40" t="s">
        <v>233</v>
      </c>
      <c r="B165" s="35">
        <v>126</v>
      </c>
      <c r="C165" s="35">
        <v>1</v>
      </c>
      <c r="D165" s="35">
        <v>67</v>
      </c>
      <c r="E165" s="35">
        <v>0</v>
      </c>
      <c r="F165" s="35">
        <v>1</v>
      </c>
      <c r="G165" s="35">
        <v>88</v>
      </c>
      <c r="H165" s="35">
        <v>21</v>
      </c>
      <c r="I165" s="35">
        <v>384</v>
      </c>
      <c r="J165" s="35">
        <v>11</v>
      </c>
      <c r="K165" s="53">
        <v>56</v>
      </c>
      <c r="M165" s="4"/>
      <c r="N165" s="4"/>
      <c r="O165" s="4"/>
      <c r="P165" s="4"/>
      <c r="Q165" s="4"/>
      <c r="R165" s="5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5" x14ac:dyDescent="0.2">
      <c r="A166" s="40" t="s">
        <v>234</v>
      </c>
      <c r="B166" s="35">
        <v>10</v>
      </c>
      <c r="C166" s="35">
        <v>0</v>
      </c>
      <c r="D166" s="35">
        <v>15</v>
      </c>
      <c r="E166" s="35">
        <v>0</v>
      </c>
      <c r="F166" s="35">
        <v>1</v>
      </c>
      <c r="G166" s="35">
        <v>15</v>
      </c>
      <c r="H166" s="35">
        <v>6</v>
      </c>
      <c r="I166" s="35">
        <v>9</v>
      </c>
      <c r="J166" s="35">
        <v>2</v>
      </c>
      <c r="K166" s="53">
        <v>0</v>
      </c>
      <c r="M166" s="4"/>
      <c r="N166" s="4"/>
      <c r="O166" s="4"/>
      <c r="P166" s="4"/>
      <c r="Q166" s="4"/>
      <c r="R166" s="5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5" x14ac:dyDescent="0.2">
      <c r="A167" s="40" t="s">
        <v>235</v>
      </c>
      <c r="B167" s="35">
        <v>35</v>
      </c>
      <c r="C167" s="35">
        <v>3</v>
      </c>
      <c r="D167" s="35">
        <v>18</v>
      </c>
      <c r="E167" s="35">
        <v>0</v>
      </c>
      <c r="F167" s="35">
        <v>0</v>
      </c>
      <c r="G167" s="35">
        <v>29</v>
      </c>
      <c r="H167" s="35">
        <v>9</v>
      </c>
      <c r="I167" s="35">
        <v>39</v>
      </c>
      <c r="J167" s="35">
        <v>2</v>
      </c>
      <c r="K167" s="53">
        <v>27</v>
      </c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ht="15" x14ac:dyDescent="0.2">
      <c r="A168" s="40" t="s">
        <v>236</v>
      </c>
      <c r="B168" s="35">
        <v>14</v>
      </c>
      <c r="C168" s="35">
        <v>0</v>
      </c>
      <c r="D168" s="35">
        <v>8</v>
      </c>
      <c r="E168" s="35">
        <v>0</v>
      </c>
      <c r="F168" s="35">
        <v>0</v>
      </c>
      <c r="G168" s="35">
        <v>0</v>
      </c>
      <c r="H168" s="35">
        <v>0</v>
      </c>
      <c r="I168" s="35">
        <v>18</v>
      </c>
      <c r="J168" s="35">
        <v>3</v>
      </c>
      <c r="K168" s="53">
        <v>0</v>
      </c>
      <c r="M168" s="4"/>
      <c r="N168" s="4"/>
      <c r="O168" s="4"/>
      <c r="P168" s="4"/>
      <c r="Q168" s="4"/>
      <c r="R168" s="5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5" x14ac:dyDescent="0.2">
      <c r="A169" s="40" t="s">
        <v>237</v>
      </c>
      <c r="B169" s="35">
        <v>93</v>
      </c>
      <c r="C169" s="35">
        <v>9</v>
      </c>
      <c r="D169" s="35">
        <v>64</v>
      </c>
      <c r="E169" s="35">
        <v>0</v>
      </c>
      <c r="F169" s="35">
        <v>28</v>
      </c>
      <c r="G169" s="35">
        <v>129</v>
      </c>
      <c r="H169" s="35">
        <v>13</v>
      </c>
      <c r="I169" s="35">
        <v>124</v>
      </c>
      <c r="J169" s="35">
        <v>39</v>
      </c>
      <c r="K169" s="53">
        <v>43</v>
      </c>
      <c r="M169" s="4"/>
      <c r="N169" s="4"/>
      <c r="O169" s="4"/>
      <c r="P169" s="4"/>
      <c r="Q169" s="4"/>
      <c r="R169" s="5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5" x14ac:dyDescent="0.2">
      <c r="A170" s="40" t="s">
        <v>238</v>
      </c>
      <c r="B170" s="35">
        <v>0</v>
      </c>
      <c r="C170" s="35">
        <v>0</v>
      </c>
      <c r="D170" s="35">
        <v>0</v>
      </c>
      <c r="E170" s="35">
        <v>0</v>
      </c>
      <c r="F170" s="35">
        <v>0</v>
      </c>
      <c r="G170" s="35">
        <v>0</v>
      </c>
      <c r="H170" s="35">
        <v>0</v>
      </c>
      <c r="I170" s="35">
        <v>0</v>
      </c>
      <c r="J170" s="35">
        <v>0</v>
      </c>
      <c r="K170" s="53">
        <v>0</v>
      </c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5" x14ac:dyDescent="0.2">
      <c r="A171" s="40" t="s">
        <v>239</v>
      </c>
      <c r="B171" s="35">
        <v>17</v>
      </c>
      <c r="C171" s="35">
        <v>1</v>
      </c>
      <c r="D171" s="35">
        <v>14</v>
      </c>
      <c r="E171" s="35">
        <v>0</v>
      </c>
      <c r="F171" s="35">
        <v>6</v>
      </c>
      <c r="G171" s="35">
        <v>33</v>
      </c>
      <c r="H171" s="35">
        <v>1</v>
      </c>
      <c r="I171" s="35">
        <v>15</v>
      </c>
      <c r="J171" s="35">
        <v>1</v>
      </c>
      <c r="K171" s="53">
        <v>12</v>
      </c>
      <c r="M171" s="4"/>
      <c r="N171" s="4"/>
      <c r="O171" s="4"/>
      <c r="P171" s="4"/>
      <c r="Q171" s="4"/>
      <c r="R171" s="5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5" x14ac:dyDescent="0.2">
      <c r="A172" s="40" t="s">
        <v>123</v>
      </c>
      <c r="B172" s="35">
        <v>0</v>
      </c>
      <c r="C172" s="35">
        <v>0</v>
      </c>
      <c r="D172" s="35">
        <v>0</v>
      </c>
      <c r="E172" s="35">
        <v>0</v>
      </c>
      <c r="F172" s="35">
        <v>0</v>
      </c>
      <c r="G172" s="35">
        <v>0</v>
      </c>
      <c r="H172" s="35">
        <v>0</v>
      </c>
      <c r="I172" s="35">
        <v>0</v>
      </c>
      <c r="J172" s="35">
        <v>0</v>
      </c>
      <c r="K172" s="53">
        <v>0</v>
      </c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5" x14ac:dyDescent="0.2">
      <c r="A173" s="40" t="s">
        <v>124</v>
      </c>
      <c r="B173" s="35">
        <v>0</v>
      </c>
      <c r="C173" s="35">
        <v>0</v>
      </c>
      <c r="D173" s="35">
        <v>0</v>
      </c>
      <c r="E173" s="35">
        <v>0</v>
      </c>
      <c r="F173" s="35">
        <v>0</v>
      </c>
      <c r="G173" s="35">
        <v>0</v>
      </c>
      <c r="H173" s="35">
        <v>0</v>
      </c>
      <c r="I173" s="35">
        <v>0</v>
      </c>
      <c r="J173" s="35">
        <v>0</v>
      </c>
      <c r="K173" s="53">
        <v>0</v>
      </c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5" x14ac:dyDescent="0.2">
      <c r="A174" s="40" t="s">
        <v>125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3</v>
      </c>
      <c r="J174" s="35">
        <v>0</v>
      </c>
      <c r="K174" s="53">
        <v>0</v>
      </c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5" x14ac:dyDescent="0.2">
      <c r="A175" s="40" t="s">
        <v>126</v>
      </c>
      <c r="B175" s="35">
        <v>0</v>
      </c>
      <c r="C175" s="35">
        <v>0</v>
      </c>
      <c r="D175" s="35">
        <v>0</v>
      </c>
      <c r="E175" s="35">
        <v>0</v>
      </c>
      <c r="F175" s="35">
        <v>0</v>
      </c>
      <c r="G175" s="35">
        <v>0</v>
      </c>
      <c r="H175" s="35">
        <v>0</v>
      </c>
      <c r="I175" s="35">
        <v>0</v>
      </c>
      <c r="J175" s="35">
        <v>0</v>
      </c>
      <c r="K175" s="53">
        <v>0</v>
      </c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5" x14ac:dyDescent="0.2">
      <c r="A176" s="40" t="s">
        <v>127</v>
      </c>
      <c r="B176" s="35">
        <v>0</v>
      </c>
      <c r="C176" s="35">
        <v>0</v>
      </c>
      <c r="D176" s="35">
        <v>0</v>
      </c>
      <c r="E176" s="35">
        <v>0</v>
      </c>
      <c r="F176" s="35">
        <v>0</v>
      </c>
      <c r="G176" s="35">
        <v>0</v>
      </c>
      <c r="H176" s="35">
        <v>0</v>
      </c>
      <c r="I176" s="35">
        <v>0</v>
      </c>
      <c r="J176" s="35">
        <v>0</v>
      </c>
      <c r="K176" s="53">
        <v>0</v>
      </c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5" x14ac:dyDescent="0.2">
      <c r="A177" s="40" t="s">
        <v>128</v>
      </c>
      <c r="B177" s="35">
        <v>1</v>
      </c>
      <c r="C177" s="35">
        <v>0</v>
      </c>
      <c r="D177" s="35">
        <v>2</v>
      </c>
      <c r="E177" s="35">
        <v>0</v>
      </c>
      <c r="F177" s="35">
        <v>0</v>
      </c>
      <c r="G177" s="35">
        <v>0</v>
      </c>
      <c r="H177" s="35">
        <v>0</v>
      </c>
      <c r="I177" s="35">
        <v>1</v>
      </c>
      <c r="J177" s="35">
        <v>0</v>
      </c>
      <c r="K177" s="53">
        <v>0</v>
      </c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ht="15" x14ac:dyDescent="0.2">
      <c r="A178" s="40" t="s">
        <v>129</v>
      </c>
      <c r="B178" s="35">
        <v>2</v>
      </c>
      <c r="C178" s="35">
        <v>0</v>
      </c>
      <c r="D178" s="35">
        <v>0</v>
      </c>
      <c r="E178" s="35">
        <v>0</v>
      </c>
      <c r="F178" s="35">
        <v>0</v>
      </c>
      <c r="G178" s="35">
        <v>0</v>
      </c>
      <c r="H178" s="35">
        <v>0</v>
      </c>
      <c r="I178" s="35">
        <v>0</v>
      </c>
      <c r="J178" s="35">
        <v>0</v>
      </c>
      <c r="K178" s="53">
        <v>0</v>
      </c>
      <c r="M178" s="4"/>
      <c r="N178" s="4"/>
      <c r="O178" s="4"/>
      <c r="P178" s="4"/>
      <c r="Q178" s="4"/>
      <c r="R178" s="5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5" x14ac:dyDescent="0.2">
      <c r="A179" s="40" t="s">
        <v>130</v>
      </c>
      <c r="B179" s="35">
        <v>2</v>
      </c>
      <c r="C179" s="35">
        <v>0</v>
      </c>
      <c r="D179" s="35">
        <v>0</v>
      </c>
      <c r="E179" s="35">
        <v>0</v>
      </c>
      <c r="F179" s="35">
        <v>0</v>
      </c>
      <c r="G179" s="35">
        <v>0</v>
      </c>
      <c r="H179" s="35">
        <v>0</v>
      </c>
      <c r="I179" s="35">
        <v>0</v>
      </c>
      <c r="J179" s="35">
        <v>0</v>
      </c>
      <c r="K179" s="53">
        <v>0</v>
      </c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ht="15" x14ac:dyDescent="0.2">
      <c r="A180" s="40" t="s">
        <v>131</v>
      </c>
      <c r="B180" s="35">
        <v>0</v>
      </c>
      <c r="C180" s="35">
        <v>0</v>
      </c>
      <c r="D180" s="35">
        <v>0</v>
      </c>
      <c r="E180" s="35">
        <v>0</v>
      </c>
      <c r="F180" s="35">
        <v>0</v>
      </c>
      <c r="G180" s="35">
        <v>0</v>
      </c>
      <c r="H180" s="35">
        <v>0</v>
      </c>
      <c r="I180" s="35">
        <v>0</v>
      </c>
      <c r="J180" s="35">
        <v>0</v>
      </c>
      <c r="K180" s="53">
        <v>0</v>
      </c>
      <c r="M180" s="4"/>
      <c r="N180" s="4"/>
      <c r="O180" s="4"/>
      <c r="P180" s="4"/>
      <c r="Q180" s="4"/>
      <c r="R180" s="5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5" x14ac:dyDescent="0.2">
      <c r="A181" s="40" t="s">
        <v>132</v>
      </c>
      <c r="B181" s="35">
        <v>0</v>
      </c>
      <c r="C181" s="35">
        <v>0</v>
      </c>
      <c r="D181" s="35">
        <v>0</v>
      </c>
      <c r="E181" s="35">
        <v>0</v>
      </c>
      <c r="F181" s="35">
        <v>0</v>
      </c>
      <c r="G181" s="35">
        <v>0</v>
      </c>
      <c r="H181" s="35">
        <v>0</v>
      </c>
      <c r="I181" s="35">
        <v>0</v>
      </c>
      <c r="J181" s="35">
        <v>2</v>
      </c>
      <c r="K181" s="53">
        <v>0</v>
      </c>
      <c r="M181" s="4"/>
      <c r="N181" s="4"/>
      <c r="O181" s="4"/>
      <c r="P181" s="4"/>
      <c r="Q181" s="4"/>
      <c r="R181" s="5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5" x14ac:dyDescent="0.2">
      <c r="A182" s="40" t="s">
        <v>133</v>
      </c>
      <c r="B182" s="35">
        <v>0</v>
      </c>
      <c r="C182" s="35">
        <v>0</v>
      </c>
      <c r="D182" s="35">
        <v>0</v>
      </c>
      <c r="E182" s="35">
        <v>0</v>
      </c>
      <c r="F182" s="35">
        <v>0</v>
      </c>
      <c r="G182" s="35">
        <v>0</v>
      </c>
      <c r="H182" s="35">
        <v>0</v>
      </c>
      <c r="I182" s="35">
        <v>0</v>
      </c>
      <c r="J182" s="35">
        <v>0</v>
      </c>
      <c r="K182" s="53">
        <v>0</v>
      </c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5" x14ac:dyDescent="0.2">
      <c r="A183" s="40" t="s">
        <v>134</v>
      </c>
      <c r="B183" s="35">
        <v>0</v>
      </c>
      <c r="C183" s="35">
        <v>0</v>
      </c>
      <c r="D183" s="35">
        <v>0</v>
      </c>
      <c r="E183" s="35">
        <v>0</v>
      </c>
      <c r="F183" s="35">
        <v>0</v>
      </c>
      <c r="G183" s="35">
        <v>0</v>
      </c>
      <c r="H183" s="35">
        <v>0</v>
      </c>
      <c r="I183" s="35">
        <v>0</v>
      </c>
      <c r="J183" s="35">
        <v>0</v>
      </c>
      <c r="K183" s="53">
        <v>0</v>
      </c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5" x14ac:dyDescent="0.2">
      <c r="A184" s="40" t="s">
        <v>135</v>
      </c>
      <c r="B184" s="35">
        <v>4</v>
      </c>
      <c r="C184" s="35">
        <v>0</v>
      </c>
      <c r="D184" s="35">
        <v>0</v>
      </c>
      <c r="E184" s="35">
        <v>0</v>
      </c>
      <c r="F184" s="35">
        <v>0</v>
      </c>
      <c r="G184" s="35">
        <v>16</v>
      </c>
      <c r="H184" s="35">
        <v>0</v>
      </c>
      <c r="I184" s="35">
        <v>0</v>
      </c>
      <c r="J184" s="35">
        <v>0</v>
      </c>
      <c r="K184" s="53">
        <v>0</v>
      </c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ht="15" x14ac:dyDescent="0.2">
      <c r="A185" s="40" t="s">
        <v>136</v>
      </c>
      <c r="B185" s="35">
        <v>1</v>
      </c>
      <c r="C185" s="35">
        <v>0</v>
      </c>
      <c r="D185" s="35">
        <v>2</v>
      </c>
      <c r="E185" s="35">
        <v>0</v>
      </c>
      <c r="F185" s="35">
        <v>0</v>
      </c>
      <c r="G185" s="35">
        <v>3</v>
      </c>
      <c r="H185" s="35">
        <v>2</v>
      </c>
      <c r="I185" s="35">
        <v>2</v>
      </c>
      <c r="J185" s="35">
        <v>0</v>
      </c>
      <c r="K185" s="53">
        <v>0</v>
      </c>
      <c r="M185" s="4"/>
      <c r="N185" s="4"/>
      <c r="O185" s="4"/>
      <c r="P185" s="4"/>
      <c r="Q185" s="4"/>
      <c r="R185" s="5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5" x14ac:dyDescent="0.2">
      <c r="A186" s="40" t="s">
        <v>137</v>
      </c>
      <c r="B186" s="35">
        <v>0</v>
      </c>
      <c r="C186" s="35">
        <v>0</v>
      </c>
      <c r="D186" s="35">
        <v>2</v>
      </c>
      <c r="E186" s="35">
        <v>0</v>
      </c>
      <c r="F186" s="35">
        <v>0</v>
      </c>
      <c r="G186" s="35">
        <v>0</v>
      </c>
      <c r="H186" s="35">
        <v>0</v>
      </c>
      <c r="I186" s="35">
        <v>1</v>
      </c>
      <c r="J186" s="35">
        <v>0</v>
      </c>
      <c r="K186" s="53">
        <v>0</v>
      </c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5" x14ac:dyDescent="0.2">
      <c r="A187" s="40" t="s">
        <v>138</v>
      </c>
      <c r="B187" s="35">
        <v>0</v>
      </c>
      <c r="C187" s="35">
        <v>0</v>
      </c>
      <c r="D187" s="35">
        <v>0</v>
      </c>
      <c r="E187" s="35">
        <v>0</v>
      </c>
      <c r="F187" s="35">
        <v>0</v>
      </c>
      <c r="G187" s="35">
        <v>0</v>
      </c>
      <c r="H187" s="35">
        <v>0</v>
      </c>
      <c r="I187" s="35">
        <v>0</v>
      </c>
      <c r="J187" s="35">
        <v>0</v>
      </c>
      <c r="K187" s="53">
        <v>0</v>
      </c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ht="15" x14ac:dyDescent="0.2">
      <c r="A188" s="40" t="s">
        <v>139</v>
      </c>
      <c r="B188" s="35">
        <v>53</v>
      </c>
      <c r="C188" s="35">
        <v>1</v>
      </c>
      <c r="D188" s="35">
        <v>9</v>
      </c>
      <c r="E188" s="35">
        <v>0</v>
      </c>
      <c r="F188" s="35">
        <v>5</v>
      </c>
      <c r="G188" s="35">
        <v>112</v>
      </c>
      <c r="H188" s="35">
        <v>0</v>
      </c>
      <c r="I188" s="35">
        <v>1</v>
      </c>
      <c r="J188" s="35">
        <v>14</v>
      </c>
      <c r="K188" s="53">
        <v>0</v>
      </c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5" x14ac:dyDescent="0.2">
      <c r="A189" s="40" t="s">
        <v>140</v>
      </c>
      <c r="B189" s="35">
        <v>1</v>
      </c>
      <c r="C189" s="35">
        <v>0</v>
      </c>
      <c r="D189" s="35">
        <v>1</v>
      </c>
      <c r="E189" s="35">
        <v>0</v>
      </c>
      <c r="F189" s="35">
        <v>4</v>
      </c>
      <c r="G189" s="35">
        <v>4</v>
      </c>
      <c r="H189" s="35">
        <v>0</v>
      </c>
      <c r="I189" s="35">
        <v>0</v>
      </c>
      <c r="J189" s="35">
        <v>0</v>
      </c>
      <c r="K189" s="53">
        <v>0</v>
      </c>
      <c r="M189" s="4"/>
      <c r="N189" s="4"/>
      <c r="O189" s="4"/>
      <c r="P189" s="4"/>
      <c r="Q189" s="4"/>
      <c r="R189" s="5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ht="15" x14ac:dyDescent="0.2">
      <c r="A190" s="40" t="s">
        <v>141</v>
      </c>
      <c r="B190" s="35">
        <v>1</v>
      </c>
      <c r="C190" s="35">
        <v>0</v>
      </c>
      <c r="D190" s="35">
        <v>0</v>
      </c>
      <c r="E190" s="35">
        <v>0</v>
      </c>
      <c r="F190" s="35">
        <v>0</v>
      </c>
      <c r="G190" s="35">
        <v>1</v>
      </c>
      <c r="H190" s="35">
        <v>0</v>
      </c>
      <c r="I190" s="35">
        <v>0</v>
      </c>
      <c r="J190" s="35">
        <v>0</v>
      </c>
      <c r="K190" s="53">
        <v>0</v>
      </c>
      <c r="M190" s="4"/>
      <c r="N190" s="4"/>
      <c r="O190" s="4"/>
      <c r="P190" s="4"/>
      <c r="Q190" s="4"/>
      <c r="R190" s="5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ht="15" x14ac:dyDescent="0.2">
      <c r="A191" s="40" t="s">
        <v>142</v>
      </c>
      <c r="B191" s="35">
        <v>5</v>
      </c>
      <c r="C191" s="35">
        <v>0</v>
      </c>
      <c r="D191" s="35">
        <v>0</v>
      </c>
      <c r="E191" s="35">
        <v>0</v>
      </c>
      <c r="F191" s="35">
        <v>0</v>
      </c>
      <c r="G191" s="35">
        <v>0</v>
      </c>
      <c r="H191" s="35">
        <v>0</v>
      </c>
      <c r="I191" s="35">
        <v>0</v>
      </c>
      <c r="J191" s="35">
        <v>0</v>
      </c>
      <c r="K191" s="53">
        <v>0</v>
      </c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5" x14ac:dyDescent="0.2">
      <c r="A192" s="40" t="s">
        <v>143</v>
      </c>
      <c r="B192" s="35">
        <v>0</v>
      </c>
      <c r="C192" s="35">
        <v>0</v>
      </c>
      <c r="D192" s="35">
        <v>0</v>
      </c>
      <c r="E192" s="35">
        <v>0</v>
      </c>
      <c r="F192" s="35">
        <v>0</v>
      </c>
      <c r="G192" s="35">
        <v>0</v>
      </c>
      <c r="H192" s="35">
        <v>0</v>
      </c>
      <c r="I192" s="35">
        <v>0</v>
      </c>
      <c r="J192" s="35">
        <v>0</v>
      </c>
      <c r="K192" s="53">
        <v>0</v>
      </c>
      <c r="M192" s="4"/>
      <c r="N192" s="4"/>
      <c r="O192" s="4"/>
      <c r="P192" s="4"/>
      <c r="Q192" s="4"/>
      <c r="R192" s="5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5" x14ac:dyDescent="0.2">
      <c r="A193" s="40" t="s">
        <v>144</v>
      </c>
      <c r="B193" s="35">
        <v>1</v>
      </c>
      <c r="C193" s="35">
        <v>0</v>
      </c>
      <c r="D193" s="35">
        <v>2</v>
      </c>
      <c r="E193" s="35">
        <v>0</v>
      </c>
      <c r="F193" s="35">
        <v>0</v>
      </c>
      <c r="G193" s="35">
        <v>2</v>
      </c>
      <c r="H193" s="35">
        <v>0</v>
      </c>
      <c r="I193" s="35">
        <v>2</v>
      </c>
      <c r="J193" s="35">
        <v>0</v>
      </c>
      <c r="K193" s="53">
        <v>0</v>
      </c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5" x14ac:dyDescent="0.2">
      <c r="A194" s="40" t="s">
        <v>399</v>
      </c>
      <c r="B194" s="35">
        <v>0</v>
      </c>
      <c r="C194" s="35">
        <v>0</v>
      </c>
      <c r="D194" s="35">
        <v>0</v>
      </c>
      <c r="E194" s="35">
        <v>0</v>
      </c>
      <c r="F194" s="35">
        <v>0</v>
      </c>
      <c r="G194" s="35">
        <v>0</v>
      </c>
      <c r="H194" s="35">
        <v>0</v>
      </c>
      <c r="I194" s="35">
        <v>0</v>
      </c>
      <c r="J194" s="35">
        <v>0</v>
      </c>
      <c r="K194" s="53">
        <v>0</v>
      </c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5" x14ac:dyDescent="0.2">
      <c r="A195" s="37" t="s">
        <v>400</v>
      </c>
      <c r="B195" s="35">
        <v>0</v>
      </c>
      <c r="C195" s="35">
        <v>0</v>
      </c>
      <c r="D195" s="35">
        <v>0</v>
      </c>
      <c r="E195" s="35">
        <v>0</v>
      </c>
      <c r="F195" s="35">
        <v>0</v>
      </c>
      <c r="G195" s="35">
        <v>0</v>
      </c>
      <c r="H195" s="35">
        <v>0</v>
      </c>
      <c r="I195" s="35">
        <v>0</v>
      </c>
      <c r="J195" s="35">
        <v>0</v>
      </c>
      <c r="K195" s="53">
        <v>0</v>
      </c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5" x14ac:dyDescent="0.2">
      <c r="A196" s="37" t="s">
        <v>401</v>
      </c>
      <c r="B196" s="35">
        <v>0</v>
      </c>
      <c r="C196" s="35">
        <v>0</v>
      </c>
      <c r="D196" s="35">
        <v>0</v>
      </c>
      <c r="E196" s="35">
        <v>0</v>
      </c>
      <c r="F196" s="35">
        <v>0</v>
      </c>
      <c r="G196" s="35">
        <v>0</v>
      </c>
      <c r="H196" s="35">
        <v>0</v>
      </c>
      <c r="I196" s="35">
        <v>0</v>
      </c>
      <c r="J196" s="35">
        <v>0</v>
      </c>
      <c r="K196" s="53">
        <v>0</v>
      </c>
      <c r="M196" s="4"/>
      <c r="N196" s="4"/>
      <c r="O196" s="4"/>
      <c r="P196" s="4"/>
      <c r="Q196" s="4"/>
      <c r="R196" s="5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5" x14ac:dyDescent="0.2">
      <c r="A197" s="37" t="s">
        <v>402</v>
      </c>
      <c r="B197" s="35">
        <v>0</v>
      </c>
      <c r="C197" s="35">
        <v>0</v>
      </c>
      <c r="D197" s="35">
        <v>0</v>
      </c>
      <c r="E197" s="35">
        <v>0</v>
      </c>
      <c r="F197" s="35">
        <v>0</v>
      </c>
      <c r="G197" s="35">
        <v>0</v>
      </c>
      <c r="H197" s="35">
        <v>0</v>
      </c>
      <c r="I197" s="35">
        <v>0</v>
      </c>
      <c r="J197" s="35">
        <v>0</v>
      </c>
      <c r="K197" s="53">
        <v>0</v>
      </c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5" x14ac:dyDescent="0.2">
      <c r="A198" s="40" t="s">
        <v>403</v>
      </c>
      <c r="B198" s="35">
        <v>0</v>
      </c>
      <c r="C198" s="35">
        <v>0</v>
      </c>
      <c r="D198" s="35">
        <v>0</v>
      </c>
      <c r="E198" s="35">
        <v>0</v>
      </c>
      <c r="F198" s="35">
        <v>0</v>
      </c>
      <c r="G198" s="35">
        <v>0</v>
      </c>
      <c r="H198" s="35">
        <v>0</v>
      </c>
      <c r="I198" s="35">
        <v>0</v>
      </c>
      <c r="J198" s="35">
        <v>0</v>
      </c>
      <c r="K198" s="53">
        <v>0</v>
      </c>
      <c r="M198" s="4"/>
      <c r="N198" s="4"/>
      <c r="O198" s="4"/>
      <c r="P198" s="4"/>
      <c r="Q198" s="4"/>
      <c r="R198" s="5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5" x14ac:dyDescent="0.2">
      <c r="A199" s="37" t="s">
        <v>404</v>
      </c>
      <c r="B199" s="35">
        <v>0</v>
      </c>
      <c r="C199" s="35">
        <v>0</v>
      </c>
      <c r="D199" s="35">
        <v>0</v>
      </c>
      <c r="E199" s="35">
        <v>0</v>
      </c>
      <c r="F199" s="35">
        <v>0</v>
      </c>
      <c r="G199" s="35">
        <v>0</v>
      </c>
      <c r="H199" s="35">
        <v>0</v>
      </c>
      <c r="I199" s="35">
        <v>0</v>
      </c>
      <c r="J199" s="35">
        <v>0</v>
      </c>
      <c r="K199" s="53">
        <v>0</v>
      </c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5" x14ac:dyDescent="0.2">
      <c r="A200" s="37" t="s">
        <v>405</v>
      </c>
      <c r="B200" s="35">
        <v>0</v>
      </c>
      <c r="C200" s="35">
        <v>0</v>
      </c>
      <c r="D200" s="35">
        <v>0</v>
      </c>
      <c r="E200" s="35">
        <v>0</v>
      </c>
      <c r="F200" s="35">
        <v>0</v>
      </c>
      <c r="G200" s="35">
        <v>0</v>
      </c>
      <c r="H200" s="35">
        <v>0</v>
      </c>
      <c r="I200" s="35">
        <v>0</v>
      </c>
      <c r="J200" s="35">
        <v>0</v>
      </c>
      <c r="K200" s="53">
        <v>0</v>
      </c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5" x14ac:dyDescent="0.2">
      <c r="A201" s="37" t="s">
        <v>406</v>
      </c>
      <c r="B201" s="35">
        <v>0</v>
      </c>
      <c r="C201" s="35">
        <v>0</v>
      </c>
      <c r="D201" s="35">
        <v>0</v>
      </c>
      <c r="E201" s="35">
        <v>0</v>
      </c>
      <c r="F201" s="35">
        <v>0</v>
      </c>
      <c r="G201" s="35">
        <v>0</v>
      </c>
      <c r="H201" s="35">
        <v>0</v>
      </c>
      <c r="I201" s="35">
        <v>0</v>
      </c>
      <c r="J201" s="35">
        <v>0</v>
      </c>
      <c r="K201" s="53">
        <v>0</v>
      </c>
      <c r="M201" s="4"/>
      <c r="N201" s="4"/>
      <c r="O201" s="4"/>
      <c r="P201" s="4"/>
      <c r="Q201" s="4"/>
      <c r="R201" s="5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5" x14ac:dyDescent="0.2">
      <c r="A202" s="37" t="s">
        <v>407</v>
      </c>
      <c r="B202" s="35">
        <v>0</v>
      </c>
      <c r="C202" s="35">
        <v>0</v>
      </c>
      <c r="D202" s="35">
        <v>0</v>
      </c>
      <c r="E202" s="35">
        <v>0</v>
      </c>
      <c r="F202" s="35">
        <v>0</v>
      </c>
      <c r="G202" s="35">
        <v>0</v>
      </c>
      <c r="H202" s="35">
        <v>0</v>
      </c>
      <c r="I202" s="35">
        <v>0</v>
      </c>
      <c r="J202" s="35">
        <v>0</v>
      </c>
      <c r="K202" s="53">
        <v>0</v>
      </c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5" x14ac:dyDescent="0.2">
      <c r="A203" s="37" t="s">
        <v>408</v>
      </c>
      <c r="B203" s="35">
        <v>0</v>
      </c>
      <c r="C203" s="35">
        <v>0</v>
      </c>
      <c r="D203" s="35">
        <v>0</v>
      </c>
      <c r="E203" s="35">
        <v>0</v>
      </c>
      <c r="F203" s="35">
        <v>0</v>
      </c>
      <c r="G203" s="35">
        <v>0</v>
      </c>
      <c r="H203" s="35">
        <v>0</v>
      </c>
      <c r="I203" s="35">
        <v>0</v>
      </c>
      <c r="J203" s="35">
        <v>0</v>
      </c>
      <c r="K203" s="53">
        <v>0</v>
      </c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5" x14ac:dyDescent="0.2">
      <c r="A204" s="37" t="s">
        <v>409</v>
      </c>
      <c r="B204" s="35">
        <v>0</v>
      </c>
      <c r="C204" s="35">
        <v>0</v>
      </c>
      <c r="D204" s="35">
        <v>0</v>
      </c>
      <c r="E204" s="35">
        <v>0</v>
      </c>
      <c r="F204" s="35">
        <v>0</v>
      </c>
      <c r="G204" s="35">
        <v>0</v>
      </c>
      <c r="H204" s="35">
        <v>0</v>
      </c>
      <c r="I204" s="35">
        <v>0</v>
      </c>
      <c r="J204" s="35">
        <v>0</v>
      </c>
      <c r="K204" s="53">
        <v>0</v>
      </c>
      <c r="M204" s="4"/>
      <c r="N204" s="4"/>
      <c r="O204" s="4"/>
      <c r="P204" s="4"/>
      <c r="Q204" s="4"/>
      <c r="R204" s="5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5" x14ac:dyDescent="0.2">
      <c r="A205" s="37" t="s">
        <v>145</v>
      </c>
      <c r="B205" s="35">
        <v>0</v>
      </c>
      <c r="C205" s="35">
        <v>0</v>
      </c>
      <c r="D205" s="35">
        <v>0</v>
      </c>
      <c r="E205" s="35">
        <v>0</v>
      </c>
      <c r="F205" s="35">
        <v>0</v>
      </c>
      <c r="G205" s="35">
        <v>0</v>
      </c>
      <c r="H205" s="35">
        <v>0</v>
      </c>
      <c r="I205" s="35">
        <v>0</v>
      </c>
      <c r="J205" s="35">
        <v>0</v>
      </c>
      <c r="K205" s="53">
        <v>0</v>
      </c>
      <c r="M205" s="4"/>
      <c r="N205" s="4"/>
      <c r="O205" s="4"/>
      <c r="P205" s="4"/>
      <c r="Q205" s="4"/>
      <c r="R205" s="5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5" x14ac:dyDescent="0.2">
      <c r="A206" s="37" t="s">
        <v>146</v>
      </c>
      <c r="B206" s="35">
        <v>0</v>
      </c>
      <c r="C206" s="35">
        <v>0</v>
      </c>
      <c r="D206" s="35">
        <v>0</v>
      </c>
      <c r="E206" s="35">
        <v>0</v>
      </c>
      <c r="F206" s="35">
        <v>0</v>
      </c>
      <c r="G206" s="35">
        <v>0</v>
      </c>
      <c r="H206" s="35">
        <v>0</v>
      </c>
      <c r="I206" s="35">
        <v>0</v>
      </c>
      <c r="J206" s="35">
        <v>0</v>
      </c>
      <c r="K206" s="53">
        <v>0</v>
      </c>
      <c r="M206" s="4"/>
      <c r="N206" s="4"/>
      <c r="O206" s="4"/>
      <c r="P206" s="4"/>
      <c r="Q206" s="4"/>
      <c r="R206" s="5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5" x14ac:dyDescent="0.2">
      <c r="A207" s="37" t="s">
        <v>147</v>
      </c>
      <c r="B207" s="35">
        <v>0</v>
      </c>
      <c r="C207" s="35">
        <v>0</v>
      </c>
      <c r="D207" s="35">
        <v>0</v>
      </c>
      <c r="E207" s="35">
        <v>0</v>
      </c>
      <c r="F207" s="35">
        <v>0</v>
      </c>
      <c r="G207" s="35">
        <v>0</v>
      </c>
      <c r="H207" s="35">
        <v>0</v>
      </c>
      <c r="I207" s="35">
        <v>0</v>
      </c>
      <c r="J207" s="35">
        <v>0</v>
      </c>
      <c r="K207" s="53">
        <v>0</v>
      </c>
      <c r="M207" s="4"/>
      <c r="N207" s="4"/>
      <c r="O207" s="4"/>
      <c r="P207" s="4"/>
      <c r="Q207" s="4"/>
      <c r="R207" s="5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5" x14ac:dyDescent="0.2">
      <c r="A208" s="37" t="s">
        <v>148</v>
      </c>
      <c r="B208" s="35">
        <v>0</v>
      </c>
      <c r="C208" s="35">
        <v>0</v>
      </c>
      <c r="D208" s="35">
        <v>0</v>
      </c>
      <c r="E208" s="35">
        <v>0</v>
      </c>
      <c r="F208" s="35">
        <v>0</v>
      </c>
      <c r="G208" s="35">
        <v>0</v>
      </c>
      <c r="H208" s="35">
        <v>0</v>
      </c>
      <c r="I208" s="35">
        <v>0</v>
      </c>
      <c r="J208" s="35">
        <v>0</v>
      </c>
      <c r="K208" s="53">
        <v>0</v>
      </c>
      <c r="M208" s="4"/>
      <c r="N208" s="4"/>
      <c r="O208" s="4"/>
      <c r="P208" s="4"/>
      <c r="Q208" s="4"/>
      <c r="R208" s="5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5" x14ac:dyDescent="0.2">
      <c r="A209" s="37" t="s">
        <v>149</v>
      </c>
      <c r="B209" s="35">
        <v>0</v>
      </c>
      <c r="C209" s="35">
        <v>0</v>
      </c>
      <c r="D209" s="35">
        <v>0</v>
      </c>
      <c r="E209" s="35">
        <v>0</v>
      </c>
      <c r="F209" s="35">
        <v>0</v>
      </c>
      <c r="G209" s="35">
        <v>0</v>
      </c>
      <c r="H209" s="35">
        <v>0</v>
      </c>
      <c r="I209" s="35">
        <v>0</v>
      </c>
      <c r="J209" s="35">
        <v>0</v>
      </c>
      <c r="K209" s="53">
        <v>0</v>
      </c>
      <c r="M209" s="4"/>
      <c r="N209" s="4"/>
      <c r="O209" s="4"/>
      <c r="P209" s="4"/>
      <c r="Q209" s="4"/>
      <c r="R209" s="5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5" x14ac:dyDescent="0.2">
      <c r="A210" s="37" t="s">
        <v>150</v>
      </c>
      <c r="B210" s="35">
        <v>0</v>
      </c>
      <c r="C210" s="35">
        <v>0</v>
      </c>
      <c r="D210" s="35">
        <v>0</v>
      </c>
      <c r="E210" s="35">
        <v>0</v>
      </c>
      <c r="F210" s="35">
        <v>0</v>
      </c>
      <c r="G210" s="35">
        <v>0</v>
      </c>
      <c r="H210" s="35">
        <v>0</v>
      </c>
      <c r="I210" s="35">
        <v>0</v>
      </c>
      <c r="J210" s="35">
        <v>0</v>
      </c>
      <c r="K210" s="53">
        <v>0</v>
      </c>
      <c r="M210" s="4"/>
      <c r="N210" s="4"/>
      <c r="O210" s="4"/>
      <c r="P210" s="4"/>
      <c r="Q210" s="4"/>
      <c r="R210" s="5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5" x14ac:dyDescent="0.2">
      <c r="A211" s="37" t="s">
        <v>151</v>
      </c>
      <c r="B211" s="35">
        <v>5</v>
      </c>
      <c r="C211" s="35">
        <v>0</v>
      </c>
      <c r="D211" s="35">
        <v>0</v>
      </c>
      <c r="E211" s="35">
        <v>0</v>
      </c>
      <c r="F211" s="35">
        <v>0</v>
      </c>
      <c r="G211" s="35">
        <v>4</v>
      </c>
      <c r="H211" s="35">
        <v>0</v>
      </c>
      <c r="I211" s="35">
        <v>0</v>
      </c>
      <c r="J211" s="35">
        <v>0</v>
      </c>
      <c r="K211" s="53">
        <v>0</v>
      </c>
      <c r="M211" s="4"/>
      <c r="N211" s="4"/>
      <c r="O211" s="4"/>
      <c r="P211" s="4"/>
      <c r="Q211" s="4"/>
      <c r="R211" s="5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5" x14ac:dyDescent="0.2">
      <c r="A212" s="37" t="s">
        <v>152</v>
      </c>
      <c r="B212" s="35">
        <v>2</v>
      </c>
      <c r="C212" s="35">
        <v>0</v>
      </c>
      <c r="D212" s="35">
        <v>1</v>
      </c>
      <c r="E212" s="35">
        <v>0</v>
      </c>
      <c r="F212" s="35">
        <v>0</v>
      </c>
      <c r="G212" s="35">
        <v>0</v>
      </c>
      <c r="H212" s="35">
        <v>0</v>
      </c>
      <c r="I212" s="35">
        <v>0</v>
      </c>
      <c r="J212" s="35">
        <v>0</v>
      </c>
      <c r="K212" s="53">
        <v>0</v>
      </c>
      <c r="M212" s="4"/>
      <c r="N212" s="4"/>
      <c r="O212" s="4"/>
      <c r="P212" s="4"/>
      <c r="Q212" s="4"/>
      <c r="R212" s="5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5" x14ac:dyDescent="0.2">
      <c r="A213" s="37" t="s">
        <v>153</v>
      </c>
      <c r="B213" s="35">
        <v>33</v>
      </c>
      <c r="C213" s="35">
        <v>1</v>
      </c>
      <c r="D213" s="35">
        <v>1</v>
      </c>
      <c r="E213" s="35">
        <v>0</v>
      </c>
      <c r="F213" s="35">
        <v>0</v>
      </c>
      <c r="G213" s="35">
        <v>2</v>
      </c>
      <c r="H213" s="35">
        <v>0</v>
      </c>
      <c r="I213" s="35">
        <v>1</v>
      </c>
      <c r="J213" s="35">
        <v>0</v>
      </c>
      <c r="K213" s="53">
        <v>0</v>
      </c>
      <c r="M213" s="4"/>
      <c r="N213" s="4"/>
      <c r="O213" s="4"/>
      <c r="P213" s="4"/>
      <c r="Q213" s="4"/>
      <c r="R213" s="5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5" x14ac:dyDescent="0.2">
      <c r="A214" s="37" t="s">
        <v>154</v>
      </c>
      <c r="B214" s="35">
        <v>0</v>
      </c>
      <c r="C214" s="35">
        <v>0</v>
      </c>
      <c r="D214" s="35">
        <v>0</v>
      </c>
      <c r="E214" s="35">
        <v>0</v>
      </c>
      <c r="F214" s="35">
        <v>0</v>
      </c>
      <c r="G214" s="35">
        <v>0</v>
      </c>
      <c r="H214" s="35">
        <v>0</v>
      </c>
      <c r="I214" s="35">
        <v>0</v>
      </c>
      <c r="J214" s="35">
        <v>0</v>
      </c>
      <c r="K214" s="53">
        <v>0</v>
      </c>
      <c r="M214" s="4"/>
      <c r="N214" s="4"/>
      <c r="O214" s="4"/>
      <c r="P214" s="4"/>
      <c r="Q214" s="4"/>
      <c r="R214" s="5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5" x14ac:dyDescent="0.2">
      <c r="A215" s="37" t="s">
        <v>155</v>
      </c>
      <c r="B215" s="35">
        <v>0</v>
      </c>
      <c r="C215" s="35">
        <v>0</v>
      </c>
      <c r="D215" s="35">
        <v>0</v>
      </c>
      <c r="E215" s="35">
        <v>0</v>
      </c>
      <c r="F215" s="35">
        <v>0</v>
      </c>
      <c r="G215" s="35">
        <v>0</v>
      </c>
      <c r="H215" s="35">
        <v>0</v>
      </c>
      <c r="I215" s="35">
        <v>0</v>
      </c>
      <c r="J215" s="35">
        <v>0</v>
      </c>
      <c r="K215" s="53">
        <v>0</v>
      </c>
      <c r="M215" s="4"/>
      <c r="N215" s="4"/>
      <c r="O215" s="4"/>
      <c r="P215" s="4"/>
      <c r="Q215" s="4"/>
      <c r="R215" s="5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5" x14ac:dyDescent="0.2">
      <c r="A216" s="37" t="s">
        <v>156</v>
      </c>
      <c r="B216" s="35">
        <v>0</v>
      </c>
      <c r="C216" s="35">
        <v>0</v>
      </c>
      <c r="D216" s="35">
        <v>0</v>
      </c>
      <c r="E216" s="35">
        <v>0</v>
      </c>
      <c r="F216" s="35">
        <v>0</v>
      </c>
      <c r="G216" s="35">
        <v>0</v>
      </c>
      <c r="H216" s="35">
        <v>0</v>
      </c>
      <c r="I216" s="35">
        <v>0</v>
      </c>
      <c r="J216" s="35">
        <v>0</v>
      </c>
      <c r="K216" s="53">
        <v>0</v>
      </c>
      <c r="M216" s="4"/>
      <c r="N216" s="4"/>
      <c r="O216" s="4"/>
      <c r="P216" s="4"/>
      <c r="Q216" s="4"/>
      <c r="R216" s="5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5" x14ac:dyDescent="0.2">
      <c r="A217" s="37" t="s">
        <v>157</v>
      </c>
      <c r="B217" s="35">
        <v>2</v>
      </c>
      <c r="C217" s="35">
        <v>0</v>
      </c>
      <c r="D217" s="35">
        <v>0</v>
      </c>
      <c r="E217" s="35">
        <v>0</v>
      </c>
      <c r="F217" s="35">
        <v>0</v>
      </c>
      <c r="G217" s="35">
        <v>0</v>
      </c>
      <c r="H217" s="35">
        <v>0</v>
      </c>
      <c r="I217" s="35">
        <v>7</v>
      </c>
      <c r="J217" s="35">
        <v>0</v>
      </c>
      <c r="K217" s="53">
        <v>0</v>
      </c>
      <c r="M217" s="4"/>
      <c r="N217" s="4"/>
      <c r="O217" s="4"/>
      <c r="P217" s="4"/>
      <c r="Q217" s="4"/>
      <c r="R217" s="5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5" x14ac:dyDescent="0.2">
      <c r="A218" s="37" t="s">
        <v>158</v>
      </c>
      <c r="B218" s="35">
        <v>0</v>
      </c>
      <c r="C218" s="35">
        <v>0</v>
      </c>
      <c r="D218" s="35">
        <v>0</v>
      </c>
      <c r="E218" s="35">
        <v>0</v>
      </c>
      <c r="F218" s="35">
        <v>0</v>
      </c>
      <c r="G218" s="35">
        <v>0</v>
      </c>
      <c r="H218" s="35">
        <v>0</v>
      </c>
      <c r="I218" s="35">
        <v>0</v>
      </c>
      <c r="J218" s="35">
        <v>0</v>
      </c>
      <c r="K218" s="53">
        <v>0</v>
      </c>
      <c r="M218" s="4"/>
      <c r="N218" s="4"/>
      <c r="O218" s="4"/>
      <c r="P218" s="4"/>
      <c r="Q218" s="4"/>
      <c r="R218" s="5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5" x14ac:dyDescent="0.2">
      <c r="A219" s="39" t="s">
        <v>159</v>
      </c>
      <c r="B219" s="35">
        <v>0</v>
      </c>
      <c r="C219" s="35">
        <v>0</v>
      </c>
      <c r="D219" s="35">
        <v>0</v>
      </c>
      <c r="E219" s="35">
        <v>0</v>
      </c>
      <c r="F219" s="35">
        <v>0</v>
      </c>
      <c r="G219" s="35">
        <v>0</v>
      </c>
      <c r="H219" s="35">
        <v>0</v>
      </c>
      <c r="I219" s="35">
        <v>0</v>
      </c>
      <c r="J219" s="35">
        <v>0</v>
      </c>
      <c r="K219" s="53">
        <v>0</v>
      </c>
      <c r="M219" s="4"/>
      <c r="N219" s="4"/>
      <c r="O219" s="4"/>
      <c r="P219" s="4"/>
      <c r="Q219" s="4"/>
      <c r="R219" s="5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5" x14ac:dyDescent="0.2">
      <c r="A220" s="39" t="s">
        <v>160</v>
      </c>
      <c r="B220" s="35">
        <v>0</v>
      </c>
      <c r="C220" s="35">
        <v>0</v>
      </c>
      <c r="D220" s="35">
        <v>0</v>
      </c>
      <c r="E220" s="35">
        <v>0</v>
      </c>
      <c r="F220" s="35">
        <v>0</v>
      </c>
      <c r="G220" s="35">
        <v>0</v>
      </c>
      <c r="H220" s="35">
        <v>0</v>
      </c>
      <c r="I220" s="35">
        <v>0</v>
      </c>
      <c r="J220" s="35">
        <v>0</v>
      </c>
      <c r="K220" s="53">
        <v>0</v>
      </c>
      <c r="M220" s="4"/>
      <c r="N220" s="4"/>
      <c r="O220" s="4"/>
      <c r="P220" s="4"/>
      <c r="Q220" s="4"/>
      <c r="R220" s="5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5" x14ac:dyDescent="0.2">
      <c r="A221" s="39" t="s">
        <v>161</v>
      </c>
      <c r="B221" s="35">
        <v>0</v>
      </c>
      <c r="C221" s="35">
        <v>0</v>
      </c>
      <c r="D221" s="35">
        <v>0</v>
      </c>
      <c r="E221" s="35">
        <v>0</v>
      </c>
      <c r="F221" s="35">
        <v>0</v>
      </c>
      <c r="G221" s="35">
        <v>0</v>
      </c>
      <c r="H221" s="35">
        <v>0</v>
      </c>
      <c r="I221" s="35">
        <v>0</v>
      </c>
      <c r="J221" s="35">
        <v>0</v>
      </c>
      <c r="K221" s="53">
        <v>0</v>
      </c>
      <c r="M221" s="4"/>
      <c r="N221" s="4"/>
      <c r="O221" s="4"/>
      <c r="P221" s="4"/>
      <c r="Q221" s="4"/>
      <c r="R221" s="5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5" x14ac:dyDescent="0.2">
      <c r="A222" s="39" t="s">
        <v>162</v>
      </c>
      <c r="B222" s="35">
        <v>0</v>
      </c>
      <c r="C222" s="35">
        <v>0</v>
      </c>
      <c r="D222" s="35">
        <v>0</v>
      </c>
      <c r="E222" s="35">
        <v>0</v>
      </c>
      <c r="F222" s="35">
        <v>0</v>
      </c>
      <c r="G222" s="35">
        <v>0</v>
      </c>
      <c r="H222" s="35">
        <v>0</v>
      </c>
      <c r="I222" s="35">
        <v>0</v>
      </c>
      <c r="J222" s="35">
        <v>0</v>
      </c>
      <c r="K222" s="53">
        <v>0</v>
      </c>
      <c r="M222" s="4"/>
      <c r="N222" s="4"/>
      <c r="O222" s="4"/>
      <c r="P222" s="4"/>
      <c r="Q222" s="4"/>
      <c r="R222" s="5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5" x14ac:dyDescent="0.2">
      <c r="A223" s="37" t="s">
        <v>163</v>
      </c>
      <c r="B223" s="35">
        <v>0</v>
      </c>
      <c r="C223" s="35">
        <v>0</v>
      </c>
      <c r="D223" s="35">
        <v>0</v>
      </c>
      <c r="E223" s="35">
        <v>0</v>
      </c>
      <c r="F223" s="35">
        <v>0</v>
      </c>
      <c r="G223" s="35">
        <v>0</v>
      </c>
      <c r="H223" s="35">
        <v>0</v>
      </c>
      <c r="I223" s="35">
        <v>0</v>
      </c>
      <c r="J223" s="35">
        <v>0</v>
      </c>
      <c r="K223" s="53">
        <v>0</v>
      </c>
      <c r="M223" s="4"/>
      <c r="N223" s="4"/>
      <c r="O223" s="4"/>
      <c r="P223" s="4"/>
      <c r="Q223" s="4"/>
      <c r="R223" s="5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5" x14ac:dyDescent="0.2">
      <c r="A224" s="37" t="s">
        <v>164</v>
      </c>
      <c r="B224" s="35">
        <v>0</v>
      </c>
      <c r="C224" s="35">
        <v>0</v>
      </c>
      <c r="D224" s="35">
        <v>0</v>
      </c>
      <c r="E224" s="35">
        <v>0</v>
      </c>
      <c r="F224" s="35">
        <v>0</v>
      </c>
      <c r="G224" s="35">
        <v>0</v>
      </c>
      <c r="H224" s="35">
        <v>0</v>
      </c>
      <c r="I224" s="35">
        <v>0</v>
      </c>
      <c r="J224" s="35">
        <v>0</v>
      </c>
      <c r="K224" s="53">
        <v>0</v>
      </c>
      <c r="M224" s="4"/>
      <c r="N224" s="4"/>
      <c r="O224" s="4"/>
      <c r="P224" s="4"/>
      <c r="Q224" s="4"/>
      <c r="R224" s="5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5" x14ac:dyDescent="0.2">
      <c r="A225" s="37" t="s">
        <v>165</v>
      </c>
      <c r="B225" s="35">
        <v>0</v>
      </c>
      <c r="C225" s="35">
        <v>0</v>
      </c>
      <c r="D225" s="35">
        <v>0</v>
      </c>
      <c r="E225" s="35">
        <v>0</v>
      </c>
      <c r="F225" s="35">
        <v>0</v>
      </c>
      <c r="G225" s="35">
        <v>0</v>
      </c>
      <c r="H225" s="35">
        <v>0</v>
      </c>
      <c r="I225" s="35">
        <v>0</v>
      </c>
      <c r="J225" s="35">
        <v>0</v>
      </c>
      <c r="K225" s="53">
        <v>0</v>
      </c>
      <c r="M225" s="4"/>
      <c r="N225" s="4"/>
      <c r="O225" s="4"/>
      <c r="P225" s="4"/>
      <c r="Q225" s="4"/>
      <c r="R225" s="5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5" x14ac:dyDescent="0.2">
      <c r="A226" s="37" t="s">
        <v>166</v>
      </c>
      <c r="B226" s="35">
        <v>0</v>
      </c>
      <c r="C226" s="35">
        <v>0</v>
      </c>
      <c r="D226" s="35">
        <v>0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53">
        <v>0</v>
      </c>
      <c r="M226" s="4"/>
      <c r="N226" s="4"/>
      <c r="O226" s="4"/>
      <c r="P226" s="4"/>
      <c r="Q226" s="4"/>
      <c r="R226" s="5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5" x14ac:dyDescent="0.2">
      <c r="A227" s="37" t="s">
        <v>167</v>
      </c>
      <c r="B227" s="35">
        <v>0</v>
      </c>
      <c r="C227" s="35">
        <v>0</v>
      </c>
      <c r="D227" s="35">
        <v>0</v>
      </c>
      <c r="E227" s="35">
        <v>0</v>
      </c>
      <c r="F227" s="35">
        <v>0</v>
      </c>
      <c r="G227" s="35">
        <v>0</v>
      </c>
      <c r="H227" s="35">
        <v>0</v>
      </c>
      <c r="I227" s="35">
        <v>0</v>
      </c>
      <c r="J227" s="35">
        <v>0</v>
      </c>
      <c r="K227" s="53">
        <v>0</v>
      </c>
      <c r="M227" s="4"/>
      <c r="N227" s="4"/>
      <c r="O227" s="4"/>
      <c r="P227" s="4"/>
      <c r="Q227" s="4"/>
      <c r="R227" s="5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5" x14ac:dyDescent="0.2">
      <c r="A228" s="40" t="s">
        <v>168</v>
      </c>
      <c r="B228" s="35">
        <v>0</v>
      </c>
      <c r="C228" s="35">
        <v>0</v>
      </c>
      <c r="D228" s="35">
        <v>0</v>
      </c>
      <c r="E228" s="35">
        <v>0</v>
      </c>
      <c r="F228" s="35">
        <v>0</v>
      </c>
      <c r="G228" s="35">
        <v>0</v>
      </c>
      <c r="H228" s="35">
        <v>0</v>
      </c>
      <c r="I228" s="35">
        <v>0</v>
      </c>
      <c r="J228" s="35">
        <v>0</v>
      </c>
      <c r="K228" s="53">
        <v>0</v>
      </c>
      <c r="M228" s="4"/>
      <c r="N228" s="4"/>
      <c r="O228" s="4"/>
      <c r="P228" s="4"/>
      <c r="Q228" s="4"/>
      <c r="R228" s="5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5" x14ac:dyDescent="0.2">
      <c r="A229" s="40" t="s">
        <v>169</v>
      </c>
      <c r="B229" s="35">
        <v>26</v>
      </c>
      <c r="C229" s="35">
        <v>0</v>
      </c>
      <c r="D229" s="35">
        <v>1</v>
      </c>
      <c r="E229" s="35">
        <v>0</v>
      </c>
      <c r="F229" s="35">
        <v>3</v>
      </c>
      <c r="G229" s="35">
        <v>9</v>
      </c>
      <c r="H229" s="35">
        <v>1</v>
      </c>
      <c r="I229" s="35">
        <v>12</v>
      </c>
      <c r="J229" s="35">
        <v>0</v>
      </c>
      <c r="K229" s="53">
        <v>0</v>
      </c>
      <c r="M229" s="4"/>
      <c r="N229" s="4"/>
      <c r="O229" s="4"/>
      <c r="P229" s="4"/>
      <c r="Q229" s="4"/>
      <c r="R229" s="5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5" x14ac:dyDescent="0.2">
      <c r="A230" s="40" t="s">
        <v>170</v>
      </c>
      <c r="B230" s="35">
        <v>0</v>
      </c>
      <c r="C230" s="35">
        <v>0</v>
      </c>
      <c r="D230" s="35">
        <v>0</v>
      </c>
      <c r="E230" s="35">
        <v>0</v>
      </c>
      <c r="F230" s="35">
        <v>0</v>
      </c>
      <c r="G230" s="35">
        <v>0</v>
      </c>
      <c r="H230" s="35">
        <v>0</v>
      </c>
      <c r="I230" s="35">
        <v>0</v>
      </c>
      <c r="J230" s="35">
        <v>0</v>
      </c>
      <c r="K230" s="53">
        <v>0</v>
      </c>
      <c r="M230" s="4"/>
      <c r="N230" s="4"/>
      <c r="O230" s="4"/>
      <c r="P230" s="4"/>
      <c r="Q230" s="4"/>
      <c r="R230" s="5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5" x14ac:dyDescent="0.2">
      <c r="A231" s="40" t="s">
        <v>171</v>
      </c>
      <c r="B231" s="35">
        <v>0</v>
      </c>
      <c r="C231" s="35">
        <v>0</v>
      </c>
      <c r="D231" s="35">
        <v>0</v>
      </c>
      <c r="E231" s="35">
        <v>0</v>
      </c>
      <c r="F231" s="35">
        <v>0</v>
      </c>
      <c r="G231" s="35">
        <v>0</v>
      </c>
      <c r="H231" s="35">
        <v>0</v>
      </c>
      <c r="I231" s="35">
        <v>0</v>
      </c>
      <c r="J231" s="35">
        <v>0</v>
      </c>
      <c r="K231" s="53">
        <v>0</v>
      </c>
      <c r="M231" s="4"/>
      <c r="N231" s="4"/>
      <c r="O231" s="4"/>
      <c r="P231" s="4"/>
      <c r="Q231" s="4"/>
      <c r="R231" s="5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5" x14ac:dyDescent="0.2">
      <c r="A232" s="40" t="s">
        <v>172</v>
      </c>
      <c r="B232" s="35">
        <v>0</v>
      </c>
      <c r="C232" s="35">
        <v>0</v>
      </c>
      <c r="D232" s="35">
        <v>0</v>
      </c>
      <c r="E232" s="35">
        <v>0</v>
      </c>
      <c r="F232" s="35">
        <v>0</v>
      </c>
      <c r="G232" s="35">
        <v>0</v>
      </c>
      <c r="H232" s="35">
        <v>0</v>
      </c>
      <c r="I232" s="35">
        <v>0</v>
      </c>
      <c r="J232" s="35">
        <v>0</v>
      </c>
      <c r="K232" s="53">
        <v>0</v>
      </c>
      <c r="M232" s="4"/>
      <c r="N232" s="4"/>
      <c r="O232" s="4"/>
      <c r="P232" s="4"/>
      <c r="Q232" s="4"/>
      <c r="R232" s="5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5" x14ac:dyDescent="0.2">
      <c r="A233" s="40" t="s">
        <v>173</v>
      </c>
      <c r="B233" s="35">
        <v>0</v>
      </c>
      <c r="C233" s="35">
        <v>0</v>
      </c>
      <c r="D233" s="35">
        <v>0</v>
      </c>
      <c r="E233" s="35">
        <v>0</v>
      </c>
      <c r="F233" s="35">
        <v>0</v>
      </c>
      <c r="G233" s="35">
        <v>0</v>
      </c>
      <c r="H233" s="35">
        <v>0</v>
      </c>
      <c r="I233" s="35">
        <v>0</v>
      </c>
      <c r="J233" s="35">
        <v>0</v>
      </c>
      <c r="K233" s="53">
        <v>0</v>
      </c>
      <c r="M233" s="4"/>
      <c r="N233" s="4"/>
      <c r="O233" s="4"/>
      <c r="P233" s="4"/>
      <c r="Q233" s="4"/>
      <c r="R233" s="5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5" x14ac:dyDescent="0.2">
      <c r="A234" s="40" t="s">
        <v>240</v>
      </c>
      <c r="B234" s="35">
        <v>0</v>
      </c>
      <c r="C234" s="35">
        <v>0</v>
      </c>
      <c r="D234" s="35">
        <v>0</v>
      </c>
      <c r="E234" s="35">
        <v>0</v>
      </c>
      <c r="F234" s="35">
        <v>0</v>
      </c>
      <c r="G234" s="35">
        <v>0</v>
      </c>
      <c r="H234" s="35">
        <v>0</v>
      </c>
      <c r="I234" s="35">
        <v>0</v>
      </c>
      <c r="J234" s="35">
        <v>0</v>
      </c>
      <c r="K234" s="53">
        <v>0</v>
      </c>
      <c r="M234" s="4"/>
      <c r="N234" s="4"/>
      <c r="O234" s="4"/>
      <c r="P234" s="4"/>
      <c r="Q234" s="4"/>
      <c r="R234" s="5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5" x14ac:dyDescent="0.2">
      <c r="A235" s="40" t="s">
        <v>410</v>
      </c>
      <c r="B235" s="35">
        <v>1</v>
      </c>
      <c r="C235" s="35">
        <v>0</v>
      </c>
      <c r="D235" s="35">
        <v>2</v>
      </c>
      <c r="E235" s="35">
        <v>0</v>
      </c>
      <c r="F235" s="35">
        <v>0</v>
      </c>
      <c r="G235" s="35">
        <v>7</v>
      </c>
      <c r="H235" s="35">
        <v>0</v>
      </c>
      <c r="I235" s="35">
        <v>3</v>
      </c>
      <c r="J235" s="35">
        <v>0</v>
      </c>
      <c r="K235" s="53">
        <v>0</v>
      </c>
      <c r="M235" s="4"/>
      <c r="N235" s="4"/>
      <c r="O235" s="4"/>
      <c r="P235" s="4"/>
      <c r="Q235" s="4"/>
      <c r="R235" s="5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5" x14ac:dyDescent="0.2">
      <c r="A236" s="40" t="s">
        <v>411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53">
        <v>0</v>
      </c>
      <c r="M236" s="4"/>
      <c r="N236" s="4"/>
      <c r="O236" s="4"/>
      <c r="P236" s="4"/>
      <c r="Q236" s="4"/>
      <c r="R236" s="5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5" x14ac:dyDescent="0.2">
      <c r="A237" s="40" t="s">
        <v>412</v>
      </c>
      <c r="B237" s="35">
        <v>3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1</v>
      </c>
      <c r="J237" s="35">
        <v>0</v>
      </c>
      <c r="K237" s="53">
        <v>0</v>
      </c>
      <c r="M237" s="4"/>
      <c r="N237" s="4"/>
      <c r="O237" s="4"/>
      <c r="P237" s="4"/>
      <c r="Q237" s="4"/>
      <c r="R237" s="5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5" x14ac:dyDescent="0.2">
      <c r="A238" s="40" t="s">
        <v>174</v>
      </c>
      <c r="B238" s="35">
        <v>0</v>
      </c>
      <c r="C238" s="35">
        <v>0</v>
      </c>
      <c r="D238" s="35">
        <v>0</v>
      </c>
      <c r="E238" s="35">
        <v>0</v>
      </c>
      <c r="F238" s="35">
        <v>0</v>
      </c>
      <c r="G238" s="35">
        <v>0</v>
      </c>
      <c r="H238" s="35">
        <v>0</v>
      </c>
      <c r="I238" s="35">
        <v>0</v>
      </c>
      <c r="J238" s="35">
        <v>0</v>
      </c>
      <c r="K238" s="53">
        <v>0</v>
      </c>
      <c r="M238" s="4"/>
      <c r="N238" s="4"/>
      <c r="O238" s="4"/>
      <c r="P238" s="4"/>
      <c r="Q238" s="4"/>
      <c r="R238" s="5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5" x14ac:dyDescent="0.2">
      <c r="A239" s="40" t="s">
        <v>175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53">
        <v>0</v>
      </c>
      <c r="M239" s="4"/>
      <c r="N239" s="4"/>
      <c r="O239" s="4"/>
      <c r="P239" s="4"/>
      <c r="Q239" s="4"/>
      <c r="R239" s="5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5" x14ac:dyDescent="0.2">
      <c r="A240" s="40" t="s">
        <v>176</v>
      </c>
      <c r="B240" s="35">
        <v>0</v>
      </c>
      <c r="C240" s="35">
        <v>0</v>
      </c>
      <c r="D240" s="35">
        <v>0</v>
      </c>
      <c r="E240" s="35">
        <v>0</v>
      </c>
      <c r="F240" s="35">
        <v>0</v>
      </c>
      <c r="G240" s="35">
        <v>0</v>
      </c>
      <c r="H240" s="35">
        <v>0</v>
      </c>
      <c r="I240" s="35">
        <v>0</v>
      </c>
      <c r="J240" s="35">
        <v>0</v>
      </c>
      <c r="K240" s="53">
        <v>0</v>
      </c>
      <c r="M240" s="4"/>
      <c r="N240" s="4"/>
      <c r="O240" s="4"/>
      <c r="P240" s="4"/>
      <c r="Q240" s="4"/>
      <c r="R240" s="5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5" x14ac:dyDescent="0.2">
      <c r="A241" s="40" t="s">
        <v>177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53">
        <v>0</v>
      </c>
      <c r="M241" s="4"/>
      <c r="N241" s="4"/>
      <c r="O241" s="4"/>
      <c r="P241" s="4"/>
      <c r="Q241" s="4"/>
      <c r="R241" s="5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5" x14ac:dyDescent="0.2">
      <c r="A242" s="40" t="s">
        <v>178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53">
        <v>0</v>
      </c>
      <c r="M242" s="4"/>
      <c r="N242" s="4"/>
      <c r="O242" s="4"/>
      <c r="P242" s="4"/>
      <c r="Q242" s="4"/>
      <c r="R242" s="5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5" x14ac:dyDescent="0.2">
      <c r="A243" s="40" t="s">
        <v>179</v>
      </c>
      <c r="B243" s="35">
        <v>0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53">
        <v>0</v>
      </c>
      <c r="M243" s="4"/>
      <c r="N243" s="4"/>
      <c r="O243" s="4"/>
      <c r="P243" s="4"/>
      <c r="Q243" s="4"/>
      <c r="R243" s="5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5" x14ac:dyDescent="0.2">
      <c r="A244" s="40" t="s">
        <v>180</v>
      </c>
      <c r="B244" s="35">
        <v>1</v>
      </c>
      <c r="C244" s="35">
        <v>0</v>
      </c>
      <c r="D244" s="35">
        <v>0</v>
      </c>
      <c r="E244" s="35">
        <v>0</v>
      </c>
      <c r="F244" s="35">
        <v>0</v>
      </c>
      <c r="G244" s="35">
        <v>0</v>
      </c>
      <c r="H244" s="35">
        <v>0</v>
      </c>
      <c r="I244" s="35">
        <v>1</v>
      </c>
      <c r="J244" s="35">
        <v>0</v>
      </c>
      <c r="K244" s="53">
        <v>0</v>
      </c>
      <c r="M244" s="4"/>
      <c r="N244" s="4"/>
      <c r="O244" s="4"/>
      <c r="P244" s="4"/>
      <c r="Q244" s="4"/>
      <c r="R244" s="5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5" x14ac:dyDescent="0.2">
      <c r="A245" s="40" t="s">
        <v>181</v>
      </c>
      <c r="B245" s="35">
        <v>9</v>
      </c>
      <c r="C245" s="35">
        <v>0</v>
      </c>
      <c r="D245" s="35">
        <v>1</v>
      </c>
      <c r="E245" s="35">
        <v>0</v>
      </c>
      <c r="F245" s="35">
        <v>3</v>
      </c>
      <c r="G245" s="35">
        <v>2</v>
      </c>
      <c r="H245" s="35">
        <v>0</v>
      </c>
      <c r="I245" s="35">
        <v>0</v>
      </c>
      <c r="J245" s="35">
        <v>0</v>
      </c>
      <c r="K245" s="53">
        <v>0</v>
      </c>
      <c r="M245" s="4"/>
      <c r="N245" s="4"/>
      <c r="O245" s="4"/>
      <c r="P245" s="4"/>
      <c r="Q245" s="4"/>
      <c r="R245" s="5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5" x14ac:dyDescent="0.2">
      <c r="A246" s="40" t="s">
        <v>182</v>
      </c>
      <c r="B246" s="35">
        <v>1</v>
      </c>
      <c r="C246" s="35">
        <v>0</v>
      </c>
      <c r="D246" s="35">
        <v>0</v>
      </c>
      <c r="E246" s="35">
        <v>0</v>
      </c>
      <c r="F246" s="35">
        <v>0</v>
      </c>
      <c r="G246" s="35">
        <v>0</v>
      </c>
      <c r="H246" s="35">
        <v>0</v>
      </c>
      <c r="I246" s="35">
        <v>0</v>
      </c>
      <c r="J246" s="35">
        <v>0</v>
      </c>
      <c r="K246" s="53">
        <v>0</v>
      </c>
      <c r="M246" s="4"/>
      <c r="N246" s="4"/>
      <c r="O246" s="4"/>
      <c r="P246" s="4"/>
      <c r="Q246" s="4"/>
      <c r="R246" s="5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5" x14ac:dyDescent="0.2">
      <c r="A247" s="40" t="s">
        <v>183</v>
      </c>
      <c r="B247" s="35">
        <v>0</v>
      </c>
      <c r="C247" s="35">
        <v>0</v>
      </c>
      <c r="D247" s="35">
        <v>0</v>
      </c>
      <c r="E247" s="35">
        <v>0</v>
      </c>
      <c r="F247" s="35">
        <v>0</v>
      </c>
      <c r="G247" s="35">
        <v>0</v>
      </c>
      <c r="H247" s="35">
        <v>0</v>
      </c>
      <c r="I247" s="35">
        <v>4</v>
      </c>
      <c r="J247" s="35">
        <v>0</v>
      </c>
      <c r="K247" s="53">
        <v>0</v>
      </c>
      <c r="M247" s="4"/>
      <c r="N247" s="4"/>
      <c r="O247" s="4"/>
      <c r="P247" s="4"/>
      <c r="Q247" s="4"/>
      <c r="R247" s="5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5" x14ac:dyDescent="0.2">
      <c r="A248" s="40" t="s">
        <v>184</v>
      </c>
      <c r="B248" s="35">
        <v>17</v>
      </c>
      <c r="C248" s="35">
        <v>1</v>
      </c>
      <c r="D248" s="35">
        <v>21</v>
      </c>
      <c r="E248" s="35">
        <v>0</v>
      </c>
      <c r="F248" s="35">
        <v>0</v>
      </c>
      <c r="G248" s="35">
        <v>8</v>
      </c>
      <c r="H248" s="35">
        <v>0</v>
      </c>
      <c r="I248" s="35">
        <v>6</v>
      </c>
      <c r="J248" s="35">
        <v>0</v>
      </c>
      <c r="K248" s="53">
        <v>0</v>
      </c>
      <c r="M248" s="4"/>
      <c r="N248" s="4"/>
      <c r="O248" s="4"/>
      <c r="P248" s="4"/>
      <c r="Q248" s="4"/>
      <c r="R248" s="5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5" x14ac:dyDescent="0.2">
      <c r="A249" s="40" t="s">
        <v>185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53">
        <v>0</v>
      </c>
      <c r="M249" s="4"/>
      <c r="N249" s="4"/>
      <c r="O249" s="4"/>
      <c r="P249" s="4"/>
      <c r="Q249" s="4"/>
      <c r="R249" s="5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5" x14ac:dyDescent="0.2">
      <c r="A250" s="40" t="s">
        <v>186</v>
      </c>
      <c r="B250" s="35">
        <v>1</v>
      </c>
      <c r="C250" s="35">
        <v>1</v>
      </c>
      <c r="D250" s="35">
        <v>0</v>
      </c>
      <c r="E250" s="35">
        <v>0</v>
      </c>
      <c r="F250" s="35">
        <v>0</v>
      </c>
      <c r="G250" s="35">
        <v>0</v>
      </c>
      <c r="H250" s="35">
        <v>0</v>
      </c>
      <c r="I250" s="35">
        <v>0</v>
      </c>
      <c r="J250" s="35">
        <v>0</v>
      </c>
      <c r="K250" s="53">
        <v>0</v>
      </c>
      <c r="M250" s="4"/>
      <c r="N250" s="4"/>
      <c r="O250" s="4"/>
      <c r="P250" s="4"/>
      <c r="Q250" s="4"/>
      <c r="R250" s="5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5" x14ac:dyDescent="0.2">
      <c r="A251" s="40" t="s">
        <v>187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53">
        <v>0</v>
      </c>
      <c r="M251" s="4"/>
      <c r="N251" s="4"/>
      <c r="O251" s="4"/>
      <c r="P251" s="4"/>
      <c r="Q251" s="4"/>
      <c r="R251" s="5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ht="15" x14ac:dyDescent="0.2">
      <c r="A252" s="40" t="s">
        <v>188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1</v>
      </c>
      <c r="H252" s="35">
        <v>0</v>
      </c>
      <c r="I252" s="35">
        <v>0</v>
      </c>
      <c r="J252" s="35">
        <v>0</v>
      </c>
      <c r="K252" s="53">
        <v>0</v>
      </c>
      <c r="M252" s="4"/>
      <c r="N252" s="4"/>
      <c r="O252" s="4"/>
      <c r="P252" s="4"/>
      <c r="Q252" s="4"/>
      <c r="R252" s="5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ht="15" x14ac:dyDescent="0.2">
      <c r="A253" s="40" t="s">
        <v>189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53">
        <v>0</v>
      </c>
      <c r="M253" s="4"/>
      <c r="N253" s="4"/>
      <c r="O253" s="4"/>
      <c r="P253" s="4"/>
      <c r="Q253" s="4"/>
      <c r="R253" s="5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5" x14ac:dyDescent="0.2">
      <c r="A254" s="40" t="s">
        <v>190</v>
      </c>
      <c r="B254" s="35">
        <v>0</v>
      </c>
      <c r="C254" s="35">
        <v>0</v>
      </c>
      <c r="D254" s="35">
        <v>0</v>
      </c>
      <c r="E254" s="35">
        <v>0</v>
      </c>
      <c r="F254" s="35">
        <v>0</v>
      </c>
      <c r="G254" s="35">
        <v>0</v>
      </c>
      <c r="H254" s="35">
        <v>0</v>
      </c>
      <c r="I254" s="35">
        <v>0</v>
      </c>
      <c r="J254" s="35">
        <v>0</v>
      </c>
      <c r="K254" s="53">
        <v>0</v>
      </c>
      <c r="M254" s="4"/>
      <c r="N254" s="4"/>
      <c r="O254" s="4"/>
      <c r="P254" s="4"/>
      <c r="Q254" s="4"/>
      <c r="R254" s="5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5" x14ac:dyDescent="0.2">
      <c r="A255" s="40" t="s">
        <v>191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1</v>
      </c>
      <c r="H255" s="35">
        <v>0</v>
      </c>
      <c r="I255" s="35">
        <v>0</v>
      </c>
      <c r="J255" s="35">
        <v>0</v>
      </c>
      <c r="K255" s="53">
        <v>0</v>
      </c>
      <c r="L255" s="4"/>
      <c r="M255" s="4"/>
      <c r="N255" s="4"/>
      <c r="O255" s="4"/>
      <c r="P255" s="4"/>
      <c r="Q255" s="4"/>
      <c r="R255" s="5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5" x14ac:dyDescent="0.2">
      <c r="A256" s="40" t="s">
        <v>192</v>
      </c>
      <c r="B256" s="35">
        <v>3</v>
      </c>
      <c r="C256" s="35">
        <v>0</v>
      </c>
      <c r="D256" s="35">
        <v>0</v>
      </c>
      <c r="E256" s="35">
        <v>0</v>
      </c>
      <c r="F256" s="35">
        <v>0</v>
      </c>
      <c r="G256" s="35">
        <v>0</v>
      </c>
      <c r="H256" s="35">
        <v>0</v>
      </c>
      <c r="I256" s="35">
        <v>0</v>
      </c>
      <c r="J256" s="35">
        <v>0</v>
      </c>
      <c r="K256" s="53">
        <v>0</v>
      </c>
      <c r="M256" s="4"/>
      <c r="N256" s="4"/>
      <c r="O256" s="4"/>
      <c r="P256" s="4"/>
      <c r="Q256" s="4"/>
      <c r="R256" s="5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5" x14ac:dyDescent="0.2">
      <c r="A257" s="40" t="s">
        <v>193</v>
      </c>
      <c r="B257" s="35">
        <v>0</v>
      </c>
      <c r="C257" s="35">
        <v>0</v>
      </c>
      <c r="D257" s="35">
        <v>0</v>
      </c>
      <c r="E257" s="35">
        <v>0</v>
      </c>
      <c r="F257" s="35">
        <v>0</v>
      </c>
      <c r="G257" s="35">
        <v>0</v>
      </c>
      <c r="H257" s="35">
        <v>0</v>
      </c>
      <c r="I257" s="35">
        <v>0</v>
      </c>
      <c r="J257" s="35">
        <v>0</v>
      </c>
      <c r="K257" s="35">
        <v>0</v>
      </c>
      <c r="M257" s="4"/>
      <c r="N257" s="4"/>
      <c r="O257" s="4"/>
      <c r="P257" s="4"/>
      <c r="Q257" s="4"/>
      <c r="R257" s="5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ht="15" x14ac:dyDescent="0.2">
      <c r="A258" s="40" t="s">
        <v>194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M258" s="4"/>
      <c r="N258" s="4"/>
      <c r="O258" s="4"/>
      <c r="P258" s="4"/>
      <c r="Q258" s="4"/>
      <c r="R258" s="5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 ht="15" x14ac:dyDescent="0.2">
      <c r="A259" s="40" t="s">
        <v>195</v>
      </c>
      <c r="B259" s="35">
        <v>1</v>
      </c>
      <c r="C259" s="35">
        <v>0</v>
      </c>
      <c r="D259" s="35">
        <v>2</v>
      </c>
      <c r="E259" s="35">
        <v>0</v>
      </c>
      <c r="F259" s="35">
        <v>0</v>
      </c>
      <c r="G259" s="35">
        <v>2</v>
      </c>
      <c r="H259" s="35">
        <v>0</v>
      </c>
      <c r="I259" s="35">
        <v>0</v>
      </c>
      <c r="J259" s="35">
        <v>0</v>
      </c>
      <c r="K259" s="35">
        <v>0</v>
      </c>
      <c r="M259" s="4"/>
      <c r="N259" s="4"/>
      <c r="O259" s="4"/>
      <c r="P259" s="4"/>
      <c r="Q259" s="4"/>
      <c r="R259" s="5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 ht="15" x14ac:dyDescent="0.2">
      <c r="A260" s="40" t="s">
        <v>196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M260" s="4"/>
      <c r="N260" s="4"/>
      <c r="O260" s="4"/>
      <c r="P260" s="4"/>
      <c r="Q260" s="4"/>
      <c r="R260" s="5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 ht="15" x14ac:dyDescent="0.2">
      <c r="A261" s="40" t="s">
        <v>197</v>
      </c>
      <c r="B261" s="35">
        <v>0</v>
      </c>
      <c r="C261" s="35">
        <v>0</v>
      </c>
      <c r="D261" s="35">
        <v>0</v>
      </c>
      <c r="E261" s="35">
        <v>0</v>
      </c>
      <c r="F261" s="35">
        <v>0</v>
      </c>
      <c r="G261" s="35">
        <v>0</v>
      </c>
      <c r="H261" s="35">
        <v>0</v>
      </c>
      <c r="I261" s="35">
        <v>0</v>
      </c>
      <c r="J261" s="35">
        <v>0</v>
      </c>
      <c r="K261" s="35">
        <v>0</v>
      </c>
      <c r="M261" s="4"/>
      <c r="N261" s="4"/>
      <c r="O261" s="4"/>
      <c r="P261" s="4"/>
      <c r="Q261" s="4"/>
      <c r="R261" s="5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 ht="15" x14ac:dyDescent="0.2">
      <c r="A262" s="40" t="s">
        <v>198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4"/>
      <c r="M262" s="4"/>
      <c r="N262" s="4"/>
      <c r="O262" s="4"/>
      <c r="P262" s="4"/>
      <c r="Q262" s="4"/>
      <c r="R262" s="5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 ht="15" x14ac:dyDescent="0.2">
      <c r="A263" s="40" t="s">
        <v>199</v>
      </c>
      <c r="B263" s="35">
        <v>0</v>
      </c>
      <c r="C263" s="35">
        <v>0</v>
      </c>
      <c r="D263" s="35">
        <v>0</v>
      </c>
      <c r="E263" s="35">
        <v>0</v>
      </c>
      <c r="F263" s="35">
        <v>0</v>
      </c>
      <c r="G263" s="35">
        <v>0</v>
      </c>
      <c r="H263" s="35">
        <v>0</v>
      </c>
      <c r="I263" s="35">
        <v>0</v>
      </c>
      <c r="J263" s="35">
        <v>0</v>
      </c>
      <c r="K263" s="35">
        <v>0</v>
      </c>
      <c r="L263" s="4"/>
      <c r="M263" s="4"/>
      <c r="N263" s="4"/>
      <c r="O263" s="4"/>
      <c r="P263" s="4"/>
      <c r="Q263" s="4"/>
      <c r="R263" s="5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 ht="15" x14ac:dyDescent="0.2">
      <c r="A264" s="40" t="s">
        <v>200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4"/>
      <c r="M264" s="4"/>
      <c r="N264" s="4"/>
      <c r="O264" s="4"/>
      <c r="P264" s="4"/>
      <c r="Q264" s="4"/>
      <c r="R264" s="5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 ht="15" x14ac:dyDescent="0.2">
      <c r="A265" s="40" t="s">
        <v>201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4"/>
      <c r="M265" s="4"/>
      <c r="N265" s="4"/>
      <c r="O265" s="4"/>
      <c r="P265" s="4"/>
      <c r="Q265" s="4"/>
      <c r="R265" s="5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 ht="15" x14ac:dyDescent="0.2">
      <c r="A266" s="40" t="s">
        <v>202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5">
        <v>0</v>
      </c>
      <c r="L266" s="4"/>
      <c r="M266" s="4"/>
      <c r="N266" s="4"/>
      <c r="O266" s="4"/>
      <c r="P266" s="4"/>
      <c r="Q266" s="4"/>
      <c r="R266" s="5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 ht="15" x14ac:dyDescent="0.2">
      <c r="A267" s="40" t="s">
        <v>203</v>
      </c>
      <c r="B267" s="35">
        <v>0</v>
      </c>
      <c r="C267" s="35">
        <v>0</v>
      </c>
      <c r="D267" s="35">
        <v>0</v>
      </c>
      <c r="E267" s="35">
        <v>0</v>
      </c>
      <c r="F267" s="35">
        <v>0</v>
      </c>
      <c r="G267" s="35">
        <v>0</v>
      </c>
      <c r="H267" s="35">
        <v>0</v>
      </c>
      <c r="I267" s="35">
        <v>0</v>
      </c>
      <c r="J267" s="35">
        <v>0</v>
      </c>
      <c r="K267" s="35">
        <v>0</v>
      </c>
      <c r="L267" s="4"/>
      <c r="M267" s="4"/>
      <c r="N267" s="4"/>
      <c r="O267" s="4"/>
      <c r="P267" s="4"/>
      <c r="Q267" s="4"/>
      <c r="R267" s="5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 ht="15" x14ac:dyDescent="0.2">
      <c r="A268" s="40" t="s">
        <v>204</v>
      </c>
      <c r="B268" s="35">
        <v>0</v>
      </c>
      <c r="C268" s="35">
        <v>0</v>
      </c>
      <c r="D268" s="35">
        <v>0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0</v>
      </c>
      <c r="L268" s="4"/>
      <c r="M268" s="4"/>
      <c r="N268" s="4"/>
      <c r="O268" s="4"/>
      <c r="P268" s="4"/>
      <c r="Q268" s="4"/>
      <c r="R268" s="5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 s="177" customFormat="1" ht="15" x14ac:dyDescent="0.2">
      <c r="A269" s="40" t="s">
        <v>413</v>
      </c>
      <c r="B269" s="35">
        <v>0</v>
      </c>
      <c r="C269" s="35">
        <v>0</v>
      </c>
      <c r="D269" s="35">
        <v>0</v>
      </c>
      <c r="E269" s="35">
        <v>0</v>
      </c>
      <c r="F269" s="35">
        <v>0</v>
      </c>
      <c r="G269" s="35">
        <v>0</v>
      </c>
      <c r="H269" s="35">
        <v>0</v>
      </c>
      <c r="I269" s="35">
        <v>0</v>
      </c>
      <c r="J269" s="35">
        <v>0</v>
      </c>
      <c r="K269" s="35">
        <v>0</v>
      </c>
      <c r="M269" s="64"/>
      <c r="N269" s="64"/>
      <c r="O269" s="64"/>
      <c r="P269" s="64"/>
      <c r="Q269" s="64"/>
      <c r="R269" s="178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</row>
    <row r="270" spans="1:33" ht="15" x14ac:dyDescent="0.2">
      <c r="A270" s="40" t="s">
        <v>205</v>
      </c>
      <c r="B270" s="35">
        <v>16</v>
      </c>
      <c r="C270" s="35">
        <v>3</v>
      </c>
      <c r="D270" s="35">
        <v>18</v>
      </c>
      <c r="E270" s="35">
        <v>0</v>
      </c>
      <c r="F270" s="35">
        <v>0</v>
      </c>
      <c r="G270" s="35">
        <v>4</v>
      </c>
      <c r="H270" s="35">
        <v>0</v>
      </c>
      <c r="I270" s="35">
        <v>19</v>
      </c>
      <c r="J270" s="35">
        <v>0</v>
      </c>
      <c r="K270" s="35">
        <v>0</v>
      </c>
      <c r="L270" s="4"/>
      <c r="M270" s="4"/>
      <c r="N270" s="4"/>
      <c r="O270" s="4"/>
      <c r="P270" s="4"/>
      <c r="Q270" s="4"/>
      <c r="R270" s="5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 ht="15" x14ac:dyDescent="0.2">
      <c r="A271" s="40" t="s">
        <v>206</v>
      </c>
      <c r="B271" s="35">
        <v>1</v>
      </c>
      <c r="C271" s="35">
        <v>0</v>
      </c>
      <c r="D271" s="35">
        <v>0</v>
      </c>
      <c r="E271" s="35">
        <v>0</v>
      </c>
      <c r="F271" s="35">
        <v>0</v>
      </c>
      <c r="G271" s="35">
        <v>0</v>
      </c>
      <c r="H271" s="35">
        <v>0</v>
      </c>
      <c r="I271" s="35">
        <v>0</v>
      </c>
      <c r="J271" s="35">
        <v>0</v>
      </c>
      <c r="K271" s="35">
        <v>0</v>
      </c>
      <c r="L271" s="4"/>
      <c r="M271" s="4"/>
      <c r="N271" s="4"/>
      <c r="O271" s="4"/>
      <c r="P271" s="4"/>
      <c r="Q271" s="4"/>
      <c r="R271" s="5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 ht="15" x14ac:dyDescent="0.2">
      <c r="A272" s="40" t="s">
        <v>207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4"/>
      <c r="M272" s="4"/>
      <c r="N272" s="4"/>
      <c r="O272" s="4"/>
      <c r="P272" s="4"/>
      <c r="Q272" s="4"/>
      <c r="R272" s="5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 ht="15" x14ac:dyDescent="0.2">
      <c r="A273" s="40" t="s">
        <v>208</v>
      </c>
      <c r="B273" s="35">
        <v>0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0</v>
      </c>
      <c r="I273" s="35">
        <v>0</v>
      </c>
      <c r="J273" s="35">
        <v>0</v>
      </c>
      <c r="K273" s="53">
        <v>0</v>
      </c>
      <c r="L273" s="4"/>
      <c r="M273" s="4"/>
      <c r="N273" s="4"/>
      <c r="O273" s="4"/>
      <c r="P273" s="4"/>
      <c r="Q273" s="4"/>
      <c r="R273" s="5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5" x14ac:dyDescent="0.2">
      <c r="A274" s="40" t="s">
        <v>209</v>
      </c>
      <c r="B274" s="35">
        <v>0</v>
      </c>
      <c r="C274" s="35">
        <v>0</v>
      </c>
      <c r="D274" s="35">
        <v>1</v>
      </c>
      <c r="E274" s="35">
        <v>0</v>
      </c>
      <c r="F274" s="35">
        <v>0</v>
      </c>
      <c r="G274" s="35">
        <v>0</v>
      </c>
      <c r="H274" s="35">
        <v>0</v>
      </c>
      <c r="I274" s="35">
        <v>0</v>
      </c>
      <c r="J274" s="35">
        <v>0</v>
      </c>
      <c r="K274" s="53">
        <v>0</v>
      </c>
      <c r="L274" s="4"/>
      <c r="M274" s="4"/>
      <c r="N274" s="4"/>
      <c r="O274" s="4"/>
      <c r="P274" s="4"/>
      <c r="Q274" s="4"/>
      <c r="R274" s="5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5" x14ac:dyDescent="0.2">
      <c r="A275" s="40" t="s">
        <v>210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53">
        <v>0</v>
      </c>
      <c r="L275" s="4"/>
      <c r="M275" s="4"/>
      <c r="N275" s="4"/>
      <c r="O275" s="4"/>
      <c r="P275" s="4"/>
      <c r="Q275" s="4"/>
      <c r="R275" s="5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5" x14ac:dyDescent="0.2">
      <c r="A276" s="40" t="s">
        <v>211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53">
        <v>0</v>
      </c>
      <c r="L276" s="4"/>
      <c r="M276" s="4"/>
      <c r="N276" s="4"/>
      <c r="O276" s="4"/>
      <c r="P276" s="4"/>
      <c r="Q276" s="4"/>
      <c r="R276" s="5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5" x14ac:dyDescent="0.2">
      <c r="A277" s="40" t="s">
        <v>212</v>
      </c>
      <c r="B277" s="35">
        <v>0</v>
      </c>
      <c r="C277" s="35">
        <v>0</v>
      </c>
      <c r="D277" s="35">
        <v>0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53">
        <v>0</v>
      </c>
      <c r="L277" s="4"/>
      <c r="M277" s="4"/>
      <c r="N277" s="4"/>
      <c r="O277" s="4"/>
      <c r="P277" s="4"/>
      <c r="Q277" s="4"/>
      <c r="R277" s="5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5" x14ac:dyDescent="0.2">
      <c r="A278" s="40" t="s">
        <v>213</v>
      </c>
      <c r="B278" s="35">
        <v>3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0</v>
      </c>
      <c r="J278" s="35">
        <v>0</v>
      </c>
      <c r="K278" s="53">
        <v>0</v>
      </c>
      <c r="L278" s="4"/>
      <c r="M278" s="4"/>
      <c r="N278" s="4"/>
      <c r="O278" s="4"/>
      <c r="P278" s="4"/>
      <c r="Q278" s="4"/>
      <c r="R278" s="5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5" x14ac:dyDescent="0.2">
      <c r="A279" s="40" t="s">
        <v>214</v>
      </c>
      <c r="B279" s="35">
        <v>0</v>
      </c>
      <c r="C279" s="35">
        <v>0</v>
      </c>
      <c r="D279" s="35">
        <v>0</v>
      </c>
      <c r="E279" s="35">
        <v>0</v>
      </c>
      <c r="F279" s="35">
        <v>0</v>
      </c>
      <c r="G279" s="35">
        <v>0</v>
      </c>
      <c r="H279" s="35">
        <v>0</v>
      </c>
      <c r="I279" s="35">
        <v>0</v>
      </c>
      <c r="J279" s="35">
        <v>0</v>
      </c>
      <c r="K279" s="53">
        <v>0</v>
      </c>
      <c r="L279" s="4"/>
      <c r="M279" s="4"/>
      <c r="N279" s="4"/>
      <c r="O279" s="4"/>
      <c r="P279" s="4"/>
      <c r="Q279" s="4"/>
      <c r="R279" s="5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5" x14ac:dyDescent="0.2">
      <c r="A280" s="40" t="s">
        <v>215</v>
      </c>
      <c r="B280" s="35">
        <v>0</v>
      </c>
      <c r="C280" s="35">
        <v>0</v>
      </c>
      <c r="D280" s="35">
        <v>0</v>
      </c>
      <c r="E280" s="35">
        <v>0</v>
      </c>
      <c r="F280" s="35">
        <v>0</v>
      </c>
      <c r="G280" s="35">
        <v>0</v>
      </c>
      <c r="H280" s="35">
        <v>0</v>
      </c>
      <c r="I280" s="35">
        <v>0</v>
      </c>
      <c r="J280" s="35">
        <v>0</v>
      </c>
      <c r="K280" s="35">
        <v>0</v>
      </c>
      <c r="L280" s="4"/>
      <c r="M280" s="4"/>
      <c r="N280" s="4"/>
      <c r="O280" s="4"/>
      <c r="P280" s="4"/>
      <c r="Q280" s="4"/>
      <c r="R280" s="5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5" x14ac:dyDescent="0.2">
      <c r="A281" s="40" t="s">
        <v>216</v>
      </c>
      <c r="B281" s="35">
        <v>2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2</v>
      </c>
      <c r="J281" s="35">
        <v>0</v>
      </c>
      <c r="K281" s="35">
        <v>0</v>
      </c>
      <c r="L281" s="4"/>
      <c r="M281" s="4"/>
      <c r="N281" s="4"/>
      <c r="O281" s="4"/>
      <c r="P281" s="4"/>
      <c r="Q281" s="4"/>
      <c r="R281" s="5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5" x14ac:dyDescent="0.2">
      <c r="A282" s="40" t="s">
        <v>217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4"/>
      <c r="M282" s="4"/>
      <c r="N282" s="4"/>
      <c r="O282" s="4"/>
      <c r="P282" s="4"/>
      <c r="Q282" s="4"/>
      <c r="R282" s="5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5" x14ac:dyDescent="0.2">
      <c r="A283" s="40" t="s">
        <v>218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4"/>
      <c r="M283" s="4"/>
      <c r="N283" s="4"/>
      <c r="O283" s="4"/>
      <c r="P283" s="4"/>
      <c r="Q283" s="4"/>
      <c r="R283" s="5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5" x14ac:dyDescent="0.2">
      <c r="A284" s="40" t="s">
        <v>219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0</v>
      </c>
      <c r="I284" s="35">
        <v>0</v>
      </c>
      <c r="J284" s="35">
        <v>0</v>
      </c>
      <c r="K284" s="35">
        <v>0</v>
      </c>
      <c r="L284" s="4"/>
      <c r="M284" s="4"/>
      <c r="N284" s="4"/>
      <c r="O284" s="4"/>
      <c r="P284" s="4"/>
      <c r="Q284" s="4"/>
      <c r="R284" s="5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5" x14ac:dyDescent="0.2">
      <c r="A285" s="40" t="s">
        <v>220</v>
      </c>
      <c r="B285" s="35">
        <v>0</v>
      </c>
      <c r="C285" s="35">
        <v>0</v>
      </c>
      <c r="D285" s="35">
        <v>0</v>
      </c>
      <c r="E285" s="35">
        <v>0</v>
      </c>
      <c r="F285" s="35">
        <v>0</v>
      </c>
      <c r="G285" s="35">
        <v>0</v>
      </c>
      <c r="H285" s="35">
        <v>0</v>
      </c>
      <c r="I285" s="35">
        <v>0</v>
      </c>
      <c r="J285" s="35">
        <v>0</v>
      </c>
      <c r="K285" s="35">
        <v>0</v>
      </c>
      <c r="L285" s="4"/>
      <c r="M285" s="4"/>
      <c r="N285" s="4"/>
      <c r="O285" s="4"/>
      <c r="P285" s="4"/>
      <c r="Q285" s="4"/>
      <c r="R285" s="5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5" x14ac:dyDescent="0.2">
      <c r="A286" s="40" t="s">
        <v>221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4"/>
      <c r="M286" s="4"/>
      <c r="N286" s="4"/>
      <c r="O286" s="4"/>
      <c r="P286" s="4"/>
      <c r="Q286" s="4"/>
      <c r="R286" s="5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5" x14ac:dyDescent="0.2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4"/>
      <c r="M287" s="4"/>
      <c r="N287" s="4"/>
      <c r="O287" s="4"/>
      <c r="P287" s="4"/>
      <c r="Q287" s="4"/>
      <c r="R287" s="5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s="179" customFormat="1" ht="30" x14ac:dyDescent="0.2">
      <c r="A288" s="278" t="s">
        <v>434</v>
      </c>
      <c r="B288" s="279" t="s">
        <v>5</v>
      </c>
      <c r="C288" s="280" t="s">
        <v>6</v>
      </c>
      <c r="D288" s="280" t="s">
        <v>7</v>
      </c>
      <c r="E288" s="280" t="s">
        <v>8</v>
      </c>
      <c r="F288" s="281" t="s">
        <v>9</v>
      </c>
      <c r="G288" s="281" t="s">
        <v>10</v>
      </c>
      <c r="H288" s="282" t="s">
        <v>11</v>
      </c>
      <c r="I288" s="282" t="s">
        <v>12</v>
      </c>
      <c r="J288" s="283" t="s">
        <v>13</v>
      </c>
      <c r="K288" s="284" t="s">
        <v>14</v>
      </c>
      <c r="L288" s="64"/>
      <c r="M288" s="64"/>
      <c r="N288" s="64"/>
      <c r="O288" s="64"/>
      <c r="P288" s="64"/>
      <c r="Q288" s="64"/>
      <c r="R288" s="180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</row>
    <row r="289" spans="1:33" s="179" customFormat="1" ht="15" x14ac:dyDescent="0.2">
      <c r="A289" s="285" t="s">
        <v>435</v>
      </c>
      <c r="B289" s="286">
        <v>0</v>
      </c>
      <c r="C289" s="286">
        <v>0</v>
      </c>
      <c r="D289" s="286">
        <v>0</v>
      </c>
      <c r="E289" s="286">
        <v>0</v>
      </c>
      <c r="F289" s="286">
        <v>0</v>
      </c>
      <c r="G289" s="286">
        <v>0</v>
      </c>
      <c r="H289" s="286">
        <v>0</v>
      </c>
      <c r="I289" s="286">
        <v>0</v>
      </c>
      <c r="J289" s="286">
        <v>0</v>
      </c>
      <c r="K289" s="286">
        <v>0</v>
      </c>
      <c r="L289" s="64"/>
      <c r="M289" s="64"/>
      <c r="N289" s="64"/>
      <c r="O289" s="64"/>
      <c r="P289" s="64"/>
      <c r="Q289" s="64"/>
      <c r="R289" s="180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</row>
    <row r="290" spans="1:33" s="179" customFormat="1" ht="15" x14ac:dyDescent="0.2">
      <c r="A290" s="285" t="s">
        <v>436</v>
      </c>
      <c r="B290" s="286">
        <v>0</v>
      </c>
      <c r="C290" s="286">
        <v>0</v>
      </c>
      <c r="D290" s="286">
        <v>0</v>
      </c>
      <c r="E290" s="286">
        <v>0</v>
      </c>
      <c r="F290" s="286">
        <v>0</v>
      </c>
      <c r="G290" s="286">
        <v>0</v>
      </c>
      <c r="H290" s="286">
        <v>0</v>
      </c>
      <c r="I290" s="286">
        <v>0</v>
      </c>
      <c r="J290" s="286">
        <v>0</v>
      </c>
      <c r="K290" s="286">
        <v>0</v>
      </c>
      <c r="L290" s="64"/>
      <c r="M290" s="64"/>
      <c r="N290" s="64"/>
      <c r="O290" s="64"/>
      <c r="P290" s="64"/>
      <c r="Q290" s="64"/>
      <c r="R290" s="180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</row>
    <row r="291" spans="1:33" s="179" customFormat="1" ht="15" x14ac:dyDescent="0.2">
      <c r="A291" s="285" t="s">
        <v>437</v>
      </c>
      <c r="B291" s="286">
        <v>0</v>
      </c>
      <c r="C291" s="286">
        <v>0</v>
      </c>
      <c r="D291" s="286">
        <v>0</v>
      </c>
      <c r="E291" s="286">
        <v>0</v>
      </c>
      <c r="F291" s="286">
        <v>0</v>
      </c>
      <c r="G291" s="286">
        <v>0</v>
      </c>
      <c r="H291" s="286">
        <v>0</v>
      </c>
      <c r="I291" s="286">
        <v>0</v>
      </c>
      <c r="J291" s="286">
        <v>0</v>
      </c>
      <c r="K291" s="286">
        <v>0</v>
      </c>
      <c r="L291" s="64"/>
      <c r="M291" s="64"/>
      <c r="N291" s="64"/>
      <c r="O291" s="64"/>
      <c r="P291" s="64"/>
      <c r="Q291" s="64"/>
      <c r="R291" s="180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</row>
    <row r="292" spans="1:33" s="179" customFormat="1" ht="15" x14ac:dyDescent="0.2">
      <c r="A292" s="285" t="s">
        <v>438</v>
      </c>
      <c r="B292" s="286">
        <v>0</v>
      </c>
      <c r="C292" s="286">
        <v>0</v>
      </c>
      <c r="D292" s="286">
        <v>0</v>
      </c>
      <c r="E292" s="286">
        <v>0</v>
      </c>
      <c r="F292" s="286">
        <v>0</v>
      </c>
      <c r="G292" s="286">
        <v>0</v>
      </c>
      <c r="H292" s="286">
        <v>0</v>
      </c>
      <c r="I292" s="286">
        <v>0</v>
      </c>
      <c r="J292" s="286">
        <v>0</v>
      </c>
      <c r="K292" s="286">
        <v>0</v>
      </c>
      <c r="L292" s="64"/>
      <c r="M292" s="64"/>
      <c r="N292" s="64"/>
      <c r="O292" s="64"/>
      <c r="P292" s="64"/>
      <c r="Q292" s="64"/>
      <c r="R292" s="180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</row>
    <row r="293" spans="1:33" s="179" customFormat="1" ht="15" x14ac:dyDescent="0.2">
      <c r="A293" s="285" t="s">
        <v>439</v>
      </c>
      <c r="B293" s="286">
        <v>0</v>
      </c>
      <c r="C293" s="286">
        <v>0</v>
      </c>
      <c r="D293" s="286">
        <v>0</v>
      </c>
      <c r="E293" s="286">
        <v>0</v>
      </c>
      <c r="F293" s="286">
        <v>0</v>
      </c>
      <c r="G293" s="286">
        <v>0</v>
      </c>
      <c r="H293" s="286">
        <v>0</v>
      </c>
      <c r="I293" s="286">
        <v>0</v>
      </c>
      <c r="J293" s="286">
        <v>0</v>
      </c>
      <c r="K293" s="286">
        <v>0</v>
      </c>
      <c r="L293" s="64"/>
      <c r="M293" s="64"/>
      <c r="N293" s="64"/>
      <c r="O293" s="64"/>
      <c r="P293" s="64"/>
      <c r="Q293" s="64"/>
      <c r="R293" s="180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</row>
    <row r="294" spans="1:33" s="179" customFormat="1" ht="15" x14ac:dyDescent="0.2">
      <c r="A294" s="285" t="s">
        <v>440</v>
      </c>
      <c r="B294" s="286">
        <v>2</v>
      </c>
      <c r="C294" s="286">
        <v>0</v>
      </c>
      <c r="D294" s="286">
        <v>0</v>
      </c>
      <c r="E294" s="286">
        <v>0</v>
      </c>
      <c r="F294" s="286">
        <v>0</v>
      </c>
      <c r="G294" s="286">
        <v>5</v>
      </c>
      <c r="H294" s="286">
        <v>0</v>
      </c>
      <c r="I294" s="286">
        <v>1</v>
      </c>
      <c r="J294" s="286">
        <v>0</v>
      </c>
      <c r="K294" s="286">
        <v>0</v>
      </c>
      <c r="L294" s="64"/>
      <c r="M294" s="64"/>
      <c r="N294" s="64"/>
      <c r="O294" s="64"/>
      <c r="P294" s="64"/>
      <c r="Q294" s="64"/>
      <c r="R294" s="180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</row>
    <row r="295" spans="1:33" s="179" customFormat="1" ht="15" x14ac:dyDescent="0.2">
      <c r="A295" s="285" t="s">
        <v>441</v>
      </c>
      <c r="B295" s="286">
        <v>51</v>
      </c>
      <c r="C295" s="286">
        <v>0</v>
      </c>
      <c r="D295" s="286">
        <v>0</v>
      </c>
      <c r="E295" s="286">
        <v>0</v>
      </c>
      <c r="F295" s="286">
        <v>9</v>
      </c>
      <c r="G295" s="286">
        <v>4</v>
      </c>
      <c r="H295" s="286">
        <v>7</v>
      </c>
      <c r="I295" s="286">
        <v>2</v>
      </c>
      <c r="J295" s="286">
        <v>16</v>
      </c>
      <c r="K295" s="286">
        <v>0</v>
      </c>
      <c r="L295" s="64"/>
      <c r="M295" s="64"/>
      <c r="N295" s="64"/>
      <c r="O295" s="64"/>
      <c r="P295" s="64"/>
      <c r="Q295" s="64"/>
      <c r="R295" s="180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</row>
    <row r="296" spans="1:33" s="179" customFormat="1" ht="15" x14ac:dyDescent="0.2">
      <c r="A296" s="285" t="s">
        <v>442</v>
      </c>
      <c r="B296" s="286">
        <v>461</v>
      </c>
      <c r="C296" s="286">
        <v>16</v>
      </c>
      <c r="D296" s="286">
        <v>385</v>
      </c>
      <c r="E296" s="286">
        <v>0</v>
      </c>
      <c r="F296" s="286">
        <v>93</v>
      </c>
      <c r="G296" s="286">
        <v>227</v>
      </c>
      <c r="H296" s="286">
        <v>157</v>
      </c>
      <c r="I296" s="286">
        <v>153</v>
      </c>
      <c r="J296" s="286">
        <v>83</v>
      </c>
      <c r="K296" s="286">
        <v>22</v>
      </c>
      <c r="L296" s="64"/>
      <c r="M296" s="64"/>
      <c r="N296" s="64"/>
      <c r="O296" s="64"/>
      <c r="P296" s="64"/>
      <c r="Q296" s="64"/>
      <c r="R296" s="180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</row>
    <row r="297" spans="1:33" s="179" customFormat="1" ht="15" x14ac:dyDescent="0.2">
      <c r="A297" s="285" t="s">
        <v>443</v>
      </c>
      <c r="B297" s="286">
        <v>2</v>
      </c>
      <c r="C297" s="286">
        <v>2</v>
      </c>
      <c r="D297" s="286">
        <v>23</v>
      </c>
      <c r="E297" s="286">
        <v>0</v>
      </c>
      <c r="F297" s="286">
        <v>0</v>
      </c>
      <c r="G297" s="286">
        <v>0</v>
      </c>
      <c r="H297" s="286">
        <v>1</v>
      </c>
      <c r="I297" s="286">
        <v>0</v>
      </c>
      <c r="J297" s="286">
        <v>0</v>
      </c>
      <c r="K297" s="286">
        <v>0</v>
      </c>
      <c r="L297" s="64"/>
      <c r="M297" s="64"/>
      <c r="N297" s="64"/>
      <c r="O297" s="64"/>
      <c r="P297" s="64"/>
      <c r="Q297" s="64"/>
      <c r="R297" s="180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</row>
    <row r="298" spans="1:33" s="179" customFormat="1" ht="15" x14ac:dyDescent="0.2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180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</row>
    <row r="299" spans="1:33" ht="30" x14ac:dyDescent="0.2">
      <c r="A299" s="41" t="s">
        <v>222</v>
      </c>
      <c r="B299" s="8" t="s">
        <v>5</v>
      </c>
      <c r="C299" s="10" t="s">
        <v>6</v>
      </c>
      <c r="D299" s="10" t="s">
        <v>7</v>
      </c>
      <c r="E299" s="10" t="s">
        <v>8</v>
      </c>
      <c r="F299" s="12" t="s">
        <v>9</v>
      </c>
      <c r="G299" s="12" t="s">
        <v>10</v>
      </c>
      <c r="H299" s="51" t="s">
        <v>11</v>
      </c>
      <c r="I299" s="51" t="s">
        <v>12</v>
      </c>
      <c r="J299" s="50" t="s">
        <v>13</v>
      </c>
      <c r="K299" s="13" t="s">
        <v>14</v>
      </c>
      <c r="L299" s="4"/>
      <c r="M299" s="4"/>
      <c r="N299" s="4"/>
      <c r="O299" s="4"/>
      <c r="P299" s="4"/>
      <c r="Q299" s="4"/>
      <c r="R299" s="5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5" x14ac:dyDescent="0.25">
      <c r="A300" s="42" t="s">
        <v>223</v>
      </c>
      <c r="B300" s="36">
        <v>812</v>
      </c>
      <c r="C300" s="36">
        <v>56</v>
      </c>
      <c r="D300" s="36">
        <v>872</v>
      </c>
      <c r="E300" s="36">
        <v>0</v>
      </c>
      <c r="F300" s="36">
        <v>79</v>
      </c>
      <c r="G300" s="36">
        <v>793</v>
      </c>
      <c r="H300" s="36">
        <v>66</v>
      </c>
      <c r="I300" s="36">
        <v>452</v>
      </c>
      <c r="J300" s="36">
        <v>144</v>
      </c>
      <c r="K300" s="36">
        <v>131</v>
      </c>
      <c r="L300" s="4"/>
      <c r="M300" s="4"/>
      <c r="N300" s="4"/>
      <c r="O300" s="4"/>
      <c r="P300" s="4"/>
      <c r="Q300" s="4"/>
      <c r="R300" s="5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5" x14ac:dyDescent="0.25">
      <c r="A301" s="43" t="s">
        <v>224</v>
      </c>
      <c r="B301" s="36">
        <v>63</v>
      </c>
      <c r="C301" s="36">
        <v>9</v>
      </c>
      <c r="D301" s="36">
        <v>135</v>
      </c>
      <c r="E301" s="36">
        <v>0</v>
      </c>
      <c r="F301" s="36">
        <v>2</v>
      </c>
      <c r="G301" s="36">
        <v>55</v>
      </c>
      <c r="H301" s="36">
        <v>17</v>
      </c>
      <c r="I301" s="36">
        <v>167</v>
      </c>
      <c r="J301" s="36">
        <v>30</v>
      </c>
      <c r="K301" s="36">
        <v>104</v>
      </c>
      <c r="L301" s="4"/>
      <c r="M301" s="4"/>
      <c r="N301" s="4"/>
      <c r="O301" s="4"/>
      <c r="P301" s="4"/>
      <c r="Q301" s="4"/>
      <c r="R301" s="5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5" x14ac:dyDescent="0.25">
      <c r="A302" s="44" t="s">
        <v>225</v>
      </c>
      <c r="B302" s="36">
        <v>1797</v>
      </c>
      <c r="C302" s="36">
        <v>132</v>
      </c>
      <c r="D302" s="36">
        <v>2011</v>
      </c>
      <c r="E302" s="36">
        <v>0</v>
      </c>
      <c r="F302" s="36">
        <v>115</v>
      </c>
      <c r="G302" s="36">
        <v>1777</v>
      </c>
      <c r="H302" s="36">
        <v>260</v>
      </c>
      <c r="I302" s="36">
        <v>1903</v>
      </c>
      <c r="J302" s="36">
        <v>184</v>
      </c>
      <c r="K302" s="36">
        <v>786</v>
      </c>
      <c r="L302" s="4"/>
      <c r="M302" s="4"/>
      <c r="N302" s="4"/>
      <c r="O302" s="4"/>
      <c r="P302" s="4"/>
      <c r="Q302" s="4"/>
      <c r="R302" s="5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5" x14ac:dyDescent="0.25">
      <c r="A303" s="44" t="s">
        <v>226</v>
      </c>
      <c r="B303" s="36">
        <v>538</v>
      </c>
      <c r="C303" s="36">
        <v>20</v>
      </c>
      <c r="D303" s="36">
        <v>431</v>
      </c>
      <c r="E303" s="36">
        <v>0</v>
      </c>
      <c r="F303" s="36">
        <v>106</v>
      </c>
      <c r="G303" s="36">
        <v>251</v>
      </c>
      <c r="H303" s="36">
        <v>167</v>
      </c>
      <c r="I303" s="36">
        <v>171</v>
      </c>
      <c r="J303" s="36">
        <v>100</v>
      </c>
      <c r="K303" s="36">
        <v>22</v>
      </c>
      <c r="L303" s="4"/>
      <c r="M303" s="4"/>
      <c r="N303" s="4"/>
      <c r="O303" s="4"/>
      <c r="P303" s="4"/>
      <c r="Q303" s="4"/>
      <c r="R303" s="5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5" x14ac:dyDescent="0.2">
      <c r="A304" s="45" t="s">
        <v>4</v>
      </c>
      <c r="B304" s="46">
        <f t="shared" ref="B304:K304" si="5">SUM(B300:B303)</f>
        <v>3210</v>
      </c>
      <c r="C304" s="46">
        <f t="shared" si="5"/>
        <v>217</v>
      </c>
      <c r="D304" s="46">
        <f t="shared" si="5"/>
        <v>3449</v>
      </c>
      <c r="E304" s="46">
        <f t="shared" si="5"/>
        <v>0</v>
      </c>
      <c r="F304" s="46">
        <f t="shared" si="5"/>
        <v>302</v>
      </c>
      <c r="G304" s="46">
        <f t="shared" si="5"/>
        <v>2876</v>
      </c>
      <c r="H304" s="46">
        <f t="shared" si="5"/>
        <v>510</v>
      </c>
      <c r="I304" s="46">
        <f t="shared" si="5"/>
        <v>2693</v>
      </c>
      <c r="J304" s="46">
        <f t="shared" si="5"/>
        <v>458</v>
      </c>
      <c r="K304" s="46">
        <f t="shared" si="5"/>
        <v>1043</v>
      </c>
      <c r="L304" s="4"/>
      <c r="M304" s="4"/>
      <c r="N304" s="4"/>
      <c r="O304" s="4"/>
      <c r="P304" s="4"/>
      <c r="Q304" s="4"/>
      <c r="R304" s="5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5" x14ac:dyDescent="0.2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4"/>
      <c r="M305" s="4"/>
      <c r="N305" s="4"/>
      <c r="O305" s="4"/>
      <c r="P305" s="4"/>
      <c r="Q305" s="4"/>
      <c r="R305" s="5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5" x14ac:dyDescent="0.2">
      <c r="A306" s="225" t="s">
        <v>444</v>
      </c>
      <c r="B306" s="225"/>
      <c r="C306" s="225"/>
      <c r="D306" s="225"/>
      <c r="E306" s="225"/>
      <c r="F306" s="225"/>
      <c r="G306" s="225"/>
      <c r="H306" s="225"/>
      <c r="I306" s="225"/>
      <c r="J306" s="225"/>
      <c r="K306" s="225"/>
      <c r="L306" s="4"/>
      <c r="M306" s="4"/>
      <c r="N306" s="4"/>
      <c r="O306" s="4"/>
      <c r="P306" s="4"/>
      <c r="Q306" s="4"/>
      <c r="R306" s="5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5" x14ac:dyDescent="0.2">
      <c r="A307" s="287" t="s">
        <v>227</v>
      </c>
      <c r="B307" s="287"/>
      <c r="C307" s="288" t="s">
        <v>228</v>
      </c>
      <c r="D307" s="288"/>
      <c r="E307" s="288"/>
      <c r="F307" s="289" t="s">
        <v>229</v>
      </c>
      <c r="G307" s="289"/>
      <c r="H307" s="289"/>
      <c r="I307" s="290" t="s">
        <v>445</v>
      </c>
      <c r="J307" s="290"/>
      <c r="K307" s="290"/>
      <c r="L307" s="4"/>
      <c r="M307" s="4"/>
      <c r="N307" s="4"/>
      <c r="O307" s="4"/>
      <c r="P307" s="4"/>
      <c r="Q307" s="4"/>
      <c r="R307" s="5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5" x14ac:dyDescent="0.2">
      <c r="A308" s="287">
        <f>SUM(B133:K286)</f>
        <v>8956</v>
      </c>
      <c r="B308" s="287"/>
      <c r="C308" s="288">
        <f>SUM(B58:K71)</f>
        <v>4022</v>
      </c>
      <c r="D308" s="288"/>
      <c r="E308" s="288"/>
      <c r="F308" s="289">
        <f>SUM(B75:K129)</f>
        <v>58</v>
      </c>
      <c r="G308" s="289"/>
      <c r="H308" s="289"/>
      <c r="I308" s="291">
        <f>SUM(B289:K297)</f>
        <v>1722</v>
      </c>
      <c r="J308" s="291"/>
      <c r="K308" s="291"/>
      <c r="L308" s="4"/>
      <c r="M308" s="4"/>
      <c r="N308" s="4"/>
      <c r="O308" s="4"/>
      <c r="P308" s="4"/>
      <c r="Q308" s="4"/>
      <c r="R308" s="5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5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5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5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5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5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5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5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5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5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5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5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5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5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5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5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5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5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5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5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5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5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5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5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5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5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5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5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5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5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5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5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5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5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5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5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5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5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5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5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5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5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5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5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5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5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5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5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5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5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5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5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5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5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5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5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5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5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5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5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5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5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5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5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5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5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5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5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5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5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5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5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5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5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5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5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5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5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5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5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5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5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5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5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5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5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5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5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5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5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5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5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5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5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5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5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5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5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5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5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5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5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5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5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5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5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5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5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5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5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5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5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5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5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5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5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5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5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5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5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5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5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5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5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5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5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5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5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5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5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5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5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5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5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5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5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5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5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5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5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5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5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5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5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5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5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5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5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5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5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5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5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5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5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5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5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5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5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5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5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5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5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5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5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5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5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5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5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5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5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5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5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5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5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5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5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5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5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5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5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5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5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5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5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5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5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5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5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5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5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5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5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5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5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5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5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5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5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5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5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5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5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5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5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5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5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5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5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5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5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5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5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5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5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5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5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5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5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5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5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5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5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5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5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5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5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5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5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5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5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5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5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5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5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5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5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5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5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5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5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5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5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5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5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5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5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5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5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5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5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5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5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5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5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5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5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5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5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5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5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5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5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5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5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5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5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5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5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5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5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5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5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5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5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5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5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5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5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5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5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5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5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5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5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5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5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5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5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5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5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5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5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5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5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5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5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5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5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5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5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5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5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5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5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5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5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5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5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5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5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5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5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5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5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5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5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5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5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5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5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5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5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5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5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5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5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5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5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5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5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5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5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5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5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5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5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5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5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5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5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5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5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5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5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5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5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5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5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5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5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5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5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5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5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5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5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5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5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5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5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5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5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5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5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5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5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5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5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5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5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5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5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5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5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5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5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5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5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5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5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5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5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5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5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5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5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5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5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5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5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5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5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5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5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5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5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5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5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5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5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5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5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5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5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5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5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5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5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5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5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5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5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5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5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5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5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5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5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5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5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5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5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5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5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5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5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5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5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5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5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5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5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5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5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5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5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5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5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5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5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5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5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5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5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5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5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5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5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5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5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5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5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5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5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5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5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5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5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5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5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5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5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5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5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5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5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5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5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5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5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5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5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5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5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5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5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5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5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5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5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5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5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5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5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5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5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5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5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5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5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5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5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5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5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5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5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5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5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5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5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5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5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5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5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5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5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5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5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5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5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5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5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5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5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5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5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5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5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5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5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5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5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5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5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5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5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5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5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5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5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5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5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5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5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5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5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5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5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5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5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5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5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5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5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5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5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5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5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5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5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5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5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5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5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5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5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5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5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5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5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5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5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5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5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5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5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5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5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5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5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5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5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5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5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5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5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5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5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5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5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5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5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5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5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5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5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5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5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5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5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5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5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5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5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5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5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5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5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5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5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5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5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5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5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5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5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5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5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5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5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5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5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5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5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5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5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5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5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5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5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5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5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5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5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5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5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5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5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5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5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5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5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5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5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5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5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5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5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5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5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5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5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5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5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5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5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5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5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5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5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5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5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5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5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5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5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5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5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5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5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5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5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5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5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5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5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5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5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5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5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5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5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5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5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5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5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5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5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5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5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5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5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5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5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5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5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5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5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5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5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5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5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5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5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5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5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5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5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5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5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5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</sheetData>
  <mergeCells count="50">
    <mergeCell ref="C307:E307"/>
    <mergeCell ref="F307:H307"/>
    <mergeCell ref="I307:K307"/>
    <mergeCell ref="C308:E308"/>
    <mergeCell ref="F308:H308"/>
    <mergeCell ref="I308:K308"/>
    <mergeCell ref="A308:B308"/>
    <mergeCell ref="B41:K41"/>
    <mergeCell ref="B56:K56"/>
    <mergeCell ref="B73:K73"/>
    <mergeCell ref="A307:B307"/>
    <mergeCell ref="A131:A132"/>
    <mergeCell ref="B131:K131"/>
    <mergeCell ref="A41:A42"/>
    <mergeCell ref="A56:A57"/>
    <mergeCell ref="A73:A74"/>
    <mergeCell ref="A306:K306"/>
    <mergeCell ref="K30:K32"/>
    <mergeCell ref="A30:A32"/>
    <mergeCell ref="B30:J30"/>
    <mergeCell ref="B31:C31"/>
    <mergeCell ref="D31:D32"/>
    <mergeCell ref="E31:E32"/>
    <mergeCell ref="F31:F32"/>
    <mergeCell ref="G31:G32"/>
    <mergeCell ref="H31:H32"/>
    <mergeCell ref="I31:I32"/>
    <mergeCell ref="J31:J32"/>
    <mergeCell ref="A1:L1"/>
    <mergeCell ref="A2:L2"/>
    <mergeCell ref="A3:L3"/>
    <mergeCell ref="A5:L5"/>
    <mergeCell ref="A6:A7"/>
    <mergeCell ref="B6:K6"/>
    <mergeCell ref="L6:L7"/>
    <mergeCell ref="M12:M13"/>
    <mergeCell ref="M14:M15"/>
    <mergeCell ref="M16:M17"/>
    <mergeCell ref="A19:J19"/>
    <mergeCell ref="A20:A22"/>
    <mergeCell ref="B20:I20"/>
    <mergeCell ref="J20:J22"/>
    <mergeCell ref="B21:B22"/>
    <mergeCell ref="C21:C22"/>
    <mergeCell ref="D21:D22"/>
    <mergeCell ref="E21:E22"/>
    <mergeCell ref="F21:F22"/>
    <mergeCell ref="G21:G22"/>
    <mergeCell ref="H21:H22"/>
    <mergeCell ref="I21:I22"/>
  </mergeCells>
  <pageMargins left="0.75" right="0.75" top="1" bottom="1" header="0" footer="0"/>
  <pageSetup scale="6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G1046"/>
  <sheetViews>
    <sheetView tabSelected="1" workbookViewId="0">
      <selection sqref="A1:L1"/>
    </sheetView>
  </sheetViews>
  <sheetFormatPr defaultColWidth="12.625" defaultRowHeight="14.25" x14ac:dyDescent="0.2"/>
  <cols>
    <col min="1" max="1" width="29.625" customWidth="1"/>
    <col min="2" max="12" width="13.375" customWidth="1"/>
    <col min="13" max="13" width="16.625" customWidth="1"/>
    <col min="14" max="14" width="19.875" customWidth="1"/>
    <col min="15" max="15" width="10.875" customWidth="1"/>
    <col min="16" max="16" width="9.5" customWidth="1"/>
    <col min="17" max="17" width="8.25" customWidth="1"/>
    <col min="18" max="19" width="6.75" customWidth="1"/>
    <col min="20" max="21" width="3.875" customWidth="1"/>
    <col min="22" max="23" width="5.875" customWidth="1"/>
    <col min="24" max="27" width="4.875" customWidth="1"/>
    <col min="28" max="32" width="3.875" customWidth="1"/>
    <col min="33" max="33" width="6.75" customWidth="1"/>
  </cols>
  <sheetData>
    <row r="1" spans="1:33" ht="15" x14ac:dyDescent="0.2">
      <c r="A1" s="241" t="s">
        <v>241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1"/>
      <c r="N1" s="1"/>
      <c r="O1" s="1"/>
      <c r="P1" s="1"/>
      <c r="Q1" s="1"/>
      <c r="R1" s="1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x14ac:dyDescent="0.2">
      <c r="A2" s="242" t="s">
        <v>422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3"/>
      <c r="N2" s="3"/>
      <c r="O2" s="3"/>
      <c r="P2" s="3"/>
      <c r="Q2" s="3"/>
      <c r="R2" s="3"/>
      <c r="S2" s="3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" x14ac:dyDescent="0.2">
      <c r="A3" s="241" t="s">
        <v>1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1"/>
      <c r="N3" s="1"/>
      <c r="O3" s="1"/>
      <c r="P3" s="1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5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x14ac:dyDescent="0.2">
      <c r="A5" s="237" t="s">
        <v>423</v>
      </c>
      <c r="B5" s="228"/>
      <c r="C5" s="228"/>
      <c r="D5" s="228"/>
      <c r="E5" s="228"/>
      <c r="F5" s="227"/>
      <c r="G5" s="4"/>
      <c r="H5" s="1"/>
      <c r="I5" s="4"/>
      <c r="J5" s="1"/>
      <c r="K5" s="4"/>
      <c r="L5" s="1"/>
      <c r="M5" s="1"/>
      <c r="N5" s="4"/>
      <c r="O5" s="4"/>
      <c r="P5" s="4"/>
      <c r="Q5" s="4"/>
      <c r="R5" s="5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x14ac:dyDescent="0.2">
      <c r="A6" s="233" t="s">
        <v>2</v>
      </c>
      <c r="B6" s="246" t="s">
        <v>242</v>
      </c>
      <c r="C6" s="247"/>
      <c r="D6" s="247"/>
      <c r="E6" s="248"/>
      <c r="F6" s="243" t="s">
        <v>4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5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x14ac:dyDescent="0.2">
      <c r="A7" s="224"/>
      <c r="B7" s="7" t="s">
        <v>243</v>
      </c>
      <c r="C7" s="7" t="s">
        <v>244</v>
      </c>
      <c r="D7" s="7" t="s">
        <v>245</v>
      </c>
      <c r="E7" s="7" t="s">
        <v>246</v>
      </c>
      <c r="F7" s="22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x14ac:dyDescent="0.2">
      <c r="A8" s="8" t="s">
        <v>5</v>
      </c>
      <c r="B8" s="28">
        <f>'Week 1'!I8</f>
        <v>3268</v>
      </c>
      <c r="C8" s="28">
        <f>'Week 2'!I8</f>
        <v>3053</v>
      </c>
      <c r="D8" s="28">
        <f>'Week 3'!I8</f>
        <v>3030</v>
      </c>
      <c r="E8" s="28">
        <f>'Week 4'!L8</f>
        <v>3210</v>
      </c>
      <c r="F8" s="9">
        <f t="shared" ref="F8:F17" si="0">SUM(B8:E8)</f>
        <v>12561</v>
      </c>
      <c r="G8" s="4"/>
      <c r="H8" s="4"/>
      <c r="I8" s="5">
        <f>SUM(F8:F17)</f>
        <v>59705</v>
      </c>
      <c r="J8" s="4"/>
      <c r="K8" s="4"/>
      <c r="L8" s="4"/>
      <c r="M8" s="4"/>
      <c r="N8" s="4"/>
      <c r="O8" s="4"/>
      <c r="P8" s="4"/>
      <c r="Q8" s="4"/>
      <c r="R8" s="5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x14ac:dyDescent="0.2">
      <c r="A9" s="10" t="s">
        <v>6</v>
      </c>
      <c r="B9" s="29">
        <f>'Week 1'!I9</f>
        <v>227</v>
      </c>
      <c r="C9" s="29">
        <f>'Week 2'!I9</f>
        <v>193</v>
      </c>
      <c r="D9" s="29">
        <f>'Week 3'!I9</f>
        <v>186</v>
      </c>
      <c r="E9" s="29">
        <f>'Week 4'!L9</f>
        <v>217</v>
      </c>
      <c r="F9" s="23">
        <f t="shared" si="0"/>
        <v>823</v>
      </c>
      <c r="G9" s="235">
        <f>SUM(F9:F11)</f>
        <v>15756</v>
      </c>
      <c r="H9" s="4"/>
      <c r="I9" s="11">
        <v>127061</v>
      </c>
      <c r="J9" s="4"/>
      <c r="K9" s="4"/>
      <c r="L9" s="4"/>
      <c r="M9" s="4"/>
      <c r="N9" s="4"/>
      <c r="O9" s="4"/>
      <c r="P9" s="4"/>
      <c r="Q9" s="4"/>
      <c r="R9" s="5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x14ac:dyDescent="0.2">
      <c r="A10" s="10" t="s">
        <v>7</v>
      </c>
      <c r="B10" s="29">
        <f>'Week 1'!I10</f>
        <v>3713</v>
      </c>
      <c r="C10" s="29">
        <f>'Week 2'!I10</f>
        <v>3870</v>
      </c>
      <c r="D10" s="29">
        <f>'Week 3'!I10</f>
        <v>3886</v>
      </c>
      <c r="E10" s="29">
        <f>'Week 4'!L10</f>
        <v>3449</v>
      </c>
      <c r="F10" s="23">
        <f t="shared" si="0"/>
        <v>14918</v>
      </c>
      <c r="G10" s="236"/>
      <c r="H10" s="4"/>
      <c r="I10" s="4"/>
      <c r="J10" s="4"/>
      <c r="K10" s="4"/>
      <c r="L10" s="4"/>
      <c r="M10" s="4"/>
      <c r="N10" s="4"/>
      <c r="O10" s="4"/>
      <c r="P10" s="4"/>
      <c r="Q10" s="4"/>
      <c r="R10" s="5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x14ac:dyDescent="0.2">
      <c r="A11" s="10" t="s">
        <v>8</v>
      </c>
      <c r="B11" s="29">
        <f>'Week 1'!I11</f>
        <v>6</v>
      </c>
      <c r="C11" s="29">
        <f>'Week 2'!I11</f>
        <v>2</v>
      </c>
      <c r="D11" s="29">
        <f>'Week 3'!I11</f>
        <v>7</v>
      </c>
      <c r="E11" s="29">
        <f>'Week 4'!L11</f>
        <v>0</v>
      </c>
      <c r="F11" s="23">
        <f t="shared" si="0"/>
        <v>15</v>
      </c>
      <c r="G11" s="236"/>
      <c r="H11" s="4"/>
      <c r="I11" s="4"/>
      <c r="J11" s="4"/>
      <c r="K11" s="4"/>
      <c r="L11" s="4"/>
      <c r="M11" s="4"/>
      <c r="N11" s="4"/>
      <c r="O11" s="4"/>
      <c r="P11" s="4"/>
      <c r="Q11" s="4"/>
      <c r="R11" s="5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x14ac:dyDescent="0.2">
      <c r="A12" s="12" t="s">
        <v>9</v>
      </c>
      <c r="B12" s="31">
        <f>'Week 1'!I12</f>
        <v>362</v>
      </c>
      <c r="C12" s="31">
        <f>'Week 2'!I12</f>
        <v>321</v>
      </c>
      <c r="D12" s="31">
        <f>'Week 3'!I12</f>
        <v>322</v>
      </c>
      <c r="E12" s="31">
        <f>'Week 4'!L12</f>
        <v>302</v>
      </c>
      <c r="F12" s="69">
        <f t="shared" si="0"/>
        <v>1307</v>
      </c>
      <c r="G12" s="235">
        <f>SUM(F12,F13)</f>
        <v>12745</v>
      </c>
      <c r="H12" s="4"/>
      <c r="I12" s="14"/>
      <c r="J12" s="14"/>
      <c r="K12" s="14"/>
      <c r="L12" s="14"/>
      <c r="M12" s="14"/>
      <c r="N12" s="14"/>
      <c r="O12" s="14"/>
      <c r="P12" s="14"/>
      <c r="Q12" s="14"/>
      <c r="R12" s="15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</row>
    <row r="13" spans="1:33" ht="15" x14ac:dyDescent="0.2">
      <c r="A13" s="12" t="s">
        <v>10</v>
      </c>
      <c r="B13" s="31">
        <f>'Week 1'!I13</f>
        <v>2839</v>
      </c>
      <c r="C13" s="31">
        <f>'Week 2'!I13</f>
        <v>2684</v>
      </c>
      <c r="D13" s="31">
        <f>'Week 3'!I13</f>
        <v>3039</v>
      </c>
      <c r="E13" s="31">
        <f>'Week 4'!L13</f>
        <v>2876</v>
      </c>
      <c r="F13" s="69">
        <f t="shared" si="0"/>
        <v>11438</v>
      </c>
      <c r="G13" s="236"/>
      <c r="H13" s="4"/>
      <c r="I13" s="14"/>
      <c r="J13" s="14"/>
      <c r="K13" s="14"/>
      <c r="L13" s="14"/>
      <c r="M13" s="14"/>
      <c r="N13" s="14"/>
      <c r="O13" s="14"/>
      <c r="P13" s="14"/>
      <c r="Q13" s="14"/>
      <c r="R13" s="15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</row>
    <row r="14" spans="1:33" ht="15" x14ac:dyDescent="0.2">
      <c r="A14" s="16" t="s">
        <v>11</v>
      </c>
      <c r="B14" s="30">
        <f>'Week 1'!I14</f>
        <v>766</v>
      </c>
      <c r="C14" s="30">
        <f>'Week 2'!I14</f>
        <v>843</v>
      </c>
      <c r="D14" s="30">
        <f>'Week 3'!I14</f>
        <v>671</v>
      </c>
      <c r="E14" s="30">
        <f>'Week 4'!L14</f>
        <v>510</v>
      </c>
      <c r="F14" s="70">
        <f t="shared" si="0"/>
        <v>2790</v>
      </c>
      <c r="G14" s="235">
        <f>SUM(F14,F15)</f>
        <v>15432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5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x14ac:dyDescent="0.2">
      <c r="A15" s="16" t="s">
        <v>12</v>
      </c>
      <c r="B15" s="30">
        <f>'Week 1'!I15</f>
        <v>3158</v>
      </c>
      <c r="C15" s="30">
        <f>'Week 2'!I15</f>
        <v>3397</v>
      </c>
      <c r="D15" s="30">
        <f>'Week 3'!I15</f>
        <v>3394</v>
      </c>
      <c r="E15" s="30">
        <f>'Week 4'!L15</f>
        <v>2693</v>
      </c>
      <c r="F15" s="70">
        <f t="shared" si="0"/>
        <v>12642</v>
      </c>
      <c r="G15" s="236"/>
      <c r="H15" s="4"/>
      <c r="I15" s="4"/>
      <c r="J15" s="4"/>
      <c r="K15" s="4"/>
      <c r="L15" s="4"/>
      <c r="M15" s="4"/>
      <c r="N15" s="4"/>
      <c r="O15" s="4"/>
      <c r="P15" s="4"/>
      <c r="Q15" s="4"/>
      <c r="R15" s="5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x14ac:dyDescent="0.2">
      <c r="A16" s="116" t="s">
        <v>13</v>
      </c>
      <c r="B16" s="117">
        <f>'Week 1'!I16</f>
        <v>495</v>
      </c>
      <c r="C16" s="117">
        <f>'Week 2'!I16</f>
        <v>532</v>
      </c>
      <c r="D16" s="117">
        <f>'Week 3'!I16</f>
        <v>683</v>
      </c>
      <c r="E16" s="117">
        <f>'Week 4'!L16</f>
        <v>458</v>
      </c>
      <c r="F16" s="118">
        <f t="shared" si="0"/>
        <v>2168</v>
      </c>
      <c r="G16" s="235">
        <f>SUM(F16,F17)</f>
        <v>3211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5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x14ac:dyDescent="0.2">
      <c r="A17" s="119" t="s">
        <v>14</v>
      </c>
      <c r="B17" s="117">
        <f>'Week 1'!I17</f>
        <v>0</v>
      </c>
      <c r="C17" s="117">
        <f>'Week 2'!I17</f>
        <v>0</v>
      </c>
      <c r="D17" s="117">
        <f>'Week 3'!I17</f>
        <v>0</v>
      </c>
      <c r="E17" s="117">
        <f>'Week 4'!L17</f>
        <v>1043</v>
      </c>
      <c r="F17" s="118">
        <f t="shared" si="0"/>
        <v>1043</v>
      </c>
      <c r="G17" s="236"/>
      <c r="H17" s="4"/>
      <c r="I17" s="4"/>
      <c r="J17" s="4"/>
      <c r="K17" s="4"/>
      <c r="L17" s="4"/>
      <c r="M17" s="4"/>
      <c r="N17" s="4"/>
      <c r="O17" s="4"/>
      <c r="P17" s="4"/>
      <c r="Q17" s="4"/>
      <c r="R17" s="5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5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x14ac:dyDescent="0.2">
      <c r="A19" s="245" t="s">
        <v>423</v>
      </c>
      <c r="B19" s="228"/>
      <c r="C19" s="228"/>
      <c r="D19" s="228"/>
      <c r="E19" s="228"/>
      <c r="F19" s="228"/>
      <c r="G19" s="228"/>
      <c r="H19" s="228"/>
      <c r="I19" s="228"/>
      <c r="J19" s="22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x14ac:dyDescent="0.2">
      <c r="A20" s="233" t="s">
        <v>15</v>
      </c>
      <c r="B20" s="229" t="s">
        <v>247</v>
      </c>
      <c r="C20" s="228"/>
      <c r="D20" s="228"/>
      <c r="E20" s="228"/>
      <c r="F20" s="228"/>
      <c r="G20" s="228"/>
      <c r="H20" s="228"/>
      <c r="I20" s="227"/>
      <c r="J20" s="243" t="s">
        <v>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x14ac:dyDescent="0.2">
      <c r="A21" s="238"/>
      <c r="B21" s="240" t="s">
        <v>17</v>
      </c>
      <c r="C21" s="240" t="s">
        <v>18</v>
      </c>
      <c r="D21" s="240" t="s">
        <v>19</v>
      </c>
      <c r="E21" s="240" t="s">
        <v>20</v>
      </c>
      <c r="F21" s="240" t="s">
        <v>21</v>
      </c>
      <c r="G21" s="240" t="s">
        <v>22</v>
      </c>
      <c r="H21" s="240" t="s">
        <v>23</v>
      </c>
      <c r="I21" s="240" t="s">
        <v>24</v>
      </c>
      <c r="J21" s="238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x14ac:dyDescent="0.2">
      <c r="A22" s="224"/>
      <c r="B22" s="224"/>
      <c r="C22" s="224"/>
      <c r="D22" s="224"/>
      <c r="E22" s="224"/>
      <c r="F22" s="224"/>
      <c r="G22" s="224"/>
      <c r="H22" s="224"/>
      <c r="I22" s="224"/>
      <c r="J22" s="22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x14ac:dyDescent="0.2">
      <c r="A23" s="20" t="s">
        <v>25</v>
      </c>
      <c r="B23" s="62">
        <f>SUM('Week 1'!B23,'Week 2'!B23,'Week 3'!B23,'Week 4'!B23)</f>
        <v>17721</v>
      </c>
      <c r="C23" s="62">
        <f>SUM('Week 1'!C23,'Week 2'!C23,'Week 3'!C23,'Week 4'!C23)</f>
        <v>22</v>
      </c>
      <c r="D23" s="62">
        <f>SUM('Week 1'!D23,'Week 2'!D23,'Week 3'!D23,'Week 4'!D23)</f>
        <v>36</v>
      </c>
      <c r="E23" s="62">
        <f>SUM('Week 1'!E23,'Week 2'!E23,'Week 3'!E23,'Week 4'!E23)</f>
        <v>55</v>
      </c>
      <c r="F23" s="62">
        <f>SUM('Week 1'!F23,'Week 2'!F23,'Week 3'!F23,'Week 4'!F23)</f>
        <v>231</v>
      </c>
      <c r="G23" s="62">
        <f>SUM('Week 1'!G23,'Week 2'!G23,'Week 3'!G23,'Week 4'!G23)</f>
        <v>218</v>
      </c>
      <c r="H23" s="62">
        <f>SUM('Week 1'!H23,'Week 2'!H23,'Week 3'!H23,'Week 4'!H23)</f>
        <v>24</v>
      </c>
      <c r="I23" s="62">
        <f>SUM('Week 1'!I23,'Week 2'!I23,'Week 3'!I23,'Week 4'!I23)</f>
        <v>678</v>
      </c>
      <c r="J23" s="63">
        <f t="shared" ref="J23:J28" si="1">SUM(B23:I23)</f>
        <v>18985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x14ac:dyDescent="0.2">
      <c r="A24" s="20" t="s">
        <v>26</v>
      </c>
      <c r="B24" s="62">
        <f>SUM('Week 1'!B24,'Week 2'!B24,'Week 3'!B24,'Week 4'!B24)</f>
        <v>1123</v>
      </c>
      <c r="C24" s="62">
        <f>SUM('Week 1'!C24,'Week 2'!C24,'Week 3'!C24,'Week 4'!C24)</f>
        <v>0</v>
      </c>
      <c r="D24" s="62">
        <f>SUM('Week 1'!D24,'Week 2'!D24,'Week 3'!D24,'Week 4'!D24)</f>
        <v>1</v>
      </c>
      <c r="E24" s="62">
        <f>SUM('Week 1'!E24,'Week 2'!E24,'Week 3'!E24,'Week 4'!E24)</f>
        <v>1</v>
      </c>
      <c r="F24" s="62">
        <f>SUM('Week 1'!F24,'Week 2'!F24,'Week 3'!F24,'Week 4'!F24)</f>
        <v>3</v>
      </c>
      <c r="G24" s="62">
        <f>SUM('Week 1'!G24,'Week 2'!G24,'Week 3'!G24,'Week 4'!G24)</f>
        <v>10</v>
      </c>
      <c r="H24" s="62">
        <f>SUM('Week 1'!H24,'Week 2'!H24,'Week 3'!H24,'Week 4'!H24)</f>
        <v>0</v>
      </c>
      <c r="I24" s="62">
        <f>SUM('Week 1'!I24,'Week 2'!I24,'Week 3'!I24,'Week 4'!I24)</f>
        <v>0</v>
      </c>
      <c r="J24" s="26">
        <f t="shared" si="1"/>
        <v>1138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x14ac:dyDescent="0.2">
      <c r="A25" s="20" t="s">
        <v>27</v>
      </c>
      <c r="B25" s="62">
        <f>SUM('Week 1'!B25,'Week 2'!B25,'Week 3'!B25,'Week 4'!B25)</f>
        <v>1175</v>
      </c>
      <c r="C25" s="62">
        <f>SUM('Week 1'!C25,'Week 2'!C25,'Week 3'!C25,'Week 4'!C25)</f>
        <v>2</v>
      </c>
      <c r="D25" s="62">
        <f>SUM('Week 1'!D25,'Week 2'!D25,'Week 3'!D25,'Week 4'!D25)</f>
        <v>2</v>
      </c>
      <c r="E25" s="62">
        <f>SUM('Week 1'!E25,'Week 2'!E25,'Week 3'!E25,'Week 4'!E25)</f>
        <v>2</v>
      </c>
      <c r="F25" s="62">
        <f>SUM('Week 1'!F25,'Week 2'!F25,'Week 3'!F25,'Week 4'!F25)</f>
        <v>1</v>
      </c>
      <c r="G25" s="62">
        <f>SUM('Week 1'!G25,'Week 2'!G25,'Week 3'!G25,'Week 4'!G25)</f>
        <v>0</v>
      </c>
      <c r="H25" s="62">
        <f>SUM('Week 1'!H25,'Week 2'!H25,'Week 3'!H25,'Week 4'!H25)</f>
        <v>1</v>
      </c>
      <c r="I25" s="62">
        <f>SUM('Week 1'!I25,'Week 2'!I25,'Week 3'!I25,'Week 4'!I25)</f>
        <v>27</v>
      </c>
      <c r="J25" s="26">
        <f t="shared" si="1"/>
        <v>1210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x14ac:dyDescent="0.2">
      <c r="A26" s="20" t="s">
        <v>28</v>
      </c>
      <c r="B26" s="62">
        <f>SUM('Week 1'!B26,'Week 2'!B26,'Week 3'!B26,'Week 4'!B26)</f>
        <v>934</v>
      </c>
      <c r="C26" s="62">
        <f>SUM('Week 1'!C26,'Week 2'!C26,'Week 3'!C26,'Week 4'!C26)</f>
        <v>0</v>
      </c>
      <c r="D26" s="62">
        <f>SUM('Week 1'!D26,'Week 2'!D26,'Week 3'!D26,'Week 4'!D26)</f>
        <v>2</v>
      </c>
      <c r="E26" s="62">
        <f>SUM('Week 1'!E26,'Week 2'!E26,'Week 3'!E26,'Week 4'!E26)</f>
        <v>1</v>
      </c>
      <c r="F26" s="62">
        <f>SUM('Week 1'!F26,'Week 2'!F26,'Week 3'!F26,'Week 4'!F26)</f>
        <v>2</v>
      </c>
      <c r="G26" s="62">
        <f>SUM('Week 1'!G26,'Week 2'!G26,'Week 3'!G26,'Week 4'!G26)</f>
        <v>6</v>
      </c>
      <c r="H26" s="62">
        <f>SUM('Week 1'!H26,'Week 2'!H26,'Week 3'!H26,'Week 4'!H26)</f>
        <v>7</v>
      </c>
      <c r="I26" s="62">
        <f>SUM('Week 1'!I26,'Week 2'!I26,'Week 3'!I26,'Week 4'!I26)</f>
        <v>17</v>
      </c>
      <c r="J26" s="26">
        <f t="shared" si="1"/>
        <v>969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x14ac:dyDescent="0.2">
      <c r="A27" s="20" t="s">
        <v>29</v>
      </c>
      <c r="B27" s="62">
        <f>SUM('Week 1'!B27,'Week 2'!B27,'Week 3'!B27,'Week 4'!B27)</f>
        <v>0</v>
      </c>
      <c r="C27" s="62">
        <f>SUM('Week 1'!C27,'Week 2'!C27,'Week 3'!C27,'Week 4'!C27)</f>
        <v>0</v>
      </c>
      <c r="D27" s="62">
        <f>SUM('Week 1'!D27,'Week 2'!D27,'Week 3'!D27,'Week 4'!D27)</f>
        <v>0</v>
      </c>
      <c r="E27" s="62">
        <f>SUM('Week 1'!E27,'Week 2'!E27,'Week 3'!E27,'Week 4'!E27)</f>
        <v>0</v>
      </c>
      <c r="F27" s="62">
        <f>SUM('Week 1'!F27,'Week 2'!F27,'Week 3'!F27,'Week 4'!F27)</f>
        <v>0</v>
      </c>
      <c r="G27" s="62">
        <f>SUM('Week 1'!G27,'Week 2'!G27,'Week 3'!G27,'Week 4'!G27)</f>
        <v>1</v>
      </c>
      <c r="H27" s="62">
        <f>SUM('Week 1'!H27,'Week 2'!H27,'Week 3'!H27,'Week 4'!H27)</f>
        <v>0</v>
      </c>
      <c r="I27" s="62">
        <f>SUM('Week 1'!I27,'Week 2'!I27,'Week 3'!I27,'Week 4'!I27)</f>
        <v>0</v>
      </c>
      <c r="J27" s="26">
        <f t="shared" si="1"/>
        <v>1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x14ac:dyDescent="0.2">
      <c r="A28" s="20" t="s">
        <v>30</v>
      </c>
      <c r="B28" s="62">
        <f>SUM('Week 1'!B28,'Week 2'!B28,'Week 3'!B28,'Week 4'!B28)</f>
        <v>5</v>
      </c>
      <c r="C28" s="62">
        <f>SUM('Week 1'!C28,'Week 2'!C28,'Week 3'!C28,'Week 4'!C28)</f>
        <v>0</v>
      </c>
      <c r="D28" s="62">
        <f>SUM('Week 1'!D28,'Week 2'!D28,'Week 3'!D28,'Week 4'!D28)</f>
        <v>0</v>
      </c>
      <c r="E28" s="62">
        <f>SUM('Week 1'!E28,'Week 2'!E28,'Week 3'!E28,'Week 4'!E28)</f>
        <v>0</v>
      </c>
      <c r="F28" s="62">
        <f>SUM('Week 1'!F28,'Week 2'!F28,'Week 3'!F28,'Week 4'!F28)</f>
        <v>0</v>
      </c>
      <c r="G28" s="62">
        <f>SUM('Week 1'!G28,'Week 2'!G28,'Week 3'!G28,'Week 4'!G28)</f>
        <v>0</v>
      </c>
      <c r="H28" s="62">
        <f>SUM('Week 1'!H28,'Week 2'!H28,'Week 3'!H28,'Week 4'!H28)</f>
        <v>0</v>
      </c>
      <c r="I28" s="62">
        <f>SUM('Week 1'!I28,'Week 2'!I28,'Week 3'!I28,'Week 4'!I28)</f>
        <v>20</v>
      </c>
      <c r="J28" s="26">
        <f t="shared" si="1"/>
        <v>25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x14ac:dyDescent="0.2">
      <c r="A29" s="71"/>
      <c r="B29" s="72"/>
      <c r="C29" s="72"/>
      <c r="D29" s="72"/>
      <c r="E29" s="72"/>
      <c r="F29" s="72"/>
      <c r="G29" s="72"/>
      <c r="H29" s="72"/>
      <c r="I29" s="72"/>
      <c r="J29" s="72"/>
      <c r="K29" s="73"/>
      <c r="L29" s="4"/>
      <c r="M29" s="4"/>
      <c r="N29" s="4"/>
      <c r="O29" s="4"/>
      <c r="P29" s="4"/>
      <c r="Q29" s="4"/>
      <c r="R29" s="4"/>
      <c r="S29" s="7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x14ac:dyDescent="0.2">
      <c r="A30" s="233" t="s">
        <v>31</v>
      </c>
      <c r="B30" s="229" t="s">
        <v>247</v>
      </c>
      <c r="C30" s="228"/>
      <c r="D30" s="228"/>
      <c r="E30" s="228"/>
      <c r="F30" s="228"/>
      <c r="G30" s="228"/>
      <c r="H30" s="228"/>
      <c r="I30" s="228"/>
      <c r="J30" s="227"/>
      <c r="K30" s="243" t="s">
        <v>4</v>
      </c>
      <c r="L30" s="4"/>
      <c r="M30" s="4"/>
      <c r="N30" s="4"/>
      <c r="O30" s="4"/>
      <c r="P30" s="4"/>
      <c r="Q30" s="4"/>
      <c r="R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x14ac:dyDescent="0.2">
      <c r="A31" s="238"/>
      <c r="B31" s="226" t="s">
        <v>17</v>
      </c>
      <c r="C31" s="227"/>
      <c r="D31" s="240" t="s">
        <v>18</v>
      </c>
      <c r="E31" s="240" t="s">
        <v>19</v>
      </c>
      <c r="F31" s="240" t="s">
        <v>20</v>
      </c>
      <c r="G31" s="240" t="s">
        <v>21</v>
      </c>
      <c r="H31" s="240" t="s">
        <v>22</v>
      </c>
      <c r="I31" s="240" t="s">
        <v>23</v>
      </c>
      <c r="J31" s="240" t="s">
        <v>24</v>
      </c>
      <c r="K31" s="238"/>
      <c r="L31" s="4"/>
      <c r="M31" s="4"/>
      <c r="N31" s="4"/>
      <c r="O31" s="4"/>
      <c r="P31" s="4"/>
      <c r="Q31" s="4"/>
      <c r="R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x14ac:dyDescent="0.2">
      <c r="A32" s="224"/>
      <c r="B32" s="23" t="s">
        <v>32</v>
      </c>
      <c r="C32" s="23" t="s">
        <v>33</v>
      </c>
      <c r="D32" s="224"/>
      <c r="E32" s="224"/>
      <c r="F32" s="224"/>
      <c r="G32" s="224"/>
      <c r="H32" s="224"/>
      <c r="I32" s="224"/>
      <c r="J32" s="224"/>
      <c r="K32" s="224"/>
      <c r="L32" s="4"/>
      <c r="M32" s="4"/>
      <c r="N32" s="4"/>
      <c r="O32" s="4"/>
      <c r="P32" s="4"/>
      <c r="Q32" s="4"/>
      <c r="R32" s="4"/>
      <c r="S32" s="26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x14ac:dyDescent="0.2">
      <c r="A33" s="24" t="s">
        <v>34</v>
      </c>
      <c r="B33" s="66">
        <f>SUM('Week 1'!B33,'Week 2'!B33,'Week 3'!B33,'Week 4'!B33)</f>
        <v>2089</v>
      </c>
      <c r="C33" s="66">
        <f>SUM('Week 1'!C33,'Week 2'!C33,'Week 3'!C33,'Week 4'!C33)</f>
        <v>143</v>
      </c>
      <c r="D33" s="66">
        <f>SUM('Week 1'!D33,'Week 2'!D33,'Week 3'!D33,'Week 4'!D33)</f>
        <v>2</v>
      </c>
      <c r="E33" s="66">
        <f>SUM('Week 1'!E33,'Week 2'!E33,'Week 3'!E33,'Week 4'!E33)</f>
        <v>3</v>
      </c>
      <c r="F33" s="66">
        <f>SUM('Week 1'!F33,'Week 2'!F33,'Week 3'!F33,'Week 4'!F33)</f>
        <v>7</v>
      </c>
      <c r="G33" s="66">
        <f>SUM('Week 1'!G33,'Week 2'!G33,'Week 3'!G33,'Week 4'!G33)</f>
        <v>2</v>
      </c>
      <c r="H33" s="66">
        <f>SUM('Week 1'!H33,'Week 2'!H33,'Week 3'!H33,'Week 4'!H33)</f>
        <v>30</v>
      </c>
      <c r="I33" s="66">
        <f>SUM('Week 1'!I33,'Week 2'!I33,'Week 3'!I33,'Week 4'!I33)</f>
        <v>0</v>
      </c>
      <c r="J33" s="66">
        <f>SUM('Week 1'!J33,'Week 2'!J33,'Week 3'!J33,'Week 4'!J33)</f>
        <v>16</v>
      </c>
      <c r="K33" s="63">
        <f t="shared" ref="K33:K37" si="2">SUM(B33:J33)</f>
        <v>2292</v>
      </c>
      <c r="L33" s="4"/>
      <c r="M33" s="4"/>
      <c r="N33" s="4"/>
      <c r="O33" s="4"/>
      <c r="P33" s="4"/>
      <c r="Q33" s="4"/>
      <c r="R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x14ac:dyDescent="0.2">
      <c r="A34" s="24" t="s">
        <v>35</v>
      </c>
      <c r="B34" s="66">
        <f>SUM('Week 1'!B34,'Week 2'!B34,'Week 3'!B34,'Week 4'!B34)</f>
        <v>4326</v>
      </c>
      <c r="C34" s="66">
        <f>SUM('Week 1'!C34,'Week 2'!C34,'Week 3'!C34,'Week 4'!C34)</f>
        <v>743</v>
      </c>
      <c r="D34" s="66">
        <f>SUM('Week 1'!D34,'Week 2'!D34,'Week 3'!D34,'Week 4'!D34)</f>
        <v>3</v>
      </c>
      <c r="E34" s="66">
        <f>SUM('Week 1'!E34,'Week 2'!E34,'Week 3'!E34,'Week 4'!E34)</f>
        <v>6</v>
      </c>
      <c r="F34" s="66">
        <f>SUM('Week 1'!F34,'Week 2'!F34,'Week 3'!F34,'Week 4'!F34)</f>
        <v>17</v>
      </c>
      <c r="G34" s="66">
        <f>SUM('Week 1'!G34,'Week 2'!G34,'Week 3'!G34,'Week 4'!G34)</f>
        <v>1</v>
      </c>
      <c r="H34" s="66">
        <f>SUM('Week 1'!H34,'Week 2'!H34,'Week 3'!H34,'Week 4'!H34)</f>
        <v>95</v>
      </c>
      <c r="I34" s="66">
        <f>SUM('Week 1'!I34,'Week 2'!I34,'Week 3'!I34,'Week 4'!I34)</f>
        <v>3</v>
      </c>
      <c r="J34" s="66">
        <f>SUM('Week 1'!J34,'Week 2'!J34,'Week 3'!J34,'Week 4'!J34)</f>
        <v>37</v>
      </c>
      <c r="K34" s="26">
        <f t="shared" si="2"/>
        <v>5231</v>
      </c>
      <c r="L34" s="4"/>
      <c r="M34" s="4"/>
      <c r="N34" s="4"/>
      <c r="O34" s="4"/>
      <c r="P34" s="4"/>
      <c r="Q34" s="4"/>
      <c r="R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x14ac:dyDescent="0.2">
      <c r="A35" s="24" t="s">
        <v>36</v>
      </c>
      <c r="B35" s="66">
        <f>SUM('Week 1'!B35,'Week 2'!B35,'Week 3'!B35,'Week 4'!B35)</f>
        <v>2966</v>
      </c>
      <c r="C35" s="66">
        <f>SUM('Week 1'!C35,'Week 2'!C35,'Week 3'!C35,'Week 4'!C35)</f>
        <v>37</v>
      </c>
      <c r="D35" s="66">
        <f>SUM('Week 1'!D35,'Week 2'!D35,'Week 3'!D35,'Week 4'!D35)</f>
        <v>3</v>
      </c>
      <c r="E35" s="66">
        <f>SUM('Week 1'!E35,'Week 2'!E35,'Week 3'!E35,'Week 4'!E35)</f>
        <v>0</v>
      </c>
      <c r="F35" s="66">
        <f>SUM('Week 1'!F35,'Week 2'!F35,'Week 3'!F35,'Week 4'!F35)</f>
        <v>4</v>
      </c>
      <c r="G35" s="66">
        <f>SUM('Week 1'!G35,'Week 2'!G35,'Week 3'!G35,'Week 4'!G35)</f>
        <v>6</v>
      </c>
      <c r="H35" s="66">
        <f>SUM('Week 1'!H35,'Week 2'!H35,'Week 3'!H35,'Week 4'!H35)</f>
        <v>14</v>
      </c>
      <c r="I35" s="66">
        <f>SUM('Week 1'!I35,'Week 2'!I35,'Week 3'!I35,'Week 4'!I35)</f>
        <v>2</v>
      </c>
      <c r="J35" s="66">
        <f>SUM('Week 1'!J35,'Week 2'!J35,'Week 3'!J35,'Week 4'!J35)</f>
        <v>68</v>
      </c>
      <c r="K35" s="26">
        <f t="shared" si="2"/>
        <v>3100</v>
      </c>
      <c r="L35" s="4"/>
      <c r="M35" s="4"/>
      <c r="N35" s="4"/>
      <c r="O35" s="4"/>
      <c r="P35" s="4"/>
      <c r="Q35" s="4"/>
      <c r="R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x14ac:dyDescent="0.2">
      <c r="A36" s="24" t="s">
        <v>37</v>
      </c>
      <c r="B36" s="66">
        <f>SUM('Week 1'!B36,'Week 2'!B36,'Week 3'!B36,'Week 4'!B36)</f>
        <v>624</v>
      </c>
      <c r="C36" s="66">
        <f>SUM('Week 1'!C36,'Week 2'!C36,'Week 3'!C36,'Week 4'!C36)</f>
        <v>179</v>
      </c>
      <c r="D36" s="66">
        <f>SUM('Week 1'!D36,'Week 2'!D36,'Week 3'!D36,'Week 4'!D36)</f>
        <v>6</v>
      </c>
      <c r="E36" s="66">
        <f>SUM('Week 1'!E36,'Week 2'!E36,'Week 3'!E36,'Week 4'!E36)</f>
        <v>2</v>
      </c>
      <c r="F36" s="66">
        <f>SUM('Week 1'!F36,'Week 2'!F36,'Week 3'!F36,'Week 4'!F36)</f>
        <v>1</v>
      </c>
      <c r="G36" s="66">
        <f>SUM('Week 1'!G36,'Week 2'!G36,'Week 3'!G36,'Week 4'!G36)</f>
        <v>0</v>
      </c>
      <c r="H36" s="66">
        <f>SUM('Week 1'!H36,'Week 2'!H36,'Week 3'!H36,'Week 4'!H36)</f>
        <v>10</v>
      </c>
      <c r="I36" s="66">
        <f>SUM('Week 1'!I36,'Week 2'!I36,'Week 3'!I36,'Week 4'!I36)</f>
        <v>0</v>
      </c>
      <c r="J36" s="66">
        <f>SUM('Week 1'!J36,'Week 2'!J36,'Week 3'!J36,'Week 4'!J36)</f>
        <v>22</v>
      </c>
      <c r="K36" s="26">
        <f t="shared" si="2"/>
        <v>844</v>
      </c>
      <c r="L36" s="4"/>
      <c r="M36" s="4"/>
      <c r="N36" s="4"/>
      <c r="O36" s="4"/>
      <c r="P36" s="4"/>
      <c r="Q36" s="4"/>
      <c r="R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x14ac:dyDescent="0.2">
      <c r="A37" s="24" t="s">
        <v>38</v>
      </c>
      <c r="B37" s="66">
        <f>SUM('Week 1'!B37,'Week 2'!B37,'Week 3'!B37,'Week 4'!B37)</f>
        <v>321</v>
      </c>
      <c r="C37" s="66">
        <f>SUM('Week 1'!C37,'Week 2'!C37,'Week 3'!C37,'Week 4'!C37)</f>
        <v>4</v>
      </c>
      <c r="D37" s="66">
        <f>SUM('Week 1'!D37,'Week 2'!D37,'Week 3'!D37,'Week 4'!D37)</f>
        <v>1</v>
      </c>
      <c r="E37" s="66">
        <f>SUM('Week 1'!E37,'Week 2'!E37,'Week 3'!E37,'Week 4'!E37)</f>
        <v>0</v>
      </c>
      <c r="F37" s="66">
        <f>SUM('Week 1'!F37,'Week 2'!F37,'Week 3'!F37,'Week 4'!F37)</f>
        <v>0</v>
      </c>
      <c r="G37" s="66">
        <f>SUM('Week 1'!G37,'Week 2'!G37,'Week 3'!G37,'Week 4'!G37)</f>
        <v>0</v>
      </c>
      <c r="H37" s="66">
        <f>SUM('Week 1'!H37,'Week 2'!H37,'Week 3'!H37,'Week 4'!H37)</f>
        <v>0</v>
      </c>
      <c r="I37" s="66">
        <f>SUM('Week 1'!I37,'Week 2'!I37,'Week 3'!I37,'Week 4'!I37)</f>
        <v>0</v>
      </c>
      <c r="J37" s="66">
        <f>SUM('Week 1'!J37,'Week 2'!J37,'Week 3'!J37,'Week 4'!J37)</f>
        <v>11</v>
      </c>
      <c r="K37" s="26">
        <f t="shared" si="2"/>
        <v>337</v>
      </c>
      <c r="L37" s="4"/>
      <c r="M37" s="4"/>
      <c r="N37" s="4"/>
      <c r="O37" s="4"/>
      <c r="P37" s="4"/>
      <c r="Q37" s="4"/>
      <c r="R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5" x14ac:dyDescent="0.2">
      <c r="A38" s="67" t="s">
        <v>4</v>
      </c>
      <c r="B38" s="75">
        <f t="shared" ref="B38:J38" si="3">SUM(B33:B37)</f>
        <v>10326</v>
      </c>
      <c r="C38" s="75">
        <f t="shared" si="3"/>
        <v>1106</v>
      </c>
      <c r="D38" s="75">
        <f t="shared" si="3"/>
        <v>15</v>
      </c>
      <c r="E38" s="75">
        <f t="shared" si="3"/>
        <v>11</v>
      </c>
      <c r="F38" s="75">
        <f t="shared" si="3"/>
        <v>29</v>
      </c>
      <c r="G38" s="75">
        <f t="shared" si="3"/>
        <v>9</v>
      </c>
      <c r="H38" s="75">
        <f t="shared" si="3"/>
        <v>149</v>
      </c>
      <c r="I38" s="75">
        <f t="shared" si="3"/>
        <v>5</v>
      </c>
      <c r="J38" s="75">
        <f t="shared" si="3"/>
        <v>154</v>
      </c>
      <c r="K38" s="76">
        <f>SUM(K33:K37)+SUM(J23:J28)</f>
        <v>34132</v>
      </c>
      <c r="L38" s="4"/>
      <c r="M38" s="4"/>
      <c r="N38" s="4"/>
      <c r="O38" s="4"/>
      <c r="P38" s="4"/>
      <c r="Q38" s="4"/>
      <c r="R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5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5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ht="15" x14ac:dyDescent="0.2">
      <c r="A41" s="223" t="s">
        <v>39</v>
      </c>
      <c r="B41" s="230" t="s">
        <v>2</v>
      </c>
      <c r="C41" s="231"/>
      <c r="D41" s="231"/>
      <c r="E41" s="231"/>
      <c r="F41" s="231"/>
      <c r="G41" s="231"/>
      <c r="H41" s="231"/>
      <c r="I41" s="231"/>
      <c r="J41" s="231"/>
      <c r="K41" s="232"/>
      <c r="L41" s="64"/>
      <c r="M41" s="4"/>
      <c r="N41" s="4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30" x14ac:dyDescent="0.2">
      <c r="A42" s="224"/>
      <c r="B42" s="129" t="s">
        <v>5</v>
      </c>
      <c r="C42" s="130" t="s">
        <v>6</v>
      </c>
      <c r="D42" s="130" t="s">
        <v>7</v>
      </c>
      <c r="E42" s="131" t="s">
        <v>8</v>
      </c>
      <c r="F42" s="132" t="s">
        <v>9</v>
      </c>
      <c r="G42" s="132" t="s">
        <v>10</v>
      </c>
      <c r="H42" s="133" t="s">
        <v>11</v>
      </c>
      <c r="I42" s="133" t="s">
        <v>12</v>
      </c>
      <c r="J42" s="134" t="s">
        <v>13</v>
      </c>
      <c r="K42" s="135" t="s">
        <v>14</v>
      </c>
      <c r="M42" s="4"/>
      <c r="N42" s="4"/>
      <c r="O42" s="4"/>
      <c r="P42" s="4"/>
      <c r="Q42" s="4"/>
      <c r="R42" s="5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5" x14ac:dyDescent="0.2">
      <c r="A43" s="32" t="s">
        <v>25</v>
      </c>
      <c r="B43" s="62">
        <f>SUM('Week 1'!B43,'Week 2'!B43,'Week 3'!B43,'Week 4'!B43)</f>
        <v>3914</v>
      </c>
      <c r="C43" s="62">
        <f>SUM('Week 1'!C43,'Week 2'!C43,'Week 3'!C43,'Week 4'!C43)</f>
        <v>390</v>
      </c>
      <c r="D43" s="62">
        <f>SUM('Week 1'!D43,'Week 2'!D43,'Week 3'!D43,'Week 4'!D43)</f>
        <v>7151</v>
      </c>
      <c r="E43" s="62">
        <f>SUM('Week 1'!E43,'Week 2'!E43,'Week 3'!E43,'Week 4'!E43)</f>
        <v>1</v>
      </c>
      <c r="F43" s="62">
        <f>SUM('Week 1'!F43,'Week 2'!F43,'Week 3'!F43,'Week 4'!F43)</f>
        <v>257</v>
      </c>
      <c r="G43" s="62">
        <f>SUM('Week 1'!G43,'Week 2'!G43,'Week 3'!G43,'Week 4'!G43)</f>
        <v>3799</v>
      </c>
      <c r="H43" s="62">
        <f>SUM('Week 1'!H43,'Week 2'!H43,'Week 3'!H43,'Week 4'!H43)</f>
        <v>225</v>
      </c>
      <c r="I43" s="62">
        <f>SUM('Week 1'!I43,'Week 2'!I43,'Week 3'!I43,'Week 4'!I43)</f>
        <v>2503</v>
      </c>
      <c r="J43" s="62">
        <f>SUM('Week 1'!J43,'Week 2'!J43,'Week 3'!J43,'Week 4'!J43)</f>
        <v>359</v>
      </c>
      <c r="K43" s="62">
        <f>SUM('Week 1'!K43,'Week 2'!K43,'Week 3'!K43,'Week 4'!K43)</f>
        <v>386</v>
      </c>
      <c r="M43" s="4"/>
      <c r="N43" s="4"/>
      <c r="O43" s="4"/>
      <c r="P43" s="4"/>
      <c r="Q43" s="4"/>
      <c r="R43" s="5"/>
      <c r="S43" s="4">
        <f t="shared" ref="S43:S53" si="4">SUM(B43:J43)</f>
        <v>18599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5" x14ac:dyDescent="0.2">
      <c r="A44" s="32" t="s">
        <v>26</v>
      </c>
      <c r="B44" s="62">
        <f>SUM('Week 1'!B44,'Week 2'!B44,'Week 3'!B44,'Week 4'!B44)</f>
        <v>180</v>
      </c>
      <c r="C44" s="62">
        <f>SUM('Week 1'!C44,'Week 2'!C44,'Week 3'!C44,'Week 4'!C44)</f>
        <v>16</v>
      </c>
      <c r="D44" s="62">
        <f>SUM('Week 1'!D44,'Week 2'!D44,'Week 3'!D44,'Week 4'!D44)</f>
        <v>521</v>
      </c>
      <c r="E44" s="62">
        <f>SUM('Week 1'!E44,'Week 2'!E44,'Week 3'!E44,'Week 4'!E44)</f>
        <v>1</v>
      </c>
      <c r="F44" s="62">
        <f>SUM('Week 1'!F44,'Week 2'!F44,'Week 3'!F44,'Week 4'!F44)</f>
        <v>2</v>
      </c>
      <c r="G44" s="62">
        <f>SUM('Week 1'!G44,'Week 2'!G44,'Week 3'!G44,'Week 4'!G44)</f>
        <v>80</v>
      </c>
      <c r="H44" s="62">
        <f>SUM('Week 1'!H44,'Week 2'!H44,'Week 3'!H44,'Week 4'!H44)</f>
        <v>19</v>
      </c>
      <c r="I44" s="62">
        <f>SUM('Week 1'!I44,'Week 2'!I44,'Week 3'!I44,'Week 4'!I44)</f>
        <v>277</v>
      </c>
      <c r="J44" s="62">
        <f>SUM('Week 1'!J44,'Week 2'!J44,'Week 3'!J44,'Week 4'!J44)</f>
        <v>31</v>
      </c>
      <c r="K44" s="62">
        <f>SUM('Week 1'!K44,'Week 2'!K44,'Week 3'!K44,'Week 4'!K44)</f>
        <v>11</v>
      </c>
      <c r="M44" s="4"/>
      <c r="N44" s="4"/>
      <c r="O44" s="4"/>
      <c r="P44" s="4"/>
      <c r="Q44" s="4"/>
      <c r="R44" s="5"/>
      <c r="S44" s="4">
        <f t="shared" si="4"/>
        <v>1127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5" x14ac:dyDescent="0.2">
      <c r="A45" s="20" t="s">
        <v>27</v>
      </c>
      <c r="B45" s="62">
        <f>SUM('Week 1'!B45,'Week 2'!B45,'Week 3'!B45,'Week 4'!B45)</f>
        <v>250</v>
      </c>
      <c r="C45" s="62">
        <f>SUM('Week 1'!C45,'Week 2'!C45,'Week 3'!C45,'Week 4'!C45)</f>
        <v>6</v>
      </c>
      <c r="D45" s="62">
        <f>SUM('Week 1'!D45,'Week 2'!D45,'Week 3'!D45,'Week 4'!D45)</f>
        <v>384</v>
      </c>
      <c r="E45" s="62">
        <f>SUM('Week 1'!E45,'Week 2'!E45,'Week 3'!E45,'Week 4'!E45)</f>
        <v>0</v>
      </c>
      <c r="F45" s="62">
        <f>SUM('Week 1'!F45,'Week 2'!F45,'Week 3'!F45,'Week 4'!F45)</f>
        <v>21</v>
      </c>
      <c r="G45" s="62">
        <f>SUM('Week 1'!G45,'Week 2'!G45,'Week 3'!G45,'Week 4'!G45)</f>
        <v>387</v>
      </c>
      <c r="H45" s="62">
        <f>SUM('Week 1'!H45,'Week 2'!H45,'Week 3'!H45,'Week 4'!H45)</f>
        <v>19</v>
      </c>
      <c r="I45" s="62">
        <f>SUM('Week 1'!I45,'Week 2'!I45,'Week 3'!I45,'Week 4'!I45)</f>
        <v>106</v>
      </c>
      <c r="J45" s="62">
        <f>SUM('Week 1'!J45,'Week 2'!J45,'Week 3'!J45,'Week 4'!J45)</f>
        <v>15</v>
      </c>
      <c r="K45" s="62">
        <f>SUM('Week 1'!K45,'Week 2'!K45,'Week 3'!K45,'Week 4'!K45)</f>
        <v>22</v>
      </c>
      <c r="M45" s="4"/>
      <c r="N45" s="4"/>
      <c r="O45" s="4"/>
      <c r="P45" s="4"/>
      <c r="Q45" s="4"/>
      <c r="R45" s="5"/>
      <c r="S45" s="4">
        <f t="shared" si="4"/>
        <v>1188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5" x14ac:dyDescent="0.2">
      <c r="A46" s="20" t="s">
        <v>28</v>
      </c>
      <c r="B46" s="62">
        <f>SUM('Week 1'!B46,'Week 2'!B46,'Week 3'!B46,'Week 4'!B46)</f>
        <v>183</v>
      </c>
      <c r="C46" s="62">
        <f>SUM('Week 1'!C46,'Week 2'!C46,'Week 3'!C46,'Week 4'!C46)</f>
        <v>9</v>
      </c>
      <c r="D46" s="62">
        <f>SUM('Week 1'!D46,'Week 2'!D46,'Week 3'!D46,'Week 4'!D46)</f>
        <v>414</v>
      </c>
      <c r="E46" s="62">
        <f>SUM('Week 1'!E46,'Week 2'!E46,'Week 3'!E46,'Week 4'!E46)</f>
        <v>0</v>
      </c>
      <c r="F46" s="62">
        <f>SUM('Week 1'!F46,'Week 2'!F46,'Week 3'!F46,'Week 4'!F46)</f>
        <v>32</v>
      </c>
      <c r="G46" s="62">
        <f>SUM('Week 1'!G46,'Week 2'!G46,'Week 3'!G46,'Week 4'!G46)</f>
        <v>180</v>
      </c>
      <c r="H46" s="62">
        <f>SUM('Week 1'!H46,'Week 2'!H46,'Week 3'!H46,'Week 4'!H46)</f>
        <v>8</v>
      </c>
      <c r="I46" s="62">
        <f>SUM('Week 1'!I46,'Week 2'!I46,'Week 3'!I46,'Week 4'!I46)</f>
        <v>120</v>
      </c>
      <c r="J46" s="62">
        <f>SUM('Week 1'!J46,'Week 2'!J46,'Week 3'!J46,'Week 4'!J46)</f>
        <v>19</v>
      </c>
      <c r="K46" s="62">
        <f>SUM('Week 1'!K46,'Week 2'!K46,'Week 3'!K46,'Week 4'!K46)</f>
        <v>4</v>
      </c>
      <c r="M46" s="4"/>
      <c r="N46" s="4"/>
      <c r="O46" s="4"/>
      <c r="P46" s="4"/>
      <c r="Q46" s="4"/>
      <c r="R46" s="5"/>
      <c r="S46" s="4">
        <f t="shared" si="4"/>
        <v>965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5" x14ac:dyDescent="0.2">
      <c r="A47" s="20" t="s">
        <v>29</v>
      </c>
      <c r="B47" s="62">
        <f>SUM('Week 1'!B47,'Week 2'!B47,'Week 3'!B47,'Week 4'!B47)</f>
        <v>1</v>
      </c>
      <c r="C47" s="62">
        <f>SUM('Week 1'!C47,'Week 2'!C47,'Week 3'!C47,'Week 4'!C47)</f>
        <v>0</v>
      </c>
      <c r="D47" s="62">
        <f>SUM('Week 1'!D47,'Week 2'!D47,'Week 3'!D47,'Week 4'!D47)</f>
        <v>0</v>
      </c>
      <c r="E47" s="62">
        <f>SUM('Week 1'!E47,'Week 2'!E47,'Week 3'!E47,'Week 4'!E47)</f>
        <v>0</v>
      </c>
      <c r="F47" s="62">
        <f>SUM('Week 1'!F47,'Week 2'!F47,'Week 3'!F47,'Week 4'!F47)</f>
        <v>0</v>
      </c>
      <c r="G47" s="62">
        <f>SUM('Week 1'!G47,'Week 2'!G47,'Week 3'!G47,'Week 4'!G47)</f>
        <v>0</v>
      </c>
      <c r="H47" s="62">
        <f>SUM('Week 1'!H47,'Week 2'!H47,'Week 3'!H47,'Week 4'!H47)</f>
        <v>0</v>
      </c>
      <c r="I47" s="62">
        <f>SUM('Week 1'!I47,'Week 2'!I47,'Week 3'!I47,'Week 4'!I47)</f>
        <v>0</v>
      </c>
      <c r="J47" s="62">
        <f>SUM('Week 1'!J47,'Week 2'!J47,'Week 3'!J47,'Week 4'!J47)</f>
        <v>0</v>
      </c>
      <c r="K47" s="62">
        <f>SUM('Week 1'!K47,'Week 2'!K47,'Week 3'!K47,'Week 4'!K47)</f>
        <v>0</v>
      </c>
      <c r="M47" s="4"/>
      <c r="N47" s="4"/>
      <c r="O47" s="4"/>
      <c r="P47" s="4"/>
      <c r="Q47" s="4"/>
      <c r="R47" s="5"/>
      <c r="S47" s="4">
        <f t="shared" si="4"/>
        <v>1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5" x14ac:dyDescent="0.2">
      <c r="A48" s="20" t="s">
        <v>30</v>
      </c>
      <c r="B48" s="62">
        <f>SUM('Week 1'!B48,'Week 2'!B48,'Week 3'!B48,'Week 4'!B48)</f>
        <v>20</v>
      </c>
      <c r="C48" s="62">
        <f>SUM('Week 1'!C48,'Week 2'!C48,'Week 3'!C48,'Week 4'!C48)</f>
        <v>0</v>
      </c>
      <c r="D48" s="62">
        <f>SUM('Week 1'!D48,'Week 2'!D48,'Week 3'!D48,'Week 4'!D48)</f>
        <v>0</v>
      </c>
      <c r="E48" s="62">
        <f>SUM('Week 1'!E48,'Week 2'!E48,'Week 3'!E48,'Week 4'!E48)</f>
        <v>0</v>
      </c>
      <c r="F48" s="62">
        <f>SUM('Week 1'!F48,'Week 2'!F48,'Week 3'!F48,'Week 4'!F48)</f>
        <v>0</v>
      </c>
      <c r="G48" s="62">
        <f>SUM('Week 1'!G48,'Week 2'!G48,'Week 3'!G48,'Week 4'!G48)</f>
        <v>1</v>
      </c>
      <c r="H48" s="62">
        <f>SUM('Week 1'!H48,'Week 2'!H48,'Week 3'!H48,'Week 4'!H48)</f>
        <v>0</v>
      </c>
      <c r="I48" s="62">
        <f>SUM('Week 1'!I48,'Week 2'!I48,'Week 3'!I48,'Week 4'!I48)</f>
        <v>4</v>
      </c>
      <c r="J48" s="62">
        <f>SUM('Week 1'!J48,'Week 2'!J48,'Week 3'!J48,'Week 4'!J48)</f>
        <v>0</v>
      </c>
      <c r="K48" s="62">
        <f>SUM('Week 1'!K48,'Week 2'!K48,'Week 3'!K48,'Week 4'!K48)</f>
        <v>0</v>
      </c>
      <c r="M48" s="4"/>
      <c r="N48" s="4"/>
      <c r="O48" s="4"/>
      <c r="P48" s="4"/>
      <c r="Q48" s="4"/>
      <c r="R48" s="5"/>
      <c r="S48" s="4">
        <f t="shared" si="4"/>
        <v>25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5" x14ac:dyDescent="0.2">
      <c r="A49" s="24" t="s">
        <v>34</v>
      </c>
      <c r="B49" s="66">
        <f>SUM('Week 1'!B49,'Week 2'!B49,'Week 3'!B49,'Week 4'!B49)</f>
        <v>461</v>
      </c>
      <c r="C49" s="66">
        <f>SUM('Week 1'!C49,'Week 2'!C49,'Week 3'!C49,'Week 4'!C49)</f>
        <v>31</v>
      </c>
      <c r="D49" s="66">
        <f>SUM('Week 1'!D49,'Week 2'!D49,'Week 3'!D49,'Week 4'!D49)</f>
        <v>369</v>
      </c>
      <c r="E49" s="66">
        <f>SUM('Week 1'!E49,'Week 2'!E49,'Week 3'!E49,'Week 4'!E49)</f>
        <v>3</v>
      </c>
      <c r="F49" s="66">
        <f>SUM('Week 1'!F49,'Week 2'!F49,'Week 3'!F49,'Week 4'!F49)</f>
        <v>84</v>
      </c>
      <c r="G49" s="66">
        <f>SUM('Week 1'!G49,'Week 2'!G49,'Week 3'!G49,'Week 4'!G49)</f>
        <v>606</v>
      </c>
      <c r="H49" s="66">
        <f>SUM('Week 1'!H49,'Week 2'!H49,'Week 3'!H49,'Week 4'!H49)</f>
        <v>47</v>
      </c>
      <c r="I49" s="66">
        <f>SUM('Week 1'!I49,'Week 2'!I49,'Week 3'!I49,'Week 4'!I49)</f>
        <v>513</v>
      </c>
      <c r="J49" s="66">
        <f>SUM('Week 1'!J49,'Week 2'!J49,'Week 3'!J49,'Week 4'!J49)</f>
        <v>135</v>
      </c>
      <c r="K49" s="66">
        <f>SUM('Week 1'!K49,'Week 2'!K49,'Week 3'!K49,'Week 4'!K49)</f>
        <v>43</v>
      </c>
      <c r="M49" s="4"/>
      <c r="N49" s="4"/>
      <c r="O49" s="4"/>
      <c r="P49" s="4"/>
      <c r="Q49" s="4"/>
      <c r="R49" s="5"/>
      <c r="S49" s="4">
        <f t="shared" si="4"/>
        <v>2249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5" x14ac:dyDescent="0.2">
      <c r="A50" s="24" t="s">
        <v>35</v>
      </c>
      <c r="B50" s="66">
        <f>SUM('Week 1'!B50,'Week 2'!B50,'Week 3'!B50,'Week 4'!B50)</f>
        <v>985</v>
      </c>
      <c r="C50" s="66">
        <f>SUM('Week 1'!C50,'Week 2'!C50,'Week 3'!C50,'Week 4'!C50)</f>
        <v>26</v>
      </c>
      <c r="D50" s="66">
        <f>SUM('Week 1'!D50,'Week 2'!D50,'Week 3'!D50,'Week 4'!D50)</f>
        <v>610</v>
      </c>
      <c r="E50" s="66">
        <f>SUM('Week 1'!E50,'Week 2'!E50,'Week 3'!E50,'Week 4'!E50)</f>
        <v>0</v>
      </c>
      <c r="F50" s="66">
        <f>SUM('Week 1'!F50,'Week 2'!F50,'Week 3'!F50,'Week 4'!F50)</f>
        <v>27</v>
      </c>
      <c r="G50" s="66">
        <f>SUM('Week 1'!G50,'Week 2'!G50,'Week 3'!G50,'Week 4'!G50)</f>
        <v>488</v>
      </c>
      <c r="H50" s="66">
        <f>SUM('Week 1'!H50,'Week 2'!H50,'Week 3'!H50,'Week 4'!H50)</f>
        <v>142</v>
      </c>
      <c r="I50" s="66">
        <f>SUM('Week 1'!I50,'Week 2'!I50,'Week 3'!I50,'Week 4'!I50)</f>
        <v>2854</v>
      </c>
      <c r="J50" s="66">
        <f>SUM('Week 1'!J50,'Week 2'!J50,'Week 3'!J50,'Week 4'!J50)</f>
        <v>43</v>
      </c>
      <c r="K50" s="66">
        <f>SUM('Week 1'!K50,'Week 2'!K50,'Week 3'!K50,'Week 4'!K50)</f>
        <v>56</v>
      </c>
      <c r="M50" s="4"/>
      <c r="N50" s="4"/>
      <c r="O50" s="4"/>
      <c r="P50" s="4"/>
      <c r="Q50" s="4"/>
      <c r="R50" s="5"/>
      <c r="S50" s="4">
        <f t="shared" si="4"/>
        <v>5175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5" x14ac:dyDescent="0.2">
      <c r="A51" s="24" t="s">
        <v>36</v>
      </c>
      <c r="B51" s="66">
        <f>SUM('Week 1'!B51,'Week 2'!B51,'Week 3'!B51,'Week 4'!B51)</f>
        <v>608</v>
      </c>
      <c r="C51" s="66">
        <f>SUM('Week 1'!C51,'Week 2'!C51,'Week 3'!C51,'Week 4'!C51)</f>
        <v>58</v>
      </c>
      <c r="D51" s="66">
        <f>SUM('Week 1'!D51,'Week 2'!D51,'Week 3'!D51,'Week 4'!D51)</f>
        <v>571</v>
      </c>
      <c r="E51" s="66">
        <f>SUM('Week 1'!E51,'Week 2'!E51,'Week 3'!E51,'Week 4'!E51)</f>
        <v>3</v>
      </c>
      <c r="F51" s="66">
        <f>SUM('Week 1'!F51,'Week 2'!F51,'Week 3'!F51,'Week 4'!F51)</f>
        <v>19</v>
      </c>
      <c r="G51" s="66">
        <f>SUM('Week 1'!G51,'Week 2'!G51,'Week 3'!G51,'Week 4'!G51)</f>
        <v>729</v>
      </c>
      <c r="H51" s="66">
        <f>SUM('Week 1'!H51,'Week 2'!H51,'Week 3'!H51,'Week 4'!H51)</f>
        <v>57</v>
      </c>
      <c r="I51" s="66">
        <f>SUM('Week 1'!I51,'Week 2'!I51,'Week 3'!I51,'Week 4'!I51)</f>
        <v>989</v>
      </c>
      <c r="J51" s="66">
        <f>SUM('Week 1'!J51,'Week 2'!J51,'Week 3'!J51,'Week 4'!J51)</f>
        <v>31</v>
      </c>
      <c r="K51" s="66">
        <f>SUM('Week 1'!K51,'Week 2'!K51,'Week 3'!K51,'Week 4'!K51)</f>
        <v>35</v>
      </c>
      <c r="M51" s="4"/>
      <c r="N51" s="4"/>
      <c r="O51" s="4"/>
      <c r="P51" s="4"/>
      <c r="Q51" s="4"/>
      <c r="R51" s="5"/>
      <c r="S51" s="4">
        <f t="shared" si="4"/>
        <v>3065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ht="15" x14ac:dyDescent="0.2">
      <c r="A52" s="24" t="s">
        <v>37</v>
      </c>
      <c r="B52" s="66">
        <f>SUM('Week 1'!B52,'Week 2'!B52,'Week 3'!B52,'Week 4'!B52)</f>
        <v>231</v>
      </c>
      <c r="C52" s="66">
        <f>SUM('Week 1'!C52,'Week 2'!C52,'Week 3'!C52,'Week 4'!C52)</f>
        <v>15</v>
      </c>
      <c r="D52" s="66">
        <f>SUM('Week 1'!D52,'Week 2'!D52,'Week 3'!D52,'Week 4'!D52)</f>
        <v>149</v>
      </c>
      <c r="E52" s="66">
        <f>SUM('Week 1'!E52,'Week 2'!E52,'Week 3'!E52,'Week 4'!E52)</f>
        <v>0</v>
      </c>
      <c r="F52" s="66">
        <f>SUM('Week 1'!F52,'Week 2'!F52,'Week 3'!F52,'Week 4'!F52)</f>
        <v>7</v>
      </c>
      <c r="G52" s="66">
        <f>SUM('Week 1'!G52,'Week 2'!G52,'Week 3'!G52,'Week 4'!G52)</f>
        <v>132</v>
      </c>
      <c r="H52" s="66">
        <f>SUM('Week 1'!H52,'Week 2'!H52,'Week 3'!H52,'Week 4'!H52)</f>
        <v>31</v>
      </c>
      <c r="I52" s="66">
        <f>SUM('Week 1'!I52,'Week 2'!I52,'Week 3'!I52,'Week 4'!I52)</f>
        <v>215</v>
      </c>
      <c r="J52" s="66">
        <f>SUM('Week 1'!J52,'Week 2'!J52,'Week 3'!J52,'Week 4'!J52)</f>
        <v>37</v>
      </c>
      <c r="K52" s="66">
        <f>SUM('Week 1'!K52,'Week 2'!K52,'Week 3'!K52,'Week 4'!K52)</f>
        <v>27</v>
      </c>
      <c r="M52" s="4"/>
      <c r="N52" s="4"/>
      <c r="O52" s="4"/>
      <c r="P52" s="4"/>
      <c r="Q52" s="4"/>
      <c r="R52" s="5"/>
      <c r="S52" s="4">
        <f t="shared" si="4"/>
        <v>817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5" x14ac:dyDescent="0.2">
      <c r="A53" s="24" t="s">
        <v>38</v>
      </c>
      <c r="B53" s="66">
        <f>SUM('Week 1'!B53,'Week 2'!B53,'Week 3'!B53,'Week 4'!B53)</f>
        <v>78</v>
      </c>
      <c r="C53" s="66">
        <f>SUM('Week 1'!C53,'Week 2'!C53,'Week 3'!C53,'Week 4'!C53)</f>
        <v>5</v>
      </c>
      <c r="D53" s="66">
        <f>SUM('Week 1'!D53,'Week 2'!D53,'Week 3'!D53,'Week 4'!D53)</f>
        <v>66</v>
      </c>
      <c r="E53" s="66">
        <f>SUM('Week 1'!E53,'Week 2'!E53,'Week 3'!E53,'Week 4'!E53)</f>
        <v>0</v>
      </c>
      <c r="F53" s="66">
        <f>SUM('Week 1'!F53,'Week 2'!F53,'Week 3'!F53,'Week 4'!F53)</f>
        <v>7</v>
      </c>
      <c r="G53" s="66">
        <f>SUM('Week 1'!G53,'Week 2'!G53,'Week 3'!G53,'Week 4'!G53)</f>
        <v>58</v>
      </c>
      <c r="H53" s="66">
        <f>SUM('Week 1'!H53,'Week 2'!H53,'Week 3'!H53,'Week 4'!H53)</f>
        <v>5</v>
      </c>
      <c r="I53" s="66">
        <f>SUM('Week 1'!I53,'Week 2'!I53,'Week 3'!I53,'Week 4'!I53)</f>
        <v>96</v>
      </c>
      <c r="J53" s="66">
        <f>SUM('Week 1'!J53,'Week 2'!J53,'Week 3'!J53,'Week 4'!J53)</f>
        <v>10</v>
      </c>
      <c r="K53" s="66">
        <f>SUM('Week 1'!K53,'Week 2'!K53,'Week 3'!K53,'Week 4'!K53)</f>
        <v>12</v>
      </c>
      <c r="M53" s="4"/>
      <c r="N53" s="4"/>
      <c r="O53" s="4"/>
      <c r="P53" s="4"/>
      <c r="Q53" s="4"/>
      <c r="R53" s="5"/>
      <c r="S53" s="4">
        <f t="shared" si="4"/>
        <v>325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5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5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5" x14ac:dyDescent="0.2">
      <c r="A56" s="223" t="s">
        <v>42</v>
      </c>
      <c r="B56" s="230" t="s">
        <v>2</v>
      </c>
      <c r="C56" s="231"/>
      <c r="D56" s="231"/>
      <c r="E56" s="231"/>
      <c r="F56" s="231"/>
      <c r="G56" s="231"/>
      <c r="H56" s="231"/>
      <c r="I56" s="231"/>
      <c r="J56" s="231"/>
      <c r="K56" s="232"/>
      <c r="L56" s="64"/>
      <c r="M56" s="4"/>
      <c r="N56" s="4"/>
      <c r="O56" s="4"/>
      <c r="P56" s="4"/>
      <c r="Q56" s="4"/>
      <c r="R56" s="5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30" x14ac:dyDescent="0.2">
      <c r="A57" s="224"/>
      <c r="B57" s="129" t="s">
        <v>5</v>
      </c>
      <c r="C57" s="130" t="s">
        <v>6</v>
      </c>
      <c r="D57" s="130" t="s">
        <v>7</v>
      </c>
      <c r="E57" s="131" t="s">
        <v>8</v>
      </c>
      <c r="F57" s="132" t="s">
        <v>9</v>
      </c>
      <c r="G57" s="132" t="s">
        <v>10</v>
      </c>
      <c r="H57" s="133" t="s">
        <v>11</v>
      </c>
      <c r="I57" s="133" t="s">
        <v>12</v>
      </c>
      <c r="J57" s="134" t="s">
        <v>13</v>
      </c>
      <c r="K57" s="135" t="s">
        <v>14</v>
      </c>
      <c r="M57" s="4"/>
      <c r="N57" s="4"/>
      <c r="O57" s="4"/>
      <c r="P57" s="4"/>
      <c r="Q57" s="4"/>
      <c r="R57" s="5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5" x14ac:dyDescent="0.2">
      <c r="A58" s="34" t="s">
        <v>43</v>
      </c>
      <c r="B58" s="62">
        <f>SUM('Week 1'!B58,'Week 2'!B58,'Week 3'!B58,'Week 4'!B58)</f>
        <v>0</v>
      </c>
      <c r="C58" s="62">
        <f>SUM('Week 1'!C58,'Week 2'!C58,'Week 3'!C58,'Week 4'!C58)</f>
        <v>0</v>
      </c>
      <c r="D58" s="62">
        <f>SUM('Week 1'!D58,'Week 2'!D58,'Week 3'!D58,'Week 4'!D58)</f>
        <v>0</v>
      </c>
      <c r="E58" s="62">
        <f>SUM('Week 1'!E58,'Week 2'!E58,'Week 3'!E58,'Week 4'!E58)</f>
        <v>0</v>
      </c>
      <c r="F58" s="62">
        <f>SUM('Week 1'!F58,'Week 2'!F58,'Week 3'!F58,'Week 4'!F58)</f>
        <v>0</v>
      </c>
      <c r="G58" s="62">
        <f>SUM('Week 1'!G58,'Week 2'!G58,'Week 3'!G58,'Week 4'!G58)</f>
        <v>0</v>
      </c>
      <c r="H58" s="62">
        <f>SUM('Week 1'!H58,'Week 2'!H58,'Week 3'!H58,'Week 4'!H58)</f>
        <v>0</v>
      </c>
      <c r="I58" s="62">
        <f>SUM('Week 1'!I58,'Week 2'!I58,'Week 3'!I58,'Week 4'!I58)</f>
        <v>0</v>
      </c>
      <c r="J58" s="62">
        <f>SUM('Week 1'!J58,'Week 2'!J58,'Week 3'!J58,'Week 4'!J58)</f>
        <v>0</v>
      </c>
      <c r="K58" s="62">
        <f>SUM('Week 1'!K58,'Week 2'!K58,'Week 3'!K58,'Week 4'!K58)</f>
        <v>0</v>
      </c>
      <c r="M58" s="4"/>
      <c r="N58" s="4"/>
      <c r="O58" s="4"/>
      <c r="P58" s="4"/>
      <c r="Q58" s="4"/>
      <c r="R58" s="5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5" x14ac:dyDescent="0.2">
      <c r="A59" s="34" t="s">
        <v>44</v>
      </c>
      <c r="B59" s="62">
        <f>SUM('Week 1'!B59,'Week 2'!B59,'Week 3'!B59,'Week 4'!B59)</f>
        <v>0</v>
      </c>
      <c r="C59" s="62">
        <f>SUM('Week 1'!C59,'Week 2'!C59,'Week 3'!C59,'Week 4'!C59)</f>
        <v>0</v>
      </c>
      <c r="D59" s="62">
        <f>SUM('Week 1'!D59,'Week 2'!D59,'Week 3'!D59,'Week 4'!D59)</f>
        <v>0</v>
      </c>
      <c r="E59" s="62">
        <f>SUM('Week 1'!E59,'Week 2'!E59,'Week 3'!E59,'Week 4'!E59)</f>
        <v>0</v>
      </c>
      <c r="F59" s="62">
        <f>SUM('Week 1'!F59,'Week 2'!F59,'Week 3'!F59,'Week 4'!F59)</f>
        <v>0</v>
      </c>
      <c r="G59" s="62">
        <f>SUM('Week 1'!G59,'Week 2'!G59,'Week 3'!G59,'Week 4'!G59)</f>
        <v>0</v>
      </c>
      <c r="H59" s="62">
        <f>SUM('Week 1'!H59,'Week 2'!H59,'Week 3'!H59,'Week 4'!H59)</f>
        <v>0</v>
      </c>
      <c r="I59" s="62">
        <f>SUM('Week 1'!I59,'Week 2'!I59,'Week 3'!I59,'Week 4'!I59)</f>
        <v>0</v>
      </c>
      <c r="J59" s="62">
        <f>SUM('Week 1'!J59,'Week 2'!J59,'Week 3'!J59,'Week 4'!J59)</f>
        <v>0</v>
      </c>
      <c r="K59" s="62">
        <f>SUM('Week 1'!K59,'Week 2'!K59,'Week 3'!K59,'Week 4'!K59)</f>
        <v>0</v>
      </c>
      <c r="M59" s="4"/>
      <c r="N59" s="4"/>
      <c r="O59" s="4"/>
      <c r="P59" s="4"/>
      <c r="Q59" s="4"/>
      <c r="R59" s="5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5" x14ac:dyDescent="0.2">
      <c r="A60" s="34" t="s">
        <v>45</v>
      </c>
      <c r="B60" s="62">
        <f>SUM('Week 1'!B60,'Week 2'!B60,'Week 3'!B60,'Week 4'!B60)</f>
        <v>0</v>
      </c>
      <c r="C60" s="62">
        <f>SUM('Week 1'!C60,'Week 2'!C60,'Week 3'!C60,'Week 4'!C60)</f>
        <v>0</v>
      </c>
      <c r="D60" s="62">
        <f>SUM('Week 1'!D60,'Week 2'!D60,'Week 3'!D60,'Week 4'!D60)</f>
        <v>0</v>
      </c>
      <c r="E60" s="62">
        <f>SUM('Week 1'!E60,'Week 2'!E60,'Week 3'!E60,'Week 4'!E60)</f>
        <v>0</v>
      </c>
      <c r="F60" s="62">
        <f>SUM('Week 1'!F60,'Week 2'!F60,'Week 3'!F60,'Week 4'!F60)</f>
        <v>0</v>
      </c>
      <c r="G60" s="62">
        <f>SUM('Week 1'!G60,'Week 2'!G60,'Week 3'!G60,'Week 4'!G60)</f>
        <v>0</v>
      </c>
      <c r="H60" s="62">
        <f>SUM('Week 1'!H60,'Week 2'!H60,'Week 3'!H60,'Week 4'!H60)</f>
        <v>0</v>
      </c>
      <c r="I60" s="62">
        <f>SUM('Week 1'!I60,'Week 2'!I60,'Week 3'!I60,'Week 4'!I60)</f>
        <v>1</v>
      </c>
      <c r="J60" s="62">
        <f>SUM('Week 1'!J60,'Week 2'!J60,'Week 3'!J60,'Week 4'!J60)</f>
        <v>0</v>
      </c>
      <c r="K60" s="62">
        <f>SUM('Week 1'!K60,'Week 2'!K60,'Week 3'!K60,'Week 4'!K60)</f>
        <v>0</v>
      </c>
      <c r="M60" s="4"/>
      <c r="N60" s="4"/>
      <c r="O60" s="4"/>
      <c r="P60" s="4"/>
      <c r="Q60" s="4"/>
      <c r="R60" s="5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5" x14ac:dyDescent="0.2">
      <c r="A61" s="34" t="s">
        <v>46</v>
      </c>
      <c r="B61" s="62">
        <f>SUM('Week 1'!B61,'Week 2'!B61,'Week 3'!B61,'Week 4'!B61)</f>
        <v>65</v>
      </c>
      <c r="C61" s="62">
        <f>SUM('Week 1'!C61,'Week 2'!C61,'Week 3'!C61,'Week 4'!C61)</f>
        <v>4</v>
      </c>
      <c r="D61" s="62">
        <f>SUM('Week 1'!D61,'Week 2'!D61,'Week 3'!D61,'Week 4'!D61)</f>
        <v>68</v>
      </c>
      <c r="E61" s="62">
        <f>SUM('Week 1'!E61,'Week 2'!E61,'Week 3'!E61,'Week 4'!E61)</f>
        <v>1</v>
      </c>
      <c r="F61" s="62">
        <f>SUM('Week 1'!F61,'Week 2'!F61,'Week 3'!F61,'Week 4'!F61)</f>
        <v>19</v>
      </c>
      <c r="G61" s="62">
        <f>SUM('Week 1'!G61,'Week 2'!G61,'Week 3'!G61,'Week 4'!G61)</f>
        <v>163</v>
      </c>
      <c r="H61" s="62">
        <f>SUM('Week 1'!H61,'Week 2'!H61,'Week 3'!H61,'Week 4'!H61)</f>
        <v>42</v>
      </c>
      <c r="I61" s="62">
        <f>SUM('Week 1'!I61,'Week 2'!I61,'Week 3'!I61,'Week 4'!I61)</f>
        <v>268</v>
      </c>
      <c r="J61" s="62">
        <f>SUM('Week 1'!J61,'Week 2'!J61,'Week 3'!J61,'Week 4'!J61)</f>
        <v>23</v>
      </c>
      <c r="K61" s="62">
        <f>SUM('Week 1'!K61,'Week 2'!K61,'Week 3'!K61,'Week 4'!K61)</f>
        <v>47</v>
      </c>
      <c r="M61" s="4"/>
      <c r="N61" s="4"/>
      <c r="O61" s="4"/>
      <c r="P61" s="4"/>
      <c r="Q61" s="4"/>
      <c r="R61" s="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" x14ac:dyDescent="0.2">
      <c r="A62" s="34" t="s">
        <v>47</v>
      </c>
      <c r="B62" s="62">
        <f>SUM('Week 1'!B62,'Week 2'!B62,'Week 3'!B62,'Week 4'!B62)</f>
        <v>1</v>
      </c>
      <c r="C62" s="62">
        <f>SUM('Week 1'!C62,'Week 2'!C62,'Week 3'!C62,'Week 4'!C62)</f>
        <v>0</v>
      </c>
      <c r="D62" s="62">
        <f>SUM('Week 1'!D62,'Week 2'!D62,'Week 3'!D62,'Week 4'!D62)</f>
        <v>1</v>
      </c>
      <c r="E62" s="62">
        <f>SUM('Week 1'!E62,'Week 2'!E62,'Week 3'!E62,'Week 4'!E62)</f>
        <v>0</v>
      </c>
      <c r="F62" s="62">
        <f>SUM('Week 1'!F62,'Week 2'!F62,'Week 3'!F62,'Week 4'!F62)</f>
        <v>1</v>
      </c>
      <c r="G62" s="62">
        <f>SUM('Week 1'!G62,'Week 2'!G62,'Week 3'!G62,'Week 4'!G62)</f>
        <v>5</v>
      </c>
      <c r="H62" s="62">
        <f>SUM('Week 1'!H62,'Week 2'!H62,'Week 3'!H62,'Week 4'!H62)</f>
        <v>0</v>
      </c>
      <c r="I62" s="62">
        <f>SUM('Week 1'!I62,'Week 2'!I62,'Week 3'!I62,'Week 4'!I62)</f>
        <v>2</v>
      </c>
      <c r="J62" s="62">
        <f>SUM('Week 1'!J62,'Week 2'!J62,'Week 3'!J62,'Week 4'!J62)</f>
        <v>0</v>
      </c>
      <c r="K62" s="62">
        <f>SUM('Week 1'!K62,'Week 2'!K62,'Week 3'!K62,'Week 4'!K62)</f>
        <v>0</v>
      </c>
      <c r="M62" s="4"/>
      <c r="N62" s="4"/>
      <c r="O62" s="4"/>
      <c r="P62" s="4"/>
      <c r="Q62" s="4"/>
      <c r="R62" s="5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5" x14ac:dyDescent="0.2">
      <c r="A63" s="34" t="s">
        <v>48</v>
      </c>
      <c r="B63" s="62">
        <f>SUM('Week 1'!B63,'Week 2'!B63,'Week 3'!B63,'Week 4'!B63)</f>
        <v>531</v>
      </c>
      <c r="C63" s="62">
        <f>SUM('Week 1'!C63,'Week 2'!C63,'Week 3'!C63,'Week 4'!C63)</f>
        <v>26</v>
      </c>
      <c r="D63" s="62">
        <f>SUM('Week 1'!D63,'Week 2'!D63,'Week 3'!D63,'Week 4'!D63)</f>
        <v>636</v>
      </c>
      <c r="E63" s="62">
        <f>SUM('Week 1'!E63,'Week 2'!E63,'Week 3'!E63,'Week 4'!E63)</f>
        <v>0</v>
      </c>
      <c r="F63" s="62">
        <f>SUM('Week 1'!F63,'Week 2'!F63,'Week 3'!F63,'Week 4'!F63)</f>
        <v>60</v>
      </c>
      <c r="G63" s="62">
        <f>SUM('Week 1'!G63,'Week 2'!G63,'Week 3'!G63,'Week 4'!G63)</f>
        <v>639</v>
      </c>
      <c r="H63" s="62">
        <f>SUM('Week 1'!H63,'Week 2'!H63,'Week 3'!H63,'Week 4'!H63)</f>
        <v>273</v>
      </c>
      <c r="I63" s="62">
        <f>SUM('Week 1'!I63,'Week 2'!I63,'Week 3'!I63,'Week 4'!I63)</f>
        <v>829</v>
      </c>
      <c r="J63" s="62">
        <f>SUM('Week 1'!J63,'Week 2'!J63,'Week 3'!J63,'Week 4'!J63)</f>
        <v>145</v>
      </c>
      <c r="K63" s="62">
        <f>SUM('Week 1'!K63,'Week 2'!K63,'Week 3'!K63,'Week 4'!K63)</f>
        <v>0</v>
      </c>
      <c r="M63" s="4"/>
      <c r="N63" s="4"/>
      <c r="O63" s="4"/>
      <c r="P63" s="4"/>
      <c r="Q63" s="4"/>
      <c r="R63" s="5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5" x14ac:dyDescent="0.2">
      <c r="A64" s="34" t="s">
        <v>49</v>
      </c>
      <c r="B64" s="62">
        <f>SUM('Week 1'!B64,'Week 2'!B64,'Week 3'!B64,'Week 4'!B64)</f>
        <v>2007</v>
      </c>
      <c r="C64" s="62">
        <f>SUM('Week 1'!C64,'Week 2'!C64,'Week 3'!C64,'Week 4'!C64)</f>
        <v>83</v>
      </c>
      <c r="D64" s="62">
        <f>SUM('Week 1'!D64,'Week 2'!D64,'Week 3'!D64,'Week 4'!D64)</f>
        <v>1632</v>
      </c>
      <c r="E64" s="62">
        <f>SUM('Week 1'!E64,'Week 2'!E64,'Week 3'!E64,'Week 4'!E64)</f>
        <v>3</v>
      </c>
      <c r="F64" s="62">
        <f>SUM('Week 1'!F64,'Week 2'!F64,'Week 3'!F64,'Week 4'!F64)</f>
        <v>267</v>
      </c>
      <c r="G64" s="62">
        <f>SUM('Week 1'!G64,'Week 2'!G64,'Week 3'!G64,'Week 4'!G64)</f>
        <v>2273</v>
      </c>
      <c r="H64" s="62">
        <f>SUM('Week 1'!H64,'Week 2'!H64,'Week 3'!H64,'Week 4'!H64)</f>
        <v>684</v>
      </c>
      <c r="I64" s="62">
        <f>SUM('Week 1'!I64,'Week 2'!I64,'Week 3'!I64,'Week 4'!I64)</f>
        <v>2530</v>
      </c>
      <c r="J64" s="62">
        <f>SUM('Week 1'!J64,'Week 2'!J64,'Week 3'!J64,'Week 4'!J64)</f>
        <v>679</v>
      </c>
      <c r="K64" s="62">
        <f>SUM('Week 1'!K64,'Week 2'!K64,'Week 3'!K64,'Week 4'!K64)</f>
        <v>326</v>
      </c>
      <c r="M64" s="4"/>
      <c r="N64" s="4"/>
      <c r="O64" s="4"/>
      <c r="P64" s="4"/>
      <c r="Q64" s="4"/>
      <c r="R64" s="5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5" x14ac:dyDescent="0.2">
      <c r="A65" s="34" t="s">
        <v>50</v>
      </c>
      <c r="B65" s="62">
        <f>SUM('Week 1'!B65,'Week 2'!B65,'Week 3'!B65,'Week 4'!B65)</f>
        <v>121</v>
      </c>
      <c r="C65" s="62">
        <f>SUM('Week 1'!C65,'Week 2'!C65,'Week 3'!C65,'Week 4'!C65)</f>
        <v>7</v>
      </c>
      <c r="D65" s="62">
        <f>SUM('Week 1'!D65,'Week 2'!D65,'Week 3'!D65,'Week 4'!D65)</f>
        <v>146</v>
      </c>
      <c r="E65" s="62">
        <f>SUM('Week 1'!E65,'Week 2'!E65,'Week 3'!E65,'Week 4'!E65)</f>
        <v>0</v>
      </c>
      <c r="F65" s="62">
        <f>SUM('Week 1'!F65,'Week 2'!F65,'Week 3'!F65,'Week 4'!F65)</f>
        <v>19</v>
      </c>
      <c r="G65" s="62">
        <f>SUM('Week 1'!G65,'Week 2'!G65,'Week 3'!G65,'Week 4'!G65)</f>
        <v>132</v>
      </c>
      <c r="H65" s="62">
        <f>SUM('Week 1'!H65,'Week 2'!H65,'Week 3'!H65,'Week 4'!H65)</f>
        <v>34</v>
      </c>
      <c r="I65" s="62">
        <f>SUM('Week 1'!I65,'Week 2'!I65,'Week 3'!I65,'Week 4'!I65)</f>
        <v>86</v>
      </c>
      <c r="J65" s="62">
        <f>SUM('Week 1'!J65,'Week 2'!J65,'Week 3'!J65,'Week 4'!J65)</f>
        <v>12</v>
      </c>
      <c r="K65" s="62">
        <f>SUM('Week 1'!K65,'Week 2'!K65,'Week 3'!K65,'Week 4'!K65)</f>
        <v>0</v>
      </c>
      <c r="M65" s="4"/>
      <c r="N65" s="4"/>
      <c r="O65" s="4"/>
      <c r="P65" s="4"/>
      <c r="Q65" s="4"/>
      <c r="R65" s="5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ht="15" x14ac:dyDescent="0.2">
      <c r="A66" s="37" t="s">
        <v>51</v>
      </c>
      <c r="B66" s="62">
        <f>SUM('Week 1'!B66,'Week 2'!B66,'Week 3'!B66,'Week 4'!B66)</f>
        <v>51</v>
      </c>
      <c r="C66" s="62">
        <f>SUM('Week 1'!C66,'Week 2'!C66,'Week 3'!C66,'Week 4'!C66)</f>
        <v>3</v>
      </c>
      <c r="D66" s="62">
        <f>SUM('Week 1'!D66,'Week 2'!D66,'Week 3'!D66,'Week 4'!D66)</f>
        <v>42</v>
      </c>
      <c r="E66" s="62">
        <f>SUM('Week 1'!E66,'Week 2'!E66,'Week 3'!E66,'Week 4'!E66)</f>
        <v>0</v>
      </c>
      <c r="F66" s="62">
        <f>SUM('Week 1'!F66,'Week 2'!F66,'Week 3'!F66,'Week 4'!F66)</f>
        <v>7</v>
      </c>
      <c r="G66" s="62">
        <f>SUM('Week 1'!G66,'Week 2'!G66,'Week 3'!G66,'Week 4'!G66)</f>
        <v>88</v>
      </c>
      <c r="H66" s="62">
        <f>SUM('Week 1'!H66,'Week 2'!H66,'Week 3'!H66,'Week 4'!H66)</f>
        <v>20</v>
      </c>
      <c r="I66" s="62">
        <f>SUM('Week 1'!I66,'Week 2'!I66,'Week 3'!I66,'Week 4'!I66)</f>
        <v>37</v>
      </c>
      <c r="J66" s="62">
        <f>SUM('Week 1'!J66,'Week 2'!J66,'Week 3'!J66,'Week 4'!J66)</f>
        <v>7</v>
      </c>
      <c r="K66" s="62">
        <f>SUM('Week 1'!K66,'Week 2'!K66,'Week 3'!K66,'Week 4'!K66)</f>
        <v>20</v>
      </c>
      <c r="M66" s="4"/>
      <c r="N66" s="4"/>
      <c r="O66" s="4"/>
      <c r="P66" s="4"/>
      <c r="Q66" s="4"/>
      <c r="R66" s="5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5" x14ac:dyDescent="0.2">
      <c r="A67" s="34" t="s">
        <v>52</v>
      </c>
      <c r="B67" s="62">
        <f>SUM('Week 1'!B67,'Week 2'!B67,'Week 3'!B67,'Week 4'!B67)</f>
        <v>143</v>
      </c>
      <c r="C67" s="62">
        <f>SUM('Week 1'!C67,'Week 2'!C67,'Week 3'!C67,'Week 4'!C67)</f>
        <v>1</v>
      </c>
      <c r="D67" s="62">
        <f>SUM('Week 1'!D67,'Week 2'!D67,'Week 3'!D67,'Week 4'!D67)</f>
        <v>44</v>
      </c>
      <c r="E67" s="62">
        <f>SUM('Week 1'!E67,'Week 2'!E67,'Week 3'!E67,'Week 4'!E67)</f>
        <v>0</v>
      </c>
      <c r="F67" s="62">
        <f>SUM('Week 1'!F67,'Week 2'!F67,'Week 3'!F67,'Week 4'!F67)</f>
        <v>10</v>
      </c>
      <c r="G67" s="62">
        <f>SUM('Week 1'!G67,'Week 2'!G67,'Week 3'!G67,'Week 4'!G67)</f>
        <v>110</v>
      </c>
      <c r="H67" s="62">
        <f>SUM('Week 1'!H67,'Week 2'!H67,'Week 3'!H67,'Week 4'!H67)</f>
        <v>35</v>
      </c>
      <c r="I67" s="62">
        <f>SUM('Week 1'!I67,'Week 2'!I67,'Week 3'!I67,'Week 4'!I67)</f>
        <v>240</v>
      </c>
      <c r="J67" s="62">
        <f>SUM('Week 1'!J67,'Week 2'!J67,'Week 3'!J67,'Week 4'!J67)</f>
        <v>12</v>
      </c>
      <c r="K67" s="62">
        <f>SUM('Week 1'!K67,'Week 2'!K67,'Week 3'!K67,'Week 4'!K67)</f>
        <v>18</v>
      </c>
      <c r="M67" s="4"/>
      <c r="N67" s="4"/>
      <c r="O67" s="4"/>
      <c r="P67" s="4"/>
      <c r="Q67" s="4"/>
      <c r="R67" s="5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" x14ac:dyDescent="0.2">
      <c r="A68" s="34" t="s">
        <v>53</v>
      </c>
      <c r="B68" s="62">
        <f>SUM('Week 1'!B68,'Week 2'!B68,'Week 3'!B68,'Week 4'!B68)</f>
        <v>2</v>
      </c>
      <c r="C68" s="62">
        <f>SUM('Week 1'!C68,'Week 2'!C68,'Week 3'!C68,'Week 4'!C68)</f>
        <v>0</v>
      </c>
      <c r="D68" s="62">
        <f>SUM('Week 1'!D68,'Week 2'!D68,'Week 3'!D68,'Week 4'!D68)</f>
        <v>3</v>
      </c>
      <c r="E68" s="62">
        <f>SUM('Week 1'!E68,'Week 2'!E68,'Week 3'!E68,'Week 4'!E68)</f>
        <v>0</v>
      </c>
      <c r="F68" s="62">
        <f>SUM('Week 1'!F68,'Week 2'!F68,'Week 3'!F68,'Week 4'!F68)</f>
        <v>0</v>
      </c>
      <c r="G68" s="62">
        <f>SUM('Week 1'!G68,'Week 2'!G68,'Week 3'!G68,'Week 4'!G68)</f>
        <v>0</v>
      </c>
      <c r="H68" s="62">
        <f>SUM('Week 1'!H68,'Week 2'!H68,'Week 3'!H68,'Week 4'!H68)</f>
        <v>0</v>
      </c>
      <c r="I68" s="62">
        <f>SUM('Week 1'!I68,'Week 2'!I68,'Week 3'!I68,'Week 4'!I68)</f>
        <v>4</v>
      </c>
      <c r="J68" s="62">
        <f>SUM('Week 1'!J68,'Week 2'!J68,'Week 3'!J68,'Week 4'!J68)</f>
        <v>1</v>
      </c>
      <c r="K68" s="62">
        <f>SUM('Week 1'!K68,'Week 2'!K68,'Week 3'!K68,'Week 4'!K68)</f>
        <v>0</v>
      </c>
      <c r="M68" s="4"/>
      <c r="N68" s="4"/>
      <c r="O68" s="4"/>
      <c r="P68" s="4"/>
      <c r="Q68" s="4"/>
      <c r="R68" s="5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" x14ac:dyDescent="0.2">
      <c r="A69" s="34" t="s">
        <v>54</v>
      </c>
      <c r="B69" s="62">
        <f>SUM('Week 1'!B69,'Week 2'!B69,'Week 3'!B69,'Week 4'!B69)</f>
        <v>0</v>
      </c>
      <c r="C69" s="62">
        <f>SUM('Week 1'!C69,'Week 2'!C69,'Week 3'!C69,'Week 4'!C69)</f>
        <v>0</v>
      </c>
      <c r="D69" s="62">
        <f>SUM('Week 1'!D69,'Week 2'!D69,'Week 3'!D69,'Week 4'!D69)</f>
        <v>0</v>
      </c>
      <c r="E69" s="62">
        <f>SUM('Week 1'!E69,'Week 2'!E69,'Week 3'!E69,'Week 4'!E69)</f>
        <v>0</v>
      </c>
      <c r="F69" s="62">
        <f>SUM('Week 1'!F69,'Week 2'!F69,'Week 3'!F69,'Week 4'!F69)</f>
        <v>0</v>
      </c>
      <c r="G69" s="62">
        <f>SUM('Week 1'!G69,'Week 2'!G69,'Week 3'!G69,'Week 4'!G69)</f>
        <v>0</v>
      </c>
      <c r="H69" s="62">
        <f>SUM('Week 1'!H69,'Week 2'!H69,'Week 3'!H69,'Week 4'!H69)</f>
        <v>0</v>
      </c>
      <c r="I69" s="62">
        <f>SUM('Week 1'!I69,'Week 2'!I69,'Week 3'!I69,'Week 4'!I69)</f>
        <v>0</v>
      </c>
      <c r="J69" s="62">
        <f>SUM('Week 1'!J69,'Week 2'!J69,'Week 3'!J69,'Week 4'!J69)</f>
        <v>0</v>
      </c>
      <c r="K69" s="62">
        <f>SUM('Week 1'!K69,'Week 2'!K69,'Week 3'!K69,'Week 4'!K69)</f>
        <v>0</v>
      </c>
      <c r="M69" s="4"/>
      <c r="N69" s="4"/>
      <c r="O69" s="4"/>
      <c r="P69" s="4"/>
      <c r="Q69" s="4"/>
      <c r="R69" s="5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" x14ac:dyDescent="0.2">
      <c r="A70" s="37" t="s">
        <v>55</v>
      </c>
      <c r="B70" s="62">
        <f>SUM('Week 1'!B70,'Week 2'!B70,'Week 3'!B70,'Week 4'!B70)</f>
        <v>0</v>
      </c>
      <c r="C70" s="62">
        <f>SUM('Week 1'!C70,'Week 2'!C70,'Week 3'!C70,'Week 4'!C70)</f>
        <v>0</v>
      </c>
      <c r="D70" s="62">
        <f>SUM('Week 1'!D70,'Week 2'!D70,'Week 3'!D70,'Week 4'!D70)</f>
        <v>1</v>
      </c>
      <c r="E70" s="62">
        <f>SUM('Week 1'!E70,'Week 2'!E70,'Week 3'!E70,'Week 4'!E70)</f>
        <v>0</v>
      </c>
      <c r="F70" s="62">
        <f>SUM('Week 1'!F70,'Week 2'!F70,'Week 3'!F70,'Week 4'!F70)</f>
        <v>0</v>
      </c>
      <c r="G70" s="62">
        <f>SUM('Week 1'!G70,'Week 2'!G70,'Week 3'!G70,'Week 4'!G70)</f>
        <v>1</v>
      </c>
      <c r="H70" s="62">
        <f>SUM('Week 1'!H70,'Week 2'!H70,'Week 3'!H70,'Week 4'!H70)</f>
        <v>1</v>
      </c>
      <c r="I70" s="62">
        <f>SUM('Week 1'!I70,'Week 2'!I70,'Week 3'!I70,'Week 4'!I70)</f>
        <v>0</v>
      </c>
      <c r="J70" s="62">
        <f>SUM('Week 1'!J70,'Week 2'!J70,'Week 3'!J70,'Week 4'!J70)</f>
        <v>0</v>
      </c>
      <c r="K70" s="62">
        <f>SUM('Week 1'!K70,'Week 2'!K70,'Week 3'!K70,'Week 4'!K70)</f>
        <v>0</v>
      </c>
      <c r="M70" s="4"/>
      <c r="N70" s="4"/>
      <c r="O70" s="4"/>
      <c r="P70" s="4"/>
      <c r="Q70" s="4"/>
      <c r="R70" s="5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" x14ac:dyDescent="0.2">
      <c r="A71" s="38" t="s">
        <v>56</v>
      </c>
      <c r="B71" s="62">
        <f>SUM('Week 1'!B71,'Week 2'!B71,'Week 3'!B71,'Week 4'!B71)</f>
        <v>37</v>
      </c>
      <c r="C71" s="62">
        <f>SUM('Week 1'!C71,'Week 2'!C71,'Week 3'!C71,'Week 4'!C71)</f>
        <v>3</v>
      </c>
      <c r="D71" s="62">
        <f>SUM('Week 1'!D71,'Week 2'!D71,'Week 3'!D71,'Week 4'!D71)</f>
        <v>2</v>
      </c>
      <c r="E71" s="62">
        <f>SUM('Week 1'!E71,'Week 2'!E71,'Week 3'!E71,'Week 4'!E71)</f>
        <v>0</v>
      </c>
      <c r="F71" s="62">
        <f>SUM('Week 1'!F71,'Week 2'!F71,'Week 3'!F71,'Week 4'!F71)</f>
        <v>0</v>
      </c>
      <c r="G71" s="62">
        <f>SUM('Week 1'!G71,'Week 2'!G71,'Week 3'!G71,'Week 4'!G71)</f>
        <v>5</v>
      </c>
      <c r="H71" s="62">
        <f>SUM('Week 1'!H71,'Week 2'!H71,'Week 3'!H71,'Week 4'!H71)</f>
        <v>1</v>
      </c>
      <c r="I71" s="62">
        <f>SUM('Week 1'!I71,'Week 2'!I71,'Week 3'!I71,'Week 4'!I71)</f>
        <v>1</v>
      </c>
      <c r="J71" s="62">
        <f>SUM('Week 1'!J71,'Week 2'!J71,'Week 3'!J71,'Week 4'!J71)</f>
        <v>2</v>
      </c>
      <c r="K71" s="62">
        <f>SUM('Week 1'!K71,'Week 2'!K71,'Week 3'!K71,'Week 4'!K71)</f>
        <v>0</v>
      </c>
      <c r="M71" s="4"/>
      <c r="N71" s="4"/>
      <c r="O71" s="4"/>
      <c r="P71" s="4"/>
      <c r="Q71" s="4"/>
      <c r="R71" s="5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" x14ac:dyDescent="0.2">
      <c r="A73" s="221" t="s">
        <v>57</v>
      </c>
      <c r="B73" s="230" t="s">
        <v>2</v>
      </c>
      <c r="C73" s="231"/>
      <c r="D73" s="231"/>
      <c r="E73" s="231"/>
      <c r="F73" s="231"/>
      <c r="G73" s="231"/>
      <c r="H73" s="231"/>
      <c r="I73" s="231"/>
      <c r="J73" s="231"/>
      <c r="K73" s="232"/>
      <c r="L73" s="64"/>
      <c r="M73" s="4"/>
      <c r="N73" s="4"/>
      <c r="O73" s="4"/>
      <c r="P73" s="4"/>
      <c r="Q73" s="4"/>
      <c r="R73" s="5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30" x14ac:dyDescent="0.2">
      <c r="A74" s="222"/>
      <c r="B74" s="129" t="s">
        <v>5</v>
      </c>
      <c r="C74" s="130" t="s">
        <v>6</v>
      </c>
      <c r="D74" s="130" t="s">
        <v>7</v>
      </c>
      <c r="E74" s="131" t="s">
        <v>8</v>
      </c>
      <c r="F74" s="132" t="s">
        <v>9</v>
      </c>
      <c r="G74" s="132" t="s">
        <v>10</v>
      </c>
      <c r="H74" s="133" t="s">
        <v>11</v>
      </c>
      <c r="I74" s="133" t="s">
        <v>12</v>
      </c>
      <c r="J74" s="134" t="s">
        <v>13</v>
      </c>
      <c r="K74" s="135" t="s">
        <v>14</v>
      </c>
      <c r="M74" s="4"/>
      <c r="N74" s="4"/>
      <c r="O74" s="4"/>
      <c r="P74" s="4"/>
      <c r="Q74" s="4"/>
      <c r="R74" s="5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" x14ac:dyDescent="0.2">
      <c r="A75" s="37" t="s">
        <v>58</v>
      </c>
      <c r="B75" s="53">
        <f>SUM('Week 1'!B75,'Week 2'!B75,'Week 3'!B75,'Week 4'!B75)</f>
        <v>0</v>
      </c>
      <c r="C75" s="53">
        <f>SUM('Week 1'!C75,'Week 2'!C75,'Week 3'!C75,'Week 4'!C75)</f>
        <v>0</v>
      </c>
      <c r="D75" s="53">
        <f>SUM('Week 1'!D75,'Week 2'!D75,'Week 3'!D75,'Week 4'!D75)</f>
        <v>0</v>
      </c>
      <c r="E75" s="53">
        <f>SUM('Week 1'!E75,'Week 2'!E75,'Week 3'!E75,'Week 4'!E75)</f>
        <v>0</v>
      </c>
      <c r="F75" s="53">
        <f>SUM('Week 1'!F75,'Week 2'!F75,'Week 3'!F75,'Week 4'!F75)</f>
        <v>0</v>
      </c>
      <c r="G75" s="53">
        <f>SUM('Week 1'!G75,'Week 2'!G75,'Week 3'!G75,'Week 4'!G75)</f>
        <v>0</v>
      </c>
      <c r="H75" s="53">
        <f>SUM('Week 1'!H75,'Week 2'!H75,'Week 3'!H75,'Week 4'!H75)</f>
        <v>0</v>
      </c>
      <c r="I75" s="53">
        <f>SUM('Week 1'!I75,'Week 2'!I75,'Week 3'!I75,'Week 4'!I75)</f>
        <v>0</v>
      </c>
      <c r="J75" s="53">
        <f>SUM('Week 1'!J75,'Week 2'!J75,'Week 3'!J75,'Week 4'!J75)</f>
        <v>0</v>
      </c>
      <c r="K75" s="53">
        <f>SUM('Week 1'!K75,'Week 2'!K75,'Week 3'!K75,'Week 4'!K75)</f>
        <v>0</v>
      </c>
      <c r="M75" s="4"/>
      <c r="N75" s="4"/>
      <c r="O75" s="4"/>
      <c r="P75" s="4"/>
      <c r="Q75" s="4"/>
      <c r="R75" s="5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" x14ac:dyDescent="0.2">
      <c r="A76" s="37" t="s">
        <v>59</v>
      </c>
      <c r="B76" s="53">
        <f>SUM('Week 1'!B76,'Week 2'!B76,'Week 3'!B76,'Week 4'!B76)</f>
        <v>0</v>
      </c>
      <c r="C76" s="53">
        <f>SUM('Week 1'!C76,'Week 2'!C76,'Week 3'!C76,'Week 4'!C76)</f>
        <v>0</v>
      </c>
      <c r="D76" s="53">
        <f>SUM('Week 1'!D76,'Week 2'!D76,'Week 3'!D76,'Week 4'!D76)</f>
        <v>0</v>
      </c>
      <c r="E76" s="53">
        <f>SUM('Week 1'!E76,'Week 2'!E76,'Week 3'!E76,'Week 4'!E76)</f>
        <v>0</v>
      </c>
      <c r="F76" s="53">
        <f>SUM('Week 1'!F76,'Week 2'!F76,'Week 3'!F76,'Week 4'!F76)</f>
        <v>0</v>
      </c>
      <c r="G76" s="53">
        <f>SUM('Week 1'!G76,'Week 2'!G76,'Week 3'!G76,'Week 4'!G76)</f>
        <v>0</v>
      </c>
      <c r="H76" s="53">
        <f>SUM('Week 1'!H76,'Week 2'!H76,'Week 3'!H76,'Week 4'!H76)</f>
        <v>0</v>
      </c>
      <c r="I76" s="53">
        <f>SUM('Week 1'!I76,'Week 2'!I76,'Week 3'!I76,'Week 4'!I76)</f>
        <v>0</v>
      </c>
      <c r="J76" s="53">
        <f>SUM('Week 1'!J76,'Week 2'!J76,'Week 3'!J76,'Week 4'!J76)</f>
        <v>0</v>
      </c>
      <c r="K76" s="53">
        <f>SUM('Week 1'!K76,'Week 2'!K76,'Week 3'!K76,'Week 4'!K76)</f>
        <v>0</v>
      </c>
      <c r="M76" s="4"/>
      <c r="N76" s="4"/>
      <c r="O76" s="4"/>
      <c r="P76" s="4"/>
      <c r="Q76" s="4"/>
      <c r="R76" s="5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" x14ac:dyDescent="0.2">
      <c r="A77" s="37" t="s">
        <v>60</v>
      </c>
      <c r="B77" s="53">
        <f>SUM('Week 1'!B77,'Week 2'!B77,'Week 3'!B77,'Week 4'!B77)</f>
        <v>0</v>
      </c>
      <c r="C77" s="53">
        <f>SUM('Week 1'!C77,'Week 2'!C77,'Week 3'!C77,'Week 4'!C77)</f>
        <v>0</v>
      </c>
      <c r="D77" s="53">
        <f>SUM('Week 1'!D77,'Week 2'!D77,'Week 3'!D77,'Week 4'!D77)</f>
        <v>1</v>
      </c>
      <c r="E77" s="53">
        <f>SUM('Week 1'!E77,'Week 2'!E77,'Week 3'!E77,'Week 4'!E77)</f>
        <v>0</v>
      </c>
      <c r="F77" s="53">
        <f>SUM('Week 1'!F77,'Week 2'!F77,'Week 3'!F77,'Week 4'!F77)</f>
        <v>0</v>
      </c>
      <c r="G77" s="53">
        <f>SUM('Week 1'!G77,'Week 2'!G77,'Week 3'!G77,'Week 4'!G77)</f>
        <v>0</v>
      </c>
      <c r="H77" s="53">
        <f>SUM('Week 1'!H77,'Week 2'!H77,'Week 3'!H77,'Week 4'!H77)</f>
        <v>0</v>
      </c>
      <c r="I77" s="53">
        <f>SUM('Week 1'!I77,'Week 2'!I77,'Week 3'!I77,'Week 4'!I77)</f>
        <v>0</v>
      </c>
      <c r="J77" s="53">
        <f>SUM('Week 1'!J77,'Week 2'!J77,'Week 3'!J77,'Week 4'!J77)</f>
        <v>0</v>
      </c>
      <c r="K77" s="53">
        <f>SUM('Week 1'!K77,'Week 2'!K77,'Week 3'!K77,'Week 4'!K77)</f>
        <v>0</v>
      </c>
      <c r="M77" s="4"/>
      <c r="N77" s="4"/>
      <c r="O77" s="4"/>
      <c r="P77" s="4"/>
      <c r="Q77" s="4"/>
      <c r="R77" s="5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" x14ac:dyDescent="0.2">
      <c r="A78" s="37" t="s">
        <v>61</v>
      </c>
      <c r="B78" s="53">
        <f>SUM('Week 1'!B78,'Week 2'!B78,'Week 3'!B78,'Week 4'!B78)</f>
        <v>0</v>
      </c>
      <c r="C78" s="53">
        <f>SUM('Week 1'!C78,'Week 2'!C78,'Week 3'!C78,'Week 4'!C78)</f>
        <v>0</v>
      </c>
      <c r="D78" s="53">
        <f>SUM('Week 1'!D78,'Week 2'!D78,'Week 3'!D78,'Week 4'!D78)</f>
        <v>0</v>
      </c>
      <c r="E78" s="53">
        <f>SUM('Week 1'!E78,'Week 2'!E78,'Week 3'!E78,'Week 4'!E78)</f>
        <v>0</v>
      </c>
      <c r="F78" s="53">
        <f>SUM('Week 1'!F78,'Week 2'!F78,'Week 3'!F78,'Week 4'!F78)</f>
        <v>0</v>
      </c>
      <c r="G78" s="53">
        <f>SUM('Week 1'!G78,'Week 2'!G78,'Week 3'!G78,'Week 4'!G78)</f>
        <v>0</v>
      </c>
      <c r="H78" s="53">
        <f>SUM('Week 1'!H78,'Week 2'!H78,'Week 3'!H78,'Week 4'!H78)</f>
        <v>0</v>
      </c>
      <c r="I78" s="53">
        <f>SUM('Week 1'!I78,'Week 2'!I78,'Week 3'!I78,'Week 4'!I78)</f>
        <v>0</v>
      </c>
      <c r="J78" s="53">
        <f>SUM('Week 1'!J78,'Week 2'!J78,'Week 3'!J78,'Week 4'!J78)</f>
        <v>0</v>
      </c>
      <c r="K78" s="53">
        <f>SUM('Week 1'!K78,'Week 2'!K78,'Week 3'!K78,'Week 4'!K78)</f>
        <v>0</v>
      </c>
      <c r="M78" s="4"/>
      <c r="N78" s="4"/>
      <c r="O78" s="4"/>
      <c r="P78" s="4"/>
      <c r="Q78" s="4"/>
      <c r="R78" s="5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" x14ac:dyDescent="0.2">
      <c r="A79" s="37" t="s">
        <v>62</v>
      </c>
      <c r="B79" s="53">
        <f>SUM('Week 1'!B79,'Week 2'!B79,'Week 3'!B79,'Week 4'!B79)</f>
        <v>0</v>
      </c>
      <c r="C79" s="53">
        <f>SUM('Week 1'!C79,'Week 2'!C79,'Week 3'!C79,'Week 4'!C79)</f>
        <v>0</v>
      </c>
      <c r="D79" s="53">
        <f>SUM('Week 1'!D79,'Week 2'!D79,'Week 3'!D79,'Week 4'!D79)</f>
        <v>0</v>
      </c>
      <c r="E79" s="53">
        <f>SUM('Week 1'!E79,'Week 2'!E79,'Week 3'!E79,'Week 4'!E79)</f>
        <v>0</v>
      </c>
      <c r="F79" s="53">
        <f>SUM('Week 1'!F79,'Week 2'!F79,'Week 3'!F79,'Week 4'!F79)</f>
        <v>0</v>
      </c>
      <c r="G79" s="53">
        <f>SUM('Week 1'!G79,'Week 2'!G79,'Week 3'!G79,'Week 4'!G79)</f>
        <v>0</v>
      </c>
      <c r="H79" s="53">
        <f>SUM('Week 1'!H79,'Week 2'!H79,'Week 3'!H79,'Week 4'!H79)</f>
        <v>0</v>
      </c>
      <c r="I79" s="53">
        <f>SUM('Week 1'!I79,'Week 2'!I79,'Week 3'!I79,'Week 4'!I79)</f>
        <v>0</v>
      </c>
      <c r="J79" s="53">
        <f>SUM('Week 1'!J79,'Week 2'!J79,'Week 3'!J79,'Week 4'!J79)</f>
        <v>0</v>
      </c>
      <c r="K79" s="53">
        <f>SUM('Week 1'!K79,'Week 2'!K79,'Week 3'!K79,'Week 4'!K79)</f>
        <v>0</v>
      </c>
      <c r="M79" s="4"/>
      <c r="N79" s="4"/>
      <c r="O79" s="4"/>
      <c r="P79" s="4"/>
      <c r="Q79" s="4"/>
      <c r="R79" s="5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" x14ac:dyDescent="0.2">
      <c r="A80" s="37" t="s">
        <v>63</v>
      </c>
      <c r="B80" s="53">
        <f>SUM('Week 1'!B80,'Week 2'!B80,'Week 3'!B80,'Week 4'!B80)</f>
        <v>0</v>
      </c>
      <c r="C80" s="53">
        <f>SUM('Week 1'!C80,'Week 2'!C80,'Week 3'!C80,'Week 4'!C80)</f>
        <v>0</v>
      </c>
      <c r="D80" s="53">
        <f>SUM('Week 1'!D80,'Week 2'!D80,'Week 3'!D80,'Week 4'!D80)</f>
        <v>0</v>
      </c>
      <c r="E80" s="53">
        <f>SUM('Week 1'!E80,'Week 2'!E80,'Week 3'!E80,'Week 4'!E80)</f>
        <v>0</v>
      </c>
      <c r="F80" s="53">
        <f>SUM('Week 1'!F80,'Week 2'!F80,'Week 3'!F80,'Week 4'!F80)</f>
        <v>0</v>
      </c>
      <c r="G80" s="53">
        <f>SUM('Week 1'!G80,'Week 2'!G80,'Week 3'!G80,'Week 4'!G80)</f>
        <v>0</v>
      </c>
      <c r="H80" s="53">
        <f>SUM('Week 1'!H80,'Week 2'!H80,'Week 3'!H80,'Week 4'!H80)</f>
        <v>0</v>
      </c>
      <c r="I80" s="53">
        <f>SUM('Week 1'!I80,'Week 2'!I80,'Week 3'!I80,'Week 4'!I80)</f>
        <v>0</v>
      </c>
      <c r="J80" s="53">
        <f>SUM('Week 1'!J80,'Week 2'!J80,'Week 3'!J80,'Week 4'!J80)</f>
        <v>0</v>
      </c>
      <c r="K80" s="53">
        <f>SUM('Week 1'!K80,'Week 2'!K80,'Week 3'!K80,'Week 4'!K80)</f>
        <v>0</v>
      </c>
      <c r="M80" s="4"/>
      <c r="N80" s="4"/>
      <c r="O80" s="4"/>
      <c r="P80" s="4"/>
      <c r="Q80" s="4"/>
      <c r="R80" s="5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" x14ac:dyDescent="0.2">
      <c r="A81" s="37" t="s">
        <v>64</v>
      </c>
      <c r="B81" s="53">
        <f>SUM('Week 1'!B81,'Week 2'!B81,'Week 3'!B81,'Week 4'!B81)</f>
        <v>0</v>
      </c>
      <c r="C81" s="53">
        <f>SUM('Week 1'!C81,'Week 2'!C81,'Week 3'!C81,'Week 4'!C81)</f>
        <v>0</v>
      </c>
      <c r="D81" s="53">
        <f>SUM('Week 1'!D81,'Week 2'!D81,'Week 3'!D81,'Week 4'!D81)</f>
        <v>0</v>
      </c>
      <c r="E81" s="53">
        <f>SUM('Week 1'!E81,'Week 2'!E81,'Week 3'!E81,'Week 4'!E81)</f>
        <v>0</v>
      </c>
      <c r="F81" s="53">
        <f>SUM('Week 1'!F81,'Week 2'!F81,'Week 3'!F81,'Week 4'!F81)</f>
        <v>0</v>
      </c>
      <c r="G81" s="53">
        <f>SUM('Week 1'!G81,'Week 2'!G81,'Week 3'!G81,'Week 4'!G81)</f>
        <v>0</v>
      </c>
      <c r="H81" s="53">
        <f>SUM('Week 1'!H81,'Week 2'!H81,'Week 3'!H81,'Week 4'!H81)</f>
        <v>0</v>
      </c>
      <c r="I81" s="53">
        <f>SUM('Week 1'!I81,'Week 2'!I81,'Week 3'!I81,'Week 4'!I81)</f>
        <v>1</v>
      </c>
      <c r="J81" s="53">
        <f>SUM('Week 1'!J81,'Week 2'!J81,'Week 3'!J81,'Week 4'!J81)</f>
        <v>0</v>
      </c>
      <c r="K81" s="53">
        <f>SUM('Week 1'!K81,'Week 2'!K81,'Week 3'!K81,'Week 4'!K81)</f>
        <v>0</v>
      </c>
      <c r="M81" s="4"/>
      <c r="N81" s="4"/>
      <c r="O81" s="4"/>
      <c r="P81" s="4"/>
      <c r="Q81" s="4"/>
      <c r="R81" s="5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" x14ac:dyDescent="0.2">
      <c r="A82" s="37" t="s">
        <v>382</v>
      </c>
      <c r="B82" s="53">
        <f>SUM('Week 1'!B82,'Week 2'!B82,'Week 3'!B82,'Week 4'!B82)</f>
        <v>0</v>
      </c>
      <c r="C82" s="53">
        <f>SUM('Week 1'!C82,'Week 2'!C82,'Week 3'!C82,'Week 4'!C82)</f>
        <v>0</v>
      </c>
      <c r="D82" s="53">
        <f>SUM('Week 1'!D82,'Week 2'!D82,'Week 3'!D82,'Week 4'!D82)</f>
        <v>0</v>
      </c>
      <c r="E82" s="53">
        <f>SUM('Week 1'!E82,'Week 2'!E82,'Week 3'!E82,'Week 4'!E82)</f>
        <v>0</v>
      </c>
      <c r="F82" s="53">
        <f>SUM('Week 1'!F82,'Week 2'!F82,'Week 3'!F82,'Week 4'!F82)</f>
        <v>0</v>
      </c>
      <c r="G82" s="53">
        <f>SUM('Week 1'!G82,'Week 2'!G82,'Week 3'!G82,'Week 4'!G82)</f>
        <v>0</v>
      </c>
      <c r="H82" s="53">
        <f>SUM('Week 1'!H82,'Week 2'!H82,'Week 3'!H82,'Week 4'!H82)</f>
        <v>0</v>
      </c>
      <c r="I82" s="53">
        <f>SUM('Week 1'!I82,'Week 2'!I82,'Week 3'!I82,'Week 4'!I82)</f>
        <v>0</v>
      </c>
      <c r="J82" s="53">
        <f>SUM('Week 1'!J82,'Week 2'!J82,'Week 3'!J82,'Week 4'!J82)</f>
        <v>0</v>
      </c>
      <c r="K82" s="53">
        <f>SUM('Week 1'!K82,'Week 2'!K82,'Week 3'!K82,'Week 4'!K82)</f>
        <v>0</v>
      </c>
      <c r="M82" s="4"/>
      <c r="N82" s="4"/>
      <c r="O82" s="4"/>
      <c r="P82" s="4"/>
      <c r="Q82" s="4"/>
      <c r="R82" s="5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" x14ac:dyDescent="0.2">
      <c r="A83" s="40" t="s">
        <v>383</v>
      </c>
      <c r="B83" s="53">
        <f>SUM('Week 1'!B83,'Week 2'!B83,'Week 3'!B83,'Week 4'!B83)</f>
        <v>0</v>
      </c>
      <c r="C83" s="53">
        <f>SUM('Week 1'!C83,'Week 2'!C83,'Week 3'!C83,'Week 4'!C83)</f>
        <v>0</v>
      </c>
      <c r="D83" s="53">
        <f>SUM('Week 1'!D83,'Week 2'!D83,'Week 3'!D83,'Week 4'!D83)</f>
        <v>0</v>
      </c>
      <c r="E83" s="53">
        <f>SUM('Week 1'!E83,'Week 2'!E83,'Week 3'!E83,'Week 4'!E83)</f>
        <v>0</v>
      </c>
      <c r="F83" s="53">
        <f>SUM('Week 1'!F83,'Week 2'!F83,'Week 3'!F83,'Week 4'!F83)</f>
        <v>0</v>
      </c>
      <c r="G83" s="53">
        <f>SUM('Week 1'!G83,'Week 2'!G83,'Week 3'!G83,'Week 4'!G83)</f>
        <v>0</v>
      </c>
      <c r="H83" s="53">
        <f>SUM('Week 1'!H83,'Week 2'!H83,'Week 3'!H83,'Week 4'!H83)</f>
        <v>0</v>
      </c>
      <c r="I83" s="53">
        <f>SUM('Week 1'!I83,'Week 2'!I83,'Week 3'!I83,'Week 4'!I83)</f>
        <v>0</v>
      </c>
      <c r="J83" s="53">
        <f>SUM('Week 1'!J83,'Week 2'!J83,'Week 3'!J83,'Week 4'!J83)</f>
        <v>0</v>
      </c>
      <c r="K83" s="53">
        <f>SUM('Week 1'!K83,'Week 2'!K83,'Week 3'!K83,'Week 4'!K83)</f>
        <v>0</v>
      </c>
      <c r="M83" s="4"/>
      <c r="N83" s="4"/>
      <c r="O83" s="4"/>
      <c r="P83" s="4"/>
      <c r="Q83" s="4"/>
      <c r="R83" s="5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" x14ac:dyDescent="0.2">
      <c r="A84" s="40" t="s">
        <v>384</v>
      </c>
      <c r="B84" s="53">
        <f>SUM('Week 1'!B84,'Week 2'!B84,'Week 3'!B84,'Week 4'!B84)</f>
        <v>0</v>
      </c>
      <c r="C84" s="53">
        <f>SUM('Week 1'!C84,'Week 2'!C84,'Week 3'!C84,'Week 4'!C84)</f>
        <v>0</v>
      </c>
      <c r="D84" s="53">
        <f>SUM('Week 1'!D84,'Week 2'!D84,'Week 3'!D84,'Week 4'!D84)</f>
        <v>0</v>
      </c>
      <c r="E84" s="53">
        <f>SUM('Week 1'!E84,'Week 2'!E84,'Week 3'!E84,'Week 4'!E84)</f>
        <v>0</v>
      </c>
      <c r="F84" s="53">
        <f>SUM('Week 1'!F84,'Week 2'!F84,'Week 3'!F84,'Week 4'!F84)</f>
        <v>0</v>
      </c>
      <c r="G84" s="53">
        <f>SUM('Week 1'!G84,'Week 2'!G84,'Week 3'!G84,'Week 4'!G84)</f>
        <v>0</v>
      </c>
      <c r="H84" s="53">
        <f>SUM('Week 1'!H84,'Week 2'!H84,'Week 3'!H84,'Week 4'!H84)</f>
        <v>0</v>
      </c>
      <c r="I84" s="53">
        <f>SUM('Week 1'!I84,'Week 2'!I84,'Week 3'!I84,'Week 4'!I84)</f>
        <v>0</v>
      </c>
      <c r="J84" s="53">
        <f>SUM('Week 1'!J84,'Week 2'!J84,'Week 3'!J84,'Week 4'!J84)</f>
        <v>0</v>
      </c>
      <c r="K84" s="53">
        <f>SUM('Week 1'!K84,'Week 2'!K84,'Week 3'!K84,'Week 4'!K84)</f>
        <v>0</v>
      </c>
      <c r="M84" s="4"/>
      <c r="N84" s="4"/>
      <c r="O84" s="4"/>
      <c r="P84" s="4"/>
      <c r="Q84" s="4"/>
      <c r="R84" s="5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" x14ac:dyDescent="0.2">
      <c r="A85" s="40" t="s">
        <v>385</v>
      </c>
      <c r="B85" s="53">
        <f>SUM('Week 1'!B85,'Week 2'!B85,'Week 3'!B85,'Week 4'!B85)</f>
        <v>0</v>
      </c>
      <c r="C85" s="53">
        <f>SUM('Week 1'!C85,'Week 2'!C85,'Week 3'!C85,'Week 4'!C85)</f>
        <v>0</v>
      </c>
      <c r="D85" s="53">
        <f>SUM('Week 1'!D85,'Week 2'!D85,'Week 3'!D85,'Week 4'!D85)</f>
        <v>0</v>
      </c>
      <c r="E85" s="53">
        <f>SUM('Week 1'!E85,'Week 2'!E85,'Week 3'!E85,'Week 4'!E85)</f>
        <v>0</v>
      </c>
      <c r="F85" s="53">
        <f>SUM('Week 1'!F85,'Week 2'!F85,'Week 3'!F85,'Week 4'!F85)</f>
        <v>0</v>
      </c>
      <c r="G85" s="53">
        <f>SUM('Week 1'!G85,'Week 2'!G85,'Week 3'!G85,'Week 4'!G85)</f>
        <v>0</v>
      </c>
      <c r="H85" s="53">
        <f>SUM('Week 1'!H85,'Week 2'!H85,'Week 3'!H85,'Week 4'!H85)</f>
        <v>0</v>
      </c>
      <c r="I85" s="53">
        <f>SUM('Week 1'!I85,'Week 2'!I85,'Week 3'!I85,'Week 4'!I85)</f>
        <v>0</v>
      </c>
      <c r="J85" s="53">
        <f>SUM('Week 1'!J85,'Week 2'!J85,'Week 3'!J85,'Week 4'!J85)</f>
        <v>0</v>
      </c>
      <c r="K85" s="53">
        <f>SUM('Week 1'!K85,'Week 2'!K85,'Week 3'!K85,'Week 4'!K85)</f>
        <v>0</v>
      </c>
      <c r="M85" s="4"/>
      <c r="N85" s="4"/>
      <c r="O85" s="4"/>
      <c r="P85" s="4"/>
      <c r="Q85" s="4"/>
      <c r="R85" s="5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" x14ac:dyDescent="0.2">
      <c r="A86" s="40" t="s">
        <v>386</v>
      </c>
      <c r="B86" s="53">
        <f>SUM('Week 1'!B86,'Week 2'!B86,'Week 3'!B86,'Week 4'!B86)</f>
        <v>0</v>
      </c>
      <c r="C86" s="53">
        <f>SUM('Week 1'!C86,'Week 2'!C86,'Week 3'!C86,'Week 4'!C86)</f>
        <v>0</v>
      </c>
      <c r="D86" s="53">
        <f>SUM('Week 1'!D86,'Week 2'!D86,'Week 3'!D86,'Week 4'!D86)</f>
        <v>0</v>
      </c>
      <c r="E86" s="53">
        <f>SUM('Week 1'!E86,'Week 2'!E86,'Week 3'!E86,'Week 4'!E86)</f>
        <v>0</v>
      </c>
      <c r="F86" s="53">
        <f>SUM('Week 1'!F86,'Week 2'!F86,'Week 3'!F86,'Week 4'!F86)</f>
        <v>0</v>
      </c>
      <c r="G86" s="53">
        <f>SUM('Week 1'!G86,'Week 2'!G86,'Week 3'!G86,'Week 4'!G86)</f>
        <v>0</v>
      </c>
      <c r="H86" s="53">
        <f>SUM('Week 1'!H86,'Week 2'!H86,'Week 3'!H86,'Week 4'!H86)</f>
        <v>0</v>
      </c>
      <c r="I86" s="53">
        <f>SUM('Week 1'!I86,'Week 2'!I86,'Week 3'!I86,'Week 4'!I86)</f>
        <v>0</v>
      </c>
      <c r="J86" s="53">
        <f>SUM('Week 1'!J86,'Week 2'!J86,'Week 3'!J86,'Week 4'!J86)</f>
        <v>0</v>
      </c>
      <c r="K86" s="53">
        <f>SUM('Week 1'!K86,'Week 2'!K86,'Week 3'!K86,'Week 4'!K86)</f>
        <v>0</v>
      </c>
      <c r="M86" s="4"/>
      <c r="N86" s="4"/>
      <c r="O86" s="4"/>
      <c r="P86" s="4"/>
      <c r="Q86" s="4"/>
      <c r="R86" s="5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" x14ac:dyDescent="0.2">
      <c r="A87" s="37" t="s">
        <v>387</v>
      </c>
      <c r="B87" s="53">
        <f>SUM('Week 1'!B87,'Week 2'!B87,'Week 3'!B87,'Week 4'!B87)</f>
        <v>0</v>
      </c>
      <c r="C87" s="53">
        <f>SUM('Week 1'!C87,'Week 2'!C87,'Week 3'!C87,'Week 4'!C87)</f>
        <v>0</v>
      </c>
      <c r="D87" s="53">
        <f>SUM('Week 1'!D87,'Week 2'!D87,'Week 3'!D87,'Week 4'!D87)</f>
        <v>0</v>
      </c>
      <c r="E87" s="53">
        <f>SUM('Week 1'!E87,'Week 2'!E87,'Week 3'!E87,'Week 4'!E87)</f>
        <v>0</v>
      </c>
      <c r="F87" s="53">
        <f>SUM('Week 1'!F87,'Week 2'!F87,'Week 3'!F87,'Week 4'!F87)</f>
        <v>0</v>
      </c>
      <c r="G87" s="53">
        <f>SUM('Week 1'!G87,'Week 2'!G87,'Week 3'!G87,'Week 4'!G87)</f>
        <v>0</v>
      </c>
      <c r="H87" s="53">
        <f>SUM('Week 1'!H87,'Week 2'!H87,'Week 3'!H87,'Week 4'!H87)</f>
        <v>0</v>
      </c>
      <c r="I87" s="53">
        <f>SUM('Week 1'!I87,'Week 2'!I87,'Week 3'!I87,'Week 4'!I87)</f>
        <v>0</v>
      </c>
      <c r="J87" s="53">
        <f>SUM('Week 1'!J87,'Week 2'!J87,'Week 3'!J87,'Week 4'!J87)</f>
        <v>0</v>
      </c>
      <c r="K87" s="53">
        <f>SUM('Week 1'!K87,'Week 2'!K87,'Week 3'!K87,'Week 4'!K87)</f>
        <v>0</v>
      </c>
      <c r="M87" s="4"/>
      <c r="N87" s="4"/>
      <c r="O87" s="4"/>
      <c r="P87" s="4"/>
      <c r="Q87" s="4"/>
      <c r="R87" s="5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" x14ac:dyDescent="0.2">
      <c r="A88" s="37" t="s">
        <v>388</v>
      </c>
      <c r="B88" s="53">
        <f>SUM('Week 1'!B88,'Week 2'!B88,'Week 3'!B88,'Week 4'!B88)</f>
        <v>0</v>
      </c>
      <c r="C88" s="53">
        <f>SUM('Week 1'!C88,'Week 2'!C88,'Week 3'!C88,'Week 4'!C88)</f>
        <v>0</v>
      </c>
      <c r="D88" s="53">
        <f>SUM('Week 1'!D88,'Week 2'!D88,'Week 3'!D88,'Week 4'!D88)</f>
        <v>0</v>
      </c>
      <c r="E88" s="53">
        <f>SUM('Week 1'!E88,'Week 2'!E88,'Week 3'!E88,'Week 4'!E88)</f>
        <v>0</v>
      </c>
      <c r="F88" s="53">
        <f>SUM('Week 1'!F88,'Week 2'!F88,'Week 3'!F88,'Week 4'!F88)</f>
        <v>0</v>
      </c>
      <c r="G88" s="53">
        <f>SUM('Week 1'!G88,'Week 2'!G88,'Week 3'!G88,'Week 4'!G88)</f>
        <v>0</v>
      </c>
      <c r="H88" s="53">
        <f>SUM('Week 1'!H88,'Week 2'!H88,'Week 3'!H88,'Week 4'!H88)</f>
        <v>0</v>
      </c>
      <c r="I88" s="53">
        <f>SUM('Week 1'!I88,'Week 2'!I88,'Week 3'!I88,'Week 4'!I88)</f>
        <v>0</v>
      </c>
      <c r="J88" s="53">
        <f>SUM('Week 1'!J88,'Week 2'!J88,'Week 3'!J88,'Week 4'!J88)</f>
        <v>0</v>
      </c>
      <c r="K88" s="53">
        <f>SUM('Week 1'!K88,'Week 2'!K88,'Week 3'!K88,'Week 4'!K88)</f>
        <v>0</v>
      </c>
      <c r="M88" s="4"/>
      <c r="N88" s="4"/>
      <c r="O88" s="4"/>
      <c r="P88" s="4"/>
      <c r="Q88" s="4"/>
      <c r="R88" s="5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" x14ac:dyDescent="0.2">
      <c r="A89" s="37" t="s">
        <v>389</v>
      </c>
      <c r="B89" s="53">
        <f>SUM('Week 1'!B89,'Week 2'!B89,'Week 3'!B89,'Week 4'!B89)</f>
        <v>0</v>
      </c>
      <c r="C89" s="53">
        <f>SUM('Week 1'!C89,'Week 2'!C89,'Week 3'!C89,'Week 4'!C89)</f>
        <v>0</v>
      </c>
      <c r="D89" s="53">
        <f>SUM('Week 1'!D89,'Week 2'!D89,'Week 3'!D89,'Week 4'!D89)</f>
        <v>0</v>
      </c>
      <c r="E89" s="53">
        <f>SUM('Week 1'!E89,'Week 2'!E89,'Week 3'!E89,'Week 4'!E89)</f>
        <v>0</v>
      </c>
      <c r="F89" s="53">
        <f>SUM('Week 1'!F89,'Week 2'!F89,'Week 3'!F89,'Week 4'!F89)</f>
        <v>0</v>
      </c>
      <c r="G89" s="53">
        <f>SUM('Week 1'!G89,'Week 2'!G89,'Week 3'!G89,'Week 4'!G89)</f>
        <v>0</v>
      </c>
      <c r="H89" s="53">
        <f>SUM('Week 1'!H89,'Week 2'!H89,'Week 3'!H89,'Week 4'!H89)</f>
        <v>0</v>
      </c>
      <c r="I89" s="53">
        <f>SUM('Week 1'!I89,'Week 2'!I89,'Week 3'!I89,'Week 4'!I89)</f>
        <v>0</v>
      </c>
      <c r="J89" s="53">
        <f>SUM('Week 1'!J89,'Week 2'!J89,'Week 3'!J89,'Week 4'!J89)</f>
        <v>0</v>
      </c>
      <c r="K89" s="53">
        <f>SUM('Week 1'!K89,'Week 2'!K89,'Week 3'!K89,'Week 4'!K89)</f>
        <v>0</v>
      </c>
      <c r="M89" s="4"/>
      <c r="N89" s="4"/>
      <c r="O89" s="4"/>
      <c r="P89" s="4"/>
      <c r="Q89" s="4"/>
      <c r="R89" s="5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" x14ac:dyDescent="0.2">
      <c r="A90" s="37" t="s">
        <v>390</v>
      </c>
      <c r="B90" s="53">
        <f>SUM('Week 1'!B90,'Week 2'!B90,'Week 3'!B90,'Week 4'!B90)</f>
        <v>0</v>
      </c>
      <c r="C90" s="53">
        <f>SUM('Week 1'!C90,'Week 2'!C90,'Week 3'!C90,'Week 4'!C90)</f>
        <v>0</v>
      </c>
      <c r="D90" s="53">
        <f>SUM('Week 1'!D90,'Week 2'!D90,'Week 3'!D90,'Week 4'!D90)</f>
        <v>0</v>
      </c>
      <c r="E90" s="53">
        <f>SUM('Week 1'!E90,'Week 2'!E90,'Week 3'!E90,'Week 4'!E90)</f>
        <v>0</v>
      </c>
      <c r="F90" s="53">
        <f>SUM('Week 1'!F90,'Week 2'!F90,'Week 3'!F90,'Week 4'!F90)</f>
        <v>0</v>
      </c>
      <c r="G90" s="53">
        <f>SUM('Week 1'!G90,'Week 2'!G90,'Week 3'!G90,'Week 4'!G90)</f>
        <v>0</v>
      </c>
      <c r="H90" s="53">
        <f>SUM('Week 1'!H90,'Week 2'!H90,'Week 3'!H90,'Week 4'!H90)</f>
        <v>0</v>
      </c>
      <c r="I90" s="53">
        <f>SUM('Week 1'!I90,'Week 2'!I90,'Week 3'!I90,'Week 4'!I90)</f>
        <v>0</v>
      </c>
      <c r="J90" s="53">
        <f>SUM('Week 1'!J90,'Week 2'!J90,'Week 3'!J90,'Week 4'!J90)</f>
        <v>0</v>
      </c>
      <c r="K90" s="53">
        <f>SUM('Week 1'!K90,'Week 2'!K90,'Week 3'!K90,'Week 4'!K90)</f>
        <v>0</v>
      </c>
      <c r="M90" s="4"/>
      <c r="N90" s="4"/>
      <c r="O90" s="4"/>
      <c r="P90" s="4"/>
      <c r="Q90" s="4"/>
      <c r="R90" s="5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" x14ac:dyDescent="0.2">
      <c r="A91" s="37" t="s">
        <v>391</v>
      </c>
      <c r="B91" s="53">
        <f>SUM('Week 1'!B91,'Week 2'!B91,'Week 3'!B91,'Week 4'!B91)</f>
        <v>0</v>
      </c>
      <c r="C91" s="53">
        <f>SUM('Week 1'!C91,'Week 2'!C91,'Week 3'!C91,'Week 4'!C91)</f>
        <v>0</v>
      </c>
      <c r="D91" s="53">
        <f>SUM('Week 1'!D91,'Week 2'!D91,'Week 3'!D91,'Week 4'!D91)</f>
        <v>0</v>
      </c>
      <c r="E91" s="53">
        <f>SUM('Week 1'!E91,'Week 2'!E91,'Week 3'!E91,'Week 4'!E91)</f>
        <v>0</v>
      </c>
      <c r="F91" s="53">
        <f>SUM('Week 1'!F91,'Week 2'!F91,'Week 3'!F91,'Week 4'!F91)</f>
        <v>0</v>
      </c>
      <c r="G91" s="53">
        <f>SUM('Week 1'!G91,'Week 2'!G91,'Week 3'!G91,'Week 4'!G91)</f>
        <v>0</v>
      </c>
      <c r="H91" s="53">
        <f>SUM('Week 1'!H91,'Week 2'!H91,'Week 3'!H91,'Week 4'!H91)</f>
        <v>0</v>
      </c>
      <c r="I91" s="53">
        <f>SUM('Week 1'!I91,'Week 2'!I91,'Week 3'!I91,'Week 4'!I91)</f>
        <v>0</v>
      </c>
      <c r="J91" s="53">
        <f>SUM('Week 1'!J91,'Week 2'!J91,'Week 3'!J91,'Week 4'!J91)</f>
        <v>0</v>
      </c>
      <c r="K91" s="53">
        <f>SUM('Week 1'!K91,'Week 2'!K91,'Week 3'!K91,'Week 4'!K91)</f>
        <v>0</v>
      </c>
      <c r="M91" s="4"/>
      <c r="N91" s="4"/>
      <c r="O91" s="4"/>
      <c r="P91" s="4"/>
      <c r="Q91" s="4"/>
      <c r="R91" s="5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" x14ac:dyDescent="0.2">
      <c r="A92" s="40" t="s">
        <v>392</v>
      </c>
      <c r="B92" s="53">
        <f>SUM('Week 1'!B92,'Week 2'!B92,'Week 3'!B92,'Week 4'!B92)</f>
        <v>0</v>
      </c>
      <c r="C92" s="53">
        <f>SUM('Week 1'!C92,'Week 2'!C92,'Week 3'!C92,'Week 4'!C92)</f>
        <v>0</v>
      </c>
      <c r="D92" s="53">
        <f>SUM('Week 1'!D92,'Week 2'!D92,'Week 3'!D92,'Week 4'!D92)</f>
        <v>0</v>
      </c>
      <c r="E92" s="53">
        <f>SUM('Week 1'!E92,'Week 2'!E92,'Week 3'!E92,'Week 4'!E92)</f>
        <v>0</v>
      </c>
      <c r="F92" s="53">
        <f>SUM('Week 1'!F92,'Week 2'!F92,'Week 3'!F92,'Week 4'!F92)</f>
        <v>0</v>
      </c>
      <c r="G92" s="53">
        <f>SUM('Week 1'!G92,'Week 2'!G92,'Week 3'!G92,'Week 4'!G92)</f>
        <v>0</v>
      </c>
      <c r="H92" s="53">
        <f>SUM('Week 1'!H92,'Week 2'!H92,'Week 3'!H92,'Week 4'!H92)</f>
        <v>0</v>
      </c>
      <c r="I92" s="53">
        <f>SUM('Week 1'!I92,'Week 2'!I92,'Week 3'!I92,'Week 4'!I92)</f>
        <v>0</v>
      </c>
      <c r="J92" s="53">
        <f>SUM('Week 1'!J92,'Week 2'!J92,'Week 3'!J92,'Week 4'!J92)</f>
        <v>0</v>
      </c>
      <c r="K92" s="53">
        <f>SUM('Week 1'!K92,'Week 2'!K92,'Week 3'!K92,'Week 4'!K92)</f>
        <v>0</v>
      </c>
      <c r="M92" s="4"/>
      <c r="N92" s="4"/>
      <c r="O92" s="4"/>
      <c r="P92" s="4"/>
      <c r="Q92" s="4"/>
      <c r="R92" s="5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" x14ac:dyDescent="0.2">
      <c r="A93" s="40" t="s">
        <v>393</v>
      </c>
      <c r="B93" s="53">
        <f>SUM('Week 1'!B93,'Week 2'!B93,'Week 3'!B93,'Week 4'!B93)</f>
        <v>0</v>
      </c>
      <c r="C93" s="53">
        <f>SUM('Week 1'!C93,'Week 2'!C93,'Week 3'!C93,'Week 4'!C93)</f>
        <v>0</v>
      </c>
      <c r="D93" s="53">
        <f>SUM('Week 1'!D93,'Week 2'!D93,'Week 3'!D93,'Week 4'!D93)</f>
        <v>0</v>
      </c>
      <c r="E93" s="53">
        <f>SUM('Week 1'!E93,'Week 2'!E93,'Week 3'!E93,'Week 4'!E93)</f>
        <v>0</v>
      </c>
      <c r="F93" s="53">
        <f>SUM('Week 1'!F93,'Week 2'!F93,'Week 3'!F93,'Week 4'!F93)</f>
        <v>0</v>
      </c>
      <c r="G93" s="53">
        <f>SUM('Week 1'!G93,'Week 2'!G93,'Week 3'!G93,'Week 4'!G93)</f>
        <v>0</v>
      </c>
      <c r="H93" s="53">
        <f>SUM('Week 1'!H93,'Week 2'!H93,'Week 3'!H93,'Week 4'!H93)</f>
        <v>0</v>
      </c>
      <c r="I93" s="53">
        <f>SUM('Week 1'!I93,'Week 2'!I93,'Week 3'!I93,'Week 4'!I93)</f>
        <v>0</v>
      </c>
      <c r="J93" s="53">
        <f>SUM('Week 1'!J93,'Week 2'!J93,'Week 3'!J93,'Week 4'!J93)</f>
        <v>0</v>
      </c>
      <c r="K93" s="53">
        <f>SUM('Week 1'!K93,'Week 2'!K93,'Week 3'!K93,'Week 4'!K93)</f>
        <v>0</v>
      </c>
      <c r="M93" s="4"/>
      <c r="N93" s="4"/>
      <c r="O93" s="4"/>
      <c r="P93" s="4"/>
      <c r="Q93" s="4"/>
      <c r="R93" s="5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" x14ac:dyDescent="0.2">
      <c r="A94" s="40" t="s">
        <v>394</v>
      </c>
      <c r="B94" s="53">
        <f>SUM('Week 1'!B94,'Week 2'!B94,'Week 3'!B94,'Week 4'!B94)</f>
        <v>0</v>
      </c>
      <c r="C94" s="53">
        <f>SUM('Week 1'!C94,'Week 2'!C94,'Week 3'!C94,'Week 4'!C94)</f>
        <v>0</v>
      </c>
      <c r="D94" s="53">
        <f>SUM('Week 1'!D94,'Week 2'!D94,'Week 3'!D94,'Week 4'!D94)</f>
        <v>0</v>
      </c>
      <c r="E94" s="53">
        <f>SUM('Week 1'!E94,'Week 2'!E94,'Week 3'!E94,'Week 4'!E94)</f>
        <v>0</v>
      </c>
      <c r="F94" s="53">
        <f>SUM('Week 1'!F94,'Week 2'!F94,'Week 3'!F94,'Week 4'!F94)</f>
        <v>0</v>
      </c>
      <c r="G94" s="53">
        <f>SUM('Week 1'!G94,'Week 2'!G94,'Week 3'!G94,'Week 4'!G94)</f>
        <v>0</v>
      </c>
      <c r="H94" s="53">
        <f>SUM('Week 1'!H94,'Week 2'!H94,'Week 3'!H94,'Week 4'!H94)</f>
        <v>0</v>
      </c>
      <c r="I94" s="53">
        <f>SUM('Week 1'!I94,'Week 2'!I94,'Week 3'!I94,'Week 4'!I94)</f>
        <v>0</v>
      </c>
      <c r="J94" s="53">
        <f>SUM('Week 1'!J94,'Week 2'!J94,'Week 3'!J94,'Week 4'!J94)</f>
        <v>0</v>
      </c>
      <c r="K94" s="53">
        <f>SUM('Week 1'!K94,'Week 2'!K94,'Week 3'!K94,'Week 4'!K94)</f>
        <v>0</v>
      </c>
      <c r="M94" s="4"/>
      <c r="N94" s="4"/>
      <c r="O94" s="4"/>
      <c r="P94" s="4"/>
      <c r="Q94" s="4"/>
      <c r="R94" s="5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" x14ac:dyDescent="0.2">
      <c r="A95" s="37" t="s">
        <v>395</v>
      </c>
      <c r="B95" s="53">
        <f>SUM('Week 1'!B95,'Week 2'!B95,'Week 3'!B95,'Week 4'!B95)</f>
        <v>0</v>
      </c>
      <c r="C95" s="53">
        <f>SUM('Week 1'!C95,'Week 2'!C95,'Week 3'!C95,'Week 4'!C95)</f>
        <v>0</v>
      </c>
      <c r="D95" s="53">
        <f>SUM('Week 1'!D95,'Week 2'!D95,'Week 3'!D95,'Week 4'!D95)</f>
        <v>0</v>
      </c>
      <c r="E95" s="53">
        <f>SUM('Week 1'!E95,'Week 2'!E95,'Week 3'!E95,'Week 4'!E95)</f>
        <v>0</v>
      </c>
      <c r="F95" s="53">
        <f>SUM('Week 1'!F95,'Week 2'!F95,'Week 3'!F95,'Week 4'!F95)</f>
        <v>0</v>
      </c>
      <c r="G95" s="53">
        <f>SUM('Week 1'!G95,'Week 2'!G95,'Week 3'!G95,'Week 4'!G95)</f>
        <v>0</v>
      </c>
      <c r="H95" s="53">
        <f>SUM('Week 1'!H95,'Week 2'!H95,'Week 3'!H95,'Week 4'!H95)</f>
        <v>0</v>
      </c>
      <c r="I95" s="53">
        <f>SUM('Week 1'!I95,'Week 2'!I95,'Week 3'!I95,'Week 4'!I95)</f>
        <v>0</v>
      </c>
      <c r="J95" s="53">
        <f>SUM('Week 1'!J95,'Week 2'!J95,'Week 3'!J95,'Week 4'!J95)</f>
        <v>0</v>
      </c>
      <c r="K95" s="53">
        <f>SUM('Week 1'!K95,'Week 2'!K95,'Week 3'!K95,'Week 4'!K95)</f>
        <v>0</v>
      </c>
      <c r="M95" s="4"/>
      <c r="N95" s="4"/>
      <c r="O95" s="4"/>
      <c r="P95" s="4"/>
      <c r="Q95" s="4"/>
      <c r="R95" s="5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" x14ac:dyDescent="0.2">
      <c r="A96" s="37" t="s">
        <v>396</v>
      </c>
      <c r="B96" s="53">
        <f>SUM('Week 1'!B96,'Week 2'!B96,'Week 3'!B96,'Week 4'!B96)</f>
        <v>0</v>
      </c>
      <c r="C96" s="53">
        <f>SUM('Week 1'!C96,'Week 2'!C96,'Week 3'!C96,'Week 4'!C96)</f>
        <v>0</v>
      </c>
      <c r="D96" s="53">
        <f>SUM('Week 1'!D96,'Week 2'!D96,'Week 3'!D96,'Week 4'!D96)</f>
        <v>0</v>
      </c>
      <c r="E96" s="53">
        <f>SUM('Week 1'!E96,'Week 2'!E96,'Week 3'!E96,'Week 4'!E96)</f>
        <v>0</v>
      </c>
      <c r="F96" s="53">
        <f>SUM('Week 1'!F96,'Week 2'!F96,'Week 3'!F96,'Week 4'!F96)</f>
        <v>0</v>
      </c>
      <c r="G96" s="53">
        <f>SUM('Week 1'!G96,'Week 2'!G96,'Week 3'!G96,'Week 4'!G96)</f>
        <v>0</v>
      </c>
      <c r="H96" s="53">
        <f>SUM('Week 1'!H96,'Week 2'!H96,'Week 3'!H96,'Week 4'!H96)</f>
        <v>0</v>
      </c>
      <c r="I96" s="53">
        <f>SUM('Week 1'!I96,'Week 2'!I96,'Week 3'!I96,'Week 4'!I96)</f>
        <v>0</v>
      </c>
      <c r="J96" s="53">
        <f>SUM('Week 1'!J96,'Week 2'!J96,'Week 3'!J96,'Week 4'!J96)</f>
        <v>0</v>
      </c>
      <c r="K96" s="53">
        <f>SUM('Week 1'!K96,'Week 2'!K96,'Week 3'!K96,'Week 4'!K96)</f>
        <v>0</v>
      </c>
      <c r="M96" s="4"/>
      <c r="N96" s="4"/>
      <c r="O96" s="4"/>
      <c r="P96" s="4"/>
      <c r="Q96" s="4"/>
      <c r="R96" s="5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s="158" customFormat="1" ht="15" x14ac:dyDescent="0.2">
      <c r="A97" s="37" t="s">
        <v>65</v>
      </c>
      <c r="B97" s="53">
        <f>SUM('Week 1'!B97,'Week 2'!B97,'Week 3'!B97,'Week 4'!B97)</f>
        <v>0</v>
      </c>
      <c r="C97" s="53">
        <f>SUM('Week 1'!C97,'Week 2'!C97,'Week 3'!C97,'Week 4'!C97)</f>
        <v>0</v>
      </c>
      <c r="D97" s="53">
        <f>SUM('Week 1'!D97,'Week 2'!D97,'Week 3'!D97,'Week 4'!D97)</f>
        <v>0</v>
      </c>
      <c r="E97" s="53">
        <f>SUM('Week 1'!E97,'Week 2'!E97,'Week 3'!E97,'Week 4'!E97)</f>
        <v>0</v>
      </c>
      <c r="F97" s="53">
        <f>SUM('Week 1'!F97,'Week 2'!F97,'Week 3'!F97,'Week 4'!F97)</f>
        <v>0</v>
      </c>
      <c r="G97" s="53">
        <f>SUM('Week 1'!G97,'Week 2'!G97,'Week 3'!G97,'Week 4'!G97)</f>
        <v>0</v>
      </c>
      <c r="H97" s="53">
        <f>SUM('Week 1'!H97,'Week 2'!H97,'Week 3'!H97,'Week 4'!H97)</f>
        <v>0</v>
      </c>
      <c r="I97" s="53">
        <f>SUM('Week 1'!I97,'Week 2'!I97,'Week 3'!I97,'Week 4'!I97)</f>
        <v>0</v>
      </c>
      <c r="J97" s="53">
        <f>SUM('Week 1'!J97,'Week 2'!J97,'Week 3'!J97,'Week 4'!J97)</f>
        <v>0</v>
      </c>
      <c r="K97" s="53">
        <f>SUM('Week 1'!K97,'Week 2'!K97,'Week 3'!K97,'Week 4'!K97)</f>
        <v>0</v>
      </c>
      <c r="M97" s="64"/>
      <c r="N97" s="64"/>
      <c r="O97" s="64"/>
      <c r="P97" s="64"/>
      <c r="Q97" s="64"/>
      <c r="R97" s="159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</row>
    <row r="98" spans="1:33" s="158" customFormat="1" ht="15" x14ac:dyDescent="0.2">
      <c r="A98" s="37" t="s">
        <v>66</v>
      </c>
      <c r="B98" s="53">
        <f>SUM('Week 1'!B98,'Week 2'!B98,'Week 3'!B98,'Week 4'!B98)</f>
        <v>0</v>
      </c>
      <c r="C98" s="53">
        <f>SUM('Week 1'!C98,'Week 2'!C98,'Week 3'!C98,'Week 4'!C98)</f>
        <v>0</v>
      </c>
      <c r="D98" s="53">
        <f>SUM('Week 1'!D98,'Week 2'!D98,'Week 3'!D98,'Week 4'!D98)</f>
        <v>0</v>
      </c>
      <c r="E98" s="53">
        <f>SUM('Week 1'!E98,'Week 2'!E98,'Week 3'!E98,'Week 4'!E98)</f>
        <v>0</v>
      </c>
      <c r="F98" s="53">
        <f>SUM('Week 1'!F98,'Week 2'!F98,'Week 3'!F98,'Week 4'!F98)</f>
        <v>0</v>
      </c>
      <c r="G98" s="53">
        <f>SUM('Week 1'!G98,'Week 2'!G98,'Week 3'!G98,'Week 4'!G98)</f>
        <v>0</v>
      </c>
      <c r="H98" s="53">
        <f>SUM('Week 1'!H98,'Week 2'!H98,'Week 3'!H98,'Week 4'!H98)</f>
        <v>0</v>
      </c>
      <c r="I98" s="53">
        <f>SUM('Week 1'!I98,'Week 2'!I98,'Week 3'!I98,'Week 4'!I98)</f>
        <v>0</v>
      </c>
      <c r="J98" s="53">
        <f>SUM('Week 1'!J98,'Week 2'!J98,'Week 3'!J98,'Week 4'!J98)</f>
        <v>0</v>
      </c>
      <c r="K98" s="53">
        <f>SUM('Week 1'!K98,'Week 2'!K98,'Week 3'!K98,'Week 4'!K98)</f>
        <v>0</v>
      </c>
      <c r="M98" s="64"/>
      <c r="N98" s="64"/>
      <c r="O98" s="64"/>
      <c r="P98" s="64"/>
      <c r="Q98" s="64"/>
      <c r="R98" s="159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</row>
    <row r="99" spans="1:33" s="158" customFormat="1" ht="15" x14ac:dyDescent="0.2">
      <c r="A99" s="37" t="s">
        <v>67</v>
      </c>
      <c r="B99" s="53">
        <f>SUM('Week 1'!B99,'Week 2'!B99,'Week 3'!B99,'Week 4'!B99)</f>
        <v>0</v>
      </c>
      <c r="C99" s="53">
        <f>SUM('Week 1'!C99,'Week 2'!C99,'Week 3'!C99,'Week 4'!C99)</f>
        <v>0</v>
      </c>
      <c r="D99" s="53">
        <f>SUM('Week 1'!D99,'Week 2'!D99,'Week 3'!D99,'Week 4'!D99)</f>
        <v>0</v>
      </c>
      <c r="E99" s="53">
        <f>SUM('Week 1'!E99,'Week 2'!E99,'Week 3'!E99,'Week 4'!E99)</f>
        <v>0</v>
      </c>
      <c r="F99" s="53">
        <f>SUM('Week 1'!F99,'Week 2'!F99,'Week 3'!F99,'Week 4'!F99)</f>
        <v>0</v>
      </c>
      <c r="G99" s="53">
        <f>SUM('Week 1'!G99,'Week 2'!G99,'Week 3'!G99,'Week 4'!G99)</f>
        <v>0</v>
      </c>
      <c r="H99" s="53">
        <f>SUM('Week 1'!H99,'Week 2'!H99,'Week 3'!H99,'Week 4'!H99)</f>
        <v>0</v>
      </c>
      <c r="I99" s="53">
        <f>SUM('Week 1'!I99,'Week 2'!I99,'Week 3'!I99,'Week 4'!I99)</f>
        <v>0</v>
      </c>
      <c r="J99" s="53">
        <f>SUM('Week 1'!J99,'Week 2'!J99,'Week 3'!J99,'Week 4'!J99)</f>
        <v>0</v>
      </c>
      <c r="K99" s="53">
        <f>SUM('Week 1'!K99,'Week 2'!K99,'Week 3'!K99,'Week 4'!K99)</f>
        <v>0</v>
      </c>
      <c r="M99" s="64"/>
      <c r="N99" s="64"/>
      <c r="O99" s="64"/>
      <c r="P99" s="64"/>
      <c r="Q99" s="64"/>
      <c r="R99" s="159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</row>
    <row r="100" spans="1:33" s="158" customFormat="1" ht="15" x14ac:dyDescent="0.2">
      <c r="A100" s="37" t="s">
        <v>68</v>
      </c>
      <c r="B100" s="53">
        <f>SUM('Week 1'!B100,'Week 2'!B100,'Week 3'!B100,'Week 4'!B100)</f>
        <v>0</v>
      </c>
      <c r="C100" s="53">
        <f>SUM('Week 1'!C100,'Week 2'!C100,'Week 3'!C100,'Week 4'!C100)</f>
        <v>0</v>
      </c>
      <c r="D100" s="53">
        <f>SUM('Week 1'!D100,'Week 2'!D100,'Week 3'!D100,'Week 4'!D100)</f>
        <v>0</v>
      </c>
      <c r="E100" s="53">
        <f>SUM('Week 1'!E100,'Week 2'!E100,'Week 3'!E100,'Week 4'!E100)</f>
        <v>0</v>
      </c>
      <c r="F100" s="53">
        <f>SUM('Week 1'!F100,'Week 2'!F100,'Week 3'!F100,'Week 4'!F100)</f>
        <v>0</v>
      </c>
      <c r="G100" s="53">
        <f>SUM('Week 1'!G100,'Week 2'!G100,'Week 3'!G100,'Week 4'!G100)</f>
        <v>0</v>
      </c>
      <c r="H100" s="53">
        <f>SUM('Week 1'!H100,'Week 2'!H100,'Week 3'!H100,'Week 4'!H100)</f>
        <v>0</v>
      </c>
      <c r="I100" s="53">
        <f>SUM('Week 1'!I100,'Week 2'!I100,'Week 3'!I100,'Week 4'!I100)</f>
        <v>0</v>
      </c>
      <c r="J100" s="53">
        <f>SUM('Week 1'!J100,'Week 2'!J100,'Week 3'!J100,'Week 4'!J100)</f>
        <v>0</v>
      </c>
      <c r="K100" s="53">
        <f>SUM('Week 1'!K100,'Week 2'!K100,'Week 3'!K100,'Week 4'!K100)</f>
        <v>0</v>
      </c>
      <c r="M100" s="64"/>
      <c r="N100" s="64"/>
      <c r="O100" s="64"/>
      <c r="P100" s="64"/>
      <c r="Q100" s="64"/>
      <c r="R100" s="159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</row>
    <row r="101" spans="1:33" s="158" customFormat="1" ht="15" x14ac:dyDescent="0.2">
      <c r="A101" s="37" t="s">
        <v>69</v>
      </c>
      <c r="B101" s="53">
        <f>SUM('Week 1'!B101,'Week 2'!B101,'Week 3'!B101,'Week 4'!B101)</f>
        <v>0</v>
      </c>
      <c r="C101" s="53">
        <f>SUM('Week 1'!C101,'Week 2'!C101,'Week 3'!C101,'Week 4'!C101)</f>
        <v>0</v>
      </c>
      <c r="D101" s="53">
        <f>SUM('Week 1'!D101,'Week 2'!D101,'Week 3'!D101,'Week 4'!D101)</f>
        <v>0</v>
      </c>
      <c r="E101" s="53">
        <f>SUM('Week 1'!E101,'Week 2'!E101,'Week 3'!E101,'Week 4'!E101)</f>
        <v>0</v>
      </c>
      <c r="F101" s="53">
        <f>SUM('Week 1'!F101,'Week 2'!F101,'Week 3'!F101,'Week 4'!F101)</f>
        <v>0</v>
      </c>
      <c r="G101" s="53">
        <f>SUM('Week 1'!G101,'Week 2'!G101,'Week 3'!G101,'Week 4'!G101)</f>
        <v>0</v>
      </c>
      <c r="H101" s="53">
        <f>SUM('Week 1'!H101,'Week 2'!H101,'Week 3'!H101,'Week 4'!H101)</f>
        <v>0</v>
      </c>
      <c r="I101" s="53">
        <f>SUM('Week 1'!I101,'Week 2'!I101,'Week 3'!I101,'Week 4'!I101)</f>
        <v>0</v>
      </c>
      <c r="J101" s="53">
        <f>SUM('Week 1'!J101,'Week 2'!J101,'Week 3'!J101,'Week 4'!J101)</f>
        <v>0</v>
      </c>
      <c r="K101" s="53">
        <f>SUM('Week 1'!K101,'Week 2'!K101,'Week 3'!K101,'Week 4'!K101)</f>
        <v>0</v>
      </c>
      <c r="M101" s="64"/>
      <c r="N101" s="64"/>
      <c r="O101" s="64"/>
      <c r="P101" s="64"/>
      <c r="Q101" s="64"/>
      <c r="R101" s="159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</row>
    <row r="102" spans="1:33" s="158" customFormat="1" ht="15" x14ac:dyDescent="0.2">
      <c r="A102" s="37" t="s">
        <v>70</v>
      </c>
      <c r="B102" s="53">
        <f>SUM('Week 1'!B102,'Week 2'!B102,'Week 3'!B102,'Week 4'!B102)</f>
        <v>0</v>
      </c>
      <c r="C102" s="53">
        <f>SUM('Week 1'!C102,'Week 2'!C102,'Week 3'!C102,'Week 4'!C102)</f>
        <v>0</v>
      </c>
      <c r="D102" s="53">
        <f>SUM('Week 1'!D102,'Week 2'!D102,'Week 3'!D102,'Week 4'!D102)</f>
        <v>0</v>
      </c>
      <c r="E102" s="53">
        <f>SUM('Week 1'!E102,'Week 2'!E102,'Week 3'!E102,'Week 4'!E102)</f>
        <v>0</v>
      </c>
      <c r="F102" s="53">
        <f>SUM('Week 1'!F102,'Week 2'!F102,'Week 3'!F102,'Week 4'!F102)</f>
        <v>0</v>
      </c>
      <c r="G102" s="53">
        <f>SUM('Week 1'!G102,'Week 2'!G102,'Week 3'!G102,'Week 4'!G102)</f>
        <v>0</v>
      </c>
      <c r="H102" s="53">
        <f>SUM('Week 1'!H102,'Week 2'!H102,'Week 3'!H102,'Week 4'!H102)</f>
        <v>0</v>
      </c>
      <c r="I102" s="53">
        <f>SUM('Week 1'!I102,'Week 2'!I102,'Week 3'!I102,'Week 4'!I102)</f>
        <v>0</v>
      </c>
      <c r="J102" s="53">
        <f>SUM('Week 1'!J102,'Week 2'!J102,'Week 3'!J102,'Week 4'!J102)</f>
        <v>0</v>
      </c>
      <c r="K102" s="53">
        <f>SUM('Week 1'!K102,'Week 2'!K102,'Week 3'!K102,'Week 4'!K102)</f>
        <v>0</v>
      </c>
      <c r="M102" s="64"/>
      <c r="N102" s="64"/>
      <c r="O102" s="64"/>
      <c r="P102" s="64"/>
      <c r="Q102" s="64"/>
      <c r="R102" s="159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</row>
    <row r="103" spans="1:33" s="158" customFormat="1" ht="15" x14ac:dyDescent="0.2">
      <c r="A103" s="37" t="s">
        <v>252</v>
      </c>
      <c r="B103" s="53">
        <f>SUM('Week 1'!B103,'Week 2'!B103,'Week 3'!B103,'Week 4'!B103)</f>
        <v>0</v>
      </c>
      <c r="C103" s="53">
        <f>SUM('Week 1'!C103,'Week 2'!C103,'Week 3'!C103,'Week 4'!C103)</f>
        <v>0</v>
      </c>
      <c r="D103" s="53">
        <f>SUM('Week 1'!D103,'Week 2'!D103,'Week 3'!D103,'Week 4'!D103)</f>
        <v>0</v>
      </c>
      <c r="E103" s="53">
        <f>SUM('Week 1'!E103,'Week 2'!E103,'Week 3'!E103,'Week 4'!E103)</f>
        <v>0</v>
      </c>
      <c r="F103" s="53">
        <f>SUM('Week 1'!F103,'Week 2'!F103,'Week 3'!F103,'Week 4'!F103)</f>
        <v>0</v>
      </c>
      <c r="G103" s="53">
        <f>SUM('Week 1'!G103,'Week 2'!G103,'Week 3'!G103,'Week 4'!G103)</f>
        <v>0</v>
      </c>
      <c r="H103" s="53">
        <f>SUM('Week 1'!H103,'Week 2'!H103,'Week 3'!H103,'Week 4'!H103)</f>
        <v>0</v>
      </c>
      <c r="I103" s="53">
        <f>SUM('Week 1'!I103,'Week 2'!I103,'Week 3'!I103,'Week 4'!I103)</f>
        <v>0</v>
      </c>
      <c r="J103" s="53">
        <f>SUM('Week 1'!J103,'Week 2'!J103,'Week 3'!J103,'Week 4'!J103)</f>
        <v>0</v>
      </c>
      <c r="K103" s="53">
        <f>SUM('Week 1'!K103,'Week 2'!K103,'Week 3'!K103,'Week 4'!K103)</f>
        <v>0</v>
      </c>
      <c r="M103" s="64"/>
      <c r="N103" s="64"/>
      <c r="O103" s="64"/>
      <c r="P103" s="64"/>
      <c r="Q103" s="64"/>
      <c r="R103" s="159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</row>
    <row r="104" spans="1:33" s="158" customFormat="1" ht="15" x14ac:dyDescent="0.2">
      <c r="A104" s="37" t="s">
        <v>71</v>
      </c>
      <c r="B104" s="53">
        <f>SUM('Week 1'!B104,'Week 2'!B104,'Week 3'!B104,'Week 4'!B104)</f>
        <v>0</v>
      </c>
      <c r="C104" s="53">
        <f>SUM('Week 1'!C104,'Week 2'!C104,'Week 3'!C104,'Week 4'!C104)</f>
        <v>0</v>
      </c>
      <c r="D104" s="53">
        <f>SUM('Week 1'!D104,'Week 2'!D104,'Week 3'!D104,'Week 4'!D104)</f>
        <v>0</v>
      </c>
      <c r="E104" s="53">
        <f>SUM('Week 1'!E104,'Week 2'!E104,'Week 3'!E104,'Week 4'!E104)</f>
        <v>0</v>
      </c>
      <c r="F104" s="53">
        <f>SUM('Week 1'!F104,'Week 2'!F104,'Week 3'!F104,'Week 4'!F104)</f>
        <v>0</v>
      </c>
      <c r="G104" s="53">
        <f>SUM('Week 1'!G104,'Week 2'!G104,'Week 3'!G104,'Week 4'!G104)</f>
        <v>0</v>
      </c>
      <c r="H104" s="53">
        <f>SUM('Week 1'!H104,'Week 2'!H104,'Week 3'!H104,'Week 4'!H104)</f>
        <v>0</v>
      </c>
      <c r="I104" s="53">
        <f>SUM('Week 1'!I104,'Week 2'!I104,'Week 3'!I104,'Week 4'!I104)</f>
        <v>0</v>
      </c>
      <c r="J104" s="53">
        <f>SUM('Week 1'!J104,'Week 2'!J104,'Week 3'!J104,'Week 4'!J104)</f>
        <v>0</v>
      </c>
      <c r="K104" s="53">
        <f>SUM('Week 1'!K104,'Week 2'!K104,'Week 3'!K104,'Week 4'!K104)</f>
        <v>0</v>
      </c>
      <c r="M104" s="64"/>
      <c r="N104" s="64"/>
      <c r="O104" s="64"/>
      <c r="P104" s="64"/>
      <c r="Q104" s="64"/>
      <c r="R104" s="159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</row>
    <row r="105" spans="1:33" s="158" customFormat="1" ht="15" x14ac:dyDescent="0.2">
      <c r="A105" s="37" t="s">
        <v>72</v>
      </c>
      <c r="B105" s="53">
        <f>SUM('Week 1'!B105,'Week 2'!B105,'Week 3'!B105,'Week 4'!B105)</f>
        <v>0</v>
      </c>
      <c r="C105" s="53">
        <f>SUM('Week 1'!C105,'Week 2'!C105,'Week 3'!C105,'Week 4'!C105)</f>
        <v>0</v>
      </c>
      <c r="D105" s="53">
        <f>SUM('Week 1'!D105,'Week 2'!D105,'Week 3'!D105,'Week 4'!D105)</f>
        <v>0</v>
      </c>
      <c r="E105" s="53">
        <f>SUM('Week 1'!E105,'Week 2'!E105,'Week 3'!E105,'Week 4'!E105)</f>
        <v>0</v>
      </c>
      <c r="F105" s="53">
        <f>SUM('Week 1'!F105,'Week 2'!F105,'Week 3'!F105,'Week 4'!F105)</f>
        <v>0</v>
      </c>
      <c r="G105" s="53">
        <f>SUM('Week 1'!G105,'Week 2'!G105,'Week 3'!G105,'Week 4'!G105)</f>
        <v>0</v>
      </c>
      <c r="H105" s="53">
        <f>SUM('Week 1'!H105,'Week 2'!H105,'Week 3'!H105,'Week 4'!H105)</f>
        <v>0</v>
      </c>
      <c r="I105" s="53">
        <f>SUM('Week 1'!I105,'Week 2'!I105,'Week 3'!I105,'Week 4'!I105)</f>
        <v>0</v>
      </c>
      <c r="J105" s="53">
        <f>SUM('Week 1'!J105,'Week 2'!J105,'Week 3'!J105,'Week 4'!J105)</f>
        <v>0</v>
      </c>
      <c r="K105" s="53">
        <f>SUM('Week 1'!K105,'Week 2'!K105,'Week 3'!K105,'Week 4'!K105)</f>
        <v>0</v>
      </c>
      <c r="M105" s="64"/>
      <c r="N105" s="64"/>
      <c r="O105" s="64"/>
      <c r="P105" s="64"/>
      <c r="Q105" s="64"/>
      <c r="R105" s="159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</row>
    <row r="106" spans="1:33" s="158" customFormat="1" ht="15" x14ac:dyDescent="0.2">
      <c r="A106" s="37" t="s">
        <v>73</v>
      </c>
      <c r="B106" s="53">
        <f>SUM('Week 1'!B106,'Week 2'!B106,'Week 3'!B106,'Week 4'!B106)</f>
        <v>0</v>
      </c>
      <c r="C106" s="53">
        <f>SUM('Week 1'!C106,'Week 2'!C106,'Week 3'!C106,'Week 4'!C106)</f>
        <v>0</v>
      </c>
      <c r="D106" s="53">
        <f>SUM('Week 1'!D106,'Week 2'!D106,'Week 3'!D106,'Week 4'!D106)</f>
        <v>0</v>
      </c>
      <c r="E106" s="53">
        <f>SUM('Week 1'!E106,'Week 2'!E106,'Week 3'!E106,'Week 4'!E106)</f>
        <v>0</v>
      </c>
      <c r="F106" s="53">
        <f>SUM('Week 1'!F106,'Week 2'!F106,'Week 3'!F106,'Week 4'!F106)</f>
        <v>0</v>
      </c>
      <c r="G106" s="53">
        <f>SUM('Week 1'!G106,'Week 2'!G106,'Week 3'!G106,'Week 4'!G106)</f>
        <v>0</v>
      </c>
      <c r="H106" s="53">
        <f>SUM('Week 1'!H106,'Week 2'!H106,'Week 3'!H106,'Week 4'!H106)</f>
        <v>0</v>
      </c>
      <c r="I106" s="53">
        <f>SUM('Week 1'!I106,'Week 2'!I106,'Week 3'!I106,'Week 4'!I106)</f>
        <v>0</v>
      </c>
      <c r="J106" s="53">
        <f>SUM('Week 1'!J106,'Week 2'!J106,'Week 3'!J106,'Week 4'!J106)</f>
        <v>0</v>
      </c>
      <c r="K106" s="53">
        <f>SUM('Week 1'!K106,'Week 2'!K106,'Week 3'!K106,'Week 4'!K106)</f>
        <v>0</v>
      </c>
      <c r="M106" s="64"/>
      <c r="N106" s="64"/>
      <c r="O106" s="64"/>
      <c r="P106" s="64"/>
      <c r="Q106" s="64"/>
      <c r="R106" s="159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</row>
    <row r="107" spans="1:33" s="158" customFormat="1" ht="15" x14ac:dyDescent="0.2">
      <c r="A107" s="37" t="s">
        <v>74</v>
      </c>
      <c r="B107" s="53">
        <f>SUM('Week 1'!B107,'Week 2'!B107,'Week 3'!B107,'Week 4'!B107)</f>
        <v>0</v>
      </c>
      <c r="C107" s="53">
        <f>SUM('Week 1'!C107,'Week 2'!C107,'Week 3'!C107,'Week 4'!C107)</f>
        <v>0</v>
      </c>
      <c r="D107" s="53">
        <f>SUM('Week 1'!D107,'Week 2'!D107,'Week 3'!D107,'Week 4'!D107)</f>
        <v>0</v>
      </c>
      <c r="E107" s="53">
        <f>SUM('Week 1'!E107,'Week 2'!E107,'Week 3'!E107,'Week 4'!E107)</f>
        <v>0</v>
      </c>
      <c r="F107" s="53">
        <f>SUM('Week 1'!F107,'Week 2'!F107,'Week 3'!F107,'Week 4'!F107)</f>
        <v>0</v>
      </c>
      <c r="G107" s="53">
        <f>SUM('Week 1'!G107,'Week 2'!G107,'Week 3'!G107,'Week 4'!G107)</f>
        <v>0</v>
      </c>
      <c r="H107" s="53">
        <f>SUM('Week 1'!H107,'Week 2'!H107,'Week 3'!H107,'Week 4'!H107)</f>
        <v>0</v>
      </c>
      <c r="I107" s="53">
        <f>SUM('Week 1'!I107,'Week 2'!I107,'Week 3'!I107,'Week 4'!I107)</f>
        <v>0</v>
      </c>
      <c r="J107" s="53">
        <f>SUM('Week 1'!J107,'Week 2'!J107,'Week 3'!J107,'Week 4'!J107)</f>
        <v>0</v>
      </c>
      <c r="K107" s="53">
        <f>SUM('Week 1'!K107,'Week 2'!K107,'Week 3'!K107,'Week 4'!K107)</f>
        <v>0</v>
      </c>
      <c r="M107" s="64"/>
      <c r="N107" s="64"/>
      <c r="O107" s="64"/>
      <c r="P107" s="64"/>
      <c r="Q107" s="64"/>
      <c r="R107" s="159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</row>
    <row r="108" spans="1:33" s="158" customFormat="1" ht="15" x14ac:dyDescent="0.2">
      <c r="A108" s="37" t="s">
        <v>75</v>
      </c>
      <c r="B108" s="53">
        <f>SUM('Week 1'!B108,'Week 2'!B108,'Week 3'!B108,'Week 4'!B108)</f>
        <v>0</v>
      </c>
      <c r="C108" s="53">
        <f>SUM('Week 1'!C108,'Week 2'!C108,'Week 3'!C108,'Week 4'!C108)</f>
        <v>0</v>
      </c>
      <c r="D108" s="53">
        <f>SUM('Week 1'!D108,'Week 2'!D108,'Week 3'!D108,'Week 4'!D108)</f>
        <v>0</v>
      </c>
      <c r="E108" s="53">
        <f>SUM('Week 1'!E108,'Week 2'!E108,'Week 3'!E108,'Week 4'!E108)</f>
        <v>0</v>
      </c>
      <c r="F108" s="53">
        <f>SUM('Week 1'!F108,'Week 2'!F108,'Week 3'!F108,'Week 4'!F108)</f>
        <v>0</v>
      </c>
      <c r="G108" s="53">
        <f>SUM('Week 1'!G108,'Week 2'!G108,'Week 3'!G108,'Week 4'!G108)</f>
        <v>0</v>
      </c>
      <c r="H108" s="53">
        <f>SUM('Week 1'!H108,'Week 2'!H108,'Week 3'!H108,'Week 4'!H108)</f>
        <v>0</v>
      </c>
      <c r="I108" s="53">
        <f>SUM('Week 1'!I108,'Week 2'!I108,'Week 3'!I108,'Week 4'!I108)</f>
        <v>0</v>
      </c>
      <c r="J108" s="53">
        <f>SUM('Week 1'!J108,'Week 2'!J108,'Week 3'!J108,'Week 4'!J108)</f>
        <v>0</v>
      </c>
      <c r="K108" s="53">
        <f>SUM('Week 1'!K108,'Week 2'!K108,'Week 3'!K108,'Week 4'!K108)</f>
        <v>0</v>
      </c>
      <c r="M108" s="64"/>
      <c r="N108" s="64"/>
      <c r="O108" s="64"/>
      <c r="P108" s="64"/>
      <c r="Q108" s="64"/>
      <c r="R108" s="159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</row>
    <row r="109" spans="1:33" s="158" customFormat="1" ht="15" x14ac:dyDescent="0.2">
      <c r="A109" s="37" t="s">
        <v>253</v>
      </c>
      <c r="B109" s="53">
        <f>SUM('Week 1'!B109,'Week 2'!B109,'Week 3'!B109,'Week 4'!B109)</f>
        <v>0</v>
      </c>
      <c r="C109" s="53">
        <f>SUM('Week 1'!C109,'Week 2'!C109,'Week 3'!C109,'Week 4'!C109)</f>
        <v>0</v>
      </c>
      <c r="D109" s="53">
        <f>SUM('Week 1'!D109,'Week 2'!D109,'Week 3'!D109,'Week 4'!D109)</f>
        <v>0</v>
      </c>
      <c r="E109" s="53">
        <f>SUM('Week 1'!E109,'Week 2'!E109,'Week 3'!E109,'Week 4'!E109)</f>
        <v>0</v>
      </c>
      <c r="F109" s="53">
        <f>SUM('Week 1'!F109,'Week 2'!F109,'Week 3'!F109,'Week 4'!F109)</f>
        <v>0</v>
      </c>
      <c r="G109" s="53">
        <f>SUM('Week 1'!G109,'Week 2'!G109,'Week 3'!G109,'Week 4'!G109)</f>
        <v>0</v>
      </c>
      <c r="H109" s="53">
        <f>SUM('Week 1'!H109,'Week 2'!H109,'Week 3'!H109,'Week 4'!H109)</f>
        <v>0</v>
      </c>
      <c r="I109" s="53">
        <f>SUM('Week 1'!I109,'Week 2'!I109,'Week 3'!I109,'Week 4'!I109)</f>
        <v>0</v>
      </c>
      <c r="J109" s="53">
        <f>SUM('Week 1'!J109,'Week 2'!J109,'Week 3'!J109,'Week 4'!J109)</f>
        <v>0</v>
      </c>
      <c r="K109" s="53">
        <f>SUM('Week 1'!K109,'Week 2'!K109,'Week 3'!K109,'Week 4'!K109)</f>
        <v>0</v>
      </c>
      <c r="M109" s="64"/>
      <c r="N109" s="64"/>
      <c r="O109" s="64"/>
      <c r="P109" s="64"/>
      <c r="Q109" s="64"/>
      <c r="R109" s="159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</row>
    <row r="110" spans="1:33" s="158" customFormat="1" ht="15" x14ac:dyDescent="0.2">
      <c r="A110" s="37" t="s">
        <v>76</v>
      </c>
      <c r="B110" s="53">
        <f>SUM('Week 1'!B110,'Week 2'!B110,'Week 3'!B110,'Week 4'!B110)</f>
        <v>0</v>
      </c>
      <c r="C110" s="53">
        <f>SUM('Week 1'!C110,'Week 2'!C110,'Week 3'!C110,'Week 4'!C110)</f>
        <v>0</v>
      </c>
      <c r="D110" s="53">
        <f>SUM('Week 1'!D110,'Week 2'!D110,'Week 3'!D110,'Week 4'!D110)</f>
        <v>0</v>
      </c>
      <c r="E110" s="53">
        <f>SUM('Week 1'!E110,'Week 2'!E110,'Week 3'!E110,'Week 4'!E110)</f>
        <v>0</v>
      </c>
      <c r="F110" s="53">
        <f>SUM('Week 1'!F110,'Week 2'!F110,'Week 3'!F110,'Week 4'!F110)</f>
        <v>0</v>
      </c>
      <c r="G110" s="53">
        <f>SUM('Week 1'!G110,'Week 2'!G110,'Week 3'!G110,'Week 4'!G110)</f>
        <v>0</v>
      </c>
      <c r="H110" s="53">
        <f>SUM('Week 1'!H110,'Week 2'!H110,'Week 3'!H110,'Week 4'!H110)</f>
        <v>0</v>
      </c>
      <c r="I110" s="53">
        <f>SUM('Week 1'!I110,'Week 2'!I110,'Week 3'!I110,'Week 4'!I110)</f>
        <v>0</v>
      </c>
      <c r="J110" s="53">
        <f>SUM('Week 1'!J110,'Week 2'!J110,'Week 3'!J110,'Week 4'!J110)</f>
        <v>0</v>
      </c>
      <c r="K110" s="53">
        <f>SUM('Week 1'!K110,'Week 2'!K110,'Week 3'!K110,'Week 4'!K110)</f>
        <v>0</v>
      </c>
      <c r="M110" s="64"/>
      <c r="N110" s="64"/>
      <c r="O110" s="64"/>
      <c r="P110" s="64"/>
      <c r="Q110" s="64"/>
      <c r="R110" s="159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</row>
    <row r="111" spans="1:33" s="158" customFormat="1" ht="15" x14ac:dyDescent="0.2">
      <c r="A111" s="37" t="s">
        <v>77</v>
      </c>
      <c r="B111" s="53">
        <f>SUM('Week 1'!B111,'Week 2'!B111,'Week 3'!B111,'Week 4'!B111)</f>
        <v>4</v>
      </c>
      <c r="C111" s="53">
        <f>SUM('Week 1'!C111,'Week 2'!C111,'Week 3'!C111,'Week 4'!C111)</f>
        <v>0</v>
      </c>
      <c r="D111" s="53">
        <f>SUM('Week 1'!D111,'Week 2'!D111,'Week 3'!D111,'Week 4'!D111)</f>
        <v>0</v>
      </c>
      <c r="E111" s="53">
        <f>SUM('Week 1'!E111,'Week 2'!E111,'Week 3'!E111,'Week 4'!E111)</f>
        <v>0</v>
      </c>
      <c r="F111" s="53">
        <f>SUM('Week 1'!F111,'Week 2'!F111,'Week 3'!F111,'Week 4'!F111)</f>
        <v>0</v>
      </c>
      <c r="G111" s="53">
        <f>SUM('Week 1'!G111,'Week 2'!G111,'Week 3'!G111,'Week 4'!G111)</f>
        <v>0</v>
      </c>
      <c r="H111" s="53">
        <f>SUM('Week 1'!H111,'Week 2'!H111,'Week 3'!H111,'Week 4'!H111)</f>
        <v>0</v>
      </c>
      <c r="I111" s="53">
        <f>SUM('Week 1'!I111,'Week 2'!I111,'Week 3'!I111,'Week 4'!I111)</f>
        <v>0</v>
      </c>
      <c r="J111" s="53">
        <f>SUM('Week 1'!J111,'Week 2'!J111,'Week 3'!J111,'Week 4'!J111)</f>
        <v>0</v>
      </c>
      <c r="K111" s="53">
        <f>SUM('Week 1'!K111,'Week 2'!K111,'Week 3'!K111,'Week 4'!K111)</f>
        <v>0</v>
      </c>
      <c r="M111" s="64"/>
      <c r="N111" s="64"/>
      <c r="O111" s="64"/>
      <c r="P111" s="64"/>
      <c r="Q111" s="64"/>
      <c r="R111" s="159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</row>
    <row r="112" spans="1:33" s="158" customFormat="1" ht="15" x14ac:dyDescent="0.2">
      <c r="A112" s="37" t="s">
        <v>78</v>
      </c>
      <c r="B112" s="53">
        <f>SUM('Week 1'!B112,'Week 2'!B112,'Week 3'!B112,'Week 4'!B112)</f>
        <v>11</v>
      </c>
      <c r="C112" s="53">
        <f>SUM('Week 1'!C112,'Week 2'!C112,'Week 3'!C112,'Week 4'!C112)</f>
        <v>0</v>
      </c>
      <c r="D112" s="53">
        <f>SUM('Week 1'!D112,'Week 2'!D112,'Week 3'!D112,'Week 4'!D112)</f>
        <v>2</v>
      </c>
      <c r="E112" s="53">
        <f>SUM('Week 1'!E112,'Week 2'!E112,'Week 3'!E112,'Week 4'!E112)</f>
        <v>0</v>
      </c>
      <c r="F112" s="53">
        <f>SUM('Week 1'!F112,'Week 2'!F112,'Week 3'!F112,'Week 4'!F112)</f>
        <v>0</v>
      </c>
      <c r="G112" s="53">
        <f>SUM('Week 1'!G112,'Week 2'!G112,'Week 3'!G112,'Week 4'!G112)</f>
        <v>0</v>
      </c>
      <c r="H112" s="53">
        <f>SUM('Week 1'!H112,'Week 2'!H112,'Week 3'!H112,'Week 4'!H112)</f>
        <v>0</v>
      </c>
      <c r="I112" s="53">
        <f>SUM('Week 1'!I112,'Week 2'!I112,'Week 3'!I112,'Week 4'!I112)</f>
        <v>0</v>
      </c>
      <c r="J112" s="53">
        <f>SUM('Week 1'!J112,'Week 2'!J112,'Week 3'!J112,'Week 4'!J112)</f>
        <v>0</v>
      </c>
      <c r="K112" s="53">
        <f>SUM('Week 1'!K112,'Week 2'!K112,'Week 3'!K112,'Week 4'!K112)</f>
        <v>0</v>
      </c>
      <c r="M112" s="64"/>
      <c r="N112" s="64"/>
      <c r="O112" s="64"/>
      <c r="P112" s="64"/>
      <c r="Q112" s="64"/>
      <c r="R112" s="159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</row>
    <row r="113" spans="1:33" s="158" customFormat="1" ht="15" x14ac:dyDescent="0.2">
      <c r="A113" s="37" t="s">
        <v>79</v>
      </c>
      <c r="B113" s="53">
        <f>SUM('Week 1'!B113,'Week 2'!B113,'Week 3'!B113,'Week 4'!B113)</f>
        <v>11</v>
      </c>
      <c r="C113" s="53">
        <f>SUM('Week 1'!C113,'Week 2'!C113,'Week 3'!C113,'Week 4'!C113)</f>
        <v>0</v>
      </c>
      <c r="D113" s="53">
        <f>SUM('Week 1'!D113,'Week 2'!D113,'Week 3'!D113,'Week 4'!D113)</f>
        <v>2</v>
      </c>
      <c r="E113" s="53">
        <f>SUM('Week 1'!E113,'Week 2'!E113,'Week 3'!E113,'Week 4'!E113)</f>
        <v>0</v>
      </c>
      <c r="F113" s="53">
        <f>SUM('Week 1'!F113,'Week 2'!F113,'Week 3'!F113,'Week 4'!F113)</f>
        <v>0</v>
      </c>
      <c r="G113" s="53">
        <f>SUM('Week 1'!G113,'Week 2'!G113,'Week 3'!G113,'Week 4'!G113)</f>
        <v>6</v>
      </c>
      <c r="H113" s="53">
        <f>SUM('Week 1'!H113,'Week 2'!H113,'Week 3'!H113,'Week 4'!H113)</f>
        <v>0</v>
      </c>
      <c r="I113" s="53">
        <f>SUM('Week 1'!I113,'Week 2'!I113,'Week 3'!I113,'Week 4'!I113)</f>
        <v>3</v>
      </c>
      <c r="J113" s="53">
        <f>SUM('Week 1'!J113,'Week 2'!J113,'Week 3'!J113,'Week 4'!J113)</f>
        <v>0</v>
      </c>
      <c r="K113" s="53">
        <f>SUM('Week 1'!K113,'Week 2'!K113,'Week 3'!K113,'Week 4'!K113)</f>
        <v>0</v>
      </c>
      <c r="M113" s="64"/>
      <c r="N113" s="64"/>
      <c r="O113" s="64"/>
      <c r="P113" s="64"/>
      <c r="Q113" s="64"/>
      <c r="R113" s="159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</row>
    <row r="114" spans="1:33" ht="15" x14ac:dyDescent="0.2">
      <c r="A114" s="37" t="s">
        <v>80</v>
      </c>
      <c r="B114" s="53">
        <f>SUM('Week 1'!B114,'Week 2'!B114,'Week 3'!B114,'Week 4'!B114)</f>
        <v>53</v>
      </c>
      <c r="C114" s="53">
        <f>SUM('Week 1'!C114,'Week 2'!C114,'Week 3'!C114,'Week 4'!C114)</f>
        <v>3</v>
      </c>
      <c r="D114" s="53">
        <f>SUM('Week 1'!D114,'Week 2'!D114,'Week 3'!D114,'Week 4'!D114)</f>
        <v>3</v>
      </c>
      <c r="E114" s="53">
        <f>SUM('Week 1'!E114,'Week 2'!E114,'Week 3'!E114,'Week 4'!E114)</f>
        <v>0</v>
      </c>
      <c r="F114" s="53">
        <f>SUM('Week 1'!F114,'Week 2'!F114,'Week 3'!F114,'Week 4'!F114)</f>
        <v>0</v>
      </c>
      <c r="G114" s="53">
        <f>SUM('Week 1'!G114,'Week 2'!G114,'Week 3'!G114,'Week 4'!G114)</f>
        <v>6</v>
      </c>
      <c r="H114" s="53">
        <f>SUM('Week 1'!H114,'Week 2'!H114,'Week 3'!H114,'Week 4'!H114)</f>
        <v>0</v>
      </c>
      <c r="I114" s="53">
        <f>SUM('Week 1'!I114,'Week 2'!I114,'Week 3'!I114,'Week 4'!I114)</f>
        <v>10</v>
      </c>
      <c r="J114" s="53">
        <f>SUM('Week 1'!J114,'Week 2'!J114,'Week 3'!J114,'Week 4'!J114)</f>
        <v>0</v>
      </c>
      <c r="K114" s="53">
        <f>SUM('Week 1'!K114,'Week 2'!K114,'Week 3'!K114,'Week 4'!K114)</f>
        <v>0</v>
      </c>
      <c r="M114" s="4"/>
      <c r="N114" s="4"/>
      <c r="O114" s="4"/>
      <c r="P114" s="4"/>
      <c r="Q114" s="4"/>
      <c r="R114" s="5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" x14ac:dyDescent="0.2">
      <c r="A115" s="37" t="s">
        <v>81</v>
      </c>
      <c r="B115" s="53">
        <f>SUM('Week 1'!B115,'Week 2'!B115,'Week 3'!B115,'Week 4'!B115)</f>
        <v>0</v>
      </c>
      <c r="C115" s="53">
        <f>SUM('Week 1'!C115,'Week 2'!C115,'Week 3'!C115,'Week 4'!C115)</f>
        <v>0</v>
      </c>
      <c r="D115" s="53">
        <f>SUM('Week 1'!D115,'Week 2'!D115,'Week 3'!D115,'Week 4'!D115)</f>
        <v>0</v>
      </c>
      <c r="E115" s="53">
        <f>SUM('Week 1'!E115,'Week 2'!E115,'Week 3'!E115,'Week 4'!E115)</f>
        <v>0</v>
      </c>
      <c r="F115" s="53">
        <f>SUM('Week 1'!F115,'Week 2'!F115,'Week 3'!F115,'Week 4'!F115)</f>
        <v>0</v>
      </c>
      <c r="G115" s="53">
        <f>SUM('Week 1'!G115,'Week 2'!G115,'Week 3'!G115,'Week 4'!G115)</f>
        <v>0</v>
      </c>
      <c r="H115" s="53">
        <f>SUM('Week 1'!H115,'Week 2'!H115,'Week 3'!H115,'Week 4'!H115)</f>
        <v>0</v>
      </c>
      <c r="I115" s="53">
        <f>SUM('Week 1'!I115,'Week 2'!I115,'Week 3'!I115,'Week 4'!I115)</f>
        <v>0</v>
      </c>
      <c r="J115" s="53">
        <f>SUM('Week 1'!J115,'Week 2'!J115,'Week 3'!J115,'Week 4'!J115)</f>
        <v>0</v>
      </c>
      <c r="K115" s="53">
        <f>SUM('Week 1'!K115,'Week 2'!K115,'Week 3'!K115,'Week 4'!K115)</f>
        <v>0</v>
      </c>
      <c r="M115" s="4"/>
      <c r="N115" s="4"/>
      <c r="O115" s="4"/>
      <c r="P115" s="4"/>
      <c r="Q115" s="4"/>
      <c r="R115" s="5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" x14ac:dyDescent="0.2">
      <c r="A116" s="37" t="s">
        <v>82</v>
      </c>
      <c r="B116" s="53">
        <f>SUM('Week 1'!B116,'Week 2'!B116,'Week 3'!B116,'Week 4'!B116)</f>
        <v>0</v>
      </c>
      <c r="C116" s="53">
        <f>SUM('Week 1'!C116,'Week 2'!C116,'Week 3'!C116,'Week 4'!C116)</f>
        <v>0</v>
      </c>
      <c r="D116" s="53">
        <f>SUM('Week 1'!D116,'Week 2'!D116,'Week 3'!D116,'Week 4'!D116)</f>
        <v>0</v>
      </c>
      <c r="E116" s="53">
        <f>SUM('Week 1'!E116,'Week 2'!E116,'Week 3'!E116,'Week 4'!E116)</f>
        <v>0</v>
      </c>
      <c r="F116" s="53">
        <f>SUM('Week 1'!F116,'Week 2'!F116,'Week 3'!F116,'Week 4'!F116)</f>
        <v>0</v>
      </c>
      <c r="G116" s="53">
        <f>SUM('Week 1'!G116,'Week 2'!G116,'Week 3'!G116,'Week 4'!G116)</f>
        <v>0</v>
      </c>
      <c r="H116" s="53">
        <f>SUM('Week 1'!H116,'Week 2'!H116,'Week 3'!H116,'Week 4'!H116)</f>
        <v>0</v>
      </c>
      <c r="I116" s="53">
        <f>SUM('Week 1'!I116,'Week 2'!I116,'Week 3'!I116,'Week 4'!I116)</f>
        <v>0</v>
      </c>
      <c r="J116" s="53">
        <f>SUM('Week 1'!J116,'Week 2'!J116,'Week 3'!J116,'Week 4'!J116)</f>
        <v>0</v>
      </c>
      <c r="K116" s="53">
        <f>SUM('Week 1'!K116,'Week 2'!K116,'Week 3'!K116,'Week 4'!K116)</f>
        <v>0</v>
      </c>
      <c r="M116" s="4"/>
      <c r="N116" s="4"/>
      <c r="O116" s="4"/>
      <c r="P116" s="4"/>
      <c r="Q116" s="4"/>
      <c r="R116" s="5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" x14ac:dyDescent="0.2">
      <c r="A117" s="37" t="s">
        <v>83</v>
      </c>
      <c r="B117" s="53">
        <f>SUM('Week 1'!B117,'Week 2'!B117,'Week 3'!B117,'Week 4'!B117)</f>
        <v>5</v>
      </c>
      <c r="C117" s="53">
        <f>SUM('Week 1'!C117,'Week 2'!C117,'Week 3'!C117,'Week 4'!C117)</f>
        <v>0</v>
      </c>
      <c r="D117" s="53">
        <f>SUM('Week 1'!D117,'Week 2'!D117,'Week 3'!D117,'Week 4'!D117)</f>
        <v>0</v>
      </c>
      <c r="E117" s="53">
        <f>SUM('Week 1'!E117,'Week 2'!E117,'Week 3'!E117,'Week 4'!E117)</f>
        <v>0</v>
      </c>
      <c r="F117" s="53">
        <f>SUM('Week 1'!F117,'Week 2'!F117,'Week 3'!F117,'Week 4'!F117)</f>
        <v>0</v>
      </c>
      <c r="G117" s="53">
        <f>SUM('Week 1'!G117,'Week 2'!G117,'Week 3'!G117,'Week 4'!G117)</f>
        <v>0</v>
      </c>
      <c r="H117" s="53">
        <f>SUM('Week 1'!H117,'Week 2'!H117,'Week 3'!H117,'Week 4'!H117)</f>
        <v>0</v>
      </c>
      <c r="I117" s="53">
        <f>SUM('Week 1'!I117,'Week 2'!I117,'Week 3'!I117,'Week 4'!I117)</f>
        <v>0</v>
      </c>
      <c r="J117" s="53">
        <f>SUM('Week 1'!J117,'Week 2'!J117,'Week 3'!J117,'Week 4'!J117)</f>
        <v>0</v>
      </c>
      <c r="K117" s="53">
        <f>SUM('Week 1'!K117,'Week 2'!K117,'Week 3'!K117,'Week 4'!K117)</f>
        <v>0</v>
      </c>
      <c r="M117" s="4"/>
      <c r="N117" s="4"/>
      <c r="O117" s="4"/>
      <c r="P117" s="4"/>
      <c r="Q117" s="4"/>
      <c r="R117" s="5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" x14ac:dyDescent="0.2">
      <c r="A118" s="37" t="s">
        <v>84</v>
      </c>
      <c r="B118" s="53">
        <f>SUM('Week 1'!B118,'Week 2'!B118,'Week 3'!B118,'Week 4'!B118)</f>
        <v>0</v>
      </c>
      <c r="C118" s="53">
        <f>SUM('Week 1'!C118,'Week 2'!C118,'Week 3'!C118,'Week 4'!C118)</f>
        <v>0</v>
      </c>
      <c r="D118" s="53">
        <f>SUM('Week 1'!D118,'Week 2'!D118,'Week 3'!D118,'Week 4'!D118)</f>
        <v>0</v>
      </c>
      <c r="E118" s="53">
        <f>SUM('Week 1'!E118,'Week 2'!E118,'Week 3'!E118,'Week 4'!E118)</f>
        <v>0</v>
      </c>
      <c r="F118" s="53">
        <f>SUM('Week 1'!F118,'Week 2'!F118,'Week 3'!F118,'Week 4'!F118)</f>
        <v>0</v>
      </c>
      <c r="G118" s="53">
        <f>SUM('Week 1'!G118,'Week 2'!G118,'Week 3'!G118,'Week 4'!G118)</f>
        <v>0</v>
      </c>
      <c r="H118" s="53">
        <f>SUM('Week 1'!H118,'Week 2'!H118,'Week 3'!H118,'Week 4'!H118)</f>
        <v>0</v>
      </c>
      <c r="I118" s="53">
        <f>SUM('Week 1'!I118,'Week 2'!I118,'Week 3'!I118,'Week 4'!I118)</f>
        <v>0</v>
      </c>
      <c r="J118" s="53">
        <f>SUM('Week 1'!J118,'Week 2'!J118,'Week 3'!J118,'Week 4'!J118)</f>
        <v>0</v>
      </c>
      <c r="K118" s="53">
        <f>SUM('Week 1'!K118,'Week 2'!K118,'Week 3'!K118,'Week 4'!K118)</f>
        <v>0</v>
      </c>
      <c r="M118" s="4"/>
      <c r="N118" s="4"/>
      <c r="O118" s="4"/>
      <c r="P118" s="4"/>
      <c r="Q118" s="4"/>
      <c r="R118" s="5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5" x14ac:dyDescent="0.2">
      <c r="A119" s="37" t="s">
        <v>397</v>
      </c>
      <c r="B119" s="53">
        <f>SUM('Week 1'!B119,'Week 2'!B119,'Week 3'!B119,'Week 4'!B119)</f>
        <v>0</v>
      </c>
      <c r="C119" s="53">
        <f>SUM('Week 1'!C119,'Week 2'!C119,'Week 3'!C119,'Week 4'!C119)</f>
        <v>0</v>
      </c>
      <c r="D119" s="53">
        <f>SUM('Week 1'!D119,'Week 2'!D119,'Week 3'!D119,'Week 4'!D119)</f>
        <v>0</v>
      </c>
      <c r="E119" s="53">
        <f>SUM('Week 1'!E119,'Week 2'!E119,'Week 3'!E119,'Week 4'!E119)</f>
        <v>0</v>
      </c>
      <c r="F119" s="53">
        <f>SUM('Week 1'!F119,'Week 2'!F119,'Week 3'!F119,'Week 4'!F119)</f>
        <v>0</v>
      </c>
      <c r="G119" s="53">
        <f>SUM('Week 1'!G119,'Week 2'!G119,'Week 3'!G119,'Week 4'!G119)</f>
        <v>0</v>
      </c>
      <c r="H119" s="53">
        <f>SUM('Week 1'!H119,'Week 2'!H119,'Week 3'!H119,'Week 4'!H119)</f>
        <v>0</v>
      </c>
      <c r="I119" s="53">
        <f>SUM('Week 1'!I119,'Week 2'!I119,'Week 3'!I119,'Week 4'!I119)</f>
        <v>0</v>
      </c>
      <c r="J119" s="53">
        <f>SUM('Week 1'!J119,'Week 2'!J119,'Week 3'!J119,'Week 4'!J119)</f>
        <v>0</v>
      </c>
      <c r="K119" s="53">
        <f>SUM('Week 1'!K119,'Week 2'!K119,'Week 3'!K119,'Week 4'!K119)</f>
        <v>0</v>
      </c>
      <c r="M119" s="4"/>
      <c r="N119" s="4"/>
      <c r="O119" s="4"/>
      <c r="P119" s="4"/>
      <c r="Q119" s="4"/>
      <c r="R119" s="5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5" x14ac:dyDescent="0.2">
      <c r="A120" s="37" t="s">
        <v>85</v>
      </c>
      <c r="B120" s="53">
        <f>SUM('Week 1'!B120,'Week 2'!B120,'Week 3'!B120,'Week 4'!B120)</f>
        <v>6</v>
      </c>
      <c r="C120" s="53">
        <f>SUM('Week 1'!C120,'Week 2'!C120,'Week 3'!C120,'Week 4'!C120)</f>
        <v>0</v>
      </c>
      <c r="D120" s="53">
        <f>SUM('Week 1'!D120,'Week 2'!D120,'Week 3'!D120,'Week 4'!D120)</f>
        <v>0</v>
      </c>
      <c r="E120" s="53">
        <f>SUM('Week 1'!E120,'Week 2'!E120,'Week 3'!E120,'Week 4'!E120)</f>
        <v>0</v>
      </c>
      <c r="F120" s="53">
        <f>SUM('Week 1'!F120,'Week 2'!F120,'Week 3'!F120,'Week 4'!F120)</f>
        <v>0</v>
      </c>
      <c r="G120" s="53">
        <f>SUM('Week 1'!G120,'Week 2'!G120,'Week 3'!G120,'Week 4'!G120)</f>
        <v>0</v>
      </c>
      <c r="H120" s="53">
        <f>SUM('Week 1'!H120,'Week 2'!H120,'Week 3'!H120,'Week 4'!H120)</f>
        <v>0</v>
      </c>
      <c r="I120" s="53">
        <f>SUM('Week 1'!I120,'Week 2'!I120,'Week 3'!I120,'Week 4'!I120)</f>
        <v>0</v>
      </c>
      <c r="J120" s="53">
        <f>SUM('Week 1'!J120,'Week 2'!J120,'Week 3'!J120,'Week 4'!J120)</f>
        <v>0</v>
      </c>
      <c r="K120" s="53">
        <f>SUM('Week 1'!K120,'Week 2'!K120,'Week 3'!K120,'Week 4'!K120)</f>
        <v>0</v>
      </c>
      <c r="M120" s="4"/>
      <c r="N120" s="4"/>
      <c r="O120" s="4"/>
      <c r="P120" s="4"/>
      <c r="Q120" s="4"/>
      <c r="R120" s="5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5" x14ac:dyDescent="0.2">
      <c r="A121" s="37" t="s">
        <v>86</v>
      </c>
      <c r="B121" s="53">
        <f>SUM('Week 1'!B121,'Week 2'!B121,'Week 3'!B121,'Week 4'!B121)</f>
        <v>3</v>
      </c>
      <c r="C121" s="53">
        <f>SUM('Week 1'!C121,'Week 2'!C121,'Week 3'!C121,'Week 4'!C121)</f>
        <v>0</v>
      </c>
      <c r="D121" s="53">
        <f>SUM('Week 1'!D121,'Week 2'!D121,'Week 3'!D121,'Week 4'!D121)</f>
        <v>0</v>
      </c>
      <c r="E121" s="53">
        <f>SUM('Week 1'!E121,'Week 2'!E121,'Week 3'!E121,'Week 4'!E121)</f>
        <v>0</v>
      </c>
      <c r="F121" s="53">
        <f>SUM('Week 1'!F121,'Week 2'!F121,'Week 3'!F121,'Week 4'!F121)</f>
        <v>0</v>
      </c>
      <c r="G121" s="53">
        <f>SUM('Week 1'!G121,'Week 2'!G121,'Week 3'!G121,'Week 4'!G121)</f>
        <v>0</v>
      </c>
      <c r="H121" s="53">
        <f>SUM('Week 1'!H121,'Week 2'!H121,'Week 3'!H121,'Week 4'!H121)</f>
        <v>0</v>
      </c>
      <c r="I121" s="53">
        <f>SUM('Week 1'!I121,'Week 2'!I121,'Week 3'!I121,'Week 4'!I121)</f>
        <v>1</v>
      </c>
      <c r="J121" s="53">
        <f>SUM('Week 1'!J121,'Week 2'!J121,'Week 3'!J121,'Week 4'!J121)</f>
        <v>0</v>
      </c>
      <c r="K121" s="53">
        <f>SUM('Week 1'!K121,'Week 2'!K121,'Week 3'!K121,'Week 4'!K121)</f>
        <v>0</v>
      </c>
      <c r="M121" s="4"/>
      <c r="N121" s="4"/>
      <c r="O121" s="4"/>
      <c r="P121" s="4"/>
      <c r="Q121" s="4"/>
      <c r="R121" s="5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5" x14ac:dyDescent="0.2">
      <c r="A122" s="37" t="s">
        <v>87</v>
      </c>
      <c r="B122" s="53">
        <f>SUM('Week 1'!B122,'Week 2'!B122,'Week 3'!B122,'Week 4'!B122)</f>
        <v>0</v>
      </c>
      <c r="C122" s="53">
        <f>SUM('Week 1'!C122,'Week 2'!C122,'Week 3'!C122,'Week 4'!C122)</f>
        <v>0</v>
      </c>
      <c r="D122" s="53">
        <f>SUM('Week 1'!D122,'Week 2'!D122,'Week 3'!D122,'Week 4'!D122)</f>
        <v>0</v>
      </c>
      <c r="E122" s="53">
        <f>SUM('Week 1'!E122,'Week 2'!E122,'Week 3'!E122,'Week 4'!E122)</f>
        <v>0</v>
      </c>
      <c r="F122" s="53">
        <f>SUM('Week 1'!F122,'Week 2'!F122,'Week 3'!F122,'Week 4'!F122)</f>
        <v>0</v>
      </c>
      <c r="G122" s="53">
        <f>SUM('Week 1'!G122,'Week 2'!G122,'Week 3'!G122,'Week 4'!G122)</f>
        <v>0</v>
      </c>
      <c r="H122" s="53">
        <f>SUM('Week 1'!H122,'Week 2'!H122,'Week 3'!H122,'Week 4'!H122)</f>
        <v>0</v>
      </c>
      <c r="I122" s="53">
        <f>SUM('Week 1'!I122,'Week 2'!I122,'Week 3'!I122,'Week 4'!I122)</f>
        <v>0</v>
      </c>
      <c r="J122" s="53">
        <f>SUM('Week 1'!J122,'Week 2'!J122,'Week 3'!J122,'Week 4'!J122)</f>
        <v>0</v>
      </c>
      <c r="K122" s="53">
        <f>SUM('Week 1'!K122,'Week 2'!K122,'Week 3'!K122,'Week 4'!K122)</f>
        <v>0</v>
      </c>
      <c r="M122" s="4"/>
      <c r="N122" s="4"/>
      <c r="O122" s="4"/>
      <c r="P122" s="4"/>
      <c r="Q122" s="4"/>
      <c r="R122" s="5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ht="15" x14ac:dyDescent="0.2">
      <c r="A123" s="37" t="s">
        <v>88</v>
      </c>
      <c r="B123" s="53">
        <f>SUM('Week 1'!B123,'Week 2'!B123,'Week 3'!B123,'Week 4'!B123)</f>
        <v>0</v>
      </c>
      <c r="C123" s="53">
        <f>SUM('Week 1'!C123,'Week 2'!C123,'Week 3'!C123,'Week 4'!C123)</f>
        <v>0</v>
      </c>
      <c r="D123" s="53">
        <f>SUM('Week 1'!D123,'Week 2'!D123,'Week 3'!D123,'Week 4'!D123)</f>
        <v>0</v>
      </c>
      <c r="E123" s="53">
        <f>SUM('Week 1'!E123,'Week 2'!E123,'Week 3'!E123,'Week 4'!E123)</f>
        <v>0</v>
      </c>
      <c r="F123" s="53">
        <f>SUM('Week 1'!F123,'Week 2'!F123,'Week 3'!F123,'Week 4'!F123)</f>
        <v>0</v>
      </c>
      <c r="G123" s="53">
        <f>SUM('Week 1'!G123,'Week 2'!G123,'Week 3'!G123,'Week 4'!G123)</f>
        <v>0</v>
      </c>
      <c r="H123" s="53">
        <f>SUM('Week 1'!H123,'Week 2'!H123,'Week 3'!H123,'Week 4'!H123)</f>
        <v>0</v>
      </c>
      <c r="I123" s="53">
        <f>SUM('Week 1'!I123,'Week 2'!I123,'Week 3'!I123,'Week 4'!I123)</f>
        <v>0</v>
      </c>
      <c r="J123" s="53">
        <f>SUM('Week 1'!J123,'Week 2'!J123,'Week 3'!J123,'Week 4'!J123)</f>
        <v>0</v>
      </c>
      <c r="K123" s="53">
        <f>SUM('Week 1'!K123,'Week 2'!K123,'Week 3'!K123,'Week 4'!K123)</f>
        <v>0</v>
      </c>
      <c r="M123" s="4"/>
      <c r="N123" s="4"/>
      <c r="O123" s="4"/>
      <c r="P123" s="4"/>
      <c r="Q123" s="4"/>
      <c r="R123" s="5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5" x14ac:dyDescent="0.2">
      <c r="A124" s="37" t="s">
        <v>89</v>
      </c>
      <c r="B124" s="53">
        <f>SUM('Week 1'!B124,'Week 2'!B124,'Week 3'!B124,'Week 4'!B124)</f>
        <v>0</v>
      </c>
      <c r="C124" s="53">
        <f>SUM('Week 1'!C124,'Week 2'!C124,'Week 3'!C124,'Week 4'!C124)</f>
        <v>0</v>
      </c>
      <c r="D124" s="53">
        <f>SUM('Week 1'!D124,'Week 2'!D124,'Week 3'!D124,'Week 4'!D124)</f>
        <v>0</v>
      </c>
      <c r="E124" s="53">
        <f>SUM('Week 1'!E124,'Week 2'!E124,'Week 3'!E124,'Week 4'!E124)</f>
        <v>0</v>
      </c>
      <c r="F124" s="53">
        <f>SUM('Week 1'!F124,'Week 2'!F124,'Week 3'!F124,'Week 4'!F124)</f>
        <v>0</v>
      </c>
      <c r="G124" s="53">
        <f>SUM('Week 1'!G124,'Week 2'!G124,'Week 3'!G124,'Week 4'!G124)</f>
        <v>0</v>
      </c>
      <c r="H124" s="53">
        <f>SUM('Week 1'!H124,'Week 2'!H124,'Week 3'!H124,'Week 4'!H124)</f>
        <v>0</v>
      </c>
      <c r="I124" s="53">
        <f>SUM('Week 1'!I124,'Week 2'!I124,'Week 3'!I124,'Week 4'!I124)</f>
        <v>0</v>
      </c>
      <c r="J124" s="53">
        <f>SUM('Week 1'!J124,'Week 2'!J124,'Week 3'!J124,'Week 4'!J124)</f>
        <v>0</v>
      </c>
      <c r="K124" s="53">
        <f>SUM('Week 1'!K124,'Week 2'!K124,'Week 3'!K124,'Week 4'!K124)</f>
        <v>0</v>
      </c>
      <c r="M124" s="4"/>
      <c r="N124" s="4"/>
      <c r="O124" s="4"/>
      <c r="P124" s="4"/>
      <c r="Q124" s="4"/>
      <c r="R124" s="5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ht="15" x14ac:dyDescent="0.2">
      <c r="A125" s="37" t="s">
        <v>90</v>
      </c>
      <c r="B125" s="53">
        <f>SUM('Week 1'!B125,'Week 2'!B125,'Week 3'!B125,'Week 4'!B125)</f>
        <v>0</v>
      </c>
      <c r="C125" s="53">
        <f>SUM('Week 1'!C125,'Week 2'!C125,'Week 3'!C125,'Week 4'!C125)</f>
        <v>0</v>
      </c>
      <c r="D125" s="53">
        <f>SUM('Week 1'!D125,'Week 2'!D125,'Week 3'!D125,'Week 4'!D125)</f>
        <v>0</v>
      </c>
      <c r="E125" s="53">
        <f>SUM('Week 1'!E125,'Week 2'!E125,'Week 3'!E125,'Week 4'!E125)</f>
        <v>0</v>
      </c>
      <c r="F125" s="53">
        <f>SUM('Week 1'!F125,'Week 2'!F125,'Week 3'!F125,'Week 4'!F125)</f>
        <v>0</v>
      </c>
      <c r="G125" s="53">
        <f>SUM('Week 1'!G125,'Week 2'!G125,'Week 3'!G125,'Week 4'!G125)</f>
        <v>0</v>
      </c>
      <c r="H125" s="53">
        <f>SUM('Week 1'!H125,'Week 2'!H125,'Week 3'!H125,'Week 4'!H125)</f>
        <v>0</v>
      </c>
      <c r="I125" s="53">
        <f>SUM('Week 1'!I125,'Week 2'!I125,'Week 3'!I125,'Week 4'!I125)</f>
        <v>0</v>
      </c>
      <c r="J125" s="53">
        <f>SUM('Week 1'!J125,'Week 2'!J125,'Week 3'!J125,'Week 4'!J125)</f>
        <v>0</v>
      </c>
      <c r="K125" s="53">
        <f>SUM('Week 1'!K125,'Week 2'!K125,'Week 3'!K125,'Week 4'!K125)</f>
        <v>0</v>
      </c>
      <c r="M125" s="4"/>
      <c r="N125" s="4"/>
      <c r="O125" s="4"/>
      <c r="P125" s="4"/>
      <c r="Q125" s="4"/>
      <c r="R125" s="5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5" x14ac:dyDescent="0.2">
      <c r="A126" s="37" t="s">
        <v>91</v>
      </c>
      <c r="B126" s="53">
        <f>SUM('Week 1'!B126,'Week 2'!B126,'Week 3'!B126,'Week 4'!B126)</f>
        <v>0</v>
      </c>
      <c r="C126" s="53">
        <f>SUM('Week 1'!C126,'Week 2'!C126,'Week 3'!C126,'Week 4'!C126)</f>
        <v>0</v>
      </c>
      <c r="D126" s="53">
        <f>SUM('Week 1'!D126,'Week 2'!D126,'Week 3'!D126,'Week 4'!D126)</f>
        <v>0</v>
      </c>
      <c r="E126" s="53">
        <f>SUM('Week 1'!E126,'Week 2'!E126,'Week 3'!E126,'Week 4'!E126)</f>
        <v>0</v>
      </c>
      <c r="F126" s="53">
        <f>SUM('Week 1'!F126,'Week 2'!F126,'Week 3'!F126,'Week 4'!F126)</f>
        <v>0</v>
      </c>
      <c r="G126" s="53">
        <f>SUM('Week 1'!G126,'Week 2'!G126,'Week 3'!G126,'Week 4'!G126)</f>
        <v>0</v>
      </c>
      <c r="H126" s="53">
        <f>SUM('Week 1'!H126,'Week 2'!H126,'Week 3'!H126,'Week 4'!H126)</f>
        <v>0</v>
      </c>
      <c r="I126" s="53">
        <f>SUM('Week 1'!I126,'Week 2'!I126,'Week 3'!I126,'Week 4'!I126)</f>
        <v>0</v>
      </c>
      <c r="J126" s="53">
        <f>SUM('Week 1'!J126,'Week 2'!J126,'Week 3'!J126,'Week 4'!J126)</f>
        <v>0</v>
      </c>
      <c r="K126" s="53">
        <f>SUM('Week 1'!K126,'Week 2'!K126,'Week 3'!K126,'Week 4'!K126)</f>
        <v>0</v>
      </c>
      <c r="M126" s="4"/>
      <c r="N126" s="4"/>
      <c r="O126" s="4"/>
      <c r="P126" s="4"/>
      <c r="Q126" s="4"/>
      <c r="R126" s="5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5" x14ac:dyDescent="0.2">
      <c r="A127" s="37" t="s">
        <v>92</v>
      </c>
      <c r="B127" s="53">
        <f>SUM('Week 1'!B127,'Week 2'!B127,'Week 3'!B127,'Week 4'!B127)</f>
        <v>0</v>
      </c>
      <c r="C127" s="53">
        <f>SUM('Week 1'!C127,'Week 2'!C127,'Week 3'!C127,'Week 4'!C127)</f>
        <v>0</v>
      </c>
      <c r="D127" s="53">
        <f>SUM('Week 1'!D127,'Week 2'!D127,'Week 3'!D127,'Week 4'!D127)</f>
        <v>0</v>
      </c>
      <c r="E127" s="53">
        <f>SUM('Week 1'!E127,'Week 2'!E127,'Week 3'!E127,'Week 4'!E127)</f>
        <v>0</v>
      </c>
      <c r="F127" s="53">
        <f>SUM('Week 1'!F127,'Week 2'!F127,'Week 3'!F127,'Week 4'!F127)</f>
        <v>0</v>
      </c>
      <c r="G127" s="53">
        <f>SUM('Week 1'!G127,'Week 2'!G127,'Week 3'!G127,'Week 4'!G127)</f>
        <v>0</v>
      </c>
      <c r="H127" s="53">
        <f>SUM('Week 1'!H127,'Week 2'!H127,'Week 3'!H127,'Week 4'!H127)</f>
        <v>0</v>
      </c>
      <c r="I127" s="53">
        <f>SUM('Week 1'!I127,'Week 2'!I127,'Week 3'!I127,'Week 4'!I127)</f>
        <v>0</v>
      </c>
      <c r="J127" s="53">
        <f>SUM('Week 1'!J127,'Week 2'!J127,'Week 3'!J127,'Week 4'!J127)</f>
        <v>0</v>
      </c>
      <c r="K127" s="53">
        <f>SUM('Week 1'!K127,'Week 2'!K127,'Week 3'!K127,'Week 4'!K127)</f>
        <v>0</v>
      </c>
      <c r="M127" s="4"/>
      <c r="N127" s="4"/>
      <c r="O127" s="4"/>
      <c r="P127" s="4"/>
      <c r="Q127" s="4"/>
      <c r="R127" s="5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5" x14ac:dyDescent="0.2">
      <c r="A128" s="37" t="s">
        <v>93</v>
      </c>
      <c r="B128" s="53">
        <f>SUM('Week 1'!B128,'Week 2'!B128,'Week 3'!B128,'Week 4'!B128)</f>
        <v>0</v>
      </c>
      <c r="C128" s="53">
        <f>SUM('Week 1'!C128,'Week 2'!C128,'Week 3'!C128,'Week 4'!C128)</f>
        <v>0</v>
      </c>
      <c r="D128" s="53">
        <f>SUM('Week 1'!D128,'Week 2'!D128,'Week 3'!D128,'Week 4'!D128)</f>
        <v>0</v>
      </c>
      <c r="E128" s="53">
        <f>SUM('Week 1'!E128,'Week 2'!E128,'Week 3'!E128,'Week 4'!E128)</f>
        <v>0</v>
      </c>
      <c r="F128" s="53">
        <f>SUM('Week 1'!F128,'Week 2'!F128,'Week 3'!F128,'Week 4'!F128)</f>
        <v>0</v>
      </c>
      <c r="G128" s="53">
        <f>SUM('Week 1'!G128,'Week 2'!G128,'Week 3'!G128,'Week 4'!G128)</f>
        <v>0</v>
      </c>
      <c r="H128" s="53">
        <f>SUM('Week 1'!H128,'Week 2'!H128,'Week 3'!H128,'Week 4'!H128)</f>
        <v>0</v>
      </c>
      <c r="I128" s="53">
        <f>SUM('Week 1'!I128,'Week 2'!I128,'Week 3'!I128,'Week 4'!I128)</f>
        <v>0</v>
      </c>
      <c r="J128" s="53">
        <f>SUM('Week 1'!J128,'Week 2'!J128,'Week 3'!J128,'Week 4'!J128)</f>
        <v>0</v>
      </c>
      <c r="K128" s="53">
        <f>SUM('Week 1'!K128,'Week 2'!K128,'Week 3'!K128,'Week 4'!K128)</f>
        <v>0</v>
      </c>
      <c r="M128" s="4"/>
      <c r="N128" s="4"/>
      <c r="O128" s="4"/>
      <c r="P128" s="4"/>
      <c r="Q128" s="4"/>
      <c r="R128" s="5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5" x14ac:dyDescent="0.2">
      <c r="A129" s="37" t="s">
        <v>94</v>
      </c>
      <c r="B129" s="53">
        <f>SUM('Week 1'!B129,'Week 2'!B129,'Week 3'!B129,'Week 4'!B129)</f>
        <v>0</v>
      </c>
      <c r="C129" s="53">
        <f>SUM('Week 1'!C129,'Week 2'!C129,'Week 3'!C129,'Week 4'!C129)</f>
        <v>0</v>
      </c>
      <c r="D129" s="53">
        <f>SUM('Week 1'!D129,'Week 2'!D129,'Week 3'!D129,'Week 4'!D129)</f>
        <v>1</v>
      </c>
      <c r="E129" s="53">
        <f>SUM('Week 1'!E129,'Week 2'!E129,'Week 3'!E129,'Week 4'!E129)</f>
        <v>0</v>
      </c>
      <c r="F129" s="53">
        <f>SUM('Week 1'!F129,'Week 2'!F129,'Week 3'!F129,'Week 4'!F129)</f>
        <v>0</v>
      </c>
      <c r="G129" s="53">
        <f>SUM('Week 1'!G129,'Week 2'!G129,'Week 3'!G129,'Week 4'!G129)</f>
        <v>1</v>
      </c>
      <c r="H129" s="53">
        <f>SUM('Week 1'!H129,'Week 2'!H129,'Week 3'!H129,'Week 4'!H129)</f>
        <v>0</v>
      </c>
      <c r="I129" s="53">
        <f>SUM('Week 1'!I129,'Week 2'!I129,'Week 3'!I129,'Week 4'!I129)</f>
        <v>0</v>
      </c>
      <c r="J129" s="53">
        <f>SUM('Week 1'!J129,'Week 2'!J129,'Week 3'!J129,'Week 4'!J129)</f>
        <v>0</v>
      </c>
      <c r="K129" s="53">
        <f>SUM('Week 1'!K129,'Week 2'!K129,'Week 3'!K129,'Week 4'!K129)</f>
        <v>0</v>
      </c>
      <c r="M129" s="4"/>
      <c r="N129" s="4"/>
      <c r="O129" s="4"/>
      <c r="P129" s="4"/>
      <c r="Q129" s="4"/>
      <c r="R129" s="5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5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5" x14ac:dyDescent="0.2">
      <c r="A131" s="221" t="s">
        <v>95</v>
      </c>
      <c r="B131" s="230" t="s">
        <v>2</v>
      </c>
      <c r="C131" s="231"/>
      <c r="D131" s="231"/>
      <c r="E131" s="231"/>
      <c r="F131" s="231"/>
      <c r="G131" s="231"/>
      <c r="H131" s="231"/>
      <c r="I131" s="231"/>
      <c r="J131" s="231"/>
      <c r="K131" s="232"/>
      <c r="L131" s="64"/>
      <c r="M131" s="4"/>
      <c r="N131" s="4"/>
      <c r="O131" s="4"/>
      <c r="P131" s="4"/>
      <c r="Q131" s="4"/>
      <c r="R131" s="5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30" x14ac:dyDescent="0.2">
      <c r="A132" s="222"/>
      <c r="B132" s="129" t="s">
        <v>5</v>
      </c>
      <c r="C132" s="130" t="s">
        <v>6</v>
      </c>
      <c r="D132" s="130" t="s">
        <v>7</v>
      </c>
      <c r="E132" s="131" t="s">
        <v>8</v>
      </c>
      <c r="F132" s="132" t="s">
        <v>9</v>
      </c>
      <c r="G132" s="132" t="s">
        <v>10</v>
      </c>
      <c r="H132" s="133" t="s">
        <v>11</v>
      </c>
      <c r="I132" s="133" t="s">
        <v>12</v>
      </c>
      <c r="J132" s="134" t="s">
        <v>13</v>
      </c>
      <c r="K132" s="135" t="s">
        <v>14</v>
      </c>
      <c r="M132" s="4"/>
      <c r="N132" s="4"/>
      <c r="O132" s="4"/>
      <c r="P132" s="4"/>
      <c r="Q132" s="4"/>
      <c r="R132" s="5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5" x14ac:dyDescent="0.2">
      <c r="A133" s="40" t="s">
        <v>96</v>
      </c>
      <c r="B133" s="53">
        <f>SUM('Week 1'!B133,'Week 2'!B133,'Week 3'!B133,'Week 4'!B133)</f>
        <v>0</v>
      </c>
      <c r="C133" s="53">
        <f>SUM('Week 1'!C133,'Week 2'!C133,'Week 3'!C133,'Week 4'!C133)</f>
        <v>0</v>
      </c>
      <c r="D133" s="53">
        <f>SUM('Week 1'!D133,'Week 2'!D133,'Week 3'!D133,'Week 4'!D133)</f>
        <v>0</v>
      </c>
      <c r="E133" s="53">
        <f>SUM('Week 1'!E133,'Week 2'!E133,'Week 3'!E133,'Week 4'!E133)</f>
        <v>0</v>
      </c>
      <c r="F133" s="53">
        <f>SUM('Week 1'!F133,'Week 2'!F133,'Week 3'!F133,'Week 4'!F133)</f>
        <v>0</v>
      </c>
      <c r="G133" s="53">
        <f>SUM('Week 1'!G133,'Week 2'!G133,'Week 3'!G133,'Week 4'!G133)</f>
        <v>0</v>
      </c>
      <c r="H133" s="53">
        <f>SUM('Week 1'!H133,'Week 2'!H133,'Week 3'!H133,'Week 4'!H133)</f>
        <v>0</v>
      </c>
      <c r="I133" s="53">
        <f>SUM('Week 1'!I133,'Week 2'!I133,'Week 3'!I133,'Week 4'!I133)</f>
        <v>0</v>
      </c>
      <c r="J133" s="53">
        <f>SUM('Week 1'!J133,'Week 2'!J133,'Week 3'!J133,'Week 4'!J133)</f>
        <v>0</v>
      </c>
      <c r="K133" s="53">
        <f>SUM('Week 1'!K133,'Week 2'!K133,'Week 3'!K133,'Week 4'!K133)</f>
        <v>0</v>
      </c>
      <c r="M133" s="4"/>
      <c r="N133" s="4"/>
      <c r="O133" s="4"/>
      <c r="P133" s="4"/>
      <c r="Q133" s="4"/>
      <c r="R133" s="5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5" x14ac:dyDescent="0.2">
      <c r="A134" s="37" t="s">
        <v>97</v>
      </c>
      <c r="B134" s="53">
        <f>SUM('Week 1'!B134,'Week 2'!B134,'Week 3'!B134,'Week 4'!B134)</f>
        <v>0</v>
      </c>
      <c r="C134" s="53">
        <f>SUM('Week 1'!C134,'Week 2'!C134,'Week 3'!C134,'Week 4'!C134)</f>
        <v>0</v>
      </c>
      <c r="D134" s="53">
        <f>SUM('Week 1'!D134,'Week 2'!D134,'Week 3'!D134,'Week 4'!D134)</f>
        <v>0</v>
      </c>
      <c r="E134" s="53">
        <f>SUM('Week 1'!E134,'Week 2'!E134,'Week 3'!E134,'Week 4'!E134)</f>
        <v>0</v>
      </c>
      <c r="F134" s="53">
        <f>SUM('Week 1'!F134,'Week 2'!F134,'Week 3'!F134,'Week 4'!F134)</f>
        <v>0</v>
      </c>
      <c r="G134" s="53">
        <f>SUM('Week 1'!G134,'Week 2'!G134,'Week 3'!G134,'Week 4'!G134)</f>
        <v>0</v>
      </c>
      <c r="H134" s="53">
        <f>SUM('Week 1'!H134,'Week 2'!H134,'Week 3'!H134,'Week 4'!H134)</f>
        <v>0</v>
      </c>
      <c r="I134" s="53">
        <f>SUM('Week 1'!I134,'Week 2'!I134,'Week 3'!I134,'Week 4'!I134)</f>
        <v>0</v>
      </c>
      <c r="J134" s="53">
        <f>SUM('Week 1'!J134,'Week 2'!J134,'Week 3'!J134,'Week 4'!J134)</f>
        <v>0</v>
      </c>
      <c r="K134" s="53">
        <f>SUM('Week 1'!K134,'Week 2'!K134,'Week 3'!K134,'Week 4'!K134)</f>
        <v>0</v>
      </c>
      <c r="M134" s="4"/>
      <c r="N134" s="4"/>
      <c r="O134" s="4"/>
      <c r="P134" s="4"/>
      <c r="Q134" s="4"/>
      <c r="R134" s="5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5" x14ac:dyDescent="0.2">
      <c r="A135" s="40" t="s">
        <v>98</v>
      </c>
      <c r="B135" s="53">
        <f>SUM('Week 1'!B135,'Week 2'!B135,'Week 3'!B135,'Week 4'!B135)</f>
        <v>0</v>
      </c>
      <c r="C135" s="53">
        <f>SUM('Week 1'!C135,'Week 2'!C135,'Week 3'!C135,'Week 4'!C135)</f>
        <v>0</v>
      </c>
      <c r="D135" s="53">
        <f>SUM('Week 1'!D135,'Week 2'!D135,'Week 3'!D135,'Week 4'!D135)</f>
        <v>0</v>
      </c>
      <c r="E135" s="53">
        <f>SUM('Week 1'!E135,'Week 2'!E135,'Week 3'!E135,'Week 4'!E135)</f>
        <v>0</v>
      </c>
      <c r="F135" s="53">
        <f>SUM('Week 1'!F135,'Week 2'!F135,'Week 3'!F135,'Week 4'!F135)</f>
        <v>0</v>
      </c>
      <c r="G135" s="53">
        <f>SUM('Week 1'!G135,'Week 2'!G135,'Week 3'!G135,'Week 4'!G135)</f>
        <v>0</v>
      </c>
      <c r="H135" s="53">
        <f>SUM('Week 1'!H135,'Week 2'!H135,'Week 3'!H135,'Week 4'!H135)</f>
        <v>0</v>
      </c>
      <c r="I135" s="53">
        <f>SUM('Week 1'!I135,'Week 2'!I135,'Week 3'!I135,'Week 4'!I135)</f>
        <v>0</v>
      </c>
      <c r="J135" s="53">
        <f>SUM('Week 1'!J135,'Week 2'!J135,'Week 3'!J135,'Week 4'!J135)</f>
        <v>0</v>
      </c>
      <c r="K135" s="53">
        <f>SUM('Week 1'!K135,'Week 2'!K135,'Week 3'!K135,'Week 4'!K135)</f>
        <v>0</v>
      </c>
      <c r="M135" s="4"/>
      <c r="N135" s="4"/>
      <c r="O135" s="4"/>
      <c r="P135" s="4"/>
      <c r="Q135" s="4"/>
      <c r="R135" s="5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5" x14ac:dyDescent="0.2">
      <c r="A136" s="40" t="s">
        <v>99</v>
      </c>
      <c r="B136" s="53">
        <f>SUM('Week 1'!B136,'Week 2'!B136,'Week 3'!B136,'Week 4'!B136)</f>
        <v>0</v>
      </c>
      <c r="C136" s="53">
        <f>SUM('Week 1'!C136,'Week 2'!C136,'Week 3'!C136,'Week 4'!C136)</f>
        <v>0</v>
      </c>
      <c r="D136" s="53">
        <f>SUM('Week 1'!D136,'Week 2'!D136,'Week 3'!D136,'Week 4'!D136)</f>
        <v>0</v>
      </c>
      <c r="E136" s="53">
        <f>SUM('Week 1'!E136,'Week 2'!E136,'Week 3'!E136,'Week 4'!E136)</f>
        <v>0</v>
      </c>
      <c r="F136" s="53">
        <f>SUM('Week 1'!F136,'Week 2'!F136,'Week 3'!F136,'Week 4'!F136)</f>
        <v>0</v>
      </c>
      <c r="G136" s="53">
        <f>SUM('Week 1'!G136,'Week 2'!G136,'Week 3'!G136,'Week 4'!G136)</f>
        <v>0</v>
      </c>
      <c r="H136" s="53">
        <f>SUM('Week 1'!H136,'Week 2'!H136,'Week 3'!H136,'Week 4'!H136)</f>
        <v>0</v>
      </c>
      <c r="I136" s="53">
        <f>SUM('Week 1'!I136,'Week 2'!I136,'Week 3'!I136,'Week 4'!I136)</f>
        <v>0</v>
      </c>
      <c r="J136" s="53">
        <f>SUM('Week 1'!J136,'Week 2'!J136,'Week 3'!J136,'Week 4'!J136)</f>
        <v>0</v>
      </c>
      <c r="K136" s="53">
        <f>SUM('Week 1'!K136,'Week 2'!K136,'Week 3'!K136,'Week 4'!K136)</f>
        <v>0</v>
      </c>
      <c r="M136" s="4"/>
      <c r="N136" s="4"/>
      <c r="O136" s="4"/>
      <c r="P136" s="4"/>
      <c r="Q136" s="4"/>
      <c r="R136" s="5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5" x14ac:dyDescent="0.2">
      <c r="A137" s="40" t="s">
        <v>251</v>
      </c>
      <c r="B137" s="53">
        <f>SUM('Week 1'!B137,'Week 2'!B137,'Week 3'!B137,'Week 4'!B137)</f>
        <v>0</v>
      </c>
      <c r="C137" s="53">
        <f>SUM('Week 1'!C137,'Week 2'!C137,'Week 3'!C137,'Week 4'!C137)</f>
        <v>0</v>
      </c>
      <c r="D137" s="53">
        <f>SUM('Week 1'!D137,'Week 2'!D137,'Week 3'!D137,'Week 4'!D137)</f>
        <v>0</v>
      </c>
      <c r="E137" s="53">
        <f>SUM('Week 1'!E137,'Week 2'!E137,'Week 3'!E137,'Week 4'!E137)</f>
        <v>0</v>
      </c>
      <c r="F137" s="53">
        <f>SUM('Week 1'!F137,'Week 2'!F137,'Week 3'!F137,'Week 4'!F137)</f>
        <v>0</v>
      </c>
      <c r="G137" s="53">
        <f>SUM('Week 1'!G137,'Week 2'!G137,'Week 3'!G137,'Week 4'!G137)</f>
        <v>0</v>
      </c>
      <c r="H137" s="53">
        <f>SUM('Week 1'!H137,'Week 2'!H137,'Week 3'!H137,'Week 4'!H137)</f>
        <v>0</v>
      </c>
      <c r="I137" s="53">
        <f>SUM('Week 1'!I137,'Week 2'!I137,'Week 3'!I137,'Week 4'!I137)</f>
        <v>0</v>
      </c>
      <c r="J137" s="53">
        <f>SUM('Week 1'!J137,'Week 2'!J137,'Week 3'!J137,'Week 4'!J137)</f>
        <v>0</v>
      </c>
      <c r="K137" s="53">
        <f>SUM('Week 1'!K137,'Week 2'!K137,'Week 3'!K137,'Week 4'!K137)</f>
        <v>0</v>
      </c>
      <c r="M137" s="4"/>
      <c r="N137" s="4"/>
      <c r="O137" s="4"/>
      <c r="P137" s="4"/>
      <c r="Q137" s="4"/>
      <c r="R137" s="5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5" x14ac:dyDescent="0.2">
      <c r="A138" s="37" t="s">
        <v>100</v>
      </c>
      <c r="B138" s="53">
        <f>SUM('Week 1'!B138,'Week 2'!B138,'Week 3'!B138,'Week 4'!B138)</f>
        <v>0</v>
      </c>
      <c r="C138" s="53">
        <f>SUM('Week 1'!C138,'Week 2'!C138,'Week 3'!C138,'Week 4'!C138)</f>
        <v>0</v>
      </c>
      <c r="D138" s="53">
        <f>SUM('Week 1'!D138,'Week 2'!D138,'Week 3'!D138,'Week 4'!D138)</f>
        <v>0</v>
      </c>
      <c r="E138" s="53">
        <f>SUM('Week 1'!E138,'Week 2'!E138,'Week 3'!E138,'Week 4'!E138)</f>
        <v>0</v>
      </c>
      <c r="F138" s="53">
        <f>SUM('Week 1'!F138,'Week 2'!F138,'Week 3'!F138,'Week 4'!F138)</f>
        <v>0</v>
      </c>
      <c r="G138" s="53">
        <f>SUM('Week 1'!G138,'Week 2'!G138,'Week 3'!G138,'Week 4'!G138)</f>
        <v>0</v>
      </c>
      <c r="H138" s="53">
        <f>SUM('Week 1'!H138,'Week 2'!H138,'Week 3'!H138,'Week 4'!H138)</f>
        <v>0</v>
      </c>
      <c r="I138" s="53">
        <f>SUM('Week 1'!I138,'Week 2'!I138,'Week 3'!I138,'Week 4'!I138)</f>
        <v>0</v>
      </c>
      <c r="J138" s="53">
        <f>SUM('Week 1'!J138,'Week 2'!J138,'Week 3'!J138,'Week 4'!J138)</f>
        <v>0</v>
      </c>
      <c r="K138" s="53">
        <f>SUM('Week 1'!K138,'Week 2'!K138,'Week 3'!K138,'Week 4'!K138)</f>
        <v>0</v>
      </c>
      <c r="M138" s="4"/>
      <c r="N138" s="4"/>
      <c r="O138" s="4"/>
      <c r="P138" s="4"/>
      <c r="Q138" s="4"/>
      <c r="R138" s="5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5" x14ac:dyDescent="0.2">
      <c r="A139" s="40" t="s">
        <v>101</v>
      </c>
      <c r="B139" s="53">
        <f>SUM('Week 1'!B139,'Week 2'!B139,'Week 3'!B139,'Week 4'!B139)</f>
        <v>0</v>
      </c>
      <c r="C139" s="53">
        <f>SUM('Week 1'!C139,'Week 2'!C139,'Week 3'!C139,'Week 4'!C139)</f>
        <v>0</v>
      </c>
      <c r="D139" s="53">
        <f>SUM('Week 1'!D139,'Week 2'!D139,'Week 3'!D139,'Week 4'!D139)</f>
        <v>0</v>
      </c>
      <c r="E139" s="53">
        <f>SUM('Week 1'!E139,'Week 2'!E139,'Week 3'!E139,'Week 4'!E139)</f>
        <v>0</v>
      </c>
      <c r="F139" s="53">
        <f>SUM('Week 1'!F139,'Week 2'!F139,'Week 3'!F139,'Week 4'!F139)</f>
        <v>0</v>
      </c>
      <c r="G139" s="53">
        <f>SUM('Week 1'!G139,'Week 2'!G139,'Week 3'!G139,'Week 4'!G139)</f>
        <v>0</v>
      </c>
      <c r="H139" s="53">
        <f>SUM('Week 1'!H139,'Week 2'!H139,'Week 3'!H139,'Week 4'!H139)</f>
        <v>0</v>
      </c>
      <c r="I139" s="53">
        <f>SUM('Week 1'!I139,'Week 2'!I139,'Week 3'!I139,'Week 4'!I139)</f>
        <v>0</v>
      </c>
      <c r="J139" s="53">
        <f>SUM('Week 1'!J139,'Week 2'!J139,'Week 3'!J139,'Week 4'!J139)</f>
        <v>0</v>
      </c>
      <c r="K139" s="53">
        <f>SUM('Week 1'!K139,'Week 2'!K139,'Week 3'!K139,'Week 4'!K139)</f>
        <v>0</v>
      </c>
      <c r="M139" s="4"/>
      <c r="N139" s="4"/>
      <c r="O139" s="4"/>
      <c r="P139" s="4"/>
      <c r="Q139" s="4"/>
      <c r="R139" s="5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5" x14ac:dyDescent="0.2">
      <c r="A140" s="40" t="s">
        <v>102</v>
      </c>
      <c r="B140" s="53">
        <f>SUM('Week 1'!B140,'Week 2'!B140,'Week 3'!B140,'Week 4'!B140)</f>
        <v>1</v>
      </c>
      <c r="C140" s="53">
        <f>SUM('Week 1'!C140,'Week 2'!C140,'Week 3'!C140,'Week 4'!C140)</f>
        <v>0</v>
      </c>
      <c r="D140" s="53">
        <f>SUM('Week 1'!D140,'Week 2'!D140,'Week 3'!D140,'Week 4'!D140)</f>
        <v>1</v>
      </c>
      <c r="E140" s="53">
        <f>SUM('Week 1'!E140,'Week 2'!E140,'Week 3'!E140,'Week 4'!E140)</f>
        <v>0</v>
      </c>
      <c r="F140" s="53">
        <f>SUM('Week 1'!F140,'Week 2'!F140,'Week 3'!F140,'Week 4'!F140)</f>
        <v>0</v>
      </c>
      <c r="G140" s="53">
        <f>SUM('Week 1'!G140,'Week 2'!G140,'Week 3'!G140,'Week 4'!G140)</f>
        <v>0</v>
      </c>
      <c r="H140" s="53">
        <f>SUM('Week 1'!H140,'Week 2'!H140,'Week 3'!H140,'Week 4'!H140)</f>
        <v>0</v>
      </c>
      <c r="I140" s="53">
        <f>SUM('Week 1'!I140,'Week 2'!I140,'Week 3'!I140,'Week 4'!I140)</f>
        <v>0</v>
      </c>
      <c r="J140" s="53">
        <f>SUM('Week 1'!J140,'Week 2'!J140,'Week 3'!J140,'Week 4'!J140)</f>
        <v>0</v>
      </c>
      <c r="K140" s="53">
        <f>SUM('Week 1'!K140,'Week 2'!K140,'Week 3'!K140,'Week 4'!K140)</f>
        <v>0</v>
      </c>
      <c r="M140" s="4"/>
      <c r="N140" s="4"/>
      <c r="O140" s="4"/>
      <c r="P140" s="4"/>
      <c r="Q140" s="4"/>
      <c r="R140" s="5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5" x14ac:dyDescent="0.2">
      <c r="A141" s="37" t="s">
        <v>103</v>
      </c>
      <c r="B141" s="53">
        <f>SUM('Week 1'!B141,'Week 2'!B141,'Week 3'!B141,'Week 4'!B141)</f>
        <v>1</v>
      </c>
      <c r="C141" s="53">
        <f>SUM('Week 1'!C141,'Week 2'!C141,'Week 3'!C141,'Week 4'!C141)</f>
        <v>0</v>
      </c>
      <c r="D141" s="53">
        <f>SUM('Week 1'!D141,'Week 2'!D141,'Week 3'!D141,'Week 4'!D141)</f>
        <v>0</v>
      </c>
      <c r="E141" s="53">
        <f>SUM('Week 1'!E141,'Week 2'!E141,'Week 3'!E141,'Week 4'!E141)</f>
        <v>0</v>
      </c>
      <c r="F141" s="53">
        <f>SUM('Week 1'!F141,'Week 2'!F141,'Week 3'!F141,'Week 4'!F141)</f>
        <v>0</v>
      </c>
      <c r="G141" s="53">
        <f>SUM('Week 1'!G141,'Week 2'!G141,'Week 3'!G141,'Week 4'!G141)</f>
        <v>0</v>
      </c>
      <c r="H141" s="53">
        <f>SUM('Week 1'!H141,'Week 2'!H141,'Week 3'!H141,'Week 4'!H141)</f>
        <v>0</v>
      </c>
      <c r="I141" s="53">
        <f>SUM('Week 1'!I141,'Week 2'!I141,'Week 3'!I141,'Week 4'!I141)</f>
        <v>1</v>
      </c>
      <c r="J141" s="53">
        <f>SUM('Week 1'!J141,'Week 2'!J141,'Week 3'!J141,'Week 4'!J141)</f>
        <v>0</v>
      </c>
      <c r="K141" s="53">
        <f>SUM('Week 1'!K141,'Week 2'!K141,'Week 3'!K141,'Week 4'!K141)</f>
        <v>0</v>
      </c>
      <c r="M141" s="4"/>
      <c r="N141" s="4"/>
      <c r="O141" s="4"/>
      <c r="P141" s="4"/>
      <c r="Q141" s="4"/>
      <c r="R141" s="5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5" x14ac:dyDescent="0.2">
      <c r="A142" s="40" t="s">
        <v>104</v>
      </c>
      <c r="B142" s="53">
        <f>SUM('Week 1'!B142,'Week 2'!B142,'Week 3'!B142,'Week 4'!B142)</f>
        <v>0</v>
      </c>
      <c r="C142" s="53">
        <f>SUM('Week 1'!C142,'Week 2'!C142,'Week 3'!C142,'Week 4'!C142)</f>
        <v>0</v>
      </c>
      <c r="D142" s="53">
        <f>SUM('Week 1'!D142,'Week 2'!D142,'Week 3'!D142,'Week 4'!D142)</f>
        <v>0</v>
      </c>
      <c r="E142" s="53">
        <f>SUM('Week 1'!E142,'Week 2'!E142,'Week 3'!E142,'Week 4'!E142)</f>
        <v>0</v>
      </c>
      <c r="F142" s="53">
        <f>SUM('Week 1'!F142,'Week 2'!F142,'Week 3'!F142,'Week 4'!F142)</f>
        <v>0</v>
      </c>
      <c r="G142" s="53">
        <f>SUM('Week 1'!G142,'Week 2'!G142,'Week 3'!G142,'Week 4'!G142)</f>
        <v>0</v>
      </c>
      <c r="H142" s="53">
        <f>SUM('Week 1'!H142,'Week 2'!H142,'Week 3'!H142,'Week 4'!H142)</f>
        <v>0</v>
      </c>
      <c r="I142" s="53">
        <f>SUM('Week 1'!I142,'Week 2'!I142,'Week 3'!I142,'Week 4'!I142)</f>
        <v>0</v>
      </c>
      <c r="J142" s="53">
        <f>SUM('Week 1'!J142,'Week 2'!J142,'Week 3'!J142,'Week 4'!J142)</f>
        <v>0</v>
      </c>
      <c r="K142" s="53">
        <f>SUM('Week 1'!K142,'Week 2'!K142,'Week 3'!K142,'Week 4'!K142)</f>
        <v>0</v>
      </c>
      <c r="M142" s="4"/>
      <c r="N142" s="4"/>
      <c r="O142" s="4"/>
      <c r="P142" s="4"/>
      <c r="Q142" s="4"/>
      <c r="R142" s="5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5" x14ac:dyDescent="0.2">
      <c r="A143" s="40" t="s">
        <v>105</v>
      </c>
      <c r="B143" s="53">
        <f>SUM('Week 1'!B143,'Week 2'!B143,'Week 3'!B143,'Week 4'!B143)</f>
        <v>2</v>
      </c>
      <c r="C143" s="53">
        <f>SUM('Week 1'!C143,'Week 2'!C143,'Week 3'!C143,'Week 4'!C143)</f>
        <v>0</v>
      </c>
      <c r="D143" s="53">
        <f>SUM('Week 1'!D143,'Week 2'!D143,'Week 3'!D143,'Week 4'!D143)</f>
        <v>0</v>
      </c>
      <c r="E143" s="53">
        <f>SUM('Week 1'!E143,'Week 2'!E143,'Week 3'!E143,'Week 4'!E143)</f>
        <v>0</v>
      </c>
      <c r="F143" s="53">
        <f>SUM('Week 1'!F143,'Week 2'!F143,'Week 3'!F143,'Week 4'!F143)</f>
        <v>0</v>
      </c>
      <c r="G143" s="53">
        <f>SUM('Week 1'!G143,'Week 2'!G143,'Week 3'!G143,'Week 4'!G143)</f>
        <v>0</v>
      </c>
      <c r="H143" s="53">
        <f>SUM('Week 1'!H143,'Week 2'!H143,'Week 3'!H143,'Week 4'!H143)</f>
        <v>0</v>
      </c>
      <c r="I143" s="53">
        <f>SUM('Week 1'!I143,'Week 2'!I143,'Week 3'!I143,'Week 4'!I143)</f>
        <v>0</v>
      </c>
      <c r="J143" s="53">
        <f>SUM('Week 1'!J143,'Week 2'!J143,'Week 3'!J143,'Week 4'!J143)</f>
        <v>0</v>
      </c>
      <c r="K143" s="53">
        <f>SUM('Week 1'!K143,'Week 2'!K143,'Week 3'!K143,'Week 4'!K143)</f>
        <v>0</v>
      </c>
      <c r="M143" s="4"/>
      <c r="N143" s="4"/>
      <c r="O143" s="4"/>
      <c r="P143" s="4"/>
      <c r="Q143" s="4"/>
      <c r="R143" s="5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5" x14ac:dyDescent="0.2">
      <c r="A144" s="39" t="s">
        <v>398</v>
      </c>
      <c r="B144" s="53">
        <f>SUM('Week 1'!B144,'Week 2'!B144,'Week 3'!B144,'Week 4'!B144)</f>
        <v>535</v>
      </c>
      <c r="C144" s="53">
        <f>SUM('Week 1'!C144,'Week 2'!C144,'Week 3'!C144,'Week 4'!C144)</f>
        <v>63</v>
      </c>
      <c r="D144" s="53">
        <f>SUM('Week 1'!D144,'Week 2'!D144,'Week 3'!D144,'Week 4'!D144)</f>
        <v>191</v>
      </c>
      <c r="E144" s="53">
        <f>SUM('Week 1'!E144,'Week 2'!E144,'Week 3'!E144,'Week 4'!E144)</f>
        <v>0</v>
      </c>
      <c r="F144" s="53">
        <f>SUM('Week 1'!F144,'Week 2'!F144,'Week 3'!F144,'Week 4'!F144)</f>
        <v>22</v>
      </c>
      <c r="G144" s="53">
        <f>SUM('Week 1'!G144,'Week 2'!G144,'Week 3'!G144,'Week 4'!G144)</f>
        <v>541</v>
      </c>
      <c r="H144" s="53">
        <f>SUM('Week 1'!H144,'Week 2'!H144,'Week 3'!H144,'Week 4'!H144)</f>
        <v>1</v>
      </c>
      <c r="I144" s="53">
        <f>SUM('Week 1'!I144,'Week 2'!I144,'Week 3'!I144,'Week 4'!I144)</f>
        <v>83</v>
      </c>
      <c r="J144" s="53">
        <f>SUM('Week 1'!J144,'Week 2'!J144,'Week 3'!J144,'Week 4'!J144)</f>
        <v>14</v>
      </c>
      <c r="K144" s="53">
        <f>SUM('Week 1'!K144,'Week 2'!K144,'Week 3'!K144,'Week 4'!K144)</f>
        <v>14</v>
      </c>
      <c r="M144" s="4"/>
      <c r="N144" s="4"/>
      <c r="O144" s="4"/>
      <c r="P144" s="4"/>
      <c r="Q144" s="4"/>
      <c r="R144" s="5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5" x14ac:dyDescent="0.2">
      <c r="A145" s="39" t="s">
        <v>106</v>
      </c>
      <c r="B145" s="53">
        <f>SUM('Week 1'!B145,'Week 2'!B145,'Week 3'!B145,'Week 4'!B145)</f>
        <v>0</v>
      </c>
      <c r="C145" s="53">
        <f>SUM('Week 1'!C145,'Week 2'!C145,'Week 3'!C145,'Week 4'!C145)</f>
        <v>0</v>
      </c>
      <c r="D145" s="53">
        <f>SUM('Week 1'!D145,'Week 2'!D145,'Week 3'!D145,'Week 4'!D145)</f>
        <v>0</v>
      </c>
      <c r="E145" s="53">
        <f>SUM('Week 1'!E145,'Week 2'!E145,'Week 3'!E145,'Week 4'!E145)</f>
        <v>0</v>
      </c>
      <c r="F145" s="53">
        <f>SUM('Week 1'!F145,'Week 2'!F145,'Week 3'!F145,'Week 4'!F145)</f>
        <v>0</v>
      </c>
      <c r="G145" s="53">
        <f>SUM('Week 1'!G145,'Week 2'!G145,'Week 3'!G145,'Week 4'!G145)</f>
        <v>0</v>
      </c>
      <c r="H145" s="53">
        <f>SUM('Week 1'!H145,'Week 2'!H145,'Week 3'!H145,'Week 4'!H145)</f>
        <v>0</v>
      </c>
      <c r="I145" s="53">
        <f>SUM('Week 1'!I145,'Week 2'!I145,'Week 3'!I145,'Week 4'!I145)</f>
        <v>0</v>
      </c>
      <c r="J145" s="53">
        <f>SUM('Week 1'!J145,'Week 2'!J145,'Week 3'!J145,'Week 4'!J145)</f>
        <v>0</v>
      </c>
      <c r="K145" s="53">
        <f>SUM('Week 1'!K145,'Week 2'!K145,'Week 3'!K145,'Week 4'!K145)</f>
        <v>0</v>
      </c>
      <c r="M145" s="4"/>
      <c r="N145" s="4"/>
      <c r="O145" s="4"/>
      <c r="P145" s="4"/>
      <c r="Q145" s="4"/>
      <c r="R145" s="5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5" x14ac:dyDescent="0.2">
      <c r="A146" s="40" t="s">
        <v>107</v>
      </c>
      <c r="B146" s="53">
        <f>SUM('Week 1'!B146,'Week 2'!B146,'Week 3'!B146,'Week 4'!B146)</f>
        <v>0</v>
      </c>
      <c r="C146" s="53">
        <f>SUM('Week 1'!C146,'Week 2'!C146,'Week 3'!C146,'Week 4'!C146)</f>
        <v>0</v>
      </c>
      <c r="D146" s="53">
        <f>SUM('Week 1'!D146,'Week 2'!D146,'Week 3'!D146,'Week 4'!D146)</f>
        <v>0</v>
      </c>
      <c r="E146" s="53">
        <f>SUM('Week 1'!E146,'Week 2'!E146,'Week 3'!E146,'Week 4'!E146)</f>
        <v>0</v>
      </c>
      <c r="F146" s="53">
        <f>SUM('Week 1'!F146,'Week 2'!F146,'Week 3'!F146,'Week 4'!F146)</f>
        <v>0</v>
      </c>
      <c r="G146" s="53">
        <f>SUM('Week 1'!G146,'Week 2'!G146,'Week 3'!G146,'Week 4'!G146)</f>
        <v>0</v>
      </c>
      <c r="H146" s="53">
        <f>SUM('Week 1'!H146,'Week 2'!H146,'Week 3'!H146,'Week 4'!H146)</f>
        <v>0</v>
      </c>
      <c r="I146" s="53">
        <f>SUM('Week 1'!I146,'Week 2'!I146,'Week 3'!I146,'Week 4'!I146)</f>
        <v>3</v>
      </c>
      <c r="J146" s="53">
        <f>SUM('Week 1'!J146,'Week 2'!J146,'Week 3'!J146,'Week 4'!J146)</f>
        <v>0</v>
      </c>
      <c r="K146" s="53">
        <f>SUM('Week 1'!K146,'Week 2'!K146,'Week 3'!K146,'Week 4'!K146)</f>
        <v>0</v>
      </c>
      <c r="M146" s="4"/>
      <c r="N146" s="4"/>
      <c r="O146" s="4"/>
      <c r="P146" s="4"/>
      <c r="Q146" s="4"/>
      <c r="R146" s="5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5" x14ac:dyDescent="0.2">
      <c r="A147" s="40" t="s">
        <v>108</v>
      </c>
      <c r="B147" s="53">
        <f>SUM('Week 1'!B147,'Week 2'!B147,'Week 3'!B147,'Week 4'!B147)</f>
        <v>0</v>
      </c>
      <c r="C147" s="53">
        <f>SUM('Week 1'!C147,'Week 2'!C147,'Week 3'!C147,'Week 4'!C147)</f>
        <v>0</v>
      </c>
      <c r="D147" s="53">
        <f>SUM('Week 1'!D147,'Week 2'!D147,'Week 3'!D147,'Week 4'!D147)</f>
        <v>0</v>
      </c>
      <c r="E147" s="53">
        <f>SUM('Week 1'!E147,'Week 2'!E147,'Week 3'!E147,'Week 4'!E147)</f>
        <v>0</v>
      </c>
      <c r="F147" s="53">
        <f>SUM('Week 1'!F147,'Week 2'!F147,'Week 3'!F147,'Week 4'!F147)</f>
        <v>0</v>
      </c>
      <c r="G147" s="53">
        <f>SUM('Week 1'!G147,'Week 2'!G147,'Week 3'!G147,'Week 4'!G147)</f>
        <v>0</v>
      </c>
      <c r="H147" s="53">
        <f>SUM('Week 1'!H147,'Week 2'!H147,'Week 3'!H147,'Week 4'!H147)</f>
        <v>0</v>
      </c>
      <c r="I147" s="53">
        <f>SUM('Week 1'!I147,'Week 2'!I147,'Week 3'!I147,'Week 4'!I147)</f>
        <v>0</v>
      </c>
      <c r="J147" s="53">
        <f>SUM('Week 1'!J147,'Week 2'!J147,'Week 3'!J147,'Week 4'!J147)</f>
        <v>0</v>
      </c>
      <c r="K147" s="53">
        <f>SUM('Week 1'!K147,'Week 2'!K147,'Week 3'!K147,'Week 4'!K147)</f>
        <v>0</v>
      </c>
      <c r="M147" s="4"/>
      <c r="N147" s="4"/>
      <c r="O147" s="4"/>
      <c r="P147" s="4"/>
      <c r="Q147" s="4"/>
      <c r="R147" s="5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5" x14ac:dyDescent="0.2">
      <c r="A148" s="40" t="s">
        <v>109</v>
      </c>
      <c r="B148" s="53">
        <f>SUM('Week 1'!B148,'Week 2'!B148,'Week 3'!B148,'Week 4'!B148)</f>
        <v>0</v>
      </c>
      <c r="C148" s="53">
        <f>SUM('Week 1'!C148,'Week 2'!C148,'Week 3'!C148,'Week 4'!C148)</f>
        <v>0</v>
      </c>
      <c r="D148" s="53">
        <f>SUM('Week 1'!D148,'Week 2'!D148,'Week 3'!D148,'Week 4'!D148)</f>
        <v>0</v>
      </c>
      <c r="E148" s="53">
        <f>SUM('Week 1'!E148,'Week 2'!E148,'Week 3'!E148,'Week 4'!E148)</f>
        <v>0</v>
      </c>
      <c r="F148" s="53">
        <f>SUM('Week 1'!F148,'Week 2'!F148,'Week 3'!F148,'Week 4'!F148)</f>
        <v>0</v>
      </c>
      <c r="G148" s="53">
        <f>SUM('Week 1'!G148,'Week 2'!G148,'Week 3'!G148,'Week 4'!G148)</f>
        <v>0</v>
      </c>
      <c r="H148" s="53">
        <f>SUM('Week 1'!H148,'Week 2'!H148,'Week 3'!H148,'Week 4'!H148)</f>
        <v>0</v>
      </c>
      <c r="I148" s="53">
        <f>SUM('Week 1'!I148,'Week 2'!I148,'Week 3'!I148,'Week 4'!I148)</f>
        <v>0</v>
      </c>
      <c r="J148" s="53">
        <f>SUM('Week 1'!J148,'Week 2'!J148,'Week 3'!J148,'Week 4'!J148)</f>
        <v>0</v>
      </c>
      <c r="K148" s="53">
        <f>SUM('Week 1'!K148,'Week 2'!K148,'Week 3'!K148,'Week 4'!K148)</f>
        <v>0</v>
      </c>
      <c r="M148" s="4"/>
      <c r="N148" s="4"/>
      <c r="O148" s="4"/>
      <c r="P148" s="4"/>
      <c r="Q148" s="4"/>
      <c r="R148" s="5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5" x14ac:dyDescent="0.2">
      <c r="A149" s="40" t="s">
        <v>110</v>
      </c>
      <c r="B149" s="53">
        <f>SUM('Week 1'!B149,'Week 2'!B149,'Week 3'!B149,'Week 4'!B149)</f>
        <v>0</v>
      </c>
      <c r="C149" s="53">
        <f>SUM('Week 1'!C149,'Week 2'!C149,'Week 3'!C149,'Week 4'!C149)</f>
        <v>0</v>
      </c>
      <c r="D149" s="53">
        <f>SUM('Week 1'!D149,'Week 2'!D149,'Week 3'!D149,'Week 4'!D149)</f>
        <v>0</v>
      </c>
      <c r="E149" s="53">
        <f>SUM('Week 1'!E149,'Week 2'!E149,'Week 3'!E149,'Week 4'!E149)</f>
        <v>0</v>
      </c>
      <c r="F149" s="53">
        <f>SUM('Week 1'!F149,'Week 2'!F149,'Week 3'!F149,'Week 4'!F149)</f>
        <v>0</v>
      </c>
      <c r="G149" s="53">
        <f>SUM('Week 1'!G149,'Week 2'!G149,'Week 3'!G149,'Week 4'!G149)</f>
        <v>0</v>
      </c>
      <c r="H149" s="53">
        <f>SUM('Week 1'!H149,'Week 2'!H149,'Week 3'!H149,'Week 4'!H149)</f>
        <v>0</v>
      </c>
      <c r="I149" s="53">
        <f>SUM('Week 1'!I149,'Week 2'!I149,'Week 3'!I149,'Week 4'!I149)</f>
        <v>0</v>
      </c>
      <c r="J149" s="53">
        <f>SUM('Week 1'!J149,'Week 2'!J149,'Week 3'!J149,'Week 4'!J149)</f>
        <v>0</v>
      </c>
      <c r="K149" s="53">
        <f>SUM('Week 1'!K149,'Week 2'!K149,'Week 3'!K149,'Week 4'!K149)</f>
        <v>0</v>
      </c>
      <c r="M149" s="4"/>
      <c r="N149" s="4"/>
      <c r="O149" s="4"/>
      <c r="P149" s="4"/>
      <c r="Q149" s="4"/>
      <c r="R149" s="5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ht="15" x14ac:dyDescent="0.2">
      <c r="A150" s="40" t="s">
        <v>111</v>
      </c>
      <c r="B150" s="53">
        <f>SUM('Week 1'!B150,'Week 2'!B150,'Week 3'!B150,'Week 4'!B150)</f>
        <v>6</v>
      </c>
      <c r="C150" s="53">
        <f>SUM('Week 1'!C150,'Week 2'!C150,'Week 3'!C150,'Week 4'!C150)</f>
        <v>0</v>
      </c>
      <c r="D150" s="53">
        <f>SUM('Week 1'!D150,'Week 2'!D150,'Week 3'!D150,'Week 4'!D150)</f>
        <v>14</v>
      </c>
      <c r="E150" s="53">
        <f>SUM('Week 1'!E150,'Week 2'!E150,'Week 3'!E150,'Week 4'!E150)</f>
        <v>0</v>
      </c>
      <c r="F150" s="53">
        <f>SUM('Week 1'!F150,'Week 2'!F150,'Week 3'!F150,'Week 4'!F150)</f>
        <v>0</v>
      </c>
      <c r="G150" s="53">
        <f>SUM('Week 1'!G150,'Week 2'!G150,'Week 3'!G150,'Week 4'!G150)</f>
        <v>1</v>
      </c>
      <c r="H150" s="53">
        <f>SUM('Week 1'!H150,'Week 2'!H150,'Week 3'!H150,'Week 4'!H150)</f>
        <v>0</v>
      </c>
      <c r="I150" s="53">
        <f>SUM('Week 1'!I150,'Week 2'!I150,'Week 3'!I150,'Week 4'!I150)</f>
        <v>1</v>
      </c>
      <c r="J150" s="53">
        <f>SUM('Week 1'!J150,'Week 2'!J150,'Week 3'!J150,'Week 4'!J150)</f>
        <v>0</v>
      </c>
      <c r="K150" s="53">
        <f>SUM('Week 1'!K150,'Week 2'!K150,'Week 3'!K150,'Week 4'!K150)</f>
        <v>0</v>
      </c>
      <c r="M150" s="4"/>
      <c r="N150" s="4"/>
      <c r="O150" s="4"/>
      <c r="P150" s="4"/>
      <c r="Q150" s="4"/>
      <c r="R150" s="5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5" x14ac:dyDescent="0.2">
      <c r="A151" s="40" t="s">
        <v>112</v>
      </c>
      <c r="B151" s="53">
        <f>SUM('Week 1'!B151,'Week 2'!B151,'Week 3'!B151,'Week 4'!B151)</f>
        <v>1</v>
      </c>
      <c r="C151" s="53">
        <f>SUM('Week 1'!C151,'Week 2'!C151,'Week 3'!C151,'Week 4'!C151)</f>
        <v>0</v>
      </c>
      <c r="D151" s="53">
        <f>SUM('Week 1'!D151,'Week 2'!D151,'Week 3'!D151,'Week 4'!D151)</f>
        <v>0</v>
      </c>
      <c r="E151" s="53">
        <f>SUM('Week 1'!E151,'Week 2'!E151,'Week 3'!E151,'Week 4'!E151)</f>
        <v>0</v>
      </c>
      <c r="F151" s="53">
        <f>SUM('Week 1'!F151,'Week 2'!F151,'Week 3'!F151,'Week 4'!F151)</f>
        <v>0</v>
      </c>
      <c r="G151" s="53">
        <f>SUM('Week 1'!G151,'Week 2'!G151,'Week 3'!G151,'Week 4'!G151)</f>
        <v>1</v>
      </c>
      <c r="H151" s="53">
        <f>SUM('Week 1'!H151,'Week 2'!H151,'Week 3'!H151,'Week 4'!H151)</f>
        <v>0</v>
      </c>
      <c r="I151" s="53">
        <f>SUM('Week 1'!I151,'Week 2'!I151,'Week 3'!I151,'Week 4'!I151)</f>
        <v>0</v>
      </c>
      <c r="J151" s="53">
        <f>SUM('Week 1'!J151,'Week 2'!J151,'Week 3'!J151,'Week 4'!J151)</f>
        <v>0</v>
      </c>
      <c r="K151" s="53">
        <f>SUM('Week 1'!K151,'Week 2'!K151,'Week 3'!K151,'Week 4'!K151)</f>
        <v>0</v>
      </c>
      <c r="M151" s="4"/>
      <c r="N151" s="4"/>
      <c r="O151" s="4"/>
      <c r="P151" s="4"/>
      <c r="Q151" s="4"/>
      <c r="R151" s="5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5" x14ac:dyDescent="0.2">
      <c r="A152" s="40" t="s">
        <v>113</v>
      </c>
      <c r="B152" s="53">
        <f>SUM('Week 1'!B152,'Week 2'!B152,'Week 3'!B152,'Week 4'!B152)</f>
        <v>0</v>
      </c>
      <c r="C152" s="53">
        <f>SUM('Week 1'!C152,'Week 2'!C152,'Week 3'!C152,'Week 4'!C152)</f>
        <v>0</v>
      </c>
      <c r="D152" s="53">
        <f>SUM('Week 1'!D152,'Week 2'!D152,'Week 3'!D152,'Week 4'!D152)</f>
        <v>0</v>
      </c>
      <c r="E152" s="53">
        <f>SUM('Week 1'!E152,'Week 2'!E152,'Week 3'!E152,'Week 4'!E152)</f>
        <v>0</v>
      </c>
      <c r="F152" s="53">
        <f>SUM('Week 1'!F152,'Week 2'!F152,'Week 3'!F152,'Week 4'!F152)</f>
        <v>0</v>
      </c>
      <c r="G152" s="53">
        <f>SUM('Week 1'!G152,'Week 2'!G152,'Week 3'!G152,'Week 4'!G152)</f>
        <v>0</v>
      </c>
      <c r="H152" s="53">
        <f>SUM('Week 1'!H152,'Week 2'!H152,'Week 3'!H152,'Week 4'!H152)</f>
        <v>0</v>
      </c>
      <c r="I152" s="53">
        <f>SUM('Week 1'!I152,'Week 2'!I152,'Week 3'!I152,'Week 4'!I152)</f>
        <v>1</v>
      </c>
      <c r="J152" s="53">
        <f>SUM('Week 1'!J152,'Week 2'!J152,'Week 3'!J152,'Week 4'!J152)</f>
        <v>0</v>
      </c>
      <c r="K152" s="53">
        <f>SUM('Week 1'!K152,'Week 2'!K152,'Week 3'!K152,'Week 4'!K152)</f>
        <v>0</v>
      </c>
      <c r="M152" s="4"/>
      <c r="N152" s="4"/>
      <c r="O152" s="4"/>
      <c r="P152" s="4"/>
      <c r="Q152" s="4"/>
      <c r="R152" s="5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ht="15" x14ac:dyDescent="0.2">
      <c r="A153" s="40" t="s">
        <v>114</v>
      </c>
      <c r="B153" s="53">
        <f>SUM('Week 1'!B153,'Week 2'!B153,'Week 3'!B153,'Week 4'!B153)</f>
        <v>0</v>
      </c>
      <c r="C153" s="53">
        <f>SUM('Week 1'!C153,'Week 2'!C153,'Week 3'!C153,'Week 4'!C153)</f>
        <v>0</v>
      </c>
      <c r="D153" s="53">
        <f>SUM('Week 1'!D153,'Week 2'!D153,'Week 3'!D153,'Week 4'!D153)</f>
        <v>0</v>
      </c>
      <c r="E153" s="53">
        <f>SUM('Week 1'!E153,'Week 2'!E153,'Week 3'!E153,'Week 4'!E153)</f>
        <v>0</v>
      </c>
      <c r="F153" s="53">
        <f>SUM('Week 1'!F153,'Week 2'!F153,'Week 3'!F153,'Week 4'!F153)</f>
        <v>0</v>
      </c>
      <c r="G153" s="53">
        <f>SUM('Week 1'!G153,'Week 2'!G153,'Week 3'!G153,'Week 4'!G153)</f>
        <v>0</v>
      </c>
      <c r="H153" s="53">
        <f>SUM('Week 1'!H153,'Week 2'!H153,'Week 3'!H153,'Week 4'!H153)</f>
        <v>0</v>
      </c>
      <c r="I153" s="53">
        <f>SUM('Week 1'!I153,'Week 2'!I153,'Week 3'!I153,'Week 4'!I153)</f>
        <v>0</v>
      </c>
      <c r="J153" s="53">
        <f>SUM('Week 1'!J153,'Week 2'!J153,'Week 3'!J153,'Week 4'!J153)</f>
        <v>0</v>
      </c>
      <c r="K153" s="53">
        <f>SUM('Week 1'!K153,'Week 2'!K153,'Week 3'!K153,'Week 4'!K153)</f>
        <v>0</v>
      </c>
      <c r="M153" s="4"/>
      <c r="N153" s="4"/>
      <c r="O153" s="4"/>
      <c r="P153" s="4"/>
      <c r="Q153" s="4"/>
      <c r="R153" s="5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5" x14ac:dyDescent="0.2">
      <c r="A154" s="40" t="s">
        <v>115</v>
      </c>
      <c r="B154" s="53">
        <f>SUM('Week 1'!B154,'Week 2'!B154,'Week 3'!B154,'Week 4'!B154)</f>
        <v>0</v>
      </c>
      <c r="C154" s="53">
        <f>SUM('Week 1'!C154,'Week 2'!C154,'Week 3'!C154,'Week 4'!C154)</f>
        <v>0</v>
      </c>
      <c r="D154" s="53">
        <f>SUM('Week 1'!D154,'Week 2'!D154,'Week 3'!D154,'Week 4'!D154)</f>
        <v>0</v>
      </c>
      <c r="E154" s="53">
        <f>SUM('Week 1'!E154,'Week 2'!E154,'Week 3'!E154,'Week 4'!E154)</f>
        <v>0</v>
      </c>
      <c r="F154" s="53">
        <f>SUM('Week 1'!F154,'Week 2'!F154,'Week 3'!F154,'Week 4'!F154)</f>
        <v>0</v>
      </c>
      <c r="G154" s="53">
        <f>SUM('Week 1'!G154,'Week 2'!G154,'Week 3'!G154,'Week 4'!G154)</f>
        <v>0</v>
      </c>
      <c r="H154" s="53">
        <f>SUM('Week 1'!H154,'Week 2'!H154,'Week 3'!H154,'Week 4'!H154)</f>
        <v>0</v>
      </c>
      <c r="I154" s="53">
        <f>SUM('Week 1'!I154,'Week 2'!I154,'Week 3'!I154,'Week 4'!I154)</f>
        <v>0</v>
      </c>
      <c r="J154" s="53">
        <f>SUM('Week 1'!J154,'Week 2'!J154,'Week 3'!J154,'Week 4'!J154)</f>
        <v>0</v>
      </c>
      <c r="K154" s="53">
        <f>SUM('Week 1'!K154,'Week 2'!K154,'Week 3'!K154,'Week 4'!K154)</f>
        <v>0</v>
      </c>
      <c r="M154" s="4"/>
      <c r="N154" s="4"/>
      <c r="O154" s="4"/>
      <c r="P154" s="4"/>
      <c r="Q154" s="4"/>
      <c r="R154" s="5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5" x14ac:dyDescent="0.2">
      <c r="A155" s="40" t="s">
        <v>116</v>
      </c>
      <c r="B155" s="53">
        <f>SUM('Week 1'!B155,'Week 2'!B155,'Week 3'!B155,'Week 4'!B155)</f>
        <v>0</v>
      </c>
      <c r="C155" s="53">
        <f>SUM('Week 1'!C155,'Week 2'!C155,'Week 3'!C155,'Week 4'!C155)</f>
        <v>0</v>
      </c>
      <c r="D155" s="53">
        <f>SUM('Week 1'!D155,'Week 2'!D155,'Week 3'!D155,'Week 4'!D155)</f>
        <v>0</v>
      </c>
      <c r="E155" s="53">
        <f>SUM('Week 1'!E155,'Week 2'!E155,'Week 3'!E155,'Week 4'!E155)</f>
        <v>0</v>
      </c>
      <c r="F155" s="53">
        <f>SUM('Week 1'!F155,'Week 2'!F155,'Week 3'!F155,'Week 4'!F155)</f>
        <v>0</v>
      </c>
      <c r="G155" s="53">
        <f>SUM('Week 1'!G155,'Week 2'!G155,'Week 3'!G155,'Week 4'!G155)</f>
        <v>0</v>
      </c>
      <c r="H155" s="53">
        <f>SUM('Week 1'!H155,'Week 2'!H155,'Week 3'!H155,'Week 4'!H155)</f>
        <v>0</v>
      </c>
      <c r="I155" s="53">
        <f>SUM('Week 1'!I155,'Week 2'!I155,'Week 3'!I155,'Week 4'!I155)</f>
        <v>1</v>
      </c>
      <c r="J155" s="53">
        <f>SUM('Week 1'!J155,'Week 2'!J155,'Week 3'!J155,'Week 4'!J155)</f>
        <v>0</v>
      </c>
      <c r="K155" s="53">
        <f>SUM('Week 1'!K155,'Week 2'!K155,'Week 3'!K155,'Week 4'!K155)</f>
        <v>0</v>
      </c>
      <c r="M155" s="4"/>
      <c r="N155" s="4"/>
      <c r="O155" s="4"/>
      <c r="P155" s="4"/>
      <c r="Q155" s="4"/>
      <c r="R155" s="5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5" x14ac:dyDescent="0.2">
      <c r="A156" s="40" t="s">
        <v>117</v>
      </c>
      <c r="B156" s="53">
        <f>SUM('Week 1'!B156,'Week 2'!B156,'Week 3'!B156,'Week 4'!B156)</f>
        <v>0</v>
      </c>
      <c r="C156" s="53">
        <f>SUM('Week 1'!C156,'Week 2'!C156,'Week 3'!C156,'Week 4'!C156)</f>
        <v>0</v>
      </c>
      <c r="D156" s="53">
        <f>SUM('Week 1'!D156,'Week 2'!D156,'Week 3'!D156,'Week 4'!D156)</f>
        <v>0</v>
      </c>
      <c r="E156" s="53">
        <f>SUM('Week 1'!E156,'Week 2'!E156,'Week 3'!E156,'Week 4'!E156)</f>
        <v>0</v>
      </c>
      <c r="F156" s="53">
        <f>SUM('Week 1'!F156,'Week 2'!F156,'Week 3'!F156,'Week 4'!F156)</f>
        <v>0</v>
      </c>
      <c r="G156" s="53">
        <f>SUM('Week 1'!G156,'Week 2'!G156,'Week 3'!G156,'Week 4'!G156)</f>
        <v>0</v>
      </c>
      <c r="H156" s="53">
        <f>SUM('Week 1'!H156,'Week 2'!H156,'Week 3'!H156,'Week 4'!H156)</f>
        <v>0</v>
      </c>
      <c r="I156" s="53">
        <f>SUM('Week 1'!I156,'Week 2'!I156,'Week 3'!I156,'Week 4'!I156)</f>
        <v>0</v>
      </c>
      <c r="J156" s="53">
        <f>SUM('Week 1'!J156,'Week 2'!J156,'Week 3'!J156,'Week 4'!J156)</f>
        <v>0</v>
      </c>
      <c r="K156" s="53">
        <f>SUM('Week 1'!K156,'Week 2'!K156,'Week 3'!K156,'Week 4'!K156)</f>
        <v>0</v>
      </c>
      <c r="M156" s="4"/>
      <c r="N156" s="4"/>
      <c r="O156" s="4"/>
      <c r="P156" s="4"/>
      <c r="Q156" s="4"/>
      <c r="R156" s="5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5" x14ac:dyDescent="0.2">
      <c r="A157" s="40" t="s">
        <v>118</v>
      </c>
      <c r="B157" s="53">
        <f>SUM('Week 1'!B157,'Week 2'!B157,'Week 3'!B157,'Week 4'!B157)</f>
        <v>163</v>
      </c>
      <c r="C157" s="53">
        <f>SUM('Week 1'!C157,'Week 2'!C157,'Week 3'!C157,'Week 4'!C157)</f>
        <v>9</v>
      </c>
      <c r="D157" s="53">
        <f>SUM('Week 1'!D157,'Week 2'!D157,'Week 3'!D157,'Week 4'!D157)</f>
        <v>401</v>
      </c>
      <c r="E157" s="53">
        <f>SUM('Week 1'!E157,'Week 2'!E157,'Week 3'!E157,'Week 4'!E157)</f>
        <v>0</v>
      </c>
      <c r="F157" s="53">
        <f>SUM('Week 1'!F157,'Week 2'!F157,'Week 3'!F157,'Week 4'!F157)</f>
        <v>31</v>
      </c>
      <c r="G157" s="53">
        <f>SUM('Week 1'!G157,'Week 2'!G157,'Week 3'!G157,'Week 4'!G157)</f>
        <v>180</v>
      </c>
      <c r="H157" s="53">
        <f>SUM('Week 1'!H157,'Week 2'!H157,'Week 3'!H157,'Week 4'!H157)</f>
        <v>8</v>
      </c>
      <c r="I157" s="53">
        <f>SUM('Week 1'!I157,'Week 2'!I157,'Week 3'!I157,'Week 4'!I157)</f>
        <v>119</v>
      </c>
      <c r="J157" s="53">
        <f>SUM('Week 1'!J157,'Week 2'!J157,'Week 3'!J157,'Week 4'!J157)</f>
        <v>19</v>
      </c>
      <c r="K157" s="53">
        <f>SUM('Week 1'!K157,'Week 2'!K157,'Week 3'!K157,'Week 4'!K157)</f>
        <v>4</v>
      </c>
      <c r="M157" s="4"/>
      <c r="N157" s="4"/>
      <c r="O157" s="4"/>
      <c r="P157" s="4"/>
      <c r="Q157" s="4"/>
      <c r="R157" s="5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5" x14ac:dyDescent="0.2">
      <c r="A158" s="40" t="s">
        <v>119</v>
      </c>
      <c r="B158" s="53">
        <f>SUM('Week 1'!B158,'Week 2'!B158,'Week 3'!B158,'Week 4'!B158)</f>
        <v>173</v>
      </c>
      <c r="C158" s="53">
        <f>SUM('Week 1'!C158,'Week 2'!C158,'Week 3'!C158,'Week 4'!C158)</f>
        <v>16</v>
      </c>
      <c r="D158" s="53">
        <f>SUM('Week 1'!D158,'Week 2'!D158,'Week 3'!D158,'Week 4'!D158)</f>
        <v>518</v>
      </c>
      <c r="E158" s="53">
        <f>SUM('Week 1'!E158,'Week 2'!E158,'Week 3'!E158,'Week 4'!E158)</f>
        <v>1</v>
      </c>
      <c r="F158" s="53">
        <f>SUM('Week 1'!F158,'Week 2'!F158,'Week 3'!F158,'Week 4'!F158)</f>
        <v>2</v>
      </c>
      <c r="G158" s="53">
        <f>SUM('Week 1'!G158,'Week 2'!G158,'Week 3'!G158,'Week 4'!G158)</f>
        <v>80</v>
      </c>
      <c r="H158" s="53">
        <f>SUM('Week 1'!H158,'Week 2'!H158,'Week 3'!H158,'Week 4'!H158)</f>
        <v>19</v>
      </c>
      <c r="I158" s="53">
        <f>SUM('Week 1'!I158,'Week 2'!I158,'Week 3'!I158,'Week 4'!I158)</f>
        <v>272</v>
      </c>
      <c r="J158" s="53">
        <f>SUM('Week 1'!J158,'Week 2'!J158,'Week 3'!J158,'Week 4'!J158)</f>
        <v>31</v>
      </c>
      <c r="K158" s="53">
        <f>SUM('Week 1'!K158,'Week 2'!K158,'Week 3'!K158,'Week 4'!K158)</f>
        <v>11</v>
      </c>
      <c r="M158" s="4"/>
      <c r="N158" s="4"/>
      <c r="O158" s="4"/>
      <c r="P158" s="4"/>
      <c r="Q158" s="4"/>
      <c r="R158" s="5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5" x14ac:dyDescent="0.2">
      <c r="A159" s="40" t="s">
        <v>120</v>
      </c>
      <c r="B159" s="53">
        <f>SUM('Week 1'!B159,'Week 2'!B159,'Week 3'!B159,'Week 4'!B159)</f>
        <v>3583</v>
      </c>
      <c r="C159" s="53">
        <f>SUM('Week 1'!C159,'Week 2'!C159,'Week 3'!C159,'Week 4'!C159)</f>
        <v>367</v>
      </c>
      <c r="D159" s="53">
        <f>SUM('Week 1'!D159,'Week 2'!D159,'Week 3'!D159,'Week 4'!D159)</f>
        <v>6745</v>
      </c>
      <c r="E159" s="53">
        <f>SUM('Week 1'!E159,'Week 2'!E159,'Week 3'!E159,'Week 4'!E159)</f>
        <v>1</v>
      </c>
      <c r="F159" s="53">
        <f>SUM('Week 1'!F159,'Week 2'!F159,'Week 3'!F159,'Week 4'!F159)</f>
        <v>245</v>
      </c>
      <c r="G159" s="53">
        <f>SUM('Week 1'!G159,'Week 2'!G159,'Week 3'!G159,'Week 4'!G159)</f>
        <v>3503</v>
      </c>
      <c r="H159" s="53">
        <f>SUM('Week 1'!H159,'Week 2'!H159,'Week 3'!H159,'Week 4'!H159)</f>
        <v>213</v>
      </c>
      <c r="I159" s="53">
        <f>SUM('Week 1'!I159,'Week 2'!I159,'Week 3'!I159,'Week 4'!I159)</f>
        <v>2350</v>
      </c>
      <c r="J159" s="53">
        <f>SUM('Week 1'!J159,'Week 2'!J159,'Week 3'!J159,'Week 4'!J159)</f>
        <v>328</v>
      </c>
      <c r="K159" s="53">
        <f>SUM('Week 1'!K159,'Week 2'!K159,'Week 3'!K159,'Week 4'!K159)</f>
        <v>386</v>
      </c>
      <c r="M159" s="4"/>
      <c r="N159" s="4"/>
      <c r="O159" s="4"/>
      <c r="P159" s="4"/>
      <c r="Q159" s="4"/>
      <c r="R159" s="5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5" x14ac:dyDescent="0.2">
      <c r="A160" s="40" t="s">
        <v>121</v>
      </c>
      <c r="B160" s="53">
        <f>SUM('Week 1'!B160,'Week 2'!B160,'Week 3'!B160,'Week 4'!B160)</f>
        <v>237</v>
      </c>
      <c r="C160" s="53">
        <f>SUM('Week 1'!C160,'Week 2'!C160,'Week 3'!C160,'Week 4'!C160)</f>
        <v>6</v>
      </c>
      <c r="D160" s="53">
        <f>SUM('Week 1'!D160,'Week 2'!D160,'Week 3'!D160,'Week 4'!D160)</f>
        <v>375</v>
      </c>
      <c r="E160" s="53">
        <f>SUM('Week 1'!E160,'Week 2'!E160,'Week 3'!E160,'Week 4'!E160)</f>
        <v>0</v>
      </c>
      <c r="F160" s="53">
        <f>SUM('Week 1'!F160,'Week 2'!F160,'Week 3'!F160,'Week 4'!F160)</f>
        <v>17</v>
      </c>
      <c r="G160" s="53">
        <f>SUM('Week 1'!G160,'Week 2'!G160,'Week 3'!G160,'Week 4'!G160)</f>
        <v>378</v>
      </c>
      <c r="H160" s="53">
        <f>SUM('Week 1'!H160,'Week 2'!H160,'Week 3'!H160,'Week 4'!H160)</f>
        <v>19</v>
      </c>
      <c r="I160" s="53">
        <f>SUM('Week 1'!I160,'Week 2'!I160,'Week 3'!I160,'Week 4'!I160)</f>
        <v>106</v>
      </c>
      <c r="J160" s="53">
        <f>SUM('Week 1'!J160,'Week 2'!J160,'Week 3'!J160,'Week 4'!J160)</f>
        <v>15</v>
      </c>
      <c r="K160" s="53">
        <f>SUM('Week 1'!K160,'Week 2'!K160,'Week 3'!K160,'Week 4'!K160)</f>
        <v>22</v>
      </c>
      <c r="M160" s="4"/>
      <c r="N160" s="4"/>
      <c r="O160" s="4"/>
      <c r="P160" s="4"/>
      <c r="Q160" s="4"/>
      <c r="R160" s="5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5" x14ac:dyDescent="0.2">
      <c r="A161" s="40" t="s">
        <v>122</v>
      </c>
      <c r="B161" s="53">
        <f>SUM('Week 1'!B161,'Week 2'!B161,'Week 3'!B161,'Week 4'!B161)</f>
        <v>0</v>
      </c>
      <c r="C161" s="53">
        <f>SUM('Week 1'!C161,'Week 2'!C161,'Week 3'!C161,'Week 4'!C161)</f>
        <v>0</v>
      </c>
      <c r="D161" s="53">
        <f>SUM('Week 1'!D161,'Week 2'!D161,'Week 3'!D161,'Week 4'!D161)</f>
        <v>0</v>
      </c>
      <c r="E161" s="53">
        <f>SUM('Week 1'!E161,'Week 2'!E161,'Week 3'!E161,'Week 4'!E161)</f>
        <v>0</v>
      </c>
      <c r="F161" s="53">
        <f>SUM('Week 1'!F161,'Week 2'!F161,'Week 3'!F161,'Week 4'!F161)</f>
        <v>0</v>
      </c>
      <c r="G161" s="53">
        <f>SUM('Week 1'!G161,'Week 2'!G161,'Week 3'!G161,'Week 4'!G161)</f>
        <v>1</v>
      </c>
      <c r="H161" s="53">
        <f>SUM('Week 1'!H161,'Week 2'!H161,'Week 3'!H161,'Week 4'!H161)</f>
        <v>0</v>
      </c>
      <c r="I161" s="53">
        <f>SUM('Week 1'!I161,'Week 2'!I161,'Week 3'!I161,'Week 4'!I161)</f>
        <v>4</v>
      </c>
      <c r="J161" s="53">
        <f>SUM('Week 1'!J161,'Week 2'!J161,'Week 3'!J161,'Week 4'!J161)</f>
        <v>0</v>
      </c>
      <c r="K161" s="53">
        <f>SUM('Week 1'!K161,'Week 2'!K161,'Week 3'!K161,'Week 4'!K161)</f>
        <v>0</v>
      </c>
      <c r="M161" s="4"/>
      <c r="N161" s="4"/>
      <c r="O161" s="4"/>
      <c r="P161" s="4"/>
      <c r="Q161" s="4"/>
      <c r="R161" s="5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ht="15" x14ac:dyDescent="0.2">
      <c r="A162" s="40" t="s">
        <v>230</v>
      </c>
      <c r="B162" s="53">
        <f>SUM('Week 1'!B162,'Week 2'!B162,'Week 3'!B162,'Week 4'!B162)</f>
        <v>7</v>
      </c>
      <c r="C162" s="53">
        <f>SUM('Week 1'!C162,'Week 2'!C162,'Week 3'!C162,'Week 4'!C162)</f>
        <v>0</v>
      </c>
      <c r="D162" s="53">
        <f>SUM('Week 1'!D162,'Week 2'!D162,'Week 3'!D162,'Week 4'!D162)</f>
        <v>4</v>
      </c>
      <c r="E162" s="53">
        <f>SUM('Week 1'!E162,'Week 2'!E162,'Week 3'!E162,'Week 4'!E162)</f>
        <v>0</v>
      </c>
      <c r="F162" s="53">
        <f>SUM('Week 1'!F162,'Week 2'!F162,'Week 3'!F162,'Week 4'!F162)</f>
        <v>2</v>
      </c>
      <c r="G162" s="53">
        <f>SUM('Week 1'!G162,'Week 2'!G162,'Week 3'!G162,'Week 4'!G162)</f>
        <v>8</v>
      </c>
      <c r="H162" s="53">
        <f>SUM('Week 1'!H162,'Week 2'!H162,'Week 3'!H162,'Week 4'!H162)</f>
        <v>0</v>
      </c>
      <c r="I162" s="53">
        <f>SUM('Week 1'!I162,'Week 2'!I162,'Week 3'!I162,'Week 4'!I162)</f>
        <v>16</v>
      </c>
      <c r="J162" s="53">
        <f>SUM('Week 1'!J162,'Week 2'!J162,'Week 3'!J162,'Week 4'!J162)</f>
        <v>0</v>
      </c>
      <c r="K162" s="53">
        <f>SUM('Week 1'!K162,'Week 2'!K162,'Week 3'!K162,'Week 4'!K162)</f>
        <v>0</v>
      </c>
      <c r="M162" s="4"/>
      <c r="N162" s="4"/>
      <c r="O162" s="4"/>
      <c r="P162" s="4"/>
      <c r="Q162" s="4"/>
      <c r="R162" s="5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ht="15" x14ac:dyDescent="0.2">
      <c r="A163" s="40" t="s">
        <v>231</v>
      </c>
      <c r="B163" s="53">
        <f>SUM('Week 1'!B163,'Week 2'!B163,'Week 3'!B163,'Week 4'!B163)</f>
        <v>569</v>
      </c>
      <c r="C163" s="53">
        <f>SUM('Week 1'!C163,'Week 2'!C163,'Week 3'!C163,'Week 4'!C163)</f>
        <v>58</v>
      </c>
      <c r="D163" s="53">
        <f>SUM('Week 1'!D163,'Week 2'!D163,'Week 3'!D163,'Week 4'!D163)</f>
        <v>547</v>
      </c>
      <c r="E163" s="53">
        <f>SUM('Week 1'!E163,'Week 2'!E163,'Week 3'!E163,'Week 4'!E163)</f>
        <v>3</v>
      </c>
      <c r="F163" s="53">
        <f>SUM('Week 1'!F163,'Week 2'!F163,'Week 3'!F163,'Week 4'!F163)</f>
        <v>17</v>
      </c>
      <c r="G163" s="53">
        <f>SUM('Week 1'!G163,'Week 2'!G163,'Week 3'!G163,'Week 4'!G163)</f>
        <v>696</v>
      </c>
      <c r="H163" s="53">
        <f>SUM('Week 1'!H163,'Week 2'!H163,'Week 3'!H163,'Week 4'!H163)</f>
        <v>57</v>
      </c>
      <c r="I163" s="53">
        <f>SUM('Week 1'!I163,'Week 2'!I163,'Week 3'!I163,'Week 4'!I163)</f>
        <v>955</v>
      </c>
      <c r="J163" s="53">
        <f>SUM('Week 1'!J163,'Week 2'!J163,'Week 3'!J163,'Week 4'!J163)</f>
        <v>29</v>
      </c>
      <c r="K163" s="53">
        <f>SUM('Week 1'!K163,'Week 2'!K163,'Week 3'!K163,'Week 4'!K163)</f>
        <v>35</v>
      </c>
      <c r="M163" s="4"/>
      <c r="N163" s="4"/>
      <c r="O163" s="4"/>
      <c r="P163" s="4"/>
      <c r="Q163" s="4"/>
      <c r="R163" s="5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5" x14ac:dyDescent="0.2">
      <c r="A164" s="40" t="s">
        <v>232</v>
      </c>
      <c r="B164" s="53">
        <f>SUM('Week 1'!B164,'Week 2'!B164,'Week 3'!B164,'Week 4'!B164)</f>
        <v>275</v>
      </c>
      <c r="C164" s="53">
        <f>SUM('Week 1'!C164,'Week 2'!C164,'Week 3'!C164,'Week 4'!C164)</f>
        <v>3</v>
      </c>
      <c r="D164" s="53">
        <f>SUM('Week 1'!D164,'Week 2'!D164,'Week 3'!D164,'Week 4'!D164)</f>
        <v>163</v>
      </c>
      <c r="E164" s="53">
        <f>SUM('Week 1'!E164,'Week 2'!E164,'Week 3'!E164,'Week 4'!E164)</f>
        <v>0</v>
      </c>
      <c r="F164" s="53">
        <f>SUM('Week 1'!F164,'Week 2'!F164,'Week 3'!F164,'Week 4'!F164)</f>
        <v>9</v>
      </c>
      <c r="G164" s="53">
        <f>SUM('Week 1'!G164,'Week 2'!G164,'Week 3'!G164,'Week 4'!G164)</f>
        <v>150</v>
      </c>
      <c r="H164" s="53">
        <f>SUM('Week 1'!H164,'Week 2'!H164,'Week 3'!H164,'Week 4'!H164)</f>
        <v>6</v>
      </c>
      <c r="I164" s="53">
        <f>SUM('Week 1'!I164,'Week 2'!I164,'Week 3'!I164,'Week 4'!I164)</f>
        <v>125</v>
      </c>
      <c r="J164" s="53">
        <f>SUM('Week 1'!J164,'Week 2'!J164,'Week 3'!J164,'Week 4'!J164)</f>
        <v>12</v>
      </c>
      <c r="K164" s="53">
        <f>SUM('Week 1'!K164,'Week 2'!K164,'Week 3'!K164,'Week 4'!K164)</f>
        <v>0</v>
      </c>
      <c r="M164" s="4"/>
      <c r="N164" s="4"/>
      <c r="O164" s="4"/>
      <c r="P164" s="4"/>
      <c r="Q164" s="4"/>
      <c r="R164" s="5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5" x14ac:dyDescent="0.2">
      <c r="A165" s="40" t="s">
        <v>233</v>
      </c>
      <c r="B165" s="53">
        <f>SUM('Week 1'!B165,'Week 2'!B165,'Week 3'!B165,'Week 4'!B165)</f>
        <v>656</v>
      </c>
      <c r="C165" s="53">
        <f>SUM('Week 1'!C165,'Week 2'!C165,'Week 3'!C165,'Week 4'!C165)</f>
        <v>22</v>
      </c>
      <c r="D165" s="53">
        <f>SUM('Week 1'!D165,'Week 2'!D165,'Week 3'!D165,'Week 4'!D165)</f>
        <v>413</v>
      </c>
      <c r="E165" s="53">
        <f>SUM('Week 1'!E165,'Week 2'!E165,'Week 3'!E165,'Week 4'!E165)</f>
        <v>0</v>
      </c>
      <c r="F165" s="53">
        <f>SUM('Week 1'!F165,'Week 2'!F165,'Week 3'!F165,'Week 4'!F165)</f>
        <v>15</v>
      </c>
      <c r="G165" s="53">
        <f>SUM('Week 1'!G165,'Week 2'!G165,'Week 3'!G165,'Week 4'!G165)</f>
        <v>318</v>
      </c>
      <c r="H165" s="53">
        <f>SUM('Week 1'!H165,'Week 2'!H165,'Week 3'!H165,'Week 4'!H165)</f>
        <v>129</v>
      </c>
      <c r="I165" s="53">
        <f>SUM('Week 1'!I165,'Week 2'!I165,'Week 3'!I165,'Week 4'!I165)</f>
        <v>2686</v>
      </c>
      <c r="J165" s="53">
        <f>SUM('Week 1'!J165,'Week 2'!J165,'Week 3'!J165,'Week 4'!J165)</f>
        <v>31</v>
      </c>
      <c r="K165" s="53">
        <f>SUM('Week 1'!K165,'Week 2'!K165,'Week 3'!K165,'Week 4'!K165)</f>
        <v>56</v>
      </c>
      <c r="M165" s="4"/>
      <c r="N165" s="4"/>
      <c r="O165" s="4"/>
      <c r="P165" s="4"/>
      <c r="Q165" s="4"/>
      <c r="R165" s="5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5" x14ac:dyDescent="0.2">
      <c r="A166" s="40" t="s">
        <v>234</v>
      </c>
      <c r="B166" s="53">
        <f>SUM('Week 1'!B166,'Week 2'!B166,'Week 3'!B166,'Week 4'!B166)</f>
        <v>40</v>
      </c>
      <c r="C166" s="53">
        <f>SUM('Week 1'!C166,'Week 2'!C166,'Week 3'!C166,'Week 4'!C166)</f>
        <v>2</v>
      </c>
      <c r="D166" s="53">
        <f>SUM('Week 1'!D166,'Week 2'!D166,'Week 3'!D166,'Week 4'!D166)</f>
        <v>37</v>
      </c>
      <c r="E166" s="53">
        <f>SUM('Week 1'!E166,'Week 2'!E166,'Week 3'!E166,'Week 4'!E166)</f>
        <v>0</v>
      </c>
      <c r="F166" s="53">
        <f>SUM('Week 1'!F166,'Week 2'!F166,'Week 3'!F166,'Week 4'!F166)</f>
        <v>6</v>
      </c>
      <c r="G166" s="53">
        <f>SUM('Week 1'!G166,'Week 2'!G166,'Week 3'!G166,'Week 4'!G166)</f>
        <v>43</v>
      </c>
      <c r="H166" s="53">
        <f>SUM('Week 1'!H166,'Week 2'!H166,'Week 3'!H166,'Week 4'!H166)</f>
        <v>9</v>
      </c>
      <c r="I166" s="53">
        <f>SUM('Week 1'!I166,'Week 2'!I166,'Week 3'!I166,'Week 4'!I166)</f>
        <v>24</v>
      </c>
      <c r="J166" s="53">
        <f>SUM('Week 1'!J166,'Week 2'!J166,'Week 3'!J166,'Week 4'!J166)</f>
        <v>18</v>
      </c>
      <c r="K166" s="53">
        <f>SUM('Week 1'!K166,'Week 2'!K166,'Week 3'!K166,'Week 4'!K166)</f>
        <v>0</v>
      </c>
      <c r="M166" s="4"/>
      <c r="N166" s="4"/>
      <c r="O166" s="4"/>
      <c r="P166" s="4"/>
      <c r="Q166" s="4"/>
      <c r="R166" s="5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5" x14ac:dyDescent="0.2">
      <c r="A167" s="40" t="s">
        <v>235</v>
      </c>
      <c r="B167" s="53">
        <f>SUM('Week 1'!B167,'Week 2'!B167,'Week 3'!B167,'Week 4'!B167)</f>
        <v>173</v>
      </c>
      <c r="C167" s="53">
        <f>SUM('Week 1'!C167,'Week 2'!C167,'Week 3'!C167,'Week 4'!C167)</f>
        <v>12</v>
      </c>
      <c r="D167" s="53">
        <f>SUM('Week 1'!D167,'Week 2'!D167,'Week 3'!D167,'Week 4'!D167)</f>
        <v>105</v>
      </c>
      <c r="E167" s="53">
        <f>SUM('Week 1'!E167,'Week 2'!E167,'Week 3'!E167,'Week 4'!E167)</f>
        <v>0</v>
      </c>
      <c r="F167" s="53">
        <f>SUM('Week 1'!F167,'Week 2'!F167,'Week 3'!F167,'Week 4'!F167)</f>
        <v>1</v>
      </c>
      <c r="G167" s="53">
        <f>SUM('Week 1'!G167,'Week 2'!G167,'Week 3'!G167,'Week 4'!G167)</f>
        <v>84</v>
      </c>
      <c r="H167" s="53">
        <f>SUM('Week 1'!H167,'Week 2'!H167,'Week 3'!H167,'Week 4'!H167)</f>
        <v>22</v>
      </c>
      <c r="I167" s="53">
        <f>SUM('Week 1'!I167,'Week 2'!I167,'Week 3'!I167,'Week 4'!I167)</f>
        <v>183</v>
      </c>
      <c r="J167" s="53">
        <f>SUM('Week 1'!J167,'Week 2'!J167,'Week 3'!J167,'Week 4'!J167)</f>
        <v>17</v>
      </c>
      <c r="K167" s="53">
        <f>SUM('Week 1'!K167,'Week 2'!K167,'Week 3'!K167,'Week 4'!K167)</f>
        <v>27</v>
      </c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ht="15" x14ac:dyDescent="0.2">
      <c r="A168" s="40" t="s">
        <v>236</v>
      </c>
      <c r="B168" s="53">
        <f>SUM('Week 1'!B168,'Week 2'!B168,'Week 3'!B168,'Week 4'!B168)</f>
        <v>33</v>
      </c>
      <c r="C168" s="53">
        <f>SUM('Week 1'!C168,'Week 2'!C168,'Week 3'!C168,'Week 4'!C168)</f>
        <v>3</v>
      </c>
      <c r="D168" s="53">
        <f>SUM('Week 1'!D168,'Week 2'!D168,'Week 3'!D168,'Week 4'!D168)</f>
        <v>25</v>
      </c>
      <c r="E168" s="53">
        <f>SUM('Week 1'!E168,'Week 2'!E168,'Week 3'!E168,'Week 4'!E168)</f>
        <v>0</v>
      </c>
      <c r="F168" s="53">
        <f>SUM('Week 1'!F168,'Week 2'!F168,'Week 3'!F168,'Week 4'!F168)</f>
        <v>2</v>
      </c>
      <c r="G168" s="53">
        <f>SUM('Week 1'!G168,'Week 2'!G168,'Week 3'!G168,'Week 4'!G168)</f>
        <v>7</v>
      </c>
      <c r="H168" s="53">
        <f>SUM('Week 1'!H168,'Week 2'!H168,'Week 3'!H168,'Week 4'!H168)</f>
        <v>11</v>
      </c>
      <c r="I168" s="53">
        <f>SUM('Week 1'!I168,'Week 2'!I168,'Week 3'!I168,'Week 4'!I168)</f>
        <v>46</v>
      </c>
      <c r="J168" s="53">
        <f>SUM('Week 1'!J168,'Week 2'!J168,'Week 3'!J168,'Week 4'!J168)</f>
        <v>16</v>
      </c>
      <c r="K168" s="53">
        <f>SUM('Week 1'!K168,'Week 2'!K168,'Week 3'!K168,'Week 4'!K168)</f>
        <v>0</v>
      </c>
      <c r="M168" s="4"/>
      <c r="N168" s="4"/>
      <c r="O168" s="4"/>
      <c r="P168" s="4"/>
      <c r="Q168" s="4"/>
      <c r="R168" s="5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5" x14ac:dyDescent="0.2">
      <c r="A169" s="40" t="s">
        <v>237</v>
      </c>
      <c r="B169" s="53">
        <f>SUM('Week 1'!B169,'Week 2'!B169,'Week 3'!B169,'Week 4'!B169)</f>
        <v>405</v>
      </c>
      <c r="C169" s="53">
        <f>SUM('Week 1'!C169,'Week 2'!C169,'Week 3'!C169,'Week 4'!C169)</f>
        <v>28</v>
      </c>
      <c r="D169" s="53">
        <f>SUM('Week 1'!D169,'Week 2'!D169,'Week 3'!D169,'Week 4'!D169)</f>
        <v>337</v>
      </c>
      <c r="E169" s="53">
        <f>SUM('Week 1'!E169,'Week 2'!E169,'Week 3'!E169,'Week 4'!E169)</f>
        <v>3</v>
      </c>
      <c r="F169" s="53">
        <f>SUM('Week 1'!F169,'Week 2'!F169,'Week 3'!F169,'Week 4'!F169)</f>
        <v>81</v>
      </c>
      <c r="G169" s="53">
        <f>SUM('Week 1'!G169,'Week 2'!G169,'Week 3'!G169,'Week 4'!G169)</f>
        <v>590</v>
      </c>
      <c r="H169" s="53">
        <f>SUM('Week 1'!H169,'Week 2'!H169,'Week 3'!H169,'Week 4'!H169)</f>
        <v>36</v>
      </c>
      <c r="I169" s="53">
        <f>SUM('Week 1'!I169,'Week 2'!I169,'Week 3'!I169,'Week 4'!I169)</f>
        <v>452</v>
      </c>
      <c r="J169" s="53">
        <f>SUM('Week 1'!J169,'Week 2'!J169,'Week 3'!J169,'Week 4'!J169)</f>
        <v>114</v>
      </c>
      <c r="K169" s="53">
        <f>SUM('Week 1'!K169,'Week 2'!K169,'Week 3'!K169,'Week 4'!K169)</f>
        <v>43</v>
      </c>
      <c r="M169" s="4"/>
      <c r="N169" s="4"/>
      <c r="O169" s="4"/>
      <c r="P169" s="4"/>
      <c r="Q169" s="4"/>
      <c r="R169" s="5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5" x14ac:dyDescent="0.2">
      <c r="A170" s="40" t="s">
        <v>238</v>
      </c>
      <c r="B170" s="53">
        <f>SUM('Week 1'!B170,'Week 2'!B170,'Week 3'!B170,'Week 4'!B170)</f>
        <v>2</v>
      </c>
      <c r="C170" s="53">
        <f>SUM('Week 1'!C170,'Week 2'!C170,'Week 3'!C170,'Week 4'!C170)</f>
        <v>0</v>
      </c>
      <c r="D170" s="53">
        <f>SUM('Week 1'!D170,'Week 2'!D170,'Week 3'!D170,'Week 4'!D170)</f>
        <v>2</v>
      </c>
      <c r="E170" s="53">
        <f>SUM('Week 1'!E170,'Week 2'!E170,'Week 3'!E170,'Week 4'!E170)</f>
        <v>0</v>
      </c>
      <c r="F170" s="53">
        <f>SUM('Week 1'!F170,'Week 2'!F170,'Week 3'!F170,'Week 4'!F170)</f>
        <v>0</v>
      </c>
      <c r="G170" s="53">
        <f>SUM('Week 1'!G170,'Week 2'!G170,'Week 3'!G170,'Week 4'!G170)</f>
        <v>0</v>
      </c>
      <c r="H170" s="53">
        <f>SUM('Week 1'!H170,'Week 2'!H170,'Week 3'!H170,'Week 4'!H170)</f>
        <v>0</v>
      </c>
      <c r="I170" s="53">
        <f>SUM('Week 1'!I170,'Week 2'!I170,'Week 3'!I170,'Week 4'!I170)</f>
        <v>0</v>
      </c>
      <c r="J170" s="53">
        <f>SUM('Week 1'!J170,'Week 2'!J170,'Week 3'!J170,'Week 4'!J170)</f>
        <v>0</v>
      </c>
      <c r="K170" s="53">
        <f>SUM('Week 1'!K170,'Week 2'!K170,'Week 3'!K170,'Week 4'!K170)</f>
        <v>0</v>
      </c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5" x14ac:dyDescent="0.2">
      <c r="A171" s="40" t="s">
        <v>239</v>
      </c>
      <c r="B171" s="53">
        <f>SUM('Week 1'!B171,'Week 2'!B171,'Week 3'!B171,'Week 4'!B171)</f>
        <v>74</v>
      </c>
      <c r="C171" s="53">
        <f>SUM('Week 1'!C171,'Week 2'!C171,'Week 3'!C171,'Week 4'!C171)</f>
        <v>5</v>
      </c>
      <c r="D171" s="53">
        <f>SUM('Week 1'!D171,'Week 2'!D171,'Week 3'!D171,'Week 4'!D171)</f>
        <v>61</v>
      </c>
      <c r="E171" s="53">
        <f>SUM('Week 1'!E171,'Week 2'!E171,'Week 3'!E171,'Week 4'!E171)</f>
        <v>0</v>
      </c>
      <c r="F171" s="53">
        <f>SUM('Week 1'!F171,'Week 2'!F171,'Week 3'!F171,'Week 4'!F171)</f>
        <v>7</v>
      </c>
      <c r="G171" s="53">
        <f>SUM('Week 1'!G171,'Week 2'!G171,'Week 3'!G171,'Week 4'!G171)</f>
        <v>56</v>
      </c>
      <c r="H171" s="53">
        <f>SUM('Week 1'!H171,'Week 2'!H171,'Week 3'!H171,'Week 4'!H171)</f>
        <v>5</v>
      </c>
      <c r="I171" s="53">
        <f>SUM('Week 1'!I171,'Week 2'!I171,'Week 3'!I171,'Week 4'!I171)</f>
        <v>92</v>
      </c>
      <c r="J171" s="53">
        <f>SUM('Week 1'!J171,'Week 2'!J171,'Week 3'!J171,'Week 4'!J171)</f>
        <v>9</v>
      </c>
      <c r="K171" s="53">
        <f>SUM('Week 1'!K171,'Week 2'!K171,'Week 3'!K171,'Week 4'!K171)</f>
        <v>12</v>
      </c>
      <c r="M171" s="4"/>
      <c r="N171" s="4"/>
      <c r="O171" s="4"/>
      <c r="P171" s="4"/>
      <c r="Q171" s="4"/>
      <c r="R171" s="5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5" x14ac:dyDescent="0.2">
      <c r="A172" s="40" t="s">
        <v>123</v>
      </c>
      <c r="B172" s="53">
        <f>SUM('Week 1'!B172,'Week 2'!B172,'Week 3'!B172,'Week 4'!B172)</f>
        <v>0</v>
      </c>
      <c r="C172" s="53">
        <f>SUM('Week 1'!C172,'Week 2'!C172,'Week 3'!C172,'Week 4'!C172)</f>
        <v>0</v>
      </c>
      <c r="D172" s="53">
        <f>SUM('Week 1'!D172,'Week 2'!D172,'Week 3'!D172,'Week 4'!D172)</f>
        <v>0</v>
      </c>
      <c r="E172" s="53">
        <f>SUM('Week 1'!E172,'Week 2'!E172,'Week 3'!E172,'Week 4'!E172)</f>
        <v>0</v>
      </c>
      <c r="F172" s="53">
        <f>SUM('Week 1'!F172,'Week 2'!F172,'Week 3'!F172,'Week 4'!F172)</f>
        <v>0</v>
      </c>
      <c r="G172" s="53">
        <f>SUM('Week 1'!G172,'Week 2'!G172,'Week 3'!G172,'Week 4'!G172)</f>
        <v>0</v>
      </c>
      <c r="H172" s="53">
        <f>SUM('Week 1'!H172,'Week 2'!H172,'Week 3'!H172,'Week 4'!H172)</f>
        <v>0</v>
      </c>
      <c r="I172" s="53">
        <f>SUM('Week 1'!I172,'Week 2'!I172,'Week 3'!I172,'Week 4'!I172)</f>
        <v>0</v>
      </c>
      <c r="J172" s="53">
        <f>SUM('Week 1'!J172,'Week 2'!J172,'Week 3'!J172,'Week 4'!J172)</f>
        <v>0</v>
      </c>
      <c r="K172" s="53">
        <f>SUM('Week 1'!K172,'Week 2'!K172,'Week 3'!K172,'Week 4'!K172)</f>
        <v>0</v>
      </c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5" x14ac:dyDescent="0.2">
      <c r="A173" s="40" t="s">
        <v>124</v>
      </c>
      <c r="B173" s="53">
        <f>SUM('Week 1'!B173,'Week 2'!B173,'Week 3'!B173,'Week 4'!B173)</f>
        <v>0</v>
      </c>
      <c r="C173" s="53">
        <f>SUM('Week 1'!C173,'Week 2'!C173,'Week 3'!C173,'Week 4'!C173)</f>
        <v>0</v>
      </c>
      <c r="D173" s="53">
        <f>SUM('Week 1'!D173,'Week 2'!D173,'Week 3'!D173,'Week 4'!D173)</f>
        <v>0</v>
      </c>
      <c r="E173" s="53">
        <f>SUM('Week 1'!E173,'Week 2'!E173,'Week 3'!E173,'Week 4'!E173)</f>
        <v>0</v>
      </c>
      <c r="F173" s="53">
        <f>SUM('Week 1'!F173,'Week 2'!F173,'Week 3'!F173,'Week 4'!F173)</f>
        <v>0</v>
      </c>
      <c r="G173" s="53">
        <f>SUM('Week 1'!G173,'Week 2'!G173,'Week 3'!G173,'Week 4'!G173)</f>
        <v>0</v>
      </c>
      <c r="H173" s="53">
        <f>SUM('Week 1'!H173,'Week 2'!H173,'Week 3'!H173,'Week 4'!H173)</f>
        <v>0</v>
      </c>
      <c r="I173" s="53">
        <f>SUM('Week 1'!I173,'Week 2'!I173,'Week 3'!I173,'Week 4'!I173)</f>
        <v>0</v>
      </c>
      <c r="J173" s="53">
        <f>SUM('Week 1'!J173,'Week 2'!J173,'Week 3'!J173,'Week 4'!J173)</f>
        <v>0</v>
      </c>
      <c r="K173" s="53">
        <f>SUM('Week 1'!K173,'Week 2'!K173,'Week 3'!K173,'Week 4'!K173)</f>
        <v>0</v>
      </c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5" x14ac:dyDescent="0.2">
      <c r="A174" s="40" t="s">
        <v>125</v>
      </c>
      <c r="B174" s="53">
        <f>SUM('Week 1'!B174,'Week 2'!B174,'Week 3'!B174,'Week 4'!B174)</f>
        <v>3</v>
      </c>
      <c r="C174" s="53">
        <f>SUM('Week 1'!C174,'Week 2'!C174,'Week 3'!C174,'Week 4'!C174)</f>
        <v>0</v>
      </c>
      <c r="D174" s="53">
        <f>SUM('Week 1'!D174,'Week 2'!D174,'Week 3'!D174,'Week 4'!D174)</f>
        <v>2</v>
      </c>
      <c r="E174" s="53">
        <f>SUM('Week 1'!E174,'Week 2'!E174,'Week 3'!E174,'Week 4'!E174)</f>
        <v>0</v>
      </c>
      <c r="F174" s="53">
        <f>SUM('Week 1'!F174,'Week 2'!F174,'Week 3'!F174,'Week 4'!F174)</f>
        <v>0</v>
      </c>
      <c r="G174" s="53">
        <f>SUM('Week 1'!G174,'Week 2'!G174,'Week 3'!G174,'Week 4'!G174)</f>
        <v>0</v>
      </c>
      <c r="H174" s="53">
        <f>SUM('Week 1'!H174,'Week 2'!H174,'Week 3'!H174,'Week 4'!H174)</f>
        <v>0</v>
      </c>
      <c r="I174" s="53">
        <f>SUM('Week 1'!I174,'Week 2'!I174,'Week 3'!I174,'Week 4'!I174)</f>
        <v>4</v>
      </c>
      <c r="J174" s="53">
        <f>SUM('Week 1'!J174,'Week 2'!J174,'Week 3'!J174,'Week 4'!J174)</f>
        <v>0</v>
      </c>
      <c r="K174" s="53">
        <f>SUM('Week 1'!K174,'Week 2'!K174,'Week 3'!K174,'Week 4'!K174)</f>
        <v>0</v>
      </c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5" x14ac:dyDescent="0.2">
      <c r="A175" s="40" t="s">
        <v>126</v>
      </c>
      <c r="B175" s="53">
        <f>SUM('Week 1'!B175,'Week 2'!B175,'Week 3'!B175,'Week 4'!B175)</f>
        <v>1</v>
      </c>
      <c r="C175" s="53">
        <f>SUM('Week 1'!C175,'Week 2'!C175,'Week 3'!C175,'Week 4'!C175)</f>
        <v>0</v>
      </c>
      <c r="D175" s="53">
        <f>SUM('Week 1'!D175,'Week 2'!D175,'Week 3'!D175,'Week 4'!D175)</f>
        <v>1</v>
      </c>
      <c r="E175" s="53">
        <f>SUM('Week 1'!E175,'Week 2'!E175,'Week 3'!E175,'Week 4'!E175)</f>
        <v>0</v>
      </c>
      <c r="F175" s="53">
        <f>SUM('Week 1'!F175,'Week 2'!F175,'Week 3'!F175,'Week 4'!F175)</f>
        <v>0</v>
      </c>
      <c r="G175" s="53">
        <f>SUM('Week 1'!G175,'Week 2'!G175,'Week 3'!G175,'Week 4'!G175)</f>
        <v>0</v>
      </c>
      <c r="H175" s="53">
        <f>SUM('Week 1'!H175,'Week 2'!H175,'Week 3'!H175,'Week 4'!H175)</f>
        <v>0</v>
      </c>
      <c r="I175" s="53">
        <f>SUM('Week 1'!I175,'Week 2'!I175,'Week 3'!I175,'Week 4'!I175)</f>
        <v>0</v>
      </c>
      <c r="J175" s="53">
        <f>SUM('Week 1'!J175,'Week 2'!J175,'Week 3'!J175,'Week 4'!J175)</f>
        <v>0</v>
      </c>
      <c r="K175" s="53">
        <f>SUM('Week 1'!K175,'Week 2'!K175,'Week 3'!K175,'Week 4'!K175)</f>
        <v>0</v>
      </c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5" x14ac:dyDescent="0.2">
      <c r="A176" s="40" t="s">
        <v>127</v>
      </c>
      <c r="B176" s="53">
        <f>SUM('Week 1'!B176,'Week 2'!B176,'Week 3'!B176,'Week 4'!B176)</f>
        <v>0</v>
      </c>
      <c r="C176" s="53">
        <f>SUM('Week 1'!C176,'Week 2'!C176,'Week 3'!C176,'Week 4'!C176)</f>
        <v>0</v>
      </c>
      <c r="D176" s="53">
        <f>SUM('Week 1'!D176,'Week 2'!D176,'Week 3'!D176,'Week 4'!D176)</f>
        <v>1</v>
      </c>
      <c r="E176" s="53">
        <f>SUM('Week 1'!E176,'Week 2'!E176,'Week 3'!E176,'Week 4'!E176)</f>
        <v>0</v>
      </c>
      <c r="F176" s="53">
        <f>SUM('Week 1'!F176,'Week 2'!F176,'Week 3'!F176,'Week 4'!F176)</f>
        <v>0</v>
      </c>
      <c r="G176" s="53">
        <f>SUM('Week 1'!G176,'Week 2'!G176,'Week 3'!G176,'Week 4'!G176)</f>
        <v>0</v>
      </c>
      <c r="H176" s="53">
        <f>SUM('Week 1'!H176,'Week 2'!H176,'Week 3'!H176,'Week 4'!H176)</f>
        <v>0</v>
      </c>
      <c r="I176" s="53">
        <f>SUM('Week 1'!I176,'Week 2'!I176,'Week 3'!I176,'Week 4'!I176)</f>
        <v>0</v>
      </c>
      <c r="J176" s="53">
        <f>SUM('Week 1'!J176,'Week 2'!J176,'Week 3'!J176,'Week 4'!J176)</f>
        <v>0</v>
      </c>
      <c r="K176" s="53">
        <f>SUM('Week 1'!K176,'Week 2'!K176,'Week 3'!K176,'Week 4'!K176)</f>
        <v>0</v>
      </c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5" x14ac:dyDescent="0.2">
      <c r="A177" s="40" t="s">
        <v>128</v>
      </c>
      <c r="B177" s="53">
        <f>SUM('Week 1'!B177,'Week 2'!B177,'Week 3'!B177,'Week 4'!B177)</f>
        <v>7</v>
      </c>
      <c r="C177" s="53">
        <f>SUM('Week 1'!C177,'Week 2'!C177,'Week 3'!C177,'Week 4'!C177)</f>
        <v>1</v>
      </c>
      <c r="D177" s="53">
        <f>SUM('Week 1'!D177,'Week 2'!D177,'Week 3'!D177,'Week 4'!D177)</f>
        <v>7</v>
      </c>
      <c r="E177" s="53">
        <f>SUM('Week 1'!E177,'Week 2'!E177,'Week 3'!E177,'Week 4'!E177)</f>
        <v>0</v>
      </c>
      <c r="F177" s="53">
        <f>SUM('Week 1'!F177,'Week 2'!F177,'Week 3'!F177,'Week 4'!F177)</f>
        <v>0</v>
      </c>
      <c r="G177" s="53">
        <f>SUM('Week 1'!G177,'Week 2'!G177,'Week 3'!G177,'Week 4'!G177)</f>
        <v>0</v>
      </c>
      <c r="H177" s="53">
        <f>SUM('Week 1'!H177,'Week 2'!H177,'Week 3'!H177,'Week 4'!H177)</f>
        <v>1</v>
      </c>
      <c r="I177" s="53">
        <f>SUM('Week 1'!I177,'Week 2'!I177,'Week 3'!I177,'Week 4'!I177)</f>
        <v>20</v>
      </c>
      <c r="J177" s="53">
        <f>SUM('Week 1'!J177,'Week 2'!J177,'Week 3'!J177,'Week 4'!J177)</f>
        <v>0</v>
      </c>
      <c r="K177" s="53">
        <f>SUM('Week 1'!K177,'Week 2'!K177,'Week 3'!K177,'Week 4'!K177)</f>
        <v>0</v>
      </c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ht="15" x14ac:dyDescent="0.2">
      <c r="A178" s="40" t="s">
        <v>129</v>
      </c>
      <c r="B178" s="53">
        <f>SUM('Week 1'!B178,'Week 2'!B178,'Week 3'!B178,'Week 4'!B178)</f>
        <v>2</v>
      </c>
      <c r="C178" s="53">
        <f>SUM('Week 1'!C178,'Week 2'!C178,'Week 3'!C178,'Week 4'!C178)</f>
        <v>0</v>
      </c>
      <c r="D178" s="53">
        <f>SUM('Week 1'!D178,'Week 2'!D178,'Week 3'!D178,'Week 4'!D178)</f>
        <v>0</v>
      </c>
      <c r="E178" s="53">
        <f>SUM('Week 1'!E178,'Week 2'!E178,'Week 3'!E178,'Week 4'!E178)</f>
        <v>0</v>
      </c>
      <c r="F178" s="53">
        <f>SUM('Week 1'!F178,'Week 2'!F178,'Week 3'!F178,'Week 4'!F178)</f>
        <v>0</v>
      </c>
      <c r="G178" s="53">
        <f>SUM('Week 1'!G178,'Week 2'!G178,'Week 3'!G178,'Week 4'!G178)</f>
        <v>0</v>
      </c>
      <c r="H178" s="53">
        <f>SUM('Week 1'!H178,'Week 2'!H178,'Week 3'!H178,'Week 4'!H178)</f>
        <v>0</v>
      </c>
      <c r="I178" s="53">
        <f>SUM('Week 1'!I178,'Week 2'!I178,'Week 3'!I178,'Week 4'!I178)</f>
        <v>0</v>
      </c>
      <c r="J178" s="53">
        <f>SUM('Week 1'!J178,'Week 2'!J178,'Week 3'!J178,'Week 4'!J178)</f>
        <v>0</v>
      </c>
      <c r="K178" s="53">
        <f>SUM('Week 1'!K178,'Week 2'!K178,'Week 3'!K178,'Week 4'!K178)</f>
        <v>0</v>
      </c>
      <c r="M178" s="4"/>
      <c r="N178" s="4"/>
      <c r="O178" s="4"/>
      <c r="P178" s="4"/>
      <c r="Q178" s="4"/>
      <c r="R178" s="5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5" x14ac:dyDescent="0.2">
      <c r="A179" s="40" t="s">
        <v>130</v>
      </c>
      <c r="B179" s="53">
        <f>SUM('Week 1'!B179,'Week 2'!B179,'Week 3'!B179,'Week 4'!B179)</f>
        <v>5</v>
      </c>
      <c r="C179" s="53">
        <f>SUM('Week 1'!C179,'Week 2'!C179,'Week 3'!C179,'Week 4'!C179)</f>
        <v>0</v>
      </c>
      <c r="D179" s="53">
        <f>SUM('Week 1'!D179,'Week 2'!D179,'Week 3'!D179,'Week 4'!D179)</f>
        <v>0</v>
      </c>
      <c r="E179" s="53">
        <f>SUM('Week 1'!E179,'Week 2'!E179,'Week 3'!E179,'Week 4'!E179)</f>
        <v>0</v>
      </c>
      <c r="F179" s="53">
        <f>SUM('Week 1'!F179,'Week 2'!F179,'Week 3'!F179,'Week 4'!F179)</f>
        <v>0</v>
      </c>
      <c r="G179" s="53">
        <f>SUM('Week 1'!G179,'Week 2'!G179,'Week 3'!G179,'Week 4'!G179)</f>
        <v>0</v>
      </c>
      <c r="H179" s="53">
        <f>SUM('Week 1'!H179,'Week 2'!H179,'Week 3'!H179,'Week 4'!H179)</f>
        <v>0</v>
      </c>
      <c r="I179" s="53">
        <f>SUM('Week 1'!I179,'Week 2'!I179,'Week 3'!I179,'Week 4'!I179)</f>
        <v>2</v>
      </c>
      <c r="J179" s="53">
        <f>SUM('Week 1'!J179,'Week 2'!J179,'Week 3'!J179,'Week 4'!J179)</f>
        <v>0</v>
      </c>
      <c r="K179" s="53">
        <f>SUM('Week 1'!K179,'Week 2'!K179,'Week 3'!K179,'Week 4'!K179)</f>
        <v>0</v>
      </c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ht="15" x14ac:dyDescent="0.2">
      <c r="A180" s="40" t="s">
        <v>131</v>
      </c>
      <c r="B180" s="53">
        <f>SUM('Week 1'!B180,'Week 2'!B180,'Week 3'!B180,'Week 4'!B180)</f>
        <v>0</v>
      </c>
      <c r="C180" s="53">
        <f>SUM('Week 1'!C180,'Week 2'!C180,'Week 3'!C180,'Week 4'!C180)</f>
        <v>0</v>
      </c>
      <c r="D180" s="53">
        <f>SUM('Week 1'!D180,'Week 2'!D180,'Week 3'!D180,'Week 4'!D180)</f>
        <v>0</v>
      </c>
      <c r="E180" s="53">
        <f>SUM('Week 1'!E180,'Week 2'!E180,'Week 3'!E180,'Week 4'!E180)</f>
        <v>0</v>
      </c>
      <c r="F180" s="53">
        <f>SUM('Week 1'!F180,'Week 2'!F180,'Week 3'!F180,'Week 4'!F180)</f>
        <v>0</v>
      </c>
      <c r="G180" s="53">
        <f>SUM('Week 1'!G180,'Week 2'!G180,'Week 3'!G180,'Week 4'!G180)</f>
        <v>0</v>
      </c>
      <c r="H180" s="53">
        <f>SUM('Week 1'!H180,'Week 2'!H180,'Week 3'!H180,'Week 4'!H180)</f>
        <v>0</v>
      </c>
      <c r="I180" s="53">
        <f>SUM('Week 1'!I180,'Week 2'!I180,'Week 3'!I180,'Week 4'!I180)</f>
        <v>0</v>
      </c>
      <c r="J180" s="53">
        <f>SUM('Week 1'!J180,'Week 2'!J180,'Week 3'!J180,'Week 4'!J180)</f>
        <v>0</v>
      </c>
      <c r="K180" s="53">
        <f>SUM('Week 1'!K180,'Week 2'!K180,'Week 3'!K180,'Week 4'!K180)</f>
        <v>0</v>
      </c>
      <c r="M180" s="4"/>
      <c r="N180" s="4"/>
      <c r="O180" s="4"/>
      <c r="P180" s="4"/>
      <c r="Q180" s="4"/>
      <c r="R180" s="5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5" x14ac:dyDescent="0.2">
      <c r="A181" s="40" t="s">
        <v>132</v>
      </c>
      <c r="B181" s="53">
        <f>SUM('Week 1'!B181,'Week 2'!B181,'Week 3'!B181,'Week 4'!B181)</f>
        <v>2</v>
      </c>
      <c r="C181" s="53">
        <f>SUM('Week 1'!C181,'Week 2'!C181,'Week 3'!C181,'Week 4'!C181)</f>
        <v>0</v>
      </c>
      <c r="D181" s="53">
        <f>SUM('Week 1'!D181,'Week 2'!D181,'Week 3'!D181,'Week 4'!D181)</f>
        <v>0</v>
      </c>
      <c r="E181" s="53">
        <f>SUM('Week 1'!E181,'Week 2'!E181,'Week 3'!E181,'Week 4'!E181)</f>
        <v>0</v>
      </c>
      <c r="F181" s="53">
        <f>SUM('Week 1'!F181,'Week 2'!F181,'Week 3'!F181,'Week 4'!F181)</f>
        <v>0</v>
      </c>
      <c r="G181" s="53">
        <f>SUM('Week 1'!G181,'Week 2'!G181,'Week 3'!G181,'Week 4'!G181)</f>
        <v>1</v>
      </c>
      <c r="H181" s="53">
        <f>SUM('Week 1'!H181,'Week 2'!H181,'Week 3'!H181,'Week 4'!H181)</f>
        <v>0</v>
      </c>
      <c r="I181" s="53">
        <f>SUM('Week 1'!I181,'Week 2'!I181,'Week 3'!I181,'Week 4'!I181)</f>
        <v>0</v>
      </c>
      <c r="J181" s="53">
        <f>SUM('Week 1'!J181,'Week 2'!J181,'Week 3'!J181,'Week 4'!J181)</f>
        <v>2</v>
      </c>
      <c r="K181" s="53">
        <f>SUM('Week 1'!K181,'Week 2'!K181,'Week 3'!K181,'Week 4'!K181)</f>
        <v>0</v>
      </c>
      <c r="M181" s="4"/>
      <c r="N181" s="4"/>
      <c r="O181" s="4"/>
      <c r="P181" s="4"/>
      <c r="Q181" s="4"/>
      <c r="R181" s="5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5" x14ac:dyDescent="0.2">
      <c r="A182" s="40" t="s">
        <v>133</v>
      </c>
      <c r="B182" s="53">
        <f>SUM('Week 1'!B182,'Week 2'!B182,'Week 3'!B182,'Week 4'!B182)</f>
        <v>0</v>
      </c>
      <c r="C182" s="53">
        <f>SUM('Week 1'!C182,'Week 2'!C182,'Week 3'!C182,'Week 4'!C182)</f>
        <v>0</v>
      </c>
      <c r="D182" s="53">
        <f>SUM('Week 1'!D182,'Week 2'!D182,'Week 3'!D182,'Week 4'!D182)</f>
        <v>0</v>
      </c>
      <c r="E182" s="53">
        <f>SUM('Week 1'!E182,'Week 2'!E182,'Week 3'!E182,'Week 4'!E182)</f>
        <v>0</v>
      </c>
      <c r="F182" s="53">
        <f>SUM('Week 1'!F182,'Week 2'!F182,'Week 3'!F182,'Week 4'!F182)</f>
        <v>0</v>
      </c>
      <c r="G182" s="53">
        <f>SUM('Week 1'!G182,'Week 2'!G182,'Week 3'!G182,'Week 4'!G182)</f>
        <v>0</v>
      </c>
      <c r="H182" s="53">
        <f>SUM('Week 1'!H182,'Week 2'!H182,'Week 3'!H182,'Week 4'!H182)</f>
        <v>0</v>
      </c>
      <c r="I182" s="53">
        <f>SUM('Week 1'!I182,'Week 2'!I182,'Week 3'!I182,'Week 4'!I182)</f>
        <v>0</v>
      </c>
      <c r="J182" s="53">
        <f>SUM('Week 1'!J182,'Week 2'!J182,'Week 3'!J182,'Week 4'!J182)</f>
        <v>0</v>
      </c>
      <c r="K182" s="53">
        <f>SUM('Week 1'!K182,'Week 2'!K182,'Week 3'!K182,'Week 4'!K182)</f>
        <v>0</v>
      </c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5" x14ac:dyDescent="0.2">
      <c r="A183" s="40" t="s">
        <v>134</v>
      </c>
      <c r="B183" s="53">
        <f>SUM('Week 1'!B183,'Week 2'!B183,'Week 3'!B183,'Week 4'!B183)</f>
        <v>0</v>
      </c>
      <c r="C183" s="53">
        <f>SUM('Week 1'!C183,'Week 2'!C183,'Week 3'!C183,'Week 4'!C183)</f>
        <v>0</v>
      </c>
      <c r="D183" s="53">
        <f>SUM('Week 1'!D183,'Week 2'!D183,'Week 3'!D183,'Week 4'!D183)</f>
        <v>0</v>
      </c>
      <c r="E183" s="53">
        <f>SUM('Week 1'!E183,'Week 2'!E183,'Week 3'!E183,'Week 4'!E183)</f>
        <v>0</v>
      </c>
      <c r="F183" s="53">
        <f>SUM('Week 1'!F183,'Week 2'!F183,'Week 3'!F183,'Week 4'!F183)</f>
        <v>0</v>
      </c>
      <c r="G183" s="53">
        <f>SUM('Week 1'!G183,'Week 2'!G183,'Week 3'!G183,'Week 4'!G183)</f>
        <v>0</v>
      </c>
      <c r="H183" s="53">
        <f>SUM('Week 1'!H183,'Week 2'!H183,'Week 3'!H183,'Week 4'!H183)</f>
        <v>0</v>
      </c>
      <c r="I183" s="53">
        <f>SUM('Week 1'!I183,'Week 2'!I183,'Week 3'!I183,'Week 4'!I183)</f>
        <v>0</v>
      </c>
      <c r="J183" s="53">
        <f>SUM('Week 1'!J183,'Week 2'!J183,'Week 3'!J183,'Week 4'!J183)</f>
        <v>0</v>
      </c>
      <c r="K183" s="53">
        <f>SUM('Week 1'!K183,'Week 2'!K183,'Week 3'!K183,'Week 4'!K183)</f>
        <v>0</v>
      </c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5" x14ac:dyDescent="0.2">
      <c r="A184" s="40" t="s">
        <v>135</v>
      </c>
      <c r="B184" s="53">
        <f>SUM('Week 1'!B184,'Week 2'!B184,'Week 3'!B184,'Week 4'!B184)</f>
        <v>25</v>
      </c>
      <c r="C184" s="53">
        <f>SUM('Week 1'!C184,'Week 2'!C184,'Week 3'!C184,'Week 4'!C184)</f>
        <v>0</v>
      </c>
      <c r="D184" s="53">
        <f>SUM('Week 1'!D184,'Week 2'!D184,'Week 3'!D184,'Week 4'!D184)</f>
        <v>15</v>
      </c>
      <c r="E184" s="53">
        <f>SUM('Week 1'!E184,'Week 2'!E184,'Week 3'!E184,'Week 4'!E184)</f>
        <v>0</v>
      </c>
      <c r="F184" s="53">
        <f>SUM('Week 1'!F184,'Week 2'!F184,'Week 3'!F184,'Week 4'!F184)</f>
        <v>0</v>
      </c>
      <c r="G184" s="53">
        <f>SUM('Week 1'!G184,'Week 2'!G184,'Week 3'!G184,'Week 4'!G184)</f>
        <v>23</v>
      </c>
      <c r="H184" s="53">
        <f>SUM('Week 1'!H184,'Week 2'!H184,'Week 3'!H184,'Week 4'!H184)</f>
        <v>0</v>
      </c>
      <c r="I184" s="53">
        <f>SUM('Week 1'!I184,'Week 2'!I184,'Week 3'!I184,'Week 4'!I184)</f>
        <v>3</v>
      </c>
      <c r="J184" s="53">
        <f>SUM('Week 1'!J184,'Week 2'!J184,'Week 3'!J184,'Week 4'!J184)</f>
        <v>2</v>
      </c>
      <c r="K184" s="53">
        <f>SUM('Week 1'!K184,'Week 2'!K184,'Week 3'!K184,'Week 4'!K184)</f>
        <v>0</v>
      </c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ht="15" x14ac:dyDescent="0.2">
      <c r="A185" s="40" t="s">
        <v>136</v>
      </c>
      <c r="B185" s="53">
        <f>SUM('Week 1'!B185,'Week 2'!B185,'Week 3'!B185,'Week 4'!B185)</f>
        <v>9</v>
      </c>
      <c r="C185" s="53">
        <f>SUM('Week 1'!C185,'Week 2'!C185,'Week 3'!C185,'Week 4'!C185)</f>
        <v>1</v>
      </c>
      <c r="D185" s="53">
        <f>SUM('Week 1'!D185,'Week 2'!D185,'Week 3'!D185,'Week 4'!D185)</f>
        <v>11</v>
      </c>
      <c r="E185" s="53">
        <f>SUM('Week 1'!E185,'Week 2'!E185,'Week 3'!E185,'Week 4'!E185)</f>
        <v>0</v>
      </c>
      <c r="F185" s="53">
        <f>SUM('Week 1'!F185,'Week 2'!F185,'Week 3'!F185,'Week 4'!F185)</f>
        <v>0</v>
      </c>
      <c r="G185" s="53">
        <f>SUM('Week 1'!G185,'Week 2'!G185,'Week 3'!G185,'Week 4'!G185)</f>
        <v>4</v>
      </c>
      <c r="H185" s="53">
        <f>SUM('Week 1'!H185,'Week 2'!H185,'Week 3'!H185,'Week 4'!H185)</f>
        <v>3</v>
      </c>
      <c r="I185" s="53">
        <f>SUM('Week 1'!I185,'Week 2'!I185,'Week 3'!I185,'Week 4'!I185)</f>
        <v>9</v>
      </c>
      <c r="J185" s="53">
        <f>SUM('Week 1'!J185,'Week 2'!J185,'Week 3'!J185,'Week 4'!J185)</f>
        <v>0</v>
      </c>
      <c r="K185" s="53">
        <f>SUM('Week 1'!K185,'Week 2'!K185,'Week 3'!K185,'Week 4'!K185)</f>
        <v>0</v>
      </c>
      <c r="M185" s="4"/>
      <c r="N185" s="4"/>
      <c r="O185" s="4"/>
      <c r="P185" s="4"/>
      <c r="Q185" s="4"/>
      <c r="R185" s="5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5" x14ac:dyDescent="0.2">
      <c r="A186" s="40" t="s">
        <v>137</v>
      </c>
      <c r="B186" s="53">
        <f>SUM('Week 1'!B186,'Week 2'!B186,'Week 3'!B186,'Week 4'!B186)</f>
        <v>5</v>
      </c>
      <c r="C186" s="53">
        <f>SUM('Week 1'!C186,'Week 2'!C186,'Week 3'!C186,'Week 4'!C186)</f>
        <v>0</v>
      </c>
      <c r="D186" s="53">
        <f>SUM('Week 1'!D186,'Week 2'!D186,'Week 3'!D186,'Week 4'!D186)</f>
        <v>10</v>
      </c>
      <c r="E186" s="53">
        <f>SUM('Week 1'!E186,'Week 2'!E186,'Week 3'!E186,'Week 4'!E186)</f>
        <v>0</v>
      </c>
      <c r="F186" s="53">
        <f>SUM('Week 1'!F186,'Week 2'!F186,'Week 3'!F186,'Week 4'!F186)</f>
        <v>1</v>
      </c>
      <c r="G186" s="53">
        <f>SUM('Week 1'!G186,'Week 2'!G186,'Week 3'!G186,'Week 4'!G186)</f>
        <v>0</v>
      </c>
      <c r="H186" s="53">
        <f>SUM('Week 1'!H186,'Week 2'!H186,'Week 3'!H186,'Week 4'!H186)</f>
        <v>0</v>
      </c>
      <c r="I186" s="53">
        <f>SUM('Week 1'!I186,'Week 2'!I186,'Week 3'!I186,'Week 4'!I186)</f>
        <v>1</v>
      </c>
      <c r="J186" s="53">
        <f>SUM('Week 1'!J186,'Week 2'!J186,'Week 3'!J186,'Week 4'!J186)</f>
        <v>0</v>
      </c>
      <c r="K186" s="53">
        <f>SUM('Week 1'!K186,'Week 2'!K186,'Week 3'!K186,'Week 4'!K186)</f>
        <v>0</v>
      </c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5" x14ac:dyDescent="0.2">
      <c r="A187" s="40" t="s">
        <v>138</v>
      </c>
      <c r="B187" s="53">
        <f>SUM('Week 1'!B187,'Week 2'!B187,'Week 3'!B187,'Week 4'!B187)</f>
        <v>0</v>
      </c>
      <c r="C187" s="53">
        <f>SUM('Week 1'!C187,'Week 2'!C187,'Week 3'!C187,'Week 4'!C187)</f>
        <v>0</v>
      </c>
      <c r="D187" s="53">
        <f>SUM('Week 1'!D187,'Week 2'!D187,'Week 3'!D187,'Week 4'!D187)</f>
        <v>0</v>
      </c>
      <c r="E187" s="53">
        <f>SUM('Week 1'!E187,'Week 2'!E187,'Week 3'!E187,'Week 4'!E187)</f>
        <v>0</v>
      </c>
      <c r="F187" s="53">
        <f>SUM('Week 1'!F187,'Week 2'!F187,'Week 3'!F187,'Week 4'!F187)</f>
        <v>0</v>
      </c>
      <c r="G187" s="53">
        <f>SUM('Week 1'!G187,'Week 2'!G187,'Week 3'!G187,'Week 4'!G187)</f>
        <v>0</v>
      </c>
      <c r="H187" s="53">
        <f>SUM('Week 1'!H187,'Week 2'!H187,'Week 3'!H187,'Week 4'!H187)</f>
        <v>0</v>
      </c>
      <c r="I187" s="53">
        <f>SUM('Week 1'!I187,'Week 2'!I187,'Week 3'!I187,'Week 4'!I187)</f>
        <v>0</v>
      </c>
      <c r="J187" s="53">
        <f>SUM('Week 1'!J187,'Week 2'!J187,'Week 3'!J187,'Week 4'!J187)</f>
        <v>0</v>
      </c>
      <c r="K187" s="53">
        <f>SUM('Week 1'!K187,'Week 2'!K187,'Week 3'!K187,'Week 4'!K187)</f>
        <v>0</v>
      </c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ht="15" x14ac:dyDescent="0.2">
      <c r="A188" s="40" t="s">
        <v>139</v>
      </c>
      <c r="B188" s="53">
        <f>SUM('Week 1'!B188,'Week 2'!B188,'Week 3'!B188,'Week 4'!B188)</f>
        <v>180</v>
      </c>
      <c r="C188" s="53">
        <f>SUM('Week 1'!C188,'Week 2'!C188,'Week 3'!C188,'Week 4'!C188)</f>
        <v>11</v>
      </c>
      <c r="D188" s="53">
        <f>SUM('Week 1'!D188,'Week 2'!D188,'Week 3'!D188,'Week 4'!D188)</f>
        <v>224</v>
      </c>
      <c r="E188" s="53">
        <f>SUM('Week 1'!E188,'Week 2'!E188,'Week 3'!E188,'Week 4'!E188)</f>
        <v>0</v>
      </c>
      <c r="F188" s="53">
        <f>SUM('Week 1'!F188,'Week 2'!F188,'Week 3'!F188,'Week 4'!F188)</f>
        <v>10</v>
      </c>
      <c r="G188" s="53">
        <f>SUM('Week 1'!G188,'Week 2'!G188,'Week 3'!G188,'Week 4'!G188)</f>
        <v>190</v>
      </c>
      <c r="H188" s="53">
        <f>SUM('Week 1'!H188,'Week 2'!H188,'Week 3'!H188,'Week 4'!H188)</f>
        <v>5</v>
      </c>
      <c r="I188" s="53">
        <f>SUM('Week 1'!I188,'Week 2'!I188,'Week 3'!I188,'Week 4'!I188)</f>
        <v>31</v>
      </c>
      <c r="J188" s="53">
        <f>SUM('Week 1'!J188,'Week 2'!J188,'Week 3'!J188,'Week 4'!J188)</f>
        <v>27</v>
      </c>
      <c r="K188" s="53">
        <f>SUM('Week 1'!K188,'Week 2'!K188,'Week 3'!K188,'Week 4'!K188)</f>
        <v>0</v>
      </c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5" x14ac:dyDescent="0.2">
      <c r="A189" s="40" t="s">
        <v>140</v>
      </c>
      <c r="B189" s="53">
        <f>SUM('Week 1'!B189,'Week 2'!B189,'Week 3'!B189,'Week 4'!B189)</f>
        <v>9</v>
      </c>
      <c r="C189" s="53">
        <f>SUM('Week 1'!C189,'Week 2'!C189,'Week 3'!C189,'Week 4'!C189)</f>
        <v>0</v>
      </c>
      <c r="D189" s="53">
        <f>SUM('Week 1'!D189,'Week 2'!D189,'Week 3'!D189,'Week 4'!D189)</f>
        <v>7</v>
      </c>
      <c r="E189" s="53">
        <f>SUM('Week 1'!E189,'Week 2'!E189,'Week 3'!E189,'Week 4'!E189)</f>
        <v>0</v>
      </c>
      <c r="F189" s="53">
        <f>SUM('Week 1'!F189,'Week 2'!F189,'Week 3'!F189,'Week 4'!F189)</f>
        <v>4</v>
      </c>
      <c r="G189" s="53">
        <f>SUM('Week 1'!G189,'Week 2'!G189,'Week 3'!G189,'Week 4'!G189)</f>
        <v>7</v>
      </c>
      <c r="H189" s="53">
        <f>SUM('Week 1'!H189,'Week 2'!H189,'Week 3'!H189,'Week 4'!H189)</f>
        <v>0</v>
      </c>
      <c r="I189" s="53">
        <f>SUM('Week 1'!I189,'Week 2'!I189,'Week 3'!I189,'Week 4'!I189)</f>
        <v>0</v>
      </c>
      <c r="J189" s="53">
        <f>SUM('Week 1'!J189,'Week 2'!J189,'Week 3'!J189,'Week 4'!J189)</f>
        <v>0</v>
      </c>
      <c r="K189" s="53">
        <f>SUM('Week 1'!K189,'Week 2'!K189,'Week 3'!K189,'Week 4'!K189)</f>
        <v>0</v>
      </c>
      <c r="M189" s="4"/>
      <c r="N189" s="4"/>
      <c r="O189" s="4"/>
      <c r="P189" s="4"/>
      <c r="Q189" s="4"/>
      <c r="R189" s="5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ht="15" x14ac:dyDescent="0.2">
      <c r="A190" s="40" t="s">
        <v>141</v>
      </c>
      <c r="B190" s="53">
        <f>SUM('Week 1'!B190,'Week 2'!B190,'Week 3'!B190,'Week 4'!B190)</f>
        <v>9</v>
      </c>
      <c r="C190" s="53">
        <f>SUM('Week 1'!C190,'Week 2'!C190,'Week 3'!C190,'Week 4'!C190)</f>
        <v>0</v>
      </c>
      <c r="D190" s="53">
        <f>SUM('Week 1'!D190,'Week 2'!D190,'Week 3'!D190,'Week 4'!D190)</f>
        <v>5</v>
      </c>
      <c r="E190" s="53">
        <f>SUM('Week 1'!E190,'Week 2'!E190,'Week 3'!E190,'Week 4'!E190)</f>
        <v>0</v>
      </c>
      <c r="F190" s="53">
        <f>SUM('Week 1'!F190,'Week 2'!F190,'Week 3'!F190,'Week 4'!F190)</f>
        <v>0</v>
      </c>
      <c r="G190" s="53">
        <f>SUM('Week 1'!G190,'Week 2'!G190,'Week 3'!G190,'Week 4'!G190)</f>
        <v>2</v>
      </c>
      <c r="H190" s="53">
        <f>SUM('Week 1'!H190,'Week 2'!H190,'Week 3'!H190,'Week 4'!H190)</f>
        <v>0</v>
      </c>
      <c r="I190" s="53">
        <f>SUM('Week 1'!I190,'Week 2'!I190,'Week 3'!I190,'Week 4'!I190)</f>
        <v>4</v>
      </c>
      <c r="J190" s="53">
        <f>SUM('Week 1'!J190,'Week 2'!J190,'Week 3'!J190,'Week 4'!J190)</f>
        <v>2</v>
      </c>
      <c r="K190" s="53">
        <f>SUM('Week 1'!K190,'Week 2'!K190,'Week 3'!K190,'Week 4'!K190)</f>
        <v>0</v>
      </c>
      <c r="M190" s="4"/>
      <c r="N190" s="4"/>
      <c r="O190" s="4"/>
      <c r="P190" s="4"/>
      <c r="Q190" s="4"/>
      <c r="R190" s="5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ht="15" x14ac:dyDescent="0.2">
      <c r="A191" s="40" t="s">
        <v>142</v>
      </c>
      <c r="B191" s="53">
        <f>SUM('Week 1'!B191,'Week 2'!B191,'Week 3'!B191,'Week 4'!B191)</f>
        <v>20</v>
      </c>
      <c r="C191" s="53">
        <f>SUM('Week 1'!C191,'Week 2'!C191,'Week 3'!C191,'Week 4'!C191)</f>
        <v>0</v>
      </c>
      <c r="D191" s="53">
        <f>SUM('Week 1'!D191,'Week 2'!D191,'Week 3'!D191,'Week 4'!D191)</f>
        <v>0</v>
      </c>
      <c r="E191" s="53">
        <f>SUM('Week 1'!E191,'Week 2'!E191,'Week 3'!E191,'Week 4'!E191)</f>
        <v>0</v>
      </c>
      <c r="F191" s="53">
        <f>SUM('Week 1'!F191,'Week 2'!F191,'Week 3'!F191,'Week 4'!F191)</f>
        <v>0</v>
      </c>
      <c r="G191" s="53">
        <f>SUM('Week 1'!G191,'Week 2'!G191,'Week 3'!G191,'Week 4'!G191)</f>
        <v>0</v>
      </c>
      <c r="H191" s="53">
        <f>SUM('Week 1'!H191,'Week 2'!H191,'Week 3'!H191,'Week 4'!H191)</f>
        <v>0</v>
      </c>
      <c r="I191" s="53">
        <f>SUM('Week 1'!I191,'Week 2'!I191,'Week 3'!I191,'Week 4'!I191)</f>
        <v>0</v>
      </c>
      <c r="J191" s="53">
        <f>SUM('Week 1'!J191,'Week 2'!J191,'Week 3'!J191,'Week 4'!J191)</f>
        <v>0</v>
      </c>
      <c r="K191" s="53">
        <f>SUM('Week 1'!K191,'Week 2'!K191,'Week 3'!K191,'Week 4'!K191)</f>
        <v>0</v>
      </c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5" x14ac:dyDescent="0.2">
      <c r="A192" s="40" t="s">
        <v>143</v>
      </c>
      <c r="B192" s="53">
        <f>SUM('Week 1'!B192,'Week 2'!B192,'Week 3'!B192,'Week 4'!B192)</f>
        <v>5</v>
      </c>
      <c r="C192" s="53">
        <f>SUM('Week 1'!C192,'Week 2'!C192,'Week 3'!C192,'Week 4'!C192)</f>
        <v>0</v>
      </c>
      <c r="D192" s="53">
        <f>SUM('Week 1'!D192,'Week 2'!D192,'Week 3'!D192,'Week 4'!D192)</f>
        <v>5</v>
      </c>
      <c r="E192" s="53">
        <f>SUM('Week 1'!E192,'Week 2'!E192,'Week 3'!E192,'Week 4'!E192)</f>
        <v>0</v>
      </c>
      <c r="F192" s="53">
        <f>SUM('Week 1'!F192,'Week 2'!F192,'Week 3'!F192,'Week 4'!F192)</f>
        <v>1</v>
      </c>
      <c r="G192" s="53">
        <f>SUM('Week 1'!G192,'Week 2'!G192,'Week 3'!G192,'Week 4'!G192)</f>
        <v>2</v>
      </c>
      <c r="H192" s="53">
        <f>SUM('Week 1'!H192,'Week 2'!H192,'Week 3'!H192,'Week 4'!H192)</f>
        <v>0</v>
      </c>
      <c r="I192" s="53">
        <f>SUM('Week 1'!I192,'Week 2'!I192,'Week 3'!I192,'Week 4'!I192)</f>
        <v>3</v>
      </c>
      <c r="J192" s="53">
        <f>SUM('Week 1'!J192,'Week 2'!J192,'Week 3'!J192,'Week 4'!J192)</f>
        <v>0</v>
      </c>
      <c r="K192" s="53">
        <f>SUM('Week 1'!K192,'Week 2'!K192,'Week 3'!K192,'Week 4'!K192)</f>
        <v>0</v>
      </c>
      <c r="M192" s="4"/>
      <c r="N192" s="4"/>
      <c r="O192" s="4"/>
      <c r="P192" s="4"/>
      <c r="Q192" s="4"/>
      <c r="R192" s="5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5" x14ac:dyDescent="0.2">
      <c r="A193" s="40" t="s">
        <v>144</v>
      </c>
      <c r="B193" s="53">
        <f>SUM('Week 1'!B193,'Week 2'!B193,'Week 3'!B193,'Week 4'!B193)</f>
        <v>2</v>
      </c>
      <c r="C193" s="53">
        <f>SUM('Week 1'!C193,'Week 2'!C193,'Week 3'!C193,'Week 4'!C193)</f>
        <v>0</v>
      </c>
      <c r="D193" s="53">
        <f>SUM('Week 1'!D193,'Week 2'!D193,'Week 3'!D193,'Week 4'!D193)</f>
        <v>3</v>
      </c>
      <c r="E193" s="53">
        <f>SUM('Week 1'!E193,'Week 2'!E193,'Week 3'!E193,'Week 4'!E193)</f>
        <v>0</v>
      </c>
      <c r="F193" s="53">
        <f>SUM('Week 1'!F193,'Week 2'!F193,'Week 3'!F193,'Week 4'!F193)</f>
        <v>0</v>
      </c>
      <c r="G193" s="53">
        <f>SUM('Week 1'!G193,'Week 2'!G193,'Week 3'!G193,'Week 4'!G193)</f>
        <v>2</v>
      </c>
      <c r="H193" s="53">
        <f>SUM('Week 1'!H193,'Week 2'!H193,'Week 3'!H193,'Week 4'!H193)</f>
        <v>0</v>
      </c>
      <c r="I193" s="53">
        <f>SUM('Week 1'!I193,'Week 2'!I193,'Week 3'!I193,'Week 4'!I193)</f>
        <v>3</v>
      </c>
      <c r="J193" s="53">
        <f>SUM('Week 1'!J193,'Week 2'!J193,'Week 3'!J193,'Week 4'!J193)</f>
        <v>1</v>
      </c>
      <c r="K193" s="53">
        <f>SUM('Week 1'!K193,'Week 2'!K193,'Week 3'!K193,'Week 4'!K193)</f>
        <v>0</v>
      </c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5" x14ac:dyDescent="0.2">
      <c r="A194" s="40" t="s">
        <v>399</v>
      </c>
      <c r="B194" s="53">
        <f>SUM('Week 1'!B194,'Week 2'!B194,'Week 3'!B194,'Week 4'!B194)</f>
        <v>0</v>
      </c>
      <c r="C194" s="53">
        <f>SUM('Week 1'!C194,'Week 2'!C194,'Week 3'!C194,'Week 4'!C194)</f>
        <v>0</v>
      </c>
      <c r="D194" s="53">
        <f>SUM('Week 1'!D194,'Week 2'!D194,'Week 3'!D194,'Week 4'!D194)</f>
        <v>0</v>
      </c>
      <c r="E194" s="53">
        <f>SUM('Week 1'!E194,'Week 2'!E194,'Week 3'!E194,'Week 4'!E194)</f>
        <v>0</v>
      </c>
      <c r="F194" s="53">
        <f>SUM('Week 1'!F194,'Week 2'!F194,'Week 3'!F194,'Week 4'!F194)</f>
        <v>0</v>
      </c>
      <c r="G194" s="53">
        <f>SUM('Week 1'!G194,'Week 2'!G194,'Week 3'!G194,'Week 4'!G194)</f>
        <v>0</v>
      </c>
      <c r="H194" s="53">
        <f>SUM('Week 1'!H194,'Week 2'!H194,'Week 3'!H194,'Week 4'!H194)</f>
        <v>0</v>
      </c>
      <c r="I194" s="53">
        <f>SUM('Week 1'!I194,'Week 2'!I194,'Week 3'!I194,'Week 4'!I194)</f>
        <v>0</v>
      </c>
      <c r="J194" s="53">
        <f>SUM('Week 1'!J194,'Week 2'!J194,'Week 3'!J194,'Week 4'!J194)</f>
        <v>0</v>
      </c>
      <c r="K194" s="53">
        <f>SUM('Week 1'!K194,'Week 2'!K194,'Week 3'!K194,'Week 4'!K194)</f>
        <v>0</v>
      </c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5" x14ac:dyDescent="0.2">
      <c r="A195" s="37" t="s">
        <v>400</v>
      </c>
      <c r="B195" s="53">
        <f>SUM('Week 1'!B195,'Week 2'!B195,'Week 3'!B195,'Week 4'!B195)</f>
        <v>0</v>
      </c>
      <c r="C195" s="53">
        <f>SUM('Week 1'!C195,'Week 2'!C195,'Week 3'!C195,'Week 4'!C195)</f>
        <v>0</v>
      </c>
      <c r="D195" s="53">
        <f>SUM('Week 1'!D195,'Week 2'!D195,'Week 3'!D195,'Week 4'!D195)</f>
        <v>0</v>
      </c>
      <c r="E195" s="53">
        <f>SUM('Week 1'!E195,'Week 2'!E195,'Week 3'!E195,'Week 4'!E195)</f>
        <v>0</v>
      </c>
      <c r="F195" s="53">
        <f>SUM('Week 1'!F195,'Week 2'!F195,'Week 3'!F195,'Week 4'!F195)</f>
        <v>0</v>
      </c>
      <c r="G195" s="53">
        <f>SUM('Week 1'!G195,'Week 2'!G195,'Week 3'!G195,'Week 4'!G195)</f>
        <v>0</v>
      </c>
      <c r="H195" s="53">
        <f>SUM('Week 1'!H195,'Week 2'!H195,'Week 3'!H195,'Week 4'!H195)</f>
        <v>0</v>
      </c>
      <c r="I195" s="53">
        <f>SUM('Week 1'!I195,'Week 2'!I195,'Week 3'!I195,'Week 4'!I195)</f>
        <v>0</v>
      </c>
      <c r="J195" s="53">
        <f>SUM('Week 1'!J195,'Week 2'!J195,'Week 3'!J195,'Week 4'!J195)</f>
        <v>0</v>
      </c>
      <c r="K195" s="53">
        <f>SUM('Week 1'!K195,'Week 2'!K195,'Week 3'!K195,'Week 4'!K195)</f>
        <v>0</v>
      </c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5" x14ac:dyDescent="0.2">
      <c r="A196" s="37" t="s">
        <v>401</v>
      </c>
      <c r="B196" s="53">
        <f>SUM('Week 1'!B196,'Week 2'!B196,'Week 3'!B196,'Week 4'!B196)</f>
        <v>0</v>
      </c>
      <c r="C196" s="53">
        <f>SUM('Week 1'!C196,'Week 2'!C196,'Week 3'!C196,'Week 4'!C196)</f>
        <v>0</v>
      </c>
      <c r="D196" s="53">
        <f>SUM('Week 1'!D196,'Week 2'!D196,'Week 3'!D196,'Week 4'!D196)</f>
        <v>0</v>
      </c>
      <c r="E196" s="53">
        <f>SUM('Week 1'!E196,'Week 2'!E196,'Week 3'!E196,'Week 4'!E196)</f>
        <v>0</v>
      </c>
      <c r="F196" s="53">
        <f>SUM('Week 1'!F196,'Week 2'!F196,'Week 3'!F196,'Week 4'!F196)</f>
        <v>0</v>
      </c>
      <c r="G196" s="53">
        <f>SUM('Week 1'!G196,'Week 2'!G196,'Week 3'!G196,'Week 4'!G196)</f>
        <v>0</v>
      </c>
      <c r="H196" s="53">
        <f>SUM('Week 1'!H196,'Week 2'!H196,'Week 3'!H196,'Week 4'!H196)</f>
        <v>0</v>
      </c>
      <c r="I196" s="53">
        <f>SUM('Week 1'!I196,'Week 2'!I196,'Week 3'!I196,'Week 4'!I196)</f>
        <v>0</v>
      </c>
      <c r="J196" s="53">
        <f>SUM('Week 1'!J196,'Week 2'!J196,'Week 3'!J196,'Week 4'!J196)</f>
        <v>0</v>
      </c>
      <c r="K196" s="53">
        <f>SUM('Week 1'!K196,'Week 2'!K196,'Week 3'!K196,'Week 4'!K196)</f>
        <v>0</v>
      </c>
      <c r="M196" s="4"/>
      <c r="N196" s="4"/>
      <c r="O196" s="4"/>
      <c r="P196" s="4"/>
      <c r="Q196" s="4"/>
      <c r="R196" s="5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5" x14ac:dyDescent="0.2">
      <c r="A197" s="37" t="s">
        <v>402</v>
      </c>
      <c r="B197" s="53">
        <f>SUM('Week 1'!B197,'Week 2'!B197,'Week 3'!B197,'Week 4'!B197)</f>
        <v>0</v>
      </c>
      <c r="C197" s="53">
        <f>SUM('Week 1'!C197,'Week 2'!C197,'Week 3'!C197,'Week 4'!C197)</f>
        <v>0</v>
      </c>
      <c r="D197" s="53">
        <f>SUM('Week 1'!D197,'Week 2'!D197,'Week 3'!D197,'Week 4'!D197)</f>
        <v>0</v>
      </c>
      <c r="E197" s="53">
        <f>SUM('Week 1'!E197,'Week 2'!E197,'Week 3'!E197,'Week 4'!E197)</f>
        <v>0</v>
      </c>
      <c r="F197" s="53">
        <f>SUM('Week 1'!F197,'Week 2'!F197,'Week 3'!F197,'Week 4'!F197)</f>
        <v>0</v>
      </c>
      <c r="G197" s="53">
        <f>SUM('Week 1'!G197,'Week 2'!G197,'Week 3'!G197,'Week 4'!G197)</f>
        <v>0</v>
      </c>
      <c r="H197" s="53">
        <f>SUM('Week 1'!H197,'Week 2'!H197,'Week 3'!H197,'Week 4'!H197)</f>
        <v>0</v>
      </c>
      <c r="I197" s="53">
        <f>SUM('Week 1'!I197,'Week 2'!I197,'Week 3'!I197,'Week 4'!I197)</f>
        <v>0</v>
      </c>
      <c r="J197" s="53">
        <f>SUM('Week 1'!J197,'Week 2'!J197,'Week 3'!J197,'Week 4'!J197)</f>
        <v>0</v>
      </c>
      <c r="K197" s="53">
        <f>SUM('Week 1'!K197,'Week 2'!K197,'Week 3'!K197,'Week 4'!K197)</f>
        <v>0</v>
      </c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5" x14ac:dyDescent="0.2">
      <c r="A198" s="40" t="s">
        <v>403</v>
      </c>
      <c r="B198" s="53">
        <f>SUM('Week 1'!B198,'Week 2'!B198,'Week 3'!B198,'Week 4'!B198)</f>
        <v>0</v>
      </c>
      <c r="C198" s="53">
        <f>SUM('Week 1'!C198,'Week 2'!C198,'Week 3'!C198,'Week 4'!C198)</f>
        <v>0</v>
      </c>
      <c r="D198" s="53">
        <f>SUM('Week 1'!D198,'Week 2'!D198,'Week 3'!D198,'Week 4'!D198)</f>
        <v>0</v>
      </c>
      <c r="E198" s="53">
        <f>SUM('Week 1'!E198,'Week 2'!E198,'Week 3'!E198,'Week 4'!E198)</f>
        <v>0</v>
      </c>
      <c r="F198" s="53">
        <f>SUM('Week 1'!F198,'Week 2'!F198,'Week 3'!F198,'Week 4'!F198)</f>
        <v>0</v>
      </c>
      <c r="G198" s="53">
        <f>SUM('Week 1'!G198,'Week 2'!G198,'Week 3'!G198,'Week 4'!G198)</f>
        <v>0</v>
      </c>
      <c r="H198" s="53">
        <f>SUM('Week 1'!H198,'Week 2'!H198,'Week 3'!H198,'Week 4'!H198)</f>
        <v>0</v>
      </c>
      <c r="I198" s="53">
        <f>SUM('Week 1'!I198,'Week 2'!I198,'Week 3'!I198,'Week 4'!I198)</f>
        <v>0</v>
      </c>
      <c r="J198" s="53">
        <f>SUM('Week 1'!J198,'Week 2'!J198,'Week 3'!J198,'Week 4'!J198)</f>
        <v>0</v>
      </c>
      <c r="K198" s="53">
        <f>SUM('Week 1'!K198,'Week 2'!K198,'Week 3'!K198,'Week 4'!K198)</f>
        <v>0</v>
      </c>
      <c r="M198" s="4"/>
      <c r="N198" s="4"/>
      <c r="O198" s="4"/>
      <c r="P198" s="4"/>
      <c r="Q198" s="4"/>
      <c r="R198" s="5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5" x14ac:dyDescent="0.2">
      <c r="A199" s="37" t="s">
        <v>404</v>
      </c>
      <c r="B199" s="53">
        <f>SUM('Week 1'!B199,'Week 2'!B199,'Week 3'!B199,'Week 4'!B199)</f>
        <v>0</v>
      </c>
      <c r="C199" s="53">
        <f>SUM('Week 1'!C199,'Week 2'!C199,'Week 3'!C199,'Week 4'!C199)</f>
        <v>0</v>
      </c>
      <c r="D199" s="53">
        <f>SUM('Week 1'!D199,'Week 2'!D199,'Week 3'!D199,'Week 4'!D199)</f>
        <v>0</v>
      </c>
      <c r="E199" s="53">
        <f>SUM('Week 1'!E199,'Week 2'!E199,'Week 3'!E199,'Week 4'!E199)</f>
        <v>0</v>
      </c>
      <c r="F199" s="53">
        <f>SUM('Week 1'!F199,'Week 2'!F199,'Week 3'!F199,'Week 4'!F199)</f>
        <v>0</v>
      </c>
      <c r="G199" s="53">
        <f>SUM('Week 1'!G199,'Week 2'!G199,'Week 3'!G199,'Week 4'!G199)</f>
        <v>0</v>
      </c>
      <c r="H199" s="53">
        <f>SUM('Week 1'!H199,'Week 2'!H199,'Week 3'!H199,'Week 4'!H199)</f>
        <v>0</v>
      </c>
      <c r="I199" s="53">
        <f>SUM('Week 1'!I199,'Week 2'!I199,'Week 3'!I199,'Week 4'!I199)</f>
        <v>0</v>
      </c>
      <c r="J199" s="53">
        <f>SUM('Week 1'!J199,'Week 2'!J199,'Week 3'!J199,'Week 4'!J199)</f>
        <v>0</v>
      </c>
      <c r="K199" s="53">
        <f>SUM('Week 1'!K199,'Week 2'!K199,'Week 3'!K199,'Week 4'!K199)</f>
        <v>0</v>
      </c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5" x14ac:dyDescent="0.2">
      <c r="A200" s="37" t="s">
        <v>405</v>
      </c>
      <c r="B200" s="53">
        <f>SUM('Week 1'!B200,'Week 2'!B200,'Week 3'!B200,'Week 4'!B200)</f>
        <v>0</v>
      </c>
      <c r="C200" s="53">
        <f>SUM('Week 1'!C200,'Week 2'!C200,'Week 3'!C200,'Week 4'!C200)</f>
        <v>0</v>
      </c>
      <c r="D200" s="53">
        <f>SUM('Week 1'!D200,'Week 2'!D200,'Week 3'!D200,'Week 4'!D200)</f>
        <v>0</v>
      </c>
      <c r="E200" s="53">
        <f>SUM('Week 1'!E200,'Week 2'!E200,'Week 3'!E200,'Week 4'!E200)</f>
        <v>0</v>
      </c>
      <c r="F200" s="53">
        <f>SUM('Week 1'!F200,'Week 2'!F200,'Week 3'!F200,'Week 4'!F200)</f>
        <v>0</v>
      </c>
      <c r="G200" s="53">
        <f>SUM('Week 1'!G200,'Week 2'!G200,'Week 3'!G200,'Week 4'!G200)</f>
        <v>0</v>
      </c>
      <c r="H200" s="53">
        <f>SUM('Week 1'!H200,'Week 2'!H200,'Week 3'!H200,'Week 4'!H200)</f>
        <v>0</v>
      </c>
      <c r="I200" s="53">
        <f>SUM('Week 1'!I200,'Week 2'!I200,'Week 3'!I200,'Week 4'!I200)</f>
        <v>0</v>
      </c>
      <c r="J200" s="53">
        <f>SUM('Week 1'!J200,'Week 2'!J200,'Week 3'!J200,'Week 4'!J200)</f>
        <v>0</v>
      </c>
      <c r="K200" s="53">
        <f>SUM('Week 1'!K200,'Week 2'!K200,'Week 3'!K200,'Week 4'!K200)</f>
        <v>0</v>
      </c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5" x14ac:dyDescent="0.2">
      <c r="A201" s="37" t="s">
        <v>406</v>
      </c>
      <c r="B201" s="53">
        <f>SUM('Week 1'!B201,'Week 2'!B201,'Week 3'!B201,'Week 4'!B201)</f>
        <v>0</v>
      </c>
      <c r="C201" s="53">
        <f>SUM('Week 1'!C201,'Week 2'!C201,'Week 3'!C201,'Week 4'!C201)</f>
        <v>0</v>
      </c>
      <c r="D201" s="53">
        <f>SUM('Week 1'!D201,'Week 2'!D201,'Week 3'!D201,'Week 4'!D201)</f>
        <v>0</v>
      </c>
      <c r="E201" s="53">
        <f>SUM('Week 1'!E201,'Week 2'!E201,'Week 3'!E201,'Week 4'!E201)</f>
        <v>0</v>
      </c>
      <c r="F201" s="53">
        <f>SUM('Week 1'!F201,'Week 2'!F201,'Week 3'!F201,'Week 4'!F201)</f>
        <v>0</v>
      </c>
      <c r="G201" s="53">
        <f>SUM('Week 1'!G201,'Week 2'!G201,'Week 3'!G201,'Week 4'!G201)</f>
        <v>0</v>
      </c>
      <c r="H201" s="53">
        <f>SUM('Week 1'!H201,'Week 2'!H201,'Week 3'!H201,'Week 4'!H201)</f>
        <v>0</v>
      </c>
      <c r="I201" s="53">
        <f>SUM('Week 1'!I201,'Week 2'!I201,'Week 3'!I201,'Week 4'!I201)</f>
        <v>0</v>
      </c>
      <c r="J201" s="53">
        <f>SUM('Week 1'!J201,'Week 2'!J201,'Week 3'!J201,'Week 4'!J201)</f>
        <v>0</v>
      </c>
      <c r="K201" s="53">
        <f>SUM('Week 1'!K201,'Week 2'!K201,'Week 3'!K201,'Week 4'!K201)</f>
        <v>0</v>
      </c>
      <c r="M201" s="4"/>
      <c r="N201" s="4"/>
      <c r="O201" s="4"/>
      <c r="P201" s="4"/>
      <c r="Q201" s="4"/>
      <c r="R201" s="5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5" x14ac:dyDescent="0.2">
      <c r="A202" s="37" t="s">
        <v>407</v>
      </c>
      <c r="B202" s="53">
        <f>SUM('Week 1'!B202,'Week 2'!B202,'Week 3'!B202,'Week 4'!B202)</f>
        <v>0</v>
      </c>
      <c r="C202" s="53">
        <f>SUM('Week 1'!C202,'Week 2'!C202,'Week 3'!C202,'Week 4'!C202)</f>
        <v>0</v>
      </c>
      <c r="D202" s="53">
        <f>SUM('Week 1'!D202,'Week 2'!D202,'Week 3'!D202,'Week 4'!D202)</f>
        <v>0</v>
      </c>
      <c r="E202" s="53">
        <f>SUM('Week 1'!E202,'Week 2'!E202,'Week 3'!E202,'Week 4'!E202)</f>
        <v>0</v>
      </c>
      <c r="F202" s="53">
        <f>SUM('Week 1'!F202,'Week 2'!F202,'Week 3'!F202,'Week 4'!F202)</f>
        <v>0</v>
      </c>
      <c r="G202" s="53">
        <f>SUM('Week 1'!G202,'Week 2'!G202,'Week 3'!G202,'Week 4'!G202)</f>
        <v>0</v>
      </c>
      <c r="H202" s="53">
        <f>SUM('Week 1'!H202,'Week 2'!H202,'Week 3'!H202,'Week 4'!H202)</f>
        <v>0</v>
      </c>
      <c r="I202" s="53">
        <f>SUM('Week 1'!I202,'Week 2'!I202,'Week 3'!I202,'Week 4'!I202)</f>
        <v>0</v>
      </c>
      <c r="J202" s="53">
        <f>SUM('Week 1'!J202,'Week 2'!J202,'Week 3'!J202,'Week 4'!J202)</f>
        <v>0</v>
      </c>
      <c r="K202" s="53">
        <f>SUM('Week 1'!K202,'Week 2'!K202,'Week 3'!K202,'Week 4'!K202)</f>
        <v>0</v>
      </c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5" x14ac:dyDescent="0.2">
      <c r="A203" s="37" t="s">
        <v>408</v>
      </c>
      <c r="B203" s="53">
        <f>SUM('Week 1'!B203,'Week 2'!B203,'Week 3'!B203,'Week 4'!B203)</f>
        <v>0</v>
      </c>
      <c r="C203" s="53">
        <f>SUM('Week 1'!C203,'Week 2'!C203,'Week 3'!C203,'Week 4'!C203)</f>
        <v>0</v>
      </c>
      <c r="D203" s="53">
        <f>SUM('Week 1'!D203,'Week 2'!D203,'Week 3'!D203,'Week 4'!D203)</f>
        <v>0</v>
      </c>
      <c r="E203" s="53">
        <f>SUM('Week 1'!E203,'Week 2'!E203,'Week 3'!E203,'Week 4'!E203)</f>
        <v>0</v>
      </c>
      <c r="F203" s="53">
        <f>SUM('Week 1'!F203,'Week 2'!F203,'Week 3'!F203,'Week 4'!F203)</f>
        <v>0</v>
      </c>
      <c r="G203" s="53">
        <f>SUM('Week 1'!G203,'Week 2'!G203,'Week 3'!G203,'Week 4'!G203)</f>
        <v>0</v>
      </c>
      <c r="H203" s="53">
        <f>SUM('Week 1'!H203,'Week 2'!H203,'Week 3'!H203,'Week 4'!H203)</f>
        <v>0</v>
      </c>
      <c r="I203" s="53">
        <f>SUM('Week 1'!I203,'Week 2'!I203,'Week 3'!I203,'Week 4'!I203)</f>
        <v>0</v>
      </c>
      <c r="J203" s="53">
        <f>SUM('Week 1'!J203,'Week 2'!J203,'Week 3'!J203,'Week 4'!J203)</f>
        <v>0</v>
      </c>
      <c r="K203" s="53">
        <f>SUM('Week 1'!K203,'Week 2'!K203,'Week 3'!K203,'Week 4'!K203)</f>
        <v>0</v>
      </c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5" x14ac:dyDescent="0.2">
      <c r="A204" s="37" t="s">
        <v>409</v>
      </c>
      <c r="B204" s="53">
        <f>SUM('Week 1'!B204,'Week 2'!B204,'Week 3'!B204,'Week 4'!B204)</f>
        <v>0</v>
      </c>
      <c r="C204" s="53">
        <f>SUM('Week 1'!C204,'Week 2'!C204,'Week 3'!C204,'Week 4'!C204)</f>
        <v>0</v>
      </c>
      <c r="D204" s="53">
        <f>SUM('Week 1'!D204,'Week 2'!D204,'Week 3'!D204,'Week 4'!D204)</f>
        <v>0</v>
      </c>
      <c r="E204" s="53">
        <f>SUM('Week 1'!E204,'Week 2'!E204,'Week 3'!E204,'Week 4'!E204)</f>
        <v>0</v>
      </c>
      <c r="F204" s="53">
        <f>SUM('Week 1'!F204,'Week 2'!F204,'Week 3'!F204,'Week 4'!F204)</f>
        <v>0</v>
      </c>
      <c r="G204" s="53">
        <f>SUM('Week 1'!G204,'Week 2'!G204,'Week 3'!G204,'Week 4'!G204)</f>
        <v>0</v>
      </c>
      <c r="H204" s="53">
        <f>SUM('Week 1'!H204,'Week 2'!H204,'Week 3'!H204,'Week 4'!H204)</f>
        <v>0</v>
      </c>
      <c r="I204" s="53">
        <f>SUM('Week 1'!I204,'Week 2'!I204,'Week 3'!I204,'Week 4'!I204)</f>
        <v>0</v>
      </c>
      <c r="J204" s="53">
        <f>SUM('Week 1'!J204,'Week 2'!J204,'Week 3'!J204,'Week 4'!J204)</f>
        <v>0</v>
      </c>
      <c r="K204" s="53">
        <f>SUM('Week 1'!K204,'Week 2'!K204,'Week 3'!K204,'Week 4'!K204)</f>
        <v>0</v>
      </c>
      <c r="M204" s="4"/>
      <c r="N204" s="4"/>
      <c r="O204" s="4"/>
      <c r="P204" s="4"/>
      <c r="Q204" s="4"/>
      <c r="R204" s="5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5" x14ac:dyDescent="0.2">
      <c r="A205" s="37" t="s">
        <v>145</v>
      </c>
      <c r="B205" s="53">
        <f>SUM('Week 1'!B205,'Week 2'!B205,'Week 3'!B205,'Week 4'!B205)</f>
        <v>0</v>
      </c>
      <c r="C205" s="53">
        <f>SUM('Week 1'!C205,'Week 2'!C205,'Week 3'!C205,'Week 4'!C205)</f>
        <v>0</v>
      </c>
      <c r="D205" s="53">
        <f>SUM('Week 1'!D205,'Week 2'!D205,'Week 3'!D205,'Week 4'!D205)</f>
        <v>0</v>
      </c>
      <c r="E205" s="53">
        <f>SUM('Week 1'!E205,'Week 2'!E205,'Week 3'!E205,'Week 4'!E205)</f>
        <v>0</v>
      </c>
      <c r="F205" s="53">
        <f>SUM('Week 1'!F205,'Week 2'!F205,'Week 3'!F205,'Week 4'!F205)</f>
        <v>0</v>
      </c>
      <c r="G205" s="53">
        <f>SUM('Week 1'!G205,'Week 2'!G205,'Week 3'!G205,'Week 4'!G205)</f>
        <v>0</v>
      </c>
      <c r="H205" s="53">
        <f>SUM('Week 1'!H205,'Week 2'!H205,'Week 3'!H205,'Week 4'!H205)</f>
        <v>0</v>
      </c>
      <c r="I205" s="53">
        <f>SUM('Week 1'!I205,'Week 2'!I205,'Week 3'!I205,'Week 4'!I205)</f>
        <v>0</v>
      </c>
      <c r="J205" s="53">
        <f>SUM('Week 1'!J205,'Week 2'!J205,'Week 3'!J205,'Week 4'!J205)</f>
        <v>0</v>
      </c>
      <c r="K205" s="53">
        <f>SUM('Week 1'!K205,'Week 2'!K205,'Week 3'!K205,'Week 4'!K205)</f>
        <v>0</v>
      </c>
      <c r="M205" s="4"/>
      <c r="N205" s="4"/>
      <c r="O205" s="4"/>
      <c r="P205" s="4"/>
      <c r="Q205" s="4"/>
      <c r="R205" s="5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5" x14ac:dyDescent="0.2">
      <c r="A206" s="37" t="s">
        <v>146</v>
      </c>
      <c r="B206" s="53">
        <f>SUM('Week 1'!B206,'Week 2'!B206,'Week 3'!B206,'Week 4'!B206)</f>
        <v>0</v>
      </c>
      <c r="C206" s="53">
        <f>SUM('Week 1'!C206,'Week 2'!C206,'Week 3'!C206,'Week 4'!C206)</f>
        <v>0</v>
      </c>
      <c r="D206" s="53">
        <f>SUM('Week 1'!D206,'Week 2'!D206,'Week 3'!D206,'Week 4'!D206)</f>
        <v>0</v>
      </c>
      <c r="E206" s="53">
        <f>SUM('Week 1'!E206,'Week 2'!E206,'Week 3'!E206,'Week 4'!E206)</f>
        <v>0</v>
      </c>
      <c r="F206" s="53">
        <f>SUM('Week 1'!F206,'Week 2'!F206,'Week 3'!F206,'Week 4'!F206)</f>
        <v>0</v>
      </c>
      <c r="G206" s="53">
        <f>SUM('Week 1'!G206,'Week 2'!G206,'Week 3'!G206,'Week 4'!G206)</f>
        <v>0</v>
      </c>
      <c r="H206" s="53">
        <f>SUM('Week 1'!H206,'Week 2'!H206,'Week 3'!H206,'Week 4'!H206)</f>
        <v>0</v>
      </c>
      <c r="I206" s="53">
        <f>SUM('Week 1'!I206,'Week 2'!I206,'Week 3'!I206,'Week 4'!I206)</f>
        <v>0</v>
      </c>
      <c r="J206" s="53">
        <f>SUM('Week 1'!J206,'Week 2'!J206,'Week 3'!J206,'Week 4'!J206)</f>
        <v>0</v>
      </c>
      <c r="K206" s="53">
        <f>SUM('Week 1'!K206,'Week 2'!K206,'Week 3'!K206,'Week 4'!K206)</f>
        <v>0</v>
      </c>
      <c r="M206" s="4"/>
      <c r="N206" s="4"/>
      <c r="O206" s="4"/>
      <c r="P206" s="4"/>
      <c r="Q206" s="4"/>
      <c r="R206" s="5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5" x14ac:dyDescent="0.2">
      <c r="A207" s="37" t="s">
        <v>147</v>
      </c>
      <c r="B207" s="53">
        <f>SUM('Week 1'!B207,'Week 2'!B207,'Week 3'!B207,'Week 4'!B207)</f>
        <v>0</v>
      </c>
      <c r="C207" s="53">
        <f>SUM('Week 1'!C207,'Week 2'!C207,'Week 3'!C207,'Week 4'!C207)</f>
        <v>0</v>
      </c>
      <c r="D207" s="53">
        <f>SUM('Week 1'!D207,'Week 2'!D207,'Week 3'!D207,'Week 4'!D207)</f>
        <v>0</v>
      </c>
      <c r="E207" s="53">
        <f>SUM('Week 1'!E207,'Week 2'!E207,'Week 3'!E207,'Week 4'!E207)</f>
        <v>0</v>
      </c>
      <c r="F207" s="53">
        <f>SUM('Week 1'!F207,'Week 2'!F207,'Week 3'!F207,'Week 4'!F207)</f>
        <v>0</v>
      </c>
      <c r="G207" s="53">
        <f>SUM('Week 1'!G207,'Week 2'!G207,'Week 3'!G207,'Week 4'!G207)</f>
        <v>0</v>
      </c>
      <c r="H207" s="53">
        <f>SUM('Week 1'!H207,'Week 2'!H207,'Week 3'!H207,'Week 4'!H207)</f>
        <v>0</v>
      </c>
      <c r="I207" s="53">
        <f>SUM('Week 1'!I207,'Week 2'!I207,'Week 3'!I207,'Week 4'!I207)</f>
        <v>0</v>
      </c>
      <c r="J207" s="53">
        <f>SUM('Week 1'!J207,'Week 2'!J207,'Week 3'!J207,'Week 4'!J207)</f>
        <v>0</v>
      </c>
      <c r="K207" s="53">
        <f>SUM('Week 1'!K207,'Week 2'!K207,'Week 3'!K207,'Week 4'!K207)</f>
        <v>0</v>
      </c>
      <c r="M207" s="4"/>
      <c r="N207" s="4"/>
      <c r="O207" s="4"/>
      <c r="P207" s="4"/>
      <c r="Q207" s="4"/>
      <c r="R207" s="5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5" x14ac:dyDescent="0.2">
      <c r="A208" s="37" t="s">
        <v>148</v>
      </c>
      <c r="B208" s="53">
        <f>SUM('Week 1'!B208,'Week 2'!B208,'Week 3'!B208,'Week 4'!B208)</f>
        <v>0</v>
      </c>
      <c r="C208" s="53">
        <f>SUM('Week 1'!C208,'Week 2'!C208,'Week 3'!C208,'Week 4'!C208)</f>
        <v>0</v>
      </c>
      <c r="D208" s="53">
        <f>SUM('Week 1'!D208,'Week 2'!D208,'Week 3'!D208,'Week 4'!D208)</f>
        <v>0</v>
      </c>
      <c r="E208" s="53">
        <f>SUM('Week 1'!E208,'Week 2'!E208,'Week 3'!E208,'Week 4'!E208)</f>
        <v>0</v>
      </c>
      <c r="F208" s="53">
        <f>SUM('Week 1'!F208,'Week 2'!F208,'Week 3'!F208,'Week 4'!F208)</f>
        <v>0</v>
      </c>
      <c r="G208" s="53">
        <f>SUM('Week 1'!G208,'Week 2'!G208,'Week 3'!G208,'Week 4'!G208)</f>
        <v>0</v>
      </c>
      <c r="H208" s="53">
        <f>SUM('Week 1'!H208,'Week 2'!H208,'Week 3'!H208,'Week 4'!H208)</f>
        <v>0</v>
      </c>
      <c r="I208" s="53">
        <f>SUM('Week 1'!I208,'Week 2'!I208,'Week 3'!I208,'Week 4'!I208)</f>
        <v>0</v>
      </c>
      <c r="J208" s="53">
        <f>SUM('Week 1'!J208,'Week 2'!J208,'Week 3'!J208,'Week 4'!J208)</f>
        <v>0</v>
      </c>
      <c r="K208" s="53">
        <f>SUM('Week 1'!K208,'Week 2'!K208,'Week 3'!K208,'Week 4'!K208)</f>
        <v>0</v>
      </c>
      <c r="M208" s="4"/>
      <c r="N208" s="4"/>
      <c r="O208" s="4"/>
      <c r="P208" s="4"/>
      <c r="Q208" s="4"/>
      <c r="R208" s="5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5" x14ac:dyDescent="0.2">
      <c r="A209" s="37" t="s">
        <v>149</v>
      </c>
      <c r="B209" s="53">
        <f>SUM('Week 1'!B209,'Week 2'!B209,'Week 3'!B209,'Week 4'!B209)</f>
        <v>0</v>
      </c>
      <c r="C209" s="53">
        <f>SUM('Week 1'!C209,'Week 2'!C209,'Week 3'!C209,'Week 4'!C209)</f>
        <v>0</v>
      </c>
      <c r="D209" s="53">
        <f>SUM('Week 1'!D209,'Week 2'!D209,'Week 3'!D209,'Week 4'!D209)</f>
        <v>1</v>
      </c>
      <c r="E209" s="53">
        <f>SUM('Week 1'!E209,'Week 2'!E209,'Week 3'!E209,'Week 4'!E209)</f>
        <v>0</v>
      </c>
      <c r="F209" s="53">
        <f>SUM('Week 1'!F209,'Week 2'!F209,'Week 3'!F209,'Week 4'!F209)</f>
        <v>0</v>
      </c>
      <c r="G209" s="53">
        <f>SUM('Week 1'!G209,'Week 2'!G209,'Week 3'!G209,'Week 4'!G209)</f>
        <v>0</v>
      </c>
      <c r="H209" s="53">
        <f>SUM('Week 1'!H209,'Week 2'!H209,'Week 3'!H209,'Week 4'!H209)</f>
        <v>0</v>
      </c>
      <c r="I209" s="53">
        <f>SUM('Week 1'!I209,'Week 2'!I209,'Week 3'!I209,'Week 4'!I209)</f>
        <v>0</v>
      </c>
      <c r="J209" s="53">
        <f>SUM('Week 1'!J209,'Week 2'!J209,'Week 3'!J209,'Week 4'!J209)</f>
        <v>0</v>
      </c>
      <c r="K209" s="53">
        <f>SUM('Week 1'!K209,'Week 2'!K209,'Week 3'!K209,'Week 4'!K209)</f>
        <v>0</v>
      </c>
      <c r="M209" s="4"/>
      <c r="N209" s="4"/>
      <c r="O209" s="4"/>
      <c r="P209" s="4"/>
      <c r="Q209" s="4"/>
      <c r="R209" s="5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5" x14ac:dyDescent="0.2">
      <c r="A210" s="37" t="s">
        <v>150</v>
      </c>
      <c r="B210" s="53">
        <f>SUM('Week 1'!B210,'Week 2'!B210,'Week 3'!B210,'Week 4'!B210)</f>
        <v>0</v>
      </c>
      <c r="C210" s="53">
        <f>SUM('Week 1'!C210,'Week 2'!C210,'Week 3'!C210,'Week 4'!C210)</f>
        <v>0</v>
      </c>
      <c r="D210" s="53">
        <f>SUM('Week 1'!D210,'Week 2'!D210,'Week 3'!D210,'Week 4'!D210)</f>
        <v>0</v>
      </c>
      <c r="E210" s="53">
        <f>SUM('Week 1'!E210,'Week 2'!E210,'Week 3'!E210,'Week 4'!E210)</f>
        <v>0</v>
      </c>
      <c r="F210" s="53">
        <f>SUM('Week 1'!F210,'Week 2'!F210,'Week 3'!F210,'Week 4'!F210)</f>
        <v>0</v>
      </c>
      <c r="G210" s="53">
        <f>SUM('Week 1'!G210,'Week 2'!G210,'Week 3'!G210,'Week 4'!G210)</f>
        <v>0</v>
      </c>
      <c r="H210" s="53">
        <f>SUM('Week 1'!H210,'Week 2'!H210,'Week 3'!H210,'Week 4'!H210)</f>
        <v>0</v>
      </c>
      <c r="I210" s="53">
        <f>SUM('Week 1'!I210,'Week 2'!I210,'Week 3'!I210,'Week 4'!I210)</f>
        <v>0</v>
      </c>
      <c r="J210" s="53">
        <f>SUM('Week 1'!J210,'Week 2'!J210,'Week 3'!J210,'Week 4'!J210)</f>
        <v>0</v>
      </c>
      <c r="K210" s="53">
        <f>SUM('Week 1'!K210,'Week 2'!K210,'Week 3'!K210,'Week 4'!K210)</f>
        <v>0</v>
      </c>
      <c r="M210" s="4"/>
      <c r="N210" s="4"/>
      <c r="O210" s="4"/>
      <c r="P210" s="4"/>
      <c r="Q210" s="4"/>
      <c r="R210" s="5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5" x14ac:dyDescent="0.2">
      <c r="A211" s="37" t="s">
        <v>151</v>
      </c>
      <c r="B211" s="53">
        <f>SUM('Week 1'!B211,'Week 2'!B211,'Week 3'!B211,'Week 4'!B211)</f>
        <v>27</v>
      </c>
      <c r="C211" s="53">
        <f>SUM('Week 1'!C211,'Week 2'!C211,'Week 3'!C211,'Week 4'!C211)</f>
        <v>0</v>
      </c>
      <c r="D211" s="53">
        <f>SUM('Week 1'!D211,'Week 2'!D211,'Week 3'!D211,'Week 4'!D211)</f>
        <v>0</v>
      </c>
      <c r="E211" s="53">
        <f>SUM('Week 1'!E211,'Week 2'!E211,'Week 3'!E211,'Week 4'!E211)</f>
        <v>0</v>
      </c>
      <c r="F211" s="53">
        <f>SUM('Week 1'!F211,'Week 2'!F211,'Week 3'!F211,'Week 4'!F211)</f>
        <v>0</v>
      </c>
      <c r="G211" s="53">
        <f>SUM('Week 1'!G211,'Week 2'!G211,'Week 3'!G211,'Week 4'!G211)</f>
        <v>8</v>
      </c>
      <c r="H211" s="53">
        <f>SUM('Week 1'!H211,'Week 2'!H211,'Week 3'!H211,'Week 4'!H211)</f>
        <v>0</v>
      </c>
      <c r="I211" s="53">
        <f>SUM('Week 1'!I211,'Week 2'!I211,'Week 3'!I211,'Week 4'!I211)</f>
        <v>1</v>
      </c>
      <c r="J211" s="53">
        <f>SUM('Week 1'!J211,'Week 2'!J211,'Week 3'!J211,'Week 4'!J211)</f>
        <v>0</v>
      </c>
      <c r="K211" s="53">
        <f>SUM('Week 1'!K211,'Week 2'!K211,'Week 3'!K211,'Week 4'!K211)</f>
        <v>0</v>
      </c>
      <c r="M211" s="4"/>
      <c r="N211" s="4"/>
      <c r="O211" s="4"/>
      <c r="P211" s="4"/>
      <c r="Q211" s="4"/>
      <c r="R211" s="5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5" x14ac:dyDescent="0.2">
      <c r="A212" s="37" t="s">
        <v>152</v>
      </c>
      <c r="B212" s="53">
        <f>SUM('Week 1'!B212,'Week 2'!B212,'Week 3'!B212,'Week 4'!B212)</f>
        <v>11</v>
      </c>
      <c r="C212" s="53">
        <f>SUM('Week 1'!C212,'Week 2'!C212,'Week 3'!C212,'Week 4'!C212)</f>
        <v>1</v>
      </c>
      <c r="D212" s="53">
        <f>SUM('Week 1'!D212,'Week 2'!D212,'Week 3'!D212,'Week 4'!D212)</f>
        <v>1</v>
      </c>
      <c r="E212" s="53">
        <f>SUM('Week 1'!E212,'Week 2'!E212,'Week 3'!E212,'Week 4'!E212)</f>
        <v>0</v>
      </c>
      <c r="F212" s="53">
        <f>SUM('Week 1'!F212,'Week 2'!F212,'Week 3'!F212,'Week 4'!F212)</f>
        <v>0</v>
      </c>
      <c r="G212" s="53">
        <f>SUM('Week 1'!G212,'Week 2'!G212,'Week 3'!G212,'Week 4'!G212)</f>
        <v>0</v>
      </c>
      <c r="H212" s="53">
        <f>SUM('Week 1'!H212,'Week 2'!H212,'Week 3'!H212,'Week 4'!H212)</f>
        <v>0</v>
      </c>
      <c r="I212" s="53">
        <f>SUM('Week 1'!I212,'Week 2'!I212,'Week 3'!I212,'Week 4'!I212)</f>
        <v>1</v>
      </c>
      <c r="J212" s="53">
        <f>SUM('Week 1'!J212,'Week 2'!J212,'Week 3'!J212,'Week 4'!J212)</f>
        <v>0</v>
      </c>
      <c r="K212" s="53">
        <f>SUM('Week 1'!K212,'Week 2'!K212,'Week 3'!K212,'Week 4'!K212)</f>
        <v>0</v>
      </c>
      <c r="M212" s="4"/>
      <c r="N212" s="4"/>
      <c r="O212" s="4"/>
      <c r="P212" s="4"/>
      <c r="Q212" s="4"/>
      <c r="R212" s="5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5" x14ac:dyDescent="0.2">
      <c r="A213" s="37" t="s">
        <v>153</v>
      </c>
      <c r="B213" s="53">
        <f>SUM('Week 1'!B213,'Week 2'!B213,'Week 3'!B213,'Week 4'!B213)</f>
        <v>135</v>
      </c>
      <c r="C213" s="53">
        <f>SUM('Week 1'!C213,'Week 2'!C213,'Week 3'!C213,'Week 4'!C213)</f>
        <v>3</v>
      </c>
      <c r="D213" s="53">
        <f>SUM('Week 1'!D213,'Week 2'!D213,'Week 3'!D213,'Week 4'!D213)</f>
        <v>3</v>
      </c>
      <c r="E213" s="53">
        <f>SUM('Week 1'!E213,'Week 2'!E213,'Week 3'!E213,'Week 4'!E213)</f>
        <v>0</v>
      </c>
      <c r="F213" s="53">
        <f>SUM('Week 1'!F213,'Week 2'!F213,'Week 3'!F213,'Week 4'!F213)</f>
        <v>0</v>
      </c>
      <c r="G213" s="53">
        <f>SUM('Week 1'!G213,'Week 2'!G213,'Week 3'!G213,'Week 4'!G213)</f>
        <v>15</v>
      </c>
      <c r="H213" s="53">
        <f>SUM('Week 1'!H213,'Week 2'!H213,'Week 3'!H213,'Week 4'!H213)</f>
        <v>0</v>
      </c>
      <c r="I213" s="53">
        <f>SUM('Week 1'!I213,'Week 2'!I213,'Week 3'!I213,'Week 4'!I213)</f>
        <v>6</v>
      </c>
      <c r="J213" s="53">
        <f>SUM('Week 1'!J213,'Week 2'!J213,'Week 3'!J213,'Week 4'!J213)</f>
        <v>0</v>
      </c>
      <c r="K213" s="53">
        <f>SUM('Week 1'!K213,'Week 2'!K213,'Week 3'!K213,'Week 4'!K213)</f>
        <v>0</v>
      </c>
      <c r="M213" s="4"/>
      <c r="N213" s="4"/>
      <c r="O213" s="4"/>
      <c r="P213" s="4"/>
      <c r="Q213" s="4"/>
      <c r="R213" s="5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5" x14ac:dyDescent="0.2">
      <c r="A214" s="37" t="s">
        <v>154</v>
      </c>
      <c r="B214" s="53">
        <f>SUM('Week 1'!B214,'Week 2'!B214,'Week 3'!B214,'Week 4'!B214)</f>
        <v>0</v>
      </c>
      <c r="C214" s="53">
        <f>SUM('Week 1'!C214,'Week 2'!C214,'Week 3'!C214,'Week 4'!C214)</f>
        <v>0</v>
      </c>
      <c r="D214" s="53">
        <f>SUM('Week 1'!D214,'Week 2'!D214,'Week 3'!D214,'Week 4'!D214)</f>
        <v>0</v>
      </c>
      <c r="E214" s="53">
        <f>SUM('Week 1'!E214,'Week 2'!E214,'Week 3'!E214,'Week 4'!E214)</f>
        <v>0</v>
      </c>
      <c r="F214" s="53">
        <f>SUM('Week 1'!F214,'Week 2'!F214,'Week 3'!F214,'Week 4'!F214)</f>
        <v>0</v>
      </c>
      <c r="G214" s="53">
        <f>SUM('Week 1'!G214,'Week 2'!G214,'Week 3'!G214,'Week 4'!G214)</f>
        <v>0</v>
      </c>
      <c r="H214" s="53">
        <f>SUM('Week 1'!H214,'Week 2'!H214,'Week 3'!H214,'Week 4'!H214)</f>
        <v>0</v>
      </c>
      <c r="I214" s="53">
        <f>SUM('Week 1'!I214,'Week 2'!I214,'Week 3'!I214,'Week 4'!I214)</f>
        <v>0</v>
      </c>
      <c r="J214" s="53">
        <f>SUM('Week 1'!J214,'Week 2'!J214,'Week 3'!J214,'Week 4'!J214)</f>
        <v>0</v>
      </c>
      <c r="K214" s="53">
        <f>SUM('Week 1'!K214,'Week 2'!K214,'Week 3'!K214,'Week 4'!K214)</f>
        <v>0</v>
      </c>
      <c r="M214" s="4"/>
      <c r="N214" s="4"/>
      <c r="O214" s="4"/>
      <c r="P214" s="4"/>
      <c r="Q214" s="4"/>
      <c r="R214" s="5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5" x14ac:dyDescent="0.2">
      <c r="A215" s="37" t="s">
        <v>155</v>
      </c>
      <c r="B215" s="53">
        <f>SUM('Week 1'!B215,'Week 2'!B215,'Week 3'!B215,'Week 4'!B215)</f>
        <v>0</v>
      </c>
      <c r="C215" s="53">
        <f>SUM('Week 1'!C215,'Week 2'!C215,'Week 3'!C215,'Week 4'!C215)</f>
        <v>0</v>
      </c>
      <c r="D215" s="53">
        <f>SUM('Week 1'!D215,'Week 2'!D215,'Week 3'!D215,'Week 4'!D215)</f>
        <v>0</v>
      </c>
      <c r="E215" s="53">
        <f>SUM('Week 1'!E215,'Week 2'!E215,'Week 3'!E215,'Week 4'!E215)</f>
        <v>0</v>
      </c>
      <c r="F215" s="53">
        <f>SUM('Week 1'!F215,'Week 2'!F215,'Week 3'!F215,'Week 4'!F215)</f>
        <v>0</v>
      </c>
      <c r="G215" s="53">
        <f>SUM('Week 1'!G215,'Week 2'!G215,'Week 3'!G215,'Week 4'!G215)</f>
        <v>0</v>
      </c>
      <c r="H215" s="53">
        <f>SUM('Week 1'!H215,'Week 2'!H215,'Week 3'!H215,'Week 4'!H215)</f>
        <v>0</v>
      </c>
      <c r="I215" s="53">
        <f>SUM('Week 1'!I215,'Week 2'!I215,'Week 3'!I215,'Week 4'!I215)</f>
        <v>0</v>
      </c>
      <c r="J215" s="53">
        <f>SUM('Week 1'!J215,'Week 2'!J215,'Week 3'!J215,'Week 4'!J215)</f>
        <v>0</v>
      </c>
      <c r="K215" s="53">
        <f>SUM('Week 1'!K215,'Week 2'!K215,'Week 3'!K215,'Week 4'!K215)</f>
        <v>0</v>
      </c>
      <c r="M215" s="4"/>
      <c r="N215" s="4"/>
      <c r="O215" s="4"/>
      <c r="P215" s="4"/>
      <c r="Q215" s="4"/>
      <c r="R215" s="5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5" x14ac:dyDescent="0.2">
      <c r="A216" s="37" t="s">
        <v>156</v>
      </c>
      <c r="B216" s="53">
        <f>SUM('Week 1'!B216,'Week 2'!B216,'Week 3'!B216,'Week 4'!B216)</f>
        <v>0</v>
      </c>
      <c r="C216" s="53">
        <f>SUM('Week 1'!C216,'Week 2'!C216,'Week 3'!C216,'Week 4'!C216)</f>
        <v>0</v>
      </c>
      <c r="D216" s="53">
        <f>SUM('Week 1'!D216,'Week 2'!D216,'Week 3'!D216,'Week 4'!D216)</f>
        <v>0</v>
      </c>
      <c r="E216" s="53">
        <f>SUM('Week 1'!E216,'Week 2'!E216,'Week 3'!E216,'Week 4'!E216)</f>
        <v>0</v>
      </c>
      <c r="F216" s="53">
        <f>SUM('Week 1'!F216,'Week 2'!F216,'Week 3'!F216,'Week 4'!F216)</f>
        <v>0</v>
      </c>
      <c r="G216" s="53">
        <f>SUM('Week 1'!G216,'Week 2'!G216,'Week 3'!G216,'Week 4'!G216)</f>
        <v>0</v>
      </c>
      <c r="H216" s="53">
        <f>SUM('Week 1'!H216,'Week 2'!H216,'Week 3'!H216,'Week 4'!H216)</f>
        <v>0</v>
      </c>
      <c r="I216" s="53">
        <f>SUM('Week 1'!I216,'Week 2'!I216,'Week 3'!I216,'Week 4'!I216)</f>
        <v>0</v>
      </c>
      <c r="J216" s="53">
        <f>SUM('Week 1'!J216,'Week 2'!J216,'Week 3'!J216,'Week 4'!J216)</f>
        <v>0</v>
      </c>
      <c r="K216" s="53">
        <f>SUM('Week 1'!K216,'Week 2'!K216,'Week 3'!K216,'Week 4'!K216)</f>
        <v>0</v>
      </c>
      <c r="M216" s="4"/>
      <c r="N216" s="4"/>
      <c r="O216" s="4"/>
      <c r="P216" s="4"/>
      <c r="Q216" s="4"/>
      <c r="R216" s="5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5" x14ac:dyDescent="0.2">
      <c r="A217" s="37" t="s">
        <v>157</v>
      </c>
      <c r="B217" s="53">
        <f>SUM('Week 1'!B217,'Week 2'!B217,'Week 3'!B217,'Week 4'!B217)</f>
        <v>43</v>
      </c>
      <c r="C217" s="53">
        <f>SUM('Week 1'!C217,'Week 2'!C217,'Week 3'!C217,'Week 4'!C217)</f>
        <v>1</v>
      </c>
      <c r="D217" s="53">
        <f>SUM('Week 1'!D217,'Week 2'!D217,'Week 3'!D217,'Week 4'!D217)</f>
        <v>2</v>
      </c>
      <c r="E217" s="53">
        <f>SUM('Week 1'!E217,'Week 2'!E217,'Week 3'!E217,'Week 4'!E217)</f>
        <v>0</v>
      </c>
      <c r="F217" s="53">
        <f>SUM('Week 1'!F217,'Week 2'!F217,'Week 3'!F217,'Week 4'!F217)</f>
        <v>0</v>
      </c>
      <c r="G217" s="53">
        <f>SUM('Week 1'!G217,'Week 2'!G217,'Week 3'!G217,'Week 4'!G217)</f>
        <v>11</v>
      </c>
      <c r="H217" s="53">
        <f>SUM('Week 1'!H217,'Week 2'!H217,'Week 3'!H217,'Week 4'!H217)</f>
        <v>0</v>
      </c>
      <c r="I217" s="53">
        <f>SUM('Week 1'!I217,'Week 2'!I217,'Week 3'!I217,'Week 4'!I217)</f>
        <v>9</v>
      </c>
      <c r="J217" s="53">
        <f>SUM('Week 1'!J217,'Week 2'!J217,'Week 3'!J217,'Week 4'!J217)</f>
        <v>0</v>
      </c>
      <c r="K217" s="53">
        <f>SUM('Week 1'!K217,'Week 2'!K217,'Week 3'!K217,'Week 4'!K217)</f>
        <v>0</v>
      </c>
      <c r="M217" s="4"/>
      <c r="N217" s="4"/>
      <c r="O217" s="4"/>
      <c r="P217" s="4"/>
      <c r="Q217" s="4"/>
      <c r="R217" s="5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5" x14ac:dyDescent="0.2">
      <c r="A218" s="37" t="s">
        <v>158</v>
      </c>
      <c r="B218" s="53">
        <f>SUM('Week 1'!B218,'Week 2'!B218,'Week 3'!B218,'Week 4'!B218)</f>
        <v>0</v>
      </c>
      <c r="C218" s="53">
        <f>SUM('Week 1'!C218,'Week 2'!C218,'Week 3'!C218,'Week 4'!C218)</f>
        <v>0</v>
      </c>
      <c r="D218" s="53">
        <f>SUM('Week 1'!D218,'Week 2'!D218,'Week 3'!D218,'Week 4'!D218)</f>
        <v>0</v>
      </c>
      <c r="E218" s="53">
        <f>SUM('Week 1'!E218,'Week 2'!E218,'Week 3'!E218,'Week 4'!E218)</f>
        <v>0</v>
      </c>
      <c r="F218" s="53">
        <f>SUM('Week 1'!F218,'Week 2'!F218,'Week 3'!F218,'Week 4'!F218)</f>
        <v>0</v>
      </c>
      <c r="G218" s="53">
        <f>SUM('Week 1'!G218,'Week 2'!G218,'Week 3'!G218,'Week 4'!G218)</f>
        <v>0</v>
      </c>
      <c r="H218" s="53">
        <f>SUM('Week 1'!H218,'Week 2'!H218,'Week 3'!H218,'Week 4'!H218)</f>
        <v>0</v>
      </c>
      <c r="I218" s="53">
        <f>SUM('Week 1'!I218,'Week 2'!I218,'Week 3'!I218,'Week 4'!I218)</f>
        <v>0</v>
      </c>
      <c r="J218" s="53">
        <f>SUM('Week 1'!J218,'Week 2'!J218,'Week 3'!J218,'Week 4'!J218)</f>
        <v>0</v>
      </c>
      <c r="K218" s="53">
        <f>SUM('Week 1'!K218,'Week 2'!K218,'Week 3'!K218,'Week 4'!K218)</f>
        <v>0</v>
      </c>
      <c r="M218" s="4"/>
      <c r="N218" s="4"/>
      <c r="O218" s="4"/>
      <c r="P218" s="4"/>
      <c r="Q218" s="4"/>
      <c r="R218" s="5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5" x14ac:dyDescent="0.2">
      <c r="A219" s="39" t="s">
        <v>159</v>
      </c>
      <c r="B219" s="53">
        <f>SUM('Week 1'!B219,'Week 2'!B219,'Week 3'!B219,'Week 4'!B219)</f>
        <v>0</v>
      </c>
      <c r="C219" s="53">
        <f>SUM('Week 1'!C219,'Week 2'!C219,'Week 3'!C219,'Week 4'!C219)</f>
        <v>0</v>
      </c>
      <c r="D219" s="53">
        <f>SUM('Week 1'!D219,'Week 2'!D219,'Week 3'!D219,'Week 4'!D219)</f>
        <v>0</v>
      </c>
      <c r="E219" s="53">
        <f>SUM('Week 1'!E219,'Week 2'!E219,'Week 3'!E219,'Week 4'!E219)</f>
        <v>0</v>
      </c>
      <c r="F219" s="53">
        <f>SUM('Week 1'!F219,'Week 2'!F219,'Week 3'!F219,'Week 4'!F219)</f>
        <v>0</v>
      </c>
      <c r="G219" s="53">
        <f>SUM('Week 1'!G219,'Week 2'!G219,'Week 3'!G219,'Week 4'!G219)</f>
        <v>0</v>
      </c>
      <c r="H219" s="53">
        <f>SUM('Week 1'!H219,'Week 2'!H219,'Week 3'!H219,'Week 4'!H219)</f>
        <v>0</v>
      </c>
      <c r="I219" s="53">
        <f>SUM('Week 1'!I219,'Week 2'!I219,'Week 3'!I219,'Week 4'!I219)</f>
        <v>0</v>
      </c>
      <c r="J219" s="53">
        <f>SUM('Week 1'!J219,'Week 2'!J219,'Week 3'!J219,'Week 4'!J219)</f>
        <v>0</v>
      </c>
      <c r="K219" s="53">
        <f>SUM('Week 1'!K219,'Week 2'!K219,'Week 3'!K219,'Week 4'!K219)</f>
        <v>0</v>
      </c>
      <c r="M219" s="4"/>
      <c r="N219" s="4"/>
      <c r="O219" s="4"/>
      <c r="P219" s="4"/>
      <c r="Q219" s="4"/>
      <c r="R219" s="5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5" x14ac:dyDescent="0.2">
      <c r="A220" s="39" t="s">
        <v>160</v>
      </c>
      <c r="B220" s="53">
        <f>SUM('Week 1'!B220,'Week 2'!B220,'Week 3'!B220,'Week 4'!B220)</f>
        <v>0</v>
      </c>
      <c r="C220" s="53">
        <f>SUM('Week 1'!C220,'Week 2'!C220,'Week 3'!C220,'Week 4'!C220)</f>
        <v>0</v>
      </c>
      <c r="D220" s="53">
        <f>SUM('Week 1'!D220,'Week 2'!D220,'Week 3'!D220,'Week 4'!D220)</f>
        <v>0</v>
      </c>
      <c r="E220" s="53">
        <f>SUM('Week 1'!E220,'Week 2'!E220,'Week 3'!E220,'Week 4'!E220)</f>
        <v>0</v>
      </c>
      <c r="F220" s="53">
        <f>SUM('Week 1'!F220,'Week 2'!F220,'Week 3'!F220,'Week 4'!F220)</f>
        <v>0</v>
      </c>
      <c r="G220" s="53">
        <f>SUM('Week 1'!G220,'Week 2'!G220,'Week 3'!G220,'Week 4'!G220)</f>
        <v>0</v>
      </c>
      <c r="H220" s="53">
        <f>SUM('Week 1'!H220,'Week 2'!H220,'Week 3'!H220,'Week 4'!H220)</f>
        <v>0</v>
      </c>
      <c r="I220" s="53">
        <f>SUM('Week 1'!I220,'Week 2'!I220,'Week 3'!I220,'Week 4'!I220)</f>
        <v>0</v>
      </c>
      <c r="J220" s="53">
        <f>SUM('Week 1'!J220,'Week 2'!J220,'Week 3'!J220,'Week 4'!J220)</f>
        <v>0</v>
      </c>
      <c r="K220" s="53">
        <f>SUM('Week 1'!K220,'Week 2'!K220,'Week 3'!K220,'Week 4'!K220)</f>
        <v>0</v>
      </c>
      <c r="M220" s="4"/>
      <c r="N220" s="4"/>
      <c r="O220" s="4"/>
      <c r="P220" s="4"/>
      <c r="Q220" s="4"/>
      <c r="R220" s="5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5" x14ac:dyDescent="0.2">
      <c r="A221" s="39" t="s">
        <v>161</v>
      </c>
      <c r="B221" s="53">
        <f>SUM('Week 1'!B221,'Week 2'!B221,'Week 3'!B221,'Week 4'!B221)</f>
        <v>3</v>
      </c>
      <c r="C221" s="53">
        <f>SUM('Week 1'!C221,'Week 2'!C221,'Week 3'!C221,'Week 4'!C221)</f>
        <v>1</v>
      </c>
      <c r="D221" s="53">
        <f>SUM('Week 1'!D221,'Week 2'!D221,'Week 3'!D221,'Week 4'!D221)</f>
        <v>0</v>
      </c>
      <c r="E221" s="53">
        <f>SUM('Week 1'!E221,'Week 2'!E221,'Week 3'!E221,'Week 4'!E221)</f>
        <v>0</v>
      </c>
      <c r="F221" s="53">
        <f>SUM('Week 1'!F221,'Week 2'!F221,'Week 3'!F221,'Week 4'!F221)</f>
        <v>0</v>
      </c>
      <c r="G221" s="53">
        <f>SUM('Week 1'!G221,'Week 2'!G221,'Week 3'!G221,'Week 4'!G221)</f>
        <v>0</v>
      </c>
      <c r="H221" s="53">
        <f>SUM('Week 1'!H221,'Week 2'!H221,'Week 3'!H221,'Week 4'!H221)</f>
        <v>0</v>
      </c>
      <c r="I221" s="53">
        <f>SUM('Week 1'!I221,'Week 2'!I221,'Week 3'!I221,'Week 4'!I221)</f>
        <v>0</v>
      </c>
      <c r="J221" s="53">
        <f>SUM('Week 1'!J221,'Week 2'!J221,'Week 3'!J221,'Week 4'!J221)</f>
        <v>0</v>
      </c>
      <c r="K221" s="53">
        <f>SUM('Week 1'!K221,'Week 2'!K221,'Week 3'!K221,'Week 4'!K221)</f>
        <v>0</v>
      </c>
      <c r="M221" s="4"/>
      <c r="N221" s="4"/>
      <c r="O221" s="4"/>
      <c r="P221" s="4"/>
      <c r="Q221" s="4"/>
      <c r="R221" s="5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5" x14ac:dyDescent="0.2">
      <c r="A222" s="39" t="s">
        <v>162</v>
      </c>
      <c r="B222" s="53">
        <f>SUM('Week 1'!B222,'Week 2'!B222,'Week 3'!B222,'Week 4'!B222)</f>
        <v>0</v>
      </c>
      <c r="C222" s="53">
        <f>SUM('Week 1'!C222,'Week 2'!C222,'Week 3'!C222,'Week 4'!C222)</f>
        <v>0</v>
      </c>
      <c r="D222" s="53">
        <f>SUM('Week 1'!D222,'Week 2'!D222,'Week 3'!D222,'Week 4'!D222)</f>
        <v>0</v>
      </c>
      <c r="E222" s="53">
        <f>SUM('Week 1'!E222,'Week 2'!E222,'Week 3'!E222,'Week 4'!E222)</f>
        <v>0</v>
      </c>
      <c r="F222" s="53">
        <f>SUM('Week 1'!F222,'Week 2'!F222,'Week 3'!F222,'Week 4'!F222)</f>
        <v>0</v>
      </c>
      <c r="G222" s="53">
        <f>SUM('Week 1'!G222,'Week 2'!G222,'Week 3'!G222,'Week 4'!G222)</f>
        <v>0</v>
      </c>
      <c r="H222" s="53">
        <f>SUM('Week 1'!H222,'Week 2'!H222,'Week 3'!H222,'Week 4'!H222)</f>
        <v>0</v>
      </c>
      <c r="I222" s="53">
        <f>SUM('Week 1'!I222,'Week 2'!I222,'Week 3'!I222,'Week 4'!I222)</f>
        <v>0</v>
      </c>
      <c r="J222" s="53">
        <f>SUM('Week 1'!J222,'Week 2'!J222,'Week 3'!J222,'Week 4'!J222)</f>
        <v>0</v>
      </c>
      <c r="K222" s="53">
        <f>SUM('Week 1'!K222,'Week 2'!K222,'Week 3'!K222,'Week 4'!K222)</f>
        <v>0</v>
      </c>
      <c r="M222" s="4"/>
      <c r="N222" s="4"/>
      <c r="O222" s="4"/>
      <c r="P222" s="4"/>
      <c r="Q222" s="4"/>
      <c r="R222" s="5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5" x14ac:dyDescent="0.2">
      <c r="A223" s="37" t="s">
        <v>163</v>
      </c>
      <c r="B223" s="53">
        <f>SUM('Week 1'!B223,'Week 2'!B223,'Week 3'!B223,'Week 4'!B223)</f>
        <v>0</v>
      </c>
      <c r="C223" s="53">
        <f>SUM('Week 1'!C223,'Week 2'!C223,'Week 3'!C223,'Week 4'!C223)</f>
        <v>0</v>
      </c>
      <c r="D223" s="53">
        <f>SUM('Week 1'!D223,'Week 2'!D223,'Week 3'!D223,'Week 4'!D223)</f>
        <v>0</v>
      </c>
      <c r="E223" s="53">
        <f>SUM('Week 1'!E223,'Week 2'!E223,'Week 3'!E223,'Week 4'!E223)</f>
        <v>0</v>
      </c>
      <c r="F223" s="53">
        <f>SUM('Week 1'!F223,'Week 2'!F223,'Week 3'!F223,'Week 4'!F223)</f>
        <v>0</v>
      </c>
      <c r="G223" s="53">
        <f>SUM('Week 1'!G223,'Week 2'!G223,'Week 3'!G223,'Week 4'!G223)</f>
        <v>0</v>
      </c>
      <c r="H223" s="53">
        <f>SUM('Week 1'!H223,'Week 2'!H223,'Week 3'!H223,'Week 4'!H223)</f>
        <v>0</v>
      </c>
      <c r="I223" s="53">
        <f>SUM('Week 1'!I223,'Week 2'!I223,'Week 3'!I223,'Week 4'!I223)</f>
        <v>0</v>
      </c>
      <c r="J223" s="53">
        <f>SUM('Week 1'!J223,'Week 2'!J223,'Week 3'!J223,'Week 4'!J223)</f>
        <v>0</v>
      </c>
      <c r="K223" s="53">
        <f>SUM('Week 1'!K223,'Week 2'!K223,'Week 3'!K223,'Week 4'!K223)</f>
        <v>0</v>
      </c>
      <c r="M223" s="4"/>
      <c r="N223" s="4"/>
      <c r="O223" s="4"/>
      <c r="P223" s="4"/>
      <c r="Q223" s="4"/>
      <c r="R223" s="5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5" x14ac:dyDescent="0.2">
      <c r="A224" s="37" t="s">
        <v>164</v>
      </c>
      <c r="B224" s="53">
        <f>SUM('Week 1'!B224,'Week 2'!B224,'Week 3'!B224,'Week 4'!B224)</f>
        <v>0</v>
      </c>
      <c r="C224" s="53">
        <f>SUM('Week 1'!C224,'Week 2'!C224,'Week 3'!C224,'Week 4'!C224)</f>
        <v>0</v>
      </c>
      <c r="D224" s="53">
        <f>SUM('Week 1'!D224,'Week 2'!D224,'Week 3'!D224,'Week 4'!D224)</f>
        <v>0</v>
      </c>
      <c r="E224" s="53">
        <f>SUM('Week 1'!E224,'Week 2'!E224,'Week 3'!E224,'Week 4'!E224)</f>
        <v>0</v>
      </c>
      <c r="F224" s="53">
        <f>SUM('Week 1'!F224,'Week 2'!F224,'Week 3'!F224,'Week 4'!F224)</f>
        <v>0</v>
      </c>
      <c r="G224" s="53">
        <f>SUM('Week 1'!G224,'Week 2'!G224,'Week 3'!G224,'Week 4'!G224)</f>
        <v>0</v>
      </c>
      <c r="H224" s="53">
        <f>SUM('Week 1'!H224,'Week 2'!H224,'Week 3'!H224,'Week 4'!H224)</f>
        <v>0</v>
      </c>
      <c r="I224" s="53">
        <f>SUM('Week 1'!I224,'Week 2'!I224,'Week 3'!I224,'Week 4'!I224)</f>
        <v>0</v>
      </c>
      <c r="J224" s="53">
        <f>SUM('Week 1'!J224,'Week 2'!J224,'Week 3'!J224,'Week 4'!J224)</f>
        <v>0</v>
      </c>
      <c r="K224" s="53">
        <f>SUM('Week 1'!K224,'Week 2'!K224,'Week 3'!K224,'Week 4'!K224)</f>
        <v>0</v>
      </c>
      <c r="M224" s="4"/>
      <c r="N224" s="4"/>
      <c r="O224" s="4"/>
      <c r="P224" s="4"/>
      <c r="Q224" s="4"/>
      <c r="R224" s="5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5" x14ac:dyDescent="0.2">
      <c r="A225" s="37" t="s">
        <v>165</v>
      </c>
      <c r="B225" s="53">
        <f>SUM('Week 1'!B225,'Week 2'!B225,'Week 3'!B225,'Week 4'!B225)</f>
        <v>5</v>
      </c>
      <c r="C225" s="53">
        <f>SUM('Week 1'!C225,'Week 2'!C225,'Week 3'!C225,'Week 4'!C225)</f>
        <v>0</v>
      </c>
      <c r="D225" s="53">
        <f>SUM('Week 1'!D225,'Week 2'!D225,'Week 3'!D225,'Week 4'!D225)</f>
        <v>0</v>
      </c>
      <c r="E225" s="53">
        <f>SUM('Week 1'!E225,'Week 2'!E225,'Week 3'!E225,'Week 4'!E225)</f>
        <v>0</v>
      </c>
      <c r="F225" s="53">
        <f>SUM('Week 1'!F225,'Week 2'!F225,'Week 3'!F225,'Week 4'!F225)</f>
        <v>0</v>
      </c>
      <c r="G225" s="53">
        <f>SUM('Week 1'!G225,'Week 2'!G225,'Week 3'!G225,'Week 4'!G225)</f>
        <v>0</v>
      </c>
      <c r="H225" s="53">
        <f>SUM('Week 1'!H225,'Week 2'!H225,'Week 3'!H225,'Week 4'!H225)</f>
        <v>0</v>
      </c>
      <c r="I225" s="53">
        <f>SUM('Week 1'!I225,'Week 2'!I225,'Week 3'!I225,'Week 4'!I225)</f>
        <v>0</v>
      </c>
      <c r="J225" s="53">
        <f>SUM('Week 1'!J225,'Week 2'!J225,'Week 3'!J225,'Week 4'!J225)</f>
        <v>0</v>
      </c>
      <c r="K225" s="53">
        <f>SUM('Week 1'!K225,'Week 2'!K225,'Week 3'!K225,'Week 4'!K225)</f>
        <v>0</v>
      </c>
      <c r="M225" s="4"/>
      <c r="N225" s="4"/>
      <c r="O225" s="4"/>
      <c r="P225" s="4"/>
      <c r="Q225" s="4"/>
      <c r="R225" s="5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5" x14ac:dyDescent="0.2">
      <c r="A226" s="37" t="s">
        <v>166</v>
      </c>
      <c r="B226" s="53">
        <f>SUM('Week 1'!B226,'Week 2'!B226,'Week 3'!B226,'Week 4'!B226)</f>
        <v>0</v>
      </c>
      <c r="C226" s="53">
        <f>SUM('Week 1'!C226,'Week 2'!C226,'Week 3'!C226,'Week 4'!C226)</f>
        <v>0</v>
      </c>
      <c r="D226" s="53">
        <f>SUM('Week 1'!D226,'Week 2'!D226,'Week 3'!D226,'Week 4'!D226)</f>
        <v>0</v>
      </c>
      <c r="E226" s="53">
        <f>SUM('Week 1'!E226,'Week 2'!E226,'Week 3'!E226,'Week 4'!E226)</f>
        <v>0</v>
      </c>
      <c r="F226" s="53">
        <f>SUM('Week 1'!F226,'Week 2'!F226,'Week 3'!F226,'Week 4'!F226)</f>
        <v>0</v>
      </c>
      <c r="G226" s="53">
        <f>SUM('Week 1'!G226,'Week 2'!G226,'Week 3'!G226,'Week 4'!G226)</f>
        <v>0</v>
      </c>
      <c r="H226" s="53">
        <f>SUM('Week 1'!H226,'Week 2'!H226,'Week 3'!H226,'Week 4'!H226)</f>
        <v>0</v>
      </c>
      <c r="I226" s="53">
        <f>SUM('Week 1'!I226,'Week 2'!I226,'Week 3'!I226,'Week 4'!I226)</f>
        <v>0</v>
      </c>
      <c r="J226" s="53">
        <f>SUM('Week 1'!J226,'Week 2'!J226,'Week 3'!J226,'Week 4'!J226)</f>
        <v>0</v>
      </c>
      <c r="K226" s="53">
        <f>SUM('Week 1'!K226,'Week 2'!K226,'Week 3'!K226,'Week 4'!K226)</f>
        <v>0</v>
      </c>
      <c r="M226" s="4"/>
      <c r="N226" s="4"/>
      <c r="O226" s="4"/>
      <c r="P226" s="4"/>
      <c r="Q226" s="4"/>
      <c r="R226" s="5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5" x14ac:dyDescent="0.2">
      <c r="A227" s="37" t="s">
        <v>167</v>
      </c>
      <c r="B227" s="53">
        <f>SUM('Week 1'!B227,'Week 2'!B227,'Week 3'!B227,'Week 4'!B227)</f>
        <v>10</v>
      </c>
      <c r="C227" s="53">
        <f>SUM('Week 1'!C227,'Week 2'!C227,'Week 3'!C227,'Week 4'!C227)</f>
        <v>0</v>
      </c>
      <c r="D227" s="53">
        <f>SUM('Week 1'!D227,'Week 2'!D227,'Week 3'!D227,'Week 4'!D227)</f>
        <v>1</v>
      </c>
      <c r="E227" s="53">
        <f>SUM('Week 1'!E227,'Week 2'!E227,'Week 3'!E227,'Week 4'!E227)</f>
        <v>0</v>
      </c>
      <c r="F227" s="53">
        <f>SUM('Week 1'!F227,'Week 2'!F227,'Week 3'!F227,'Week 4'!F227)</f>
        <v>1</v>
      </c>
      <c r="G227" s="53">
        <f>SUM('Week 1'!G227,'Week 2'!G227,'Week 3'!G227,'Week 4'!G227)</f>
        <v>7</v>
      </c>
      <c r="H227" s="53">
        <f>SUM('Week 1'!H227,'Week 2'!H227,'Week 3'!H227,'Week 4'!H227)</f>
        <v>0</v>
      </c>
      <c r="I227" s="53">
        <f>SUM('Week 1'!I227,'Week 2'!I227,'Week 3'!I227,'Week 4'!I227)</f>
        <v>0</v>
      </c>
      <c r="J227" s="53">
        <f>SUM('Week 1'!J227,'Week 2'!J227,'Week 3'!J227,'Week 4'!J227)</f>
        <v>0</v>
      </c>
      <c r="K227" s="53">
        <f>SUM('Week 1'!K227,'Week 2'!K227,'Week 3'!K227,'Week 4'!K227)</f>
        <v>0</v>
      </c>
      <c r="M227" s="4"/>
      <c r="N227" s="4"/>
      <c r="O227" s="4"/>
      <c r="P227" s="4"/>
      <c r="Q227" s="4"/>
      <c r="R227" s="5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5" x14ac:dyDescent="0.2">
      <c r="A228" s="40" t="s">
        <v>168</v>
      </c>
      <c r="B228" s="53">
        <f>SUM('Week 1'!B228,'Week 2'!B228,'Week 3'!B228,'Week 4'!B228)</f>
        <v>0</v>
      </c>
      <c r="C228" s="53">
        <f>SUM('Week 1'!C228,'Week 2'!C228,'Week 3'!C228,'Week 4'!C228)</f>
        <v>0</v>
      </c>
      <c r="D228" s="53">
        <f>SUM('Week 1'!D228,'Week 2'!D228,'Week 3'!D228,'Week 4'!D228)</f>
        <v>0</v>
      </c>
      <c r="E228" s="53">
        <f>SUM('Week 1'!E228,'Week 2'!E228,'Week 3'!E228,'Week 4'!E228)</f>
        <v>0</v>
      </c>
      <c r="F228" s="53">
        <f>SUM('Week 1'!F228,'Week 2'!F228,'Week 3'!F228,'Week 4'!F228)</f>
        <v>0</v>
      </c>
      <c r="G228" s="53">
        <f>SUM('Week 1'!G228,'Week 2'!G228,'Week 3'!G228,'Week 4'!G228)</f>
        <v>0</v>
      </c>
      <c r="H228" s="53">
        <f>SUM('Week 1'!H228,'Week 2'!H228,'Week 3'!H228,'Week 4'!H228)</f>
        <v>0</v>
      </c>
      <c r="I228" s="53">
        <f>SUM('Week 1'!I228,'Week 2'!I228,'Week 3'!I228,'Week 4'!I228)</f>
        <v>0</v>
      </c>
      <c r="J228" s="53">
        <f>SUM('Week 1'!J228,'Week 2'!J228,'Week 3'!J228,'Week 4'!J228)</f>
        <v>0</v>
      </c>
      <c r="K228" s="53">
        <f>SUM('Week 1'!K228,'Week 2'!K228,'Week 3'!K228,'Week 4'!K228)</f>
        <v>0</v>
      </c>
      <c r="M228" s="4"/>
      <c r="N228" s="4"/>
      <c r="O228" s="4"/>
      <c r="P228" s="4"/>
      <c r="Q228" s="4"/>
      <c r="R228" s="5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5" x14ac:dyDescent="0.2">
      <c r="A229" s="40" t="s">
        <v>169</v>
      </c>
      <c r="B229" s="53">
        <f>SUM('Week 1'!B229,'Week 2'!B229,'Week 3'!B229,'Week 4'!B229)</f>
        <v>106</v>
      </c>
      <c r="C229" s="53">
        <f>SUM('Week 1'!C229,'Week 2'!C229,'Week 3'!C229,'Week 4'!C229)</f>
        <v>3</v>
      </c>
      <c r="D229" s="53">
        <f>SUM('Week 1'!D229,'Week 2'!D229,'Week 3'!D229,'Week 4'!D229)</f>
        <v>5</v>
      </c>
      <c r="E229" s="53">
        <f>SUM('Week 1'!E229,'Week 2'!E229,'Week 3'!E229,'Week 4'!E229)</f>
        <v>0</v>
      </c>
      <c r="F229" s="53">
        <f>SUM('Week 1'!F229,'Week 2'!F229,'Week 3'!F229,'Week 4'!F229)</f>
        <v>3</v>
      </c>
      <c r="G229" s="53">
        <f>SUM('Week 1'!G229,'Week 2'!G229,'Week 3'!G229,'Week 4'!G229)</f>
        <v>26</v>
      </c>
      <c r="H229" s="53">
        <f>SUM('Week 1'!H229,'Week 2'!H229,'Week 3'!H229,'Week 4'!H229)</f>
        <v>1</v>
      </c>
      <c r="I229" s="53">
        <f>SUM('Week 1'!I229,'Week 2'!I229,'Week 3'!I229,'Week 4'!I229)</f>
        <v>15</v>
      </c>
      <c r="J229" s="53">
        <f>SUM('Week 1'!J229,'Week 2'!J229,'Week 3'!J229,'Week 4'!J229)</f>
        <v>1</v>
      </c>
      <c r="K229" s="53">
        <f>SUM('Week 1'!K229,'Week 2'!K229,'Week 3'!K229,'Week 4'!K229)</f>
        <v>0</v>
      </c>
      <c r="M229" s="4"/>
      <c r="N229" s="4"/>
      <c r="O229" s="4"/>
      <c r="P229" s="4"/>
      <c r="Q229" s="4"/>
      <c r="R229" s="5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5" x14ac:dyDescent="0.2">
      <c r="A230" s="40" t="s">
        <v>170</v>
      </c>
      <c r="B230" s="53">
        <f>SUM('Week 1'!B230,'Week 2'!B230,'Week 3'!B230,'Week 4'!B230)</f>
        <v>0</v>
      </c>
      <c r="C230" s="53">
        <f>SUM('Week 1'!C230,'Week 2'!C230,'Week 3'!C230,'Week 4'!C230)</f>
        <v>0</v>
      </c>
      <c r="D230" s="53">
        <f>SUM('Week 1'!D230,'Week 2'!D230,'Week 3'!D230,'Week 4'!D230)</f>
        <v>0</v>
      </c>
      <c r="E230" s="53">
        <f>SUM('Week 1'!E230,'Week 2'!E230,'Week 3'!E230,'Week 4'!E230)</f>
        <v>0</v>
      </c>
      <c r="F230" s="53">
        <f>SUM('Week 1'!F230,'Week 2'!F230,'Week 3'!F230,'Week 4'!F230)</f>
        <v>0</v>
      </c>
      <c r="G230" s="53">
        <f>SUM('Week 1'!G230,'Week 2'!G230,'Week 3'!G230,'Week 4'!G230)</f>
        <v>0</v>
      </c>
      <c r="H230" s="53">
        <f>SUM('Week 1'!H230,'Week 2'!H230,'Week 3'!H230,'Week 4'!H230)</f>
        <v>0</v>
      </c>
      <c r="I230" s="53">
        <f>SUM('Week 1'!I230,'Week 2'!I230,'Week 3'!I230,'Week 4'!I230)</f>
        <v>0</v>
      </c>
      <c r="J230" s="53">
        <f>SUM('Week 1'!J230,'Week 2'!J230,'Week 3'!J230,'Week 4'!J230)</f>
        <v>0</v>
      </c>
      <c r="K230" s="53">
        <f>SUM('Week 1'!K230,'Week 2'!K230,'Week 3'!K230,'Week 4'!K230)</f>
        <v>0</v>
      </c>
      <c r="M230" s="4"/>
      <c r="N230" s="4"/>
      <c r="O230" s="4"/>
      <c r="P230" s="4"/>
      <c r="Q230" s="4"/>
      <c r="R230" s="5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5" x14ac:dyDescent="0.2">
      <c r="A231" s="40" t="s">
        <v>171</v>
      </c>
      <c r="B231" s="53">
        <f>SUM('Week 1'!B231,'Week 2'!B231,'Week 3'!B231,'Week 4'!B231)</f>
        <v>0</v>
      </c>
      <c r="C231" s="53">
        <f>SUM('Week 1'!C231,'Week 2'!C231,'Week 3'!C231,'Week 4'!C231)</f>
        <v>0</v>
      </c>
      <c r="D231" s="53">
        <f>SUM('Week 1'!D231,'Week 2'!D231,'Week 3'!D231,'Week 4'!D231)</f>
        <v>0</v>
      </c>
      <c r="E231" s="53">
        <f>SUM('Week 1'!E231,'Week 2'!E231,'Week 3'!E231,'Week 4'!E231)</f>
        <v>0</v>
      </c>
      <c r="F231" s="53">
        <f>SUM('Week 1'!F231,'Week 2'!F231,'Week 3'!F231,'Week 4'!F231)</f>
        <v>0</v>
      </c>
      <c r="G231" s="53">
        <f>SUM('Week 1'!G231,'Week 2'!G231,'Week 3'!G231,'Week 4'!G231)</f>
        <v>0</v>
      </c>
      <c r="H231" s="53">
        <f>SUM('Week 1'!H231,'Week 2'!H231,'Week 3'!H231,'Week 4'!H231)</f>
        <v>0</v>
      </c>
      <c r="I231" s="53">
        <f>SUM('Week 1'!I231,'Week 2'!I231,'Week 3'!I231,'Week 4'!I231)</f>
        <v>0</v>
      </c>
      <c r="J231" s="53">
        <f>SUM('Week 1'!J231,'Week 2'!J231,'Week 3'!J231,'Week 4'!J231)</f>
        <v>0</v>
      </c>
      <c r="K231" s="53">
        <f>SUM('Week 1'!K231,'Week 2'!K231,'Week 3'!K231,'Week 4'!K231)</f>
        <v>0</v>
      </c>
      <c r="M231" s="4"/>
      <c r="N231" s="4"/>
      <c r="O231" s="4"/>
      <c r="P231" s="4"/>
      <c r="Q231" s="4"/>
      <c r="R231" s="5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5" x14ac:dyDescent="0.2">
      <c r="A232" s="40" t="s">
        <v>172</v>
      </c>
      <c r="B232" s="53">
        <f>SUM('Week 1'!B232,'Week 2'!B232,'Week 3'!B232,'Week 4'!B232)</f>
        <v>0</v>
      </c>
      <c r="C232" s="53">
        <f>SUM('Week 1'!C232,'Week 2'!C232,'Week 3'!C232,'Week 4'!C232)</f>
        <v>0</v>
      </c>
      <c r="D232" s="53">
        <f>SUM('Week 1'!D232,'Week 2'!D232,'Week 3'!D232,'Week 4'!D232)</f>
        <v>0</v>
      </c>
      <c r="E232" s="53">
        <f>SUM('Week 1'!E232,'Week 2'!E232,'Week 3'!E232,'Week 4'!E232)</f>
        <v>0</v>
      </c>
      <c r="F232" s="53">
        <f>SUM('Week 1'!F232,'Week 2'!F232,'Week 3'!F232,'Week 4'!F232)</f>
        <v>0</v>
      </c>
      <c r="G232" s="53">
        <f>SUM('Week 1'!G232,'Week 2'!G232,'Week 3'!G232,'Week 4'!G232)</f>
        <v>0</v>
      </c>
      <c r="H232" s="53">
        <f>SUM('Week 1'!H232,'Week 2'!H232,'Week 3'!H232,'Week 4'!H232)</f>
        <v>1</v>
      </c>
      <c r="I232" s="53">
        <f>SUM('Week 1'!I232,'Week 2'!I232,'Week 3'!I232,'Week 4'!I232)</f>
        <v>1</v>
      </c>
      <c r="J232" s="53">
        <f>SUM('Week 1'!J232,'Week 2'!J232,'Week 3'!J232,'Week 4'!J232)</f>
        <v>0</v>
      </c>
      <c r="K232" s="53">
        <f>SUM('Week 1'!K232,'Week 2'!K232,'Week 3'!K232,'Week 4'!K232)</f>
        <v>0</v>
      </c>
      <c r="M232" s="4"/>
      <c r="N232" s="4"/>
      <c r="O232" s="4"/>
      <c r="P232" s="4"/>
      <c r="Q232" s="4"/>
      <c r="R232" s="5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5" x14ac:dyDescent="0.2">
      <c r="A233" s="40" t="s">
        <v>173</v>
      </c>
      <c r="B233" s="53">
        <f>SUM('Week 1'!B233,'Week 2'!B233,'Week 3'!B233,'Week 4'!B233)</f>
        <v>3</v>
      </c>
      <c r="C233" s="53">
        <f>SUM('Week 1'!C233,'Week 2'!C233,'Week 3'!C233,'Week 4'!C233)</f>
        <v>0</v>
      </c>
      <c r="D233" s="53">
        <f>SUM('Week 1'!D233,'Week 2'!D233,'Week 3'!D233,'Week 4'!D233)</f>
        <v>0</v>
      </c>
      <c r="E233" s="53">
        <f>SUM('Week 1'!E233,'Week 2'!E233,'Week 3'!E233,'Week 4'!E233)</f>
        <v>0</v>
      </c>
      <c r="F233" s="53">
        <f>SUM('Week 1'!F233,'Week 2'!F233,'Week 3'!F233,'Week 4'!F233)</f>
        <v>0</v>
      </c>
      <c r="G233" s="53">
        <f>SUM('Week 1'!G233,'Week 2'!G233,'Week 3'!G233,'Week 4'!G233)</f>
        <v>0</v>
      </c>
      <c r="H233" s="53">
        <f>SUM('Week 1'!H233,'Week 2'!H233,'Week 3'!H233,'Week 4'!H233)</f>
        <v>0</v>
      </c>
      <c r="I233" s="53">
        <f>SUM('Week 1'!I233,'Week 2'!I233,'Week 3'!I233,'Week 4'!I233)</f>
        <v>0</v>
      </c>
      <c r="J233" s="53">
        <f>SUM('Week 1'!J233,'Week 2'!J233,'Week 3'!J233,'Week 4'!J233)</f>
        <v>0</v>
      </c>
      <c r="K233" s="53">
        <f>SUM('Week 1'!K233,'Week 2'!K233,'Week 3'!K233,'Week 4'!K233)</f>
        <v>0</v>
      </c>
      <c r="M233" s="4"/>
      <c r="N233" s="4"/>
      <c r="O233" s="4"/>
      <c r="P233" s="4"/>
      <c r="Q233" s="4"/>
      <c r="R233" s="5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5" x14ac:dyDescent="0.2">
      <c r="A234" s="40" t="s">
        <v>240</v>
      </c>
      <c r="B234" s="53">
        <f>SUM('Week 1'!B234,'Week 2'!B234,'Week 3'!B234,'Week 4'!B234)</f>
        <v>4</v>
      </c>
      <c r="C234" s="53">
        <f>SUM('Week 1'!C234,'Week 2'!C234,'Week 3'!C234,'Week 4'!C234)</f>
        <v>0</v>
      </c>
      <c r="D234" s="53">
        <f>SUM('Week 1'!D234,'Week 2'!D234,'Week 3'!D234,'Week 4'!D234)</f>
        <v>0</v>
      </c>
      <c r="E234" s="53">
        <f>SUM('Week 1'!E234,'Week 2'!E234,'Week 3'!E234,'Week 4'!E234)</f>
        <v>0</v>
      </c>
      <c r="F234" s="53">
        <f>SUM('Week 1'!F234,'Week 2'!F234,'Week 3'!F234,'Week 4'!F234)</f>
        <v>0</v>
      </c>
      <c r="G234" s="53">
        <f>SUM('Week 1'!G234,'Week 2'!G234,'Week 3'!G234,'Week 4'!G234)</f>
        <v>0</v>
      </c>
      <c r="H234" s="53">
        <f>SUM('Week 1'!H234,'Week 2'!H234,'Week 3'!H234,'Week 4'!H234)</f>
        <v>0</v>
      </c>
      <c r="I234" s="53">
        <f>SUM('Week 1'!I234,'Week 2'!I234,'Week 3'!I234,'Week 4'!I234)</f>
        <v>0</v>
      </c>
      <c r="J234" s="53">
        <f>SUM('Week 1'!J234,'Week 2'!J234,'Week 3'!J234,'Week 4'!J234)</f>
        <v>0</v>
      </c>
      <c r="K234" s="53">
        <f>SUM('Week 1'!K234,'Week 2'!K234,'Week 3'!K234,'Week 4'!K234)</f>
        <v>0</v>
      </c>
      <c r="M234" s="4"/>
      <c r="N234" s="4"/>
      <c r="O234" s="4"/>
      <c r="P234" s="4"/>
      <c r="Q234" s="4"/>
      <c r="R234" s="5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5" x14ac:dyDescent="0.2">
      <c r="A235" s="40" t="s">
        <v>410</v>
      </c>
      <c r="B235" s="53">
        <f>SUM('Week 1'!B235,'Week 2'!B235,'Week 3'!B235,'Week 4'!B235)</f>
        <v>23</v>
      </c>
      <c r="C235" s="53">
        <f>SUM('Week 1'!C235,'Week 2'!C235,'Week 3'!C235,'Week 4'!C235)</f>
        <v>2</v>
      </c>
      <c r="D235" s="53">
        <f>SUM('Week 1'!D235,'Week 2'!D235,'Week 3'!D235,'Week 4'!D235)</f>
        <v>8</v>
      </c>
      <c r="E235" s="53">
        <f>SUM('Week 1'!E235,'Week 2'!E235,'Week 3'!E235,'Week 4'!E235)</f>
        <v>0</v>
      </c>
      <c r="F235" s="53">
        <f>SUM('Week 1'!F235,'Week 2'!F235,'Week 3'!F235,'Week 4'!F235)</f>
        <v>0</v>
      </c>
      <c r="G235" s="53">
        <f>SUM('Week 1'!G235,'Week 2'!G235,'Week 3'!G235,'Week 4'!G235)</f>
        <v>9</v>
      </c>
      <c r="H235" s="53">
        <f>SUM('Week 1'!H235,'Week 2'!H235,'Week 3'!H235,'Week 4'!H235)</f>
        <v>1</v>
      </c>
      <c r="I235" s="53">
        <f>SUM('Week 1'!I235,'Week 2'!I235,'Week 3'!I235,'Week 4'!I235)</f>
        <v>4</v>
      </c>
      <c r="J235" s="53">
        <f>SUM('Week 1'!J235,'Week 2'!J235,'Week 3'!J235,'Week 4'!J235)</f>
        <v>0</v>
      </c>
      <c r="K235" s="53">
        <f>SUM('Week 1'!K235,'Week 2'!K235,'Week 3'!K235,'Week 4'!K235)</f>
        <v>0</v>
      </c>
      <c r="M235" s="4"/>
      <c r="N235" s="4"/>
      <c r="O235" s="4"/>
      <c r="P235" s="4"/>
      <c r="Q235" s="4"/>
      <c r="R235" s="5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5" x14ac:dyDescent="0.2">
      <c r="A236" s="40" t="s">
        <v>411</v>
      </c>
      <c r="B236" s="53">
        <f>SUM('Week 1'!B236,'Week 2'!B236,'Week 3'!B236,'Week 4'!B236)</f>
        <v>0</v>
      </c>
      <c r="C236" s="53">
        <f>SUM('Week 1'!C236,'Week 2'!C236,'Week 3'!C236,'Week 4'!C236)</f>
        <v>0</v>
      </c>
      <c r="D236" s="53">
        <f>SUM('Week 1'!D236,'Week 2'!D236,'Week 3'!D236,'Week 4'!D236)</f>
        <v>0</v>
      </c>
      <c r="E236" s="53">
        <f>SUM('Week 1'!E236,'Week 2'!E236,'Week 3'!E236,'Week 4'!E236)</f>
        <v>0</v>
      </c>
      <c r="F236" s="53">
        <f>SUM('Week 1'!F236,'Week 2'!F236,'Week 3'!F236,'Week 4'!F236)</f>
        <v>0</v>
      </c>
      <c r="G236" s="53">
        <f>SUM('Week 1'!G236,'Week 2'!G236,'Week 3'!G236,'Week 4'!G236)</f>
        <v>0</v>
      </c>
      <c r="H236" s="53">
        <f>SUM('Week 1'!H236,'Week 2'!H236,'Week 3'!H236,'Week 4'!H236)</f>
        <v>0</v>
      </c>
      <c r="I236" s="53">
        <f>SUM('Week 1'!I236,'Week 2'!I236,'Week 3'!I236,'Week 4'!I236)</f>
        <v>0</v>
      </c>
      <c r="J236" s="53">
        <f>SUM('Week 1'!J236,'Week 2'!J236,'Week 3'!J236,'Week 4'!J236)</f>
        <v>0</v>
      </c>
      <c r="K236" s="53">
        <f>SUM('Week 1'!K236,'Week 2'!K236,'Week 3'!K236,'Week 4'!K236)</f>
        <v>0</v>
      </c>
      <c r="M236" s="4"/>
      <c r="N236" s="4"/>
      <c r="O236" s="4"/>
      <c r="P236" s="4"/>
      <c r="Q236" s="4"/>
      <c r="R236" s="5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5" x14ac:dyDescent="0.2">
      <c r="A237" s="40" t="s">
        <v>412</v>
      </c>
      <c r="B237" s="53">
        <f>SUM('Week 1'!B237,'Week 2'!B237,'Week 3'!B237,'Week 4'!B237)</f>
        <v>12</v>
      </c>
      <c r="C237" s="53">
        <f>SUM('Week 1'!C237,'Week 2'!C237,'Week 3'!C237,'Week 4'!C237)</f>
        <v>0</v>
      </c>
      <c r="D237" s="53">
        <f>SUM('Week 1'!D237,'Week 2'!D237,'Week 3'!D237,'Week 4'!D237)</f>
        <v>2</v>
      </c>
      <c r="E237" s="53">
        <f>SUM('Week 1'!E237,'Week 2'!E237,'Week 3'!E237,'Week 4'!E237)</f>
        <v>0</v>
      </c>
      <c r="F237" s="53">
        <f>SUM('Week 1'!F237,'Week 2'!F237,'Week 3'!F237,'Week 4'!F237)</f>
        <v>0</v>
      </c>
      <c r="G237" s="53">
        <f>SUM('Week 1'!G237,'Week 2'!G237,'Week 3'!G237,'Week 4'!G237)</f>
        <v>6</v>
      </c>
      <c r="H237" s="53">
        <f>SUM('Week 1'!H237,'Week 2'!H237,'Week 3'!H237,'Week 4'!H237)</f>
        <v>0</v>
      </c>
      <c r="I237" s="53">
        <f>SUM('Week 1'!I237,'Week 2'!I237,'Week 3'!I237,'Week 4'!I237)</f>
        <v>1</v>
      </c>
      <c r="J237" s="53">
        <f>SUM('Week 1'!J237,'Week 2'!J237,'Week 3'!J237,'Week 4'!J237)</f>
        <v>0</v>
      </c>
      <c r="K237" s="53">
        <f>SUM('Week 1'!K237,'Week 2'!K237,'Week 3'!K237,'Week 4'!K237)</f>
        <v>0</v>
      </c>
      <c r="M237" s="4"/>
      <c r="N237" s="4"/>
      <c r="O237" s="4"/>
      <c r="P237" s="4"/>
      <c r="Q237" s="4"/>
      <c r="R237" s="5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5" x14ac:dyDescent="0.2">
      <c r="A238" s="40" t="s">
        <v>174</v>
      </c>
      <c r="B238" s="53">
        <f>SUM('Week 1'!B238,'Week 2'!B238,'Week 3'!B238,'Week 4'!B238)</f>
        <v>0</v>
      </c>
      <c r="C238" s="53">
        <f>SUM('Week 1'!C238,'Week 2'!C238,'Week 3'!C238,'Week 4'!C238)</f>
        <v>0</v>
      </c>
      <c r="D238" s="53">
        <f>SUM('Week 1'!D238,'Week 2'!D238,'Week 3'!D238,'Week 4'!D238)</f>
        <v>0</v>
      </c>
      <c r="E238" s="53">
        <f>SUM('Week 1'!E238,'Week 2'!E238,'Week 3'!E238,'Week 4'!E238)</f>
        <v>0</v>
      </c>
      <c r="F238" s="53">
        <f>SUM('Week 1'!F238,'Week 2'!F238,'Week 3'!F238,'Week 4'!F238)</f>
        <v>0</v>
      </c>
      <c r="G238" s="53">
        <f>SUM('Week 1'!G238,'Week 2'!G238,'Week 3'!G238,'Week 4'!G238)</f>
        <v>0</v>
      </c>
      <c r="H238" s="53">
        <f>SUM('Week 1'!H238,'Week 2'!H238,'Week 3'!H238,'Week 4'!H238)</f>
        <v>0</v>
      </c>
      <c r="I238" s="53">
        <f>SUM('Week 1'!I238,'Week 2'!I238,'Week 3'!I238,'Week 4'!I238)</f>
        <v>0</v>
      </c>
      <c r="J238" s="53">
        <f>SUM('Week 1'!J238,'Week 2'!J238,'Week 3'!J238,'Week 4'!J238)</f>
        <v>0</v>
      </c>
      <c r="K238" s="53">
        <f>SUM('Week 1'!K238,'Week 2'!K238,'Week 3'!K238,'Week 4'!K238)</f>
        <v>0</v>
      </c>
      <c r="M238" s="4"/>
      <c r="N238" s="4"/>
      <c r="O238" s="4"/>
      <c r="P238" s="4"/>
      <c r="Q238" s="4"/>
      <c r="R238" s="5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5" x14ac:dyDescent="0.2">
      <c r="A239" s="40" t="s">
        <v>175</v>
      </c>
      <c r="B239" s="53">
        <f>SUM('Week 1'!B239,'Week 2'!B239,'Week 3'!B239,'Week 4'!B239)</f>
        <v>0</v>
      </c>
      <c r="C239" s="53">
        <f>SUM('Week 1'!C239,'Week 2'!C239,'Week 3'!C239,'Week 4'!C239)</f>
        <v>0</v>
      </c>
      <c r="D239" s="53">
        <f>SUM('Week 1'!D239,'Week 2'!D239,'Week 3'!D239,'Week 4'!D239)</f>
        <v>0</v>
      </c>
      <c r="E239" s="53">
        <f>SUM('Week 1'!E239,'Week 2'!E239,'Week 3'!E239,'Week 4'!E239)</f>
        <v>0</v>
      </c>
      <c r="F239" s="53">
        <f>SUM('Week 1'!F239,'Week 2'!F239,'Week 3'!F239,'Week 4'!F239)</f>
        <v>0</v>
      </c>
      <c r="G239" s="53">
        <f>SUM('Week 1'!G239,'Week 2'!G239,'Week 3'!G239,'Week 4'!G239)</f>
        <v>0</v>
      </c>
      <c r="H239" s="53">
        <f>SUM('Week 1'!H239,'Week 2'!H239,'Week 3'!H239,'Week 4'!H239)</f>
        <v>0</v>
      </c>
      <c r="I239" s="53">
        <f>SUM('Week 1'!I239,'Week 2'!I239,'Week 3'!I239,'Week 4'!I239)</f>
        <v>0</v>
      </c>
      <c r="J239" s="53">
        <f>SUM('Week 1'!J239,'Week 2'!J239,'Week 3'!J239,'Week 4'!J239)</f>
        <v>0</v>
      </c>
      <c r="K239" s="53">
        <f>SUM('Week 1'!K239,'Week 2'!K239,'Week 3'!K239,'Week 4'!K239)</f>
        <v>0</v>
      </c>
      <c r="M239" s="4"/>
      <c r="N239" s="4"/>
      <c r="O239" s="4"/>
      <c r="P239" s="4"/>
      <c r="Q239" s="4"/>
      <c r="R239" s="5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5" x14ac:dyDescent="0.2">
      <c r="A240" s="40" t="s">
        <v>176</v>
      </c>
      <c r="B240" s="53">
        <f>SUM('Week 1'!B240,'Week 2'!B240,'Week 3'!B240,'Week 4'!B240)</f>
        <v>0</v>
      </c>
      <c r="C240" s="53">
        <f>SUM('Week 1'!C240,'Week 2'!C240,'Week 3'!C240,'Week 4'!C240)</f>
        <v>0</v>
      </c>
      <c r="D240" s="53">
        <f>SUM('Week 1'!D240,'Week 2'!D240,'Week 3'!D240,'Week 4'!D240)</f>
        <v>0</v>
      </c>
      <c r="E240" s="53">
        <f>SUM('Week 1'!E240,'Week 2'!E240,'Week 3'!E240,'Week 4'!E240)</f>
        <v>0</v>
      </c>
      <c r="F240" s="53">
        <f>SUM('Week 1'!F240,'Week 2'!F240,'Week 3'!F240,'Week 4'!F240)</f>
        <v>0</v>
      </c>
      <c r="G240" s="53">
        <f>SUM('Week 1'!G240,'Week 2'!G240,'Week 3'!G240,'Week 4'!G240)</f>
        <v>0</v>
      </c>
      <c r="H240" s="53">
        <f>SUM('Week 1'!H240,'Week 2'!H240,'Week 3'!H240,'Week 4'!H240)</f>
        <v>0</v>
      </c>
      <c r="I240" s="53">
        <f>SUM('Week 1'!I240,'Week 2'!I240,'Week 3'!I240,'Week 4'!I240)</f>
        <v>0</v>
      </c>
      <c r="J240" s="53">
        <f>SUM('Week 1'!J240,'Week 2'!J240,'Week 3'!J240,'Week 4'!J240)</f>
        <v>0</v>
      </c>
      <c r="K240" s="53">
        <f>SUM('Week 1'!K240,'Week 2'!K240,'Week 3'!K240,'Week 4'!K240)</f>
        <v>0</v>
      </c>
      <c r="M240" s="4"/>
      <c r="N240" s="4"/>
      <c r="O240" s="4"/>
      <c r="P240" s="4"/>
      <c r="Q240" s="4"/>
      <c r="R240" s="5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5" x14ac:dyDescent="0.2">
      <c r="A241" s="40" t="s">
        <v>177</v>
      </c>
      <c r="B241" s="53">
        <f>SUM('Week 1'!B241,'Week 2'!B241,'Week 3'!B241,'Week 4'!B241)</f>
        <v>0</v>
      </c>
      <c r="C241" s="53">
        <f>SUM('Week 1'!C241,'Week 2'!C241,'Week 3'!C241,'Week 4'!C241)</f>
        <v>0</v>
      </c>
      <c r="D241" s="53">
        <f>SUM('Week 1'!D241,'Week 2'!D241,'Week 3'!D241,'Week 4'!D241)</f>
        <v>0</v>
      </c>
      <c r="E241" s="53">
        <f>SUM('Week 1'!E241,'Week 2'!E241,'Week 3'!E241,'Week 4'!E241)</f>
        <v>0</v>
      </c>
      <c r="F241" s="53">
        <f>SUM('Week 1'!F241,'Week 2'!F241,'Week 3'!F241,'Week 4'!F241)</f>
        <v>0</v>
      </c>
      <c r="G241" s="53">
        <f>SUM('Week 1'!G241,'Week 2'!G241,'Week 3'!G241,'Week 4'!G241)</f>
        <v>0</v>
      </c>
      <c r="H241" s="53">
        <f>SUM('Week 1'!H241,'Week 2'!H241,'Week 3'!H241,'Week 4'!H241)</f>
        <v>0</v>
      </c>
      <c r="I241" s="53">
        <f>SUM('Week 1'!I241,'Week 2'!I241,'Week 3'!I241,'Week 4'!I241)</f>
        <v>0</v>
      </c>
      <c r="J241" s="53">
        <f>SUM('Week 1'!J241,'Week 2'!J241,'Week 3'!J241,'Week 4'!J241)</f>
        <v>0</v>
      </c>
      <c r="K241" s="53">
        <f>SUM('Week 1'!K241,'Week 2'!K241,'Week 3'!K241,'Week 4'!K241)</f>
        <v>0</v>
      </c>
      <c r="M241" s="4"/>
      <c r="N241" s="4"/>
      <c r="O241" s="4"/>
      <c r="P241" s="4"/>
      <c r="Q241" s="4"/>
      <c r="R241" s="5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5" x14ac:dyDescent="0.2">
      <c r="A242" s="40" t="s">
        <v>178</v>
      </c>
      <c r="B242" s="53">
        <f>SUM('Week 1'!B242,'Week 2'!B242,'Week 3'!B242,'Week 4'!B242)</f>
        <v>0</v>
      </c>
      <c r="C242" s="53">
        <f>SUM('Week 1'!C242,'Week 2'!C242,'Week 3'!C242,'Week 4'!C242)</f>
        <v>0</v>
      </c>
      <c r="D242" s="53">
        <f>SUM('Week 1'!D242,'Week 2'!D242,'Week 3'!D242,'Week 4'!D242)</f>
        <v>0</v>
      </c>
      <c r="E242" s="53">
        <f>SUM('Week 1'!E242,'Week 2'!E242,'Week 3'!E242,'Week 4'!E242)</f>
        <v>0</v>
      </c>
      <c r="F242" s="53">
        <f>SUM('Week 1'!F242,'Week 2'!F242,'Week 3'!F242,'Week 4'!F242)</f>
        <v>0</v>
      </c>
      <c r="G242" s="53">
        <f>SUM('Week 1'!G242,'Week 2'!G242,'Week 3'!G242,'Week 4'!G242)</f>
        <v>0</v>
      </c>
      <c r="H242" s="53">
        <f>SUM('Week 1'!H242,'Week 2'!H242,'Week 3'!H242,'Week 4'!H242)</f>
        <v>0</v>
      </c>
      <c r="I242" s="53">
        <f>SUM('Week 1'!I242,'Week 2'!I242,'Week 3'!I242,'Week 4'!I242)</f>
        <v>0</v>
      </c>
      <c r="J242" s="53">
        <f>SUM('Week 1'!J242,'Week 2'!J242,'Week 3'!J242,'Week 4'!J242)</f>
        <v>0</v>
      </c>
      <c r="K242" s="53">
        <f>SUM('Week 1'!K242,'Week 2'!K242,'Week 3'!K242,'Week 4'!K242)</f>
        <v>0</v>
      </c>
      <c r="M242" s="4"/>
      <c r="N242" s="4"/>
      <c r="O242" s="4"/>
      <c r="P242" s="4"/>
      <c r="Q242" s="4"/>
      <c r="R242" s="5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5" x14ac:dyDescent="0.2">
      <c r="A243" s="40" t="s">
        <v>179</v>
      </c>
      <c r="B243" s="53">
        <f>SUM('Week 1'!B243,'Week 2'!B243,'Week 3'!B243,'Week 4'!B243)</f>
        <v>1</v>
      </c>
      <c r="C243" s="53">
        <f>SUM('Week 1'!C243,'Week 2'!C243,'Week 3'!C243,'Week 4'!C243)</f>
        <v>0</v>
      </c>
      <c r="D243" s="53">
        <f>SUM('Week 1'!D243,'Week 2'!D243,'Week 3'!D243,'Week 4'!D243)</f>
        <v>0</v>
      </c>
      <c r="E243" s="53">
        <f>SUM('Week 1'!E243,'Week 2'!E243,'Week 3'!E243,'Week 4'!E243)</f>
        <v>0</v>
      </c>
      <c r="F243" s="53">
        <f>SUM('Week 1'!F243,'Week 2'!F243,'Week 3'!F243,'Week 4'!F243)</f>
        <v>0</v>
      </c>
      <c r="G243" s="53">
        <f>SUM('Week 1'!G243,'Week 2'!G243,'Week 3'!G243,'Week 4'!G243)</f>
        <v>0</v>
      </c>
      <c r="H243" s="53">
        <f>SUM('Week 1'!H243,'Week 2'!H243,'Week 3'!H243,'Week 4'!H243)</f>
        <v>0</v>
      </c>
      <c r="I243" s="53">
        <f>SUM('Week 1'!I243,'Week 2'!I243,'Week 3'!I243,'Week 4'!I243)</f>
        <v>0</v>
      </c>
      <c r="J243" s="53">
        <f>SUM('Week 1'!J243,'Week 2'!J243,'Week 3'!J243,'Week 4'!J243)</f>
        <v>0</v>
      </c>
      <c r="K243" s="53">
        <f>SUM('Week 1'!K243,'Week 2'!K243,'Week 3'!K243,'Week 4'!K243)</f>
        <v>0</v>
      </c>
      <c r="M243" s="4"/>
      <c r="N243" s="4"/>
      <c r="O243" s="4"/>
      <c r="P243" s="4"/>
      <c r="Q243" s="4"/>
      <c r="R243" s="5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5" x14ac:dyDescent="0.2">
      <c r="A244" s="40" t="s">
        <v>180</v>
      </c>
      <c r="B244" s="53">
        <f>SUM('Week 1'!B244,'Week 2'!B244,'Week 3'!B244,'Week 4'!B244)</f>
        <v>2</v>
      </c>
      <c r="C244" s="53">
        <f>SUM('Week 1'!C244,'Week 2'!C244,'Week 3'!C244,'Week 4'!C244)</f>
        <v>0</v>
      </c>
      <c r="D244" s="53">
        <f>SUM('Week 1'!D244,'Week 2'!D244,'Week 3'!D244,'Week 4'!D244)</f>
        <v>2</v>
      </c>
      <c r="E244" s="53">
        <f>SUM('Week 1'!E244,'Week 2'!E244,'Week 3'!E244,'Week 4'!E244)</f>
        <v>0</v>
      </c>
      <c r="F244" s="53">
        <f>SUM('Week 1'!F244,'Week 2'!F244,'Week 3'!F244,'Week 4'!F244)</f>
        <v>0</v>
      </c>
      <c r="G244" s="53">
        <f>SUM('Week 1'!G244,'Week 2'!G244,'Week 3'!G244,'Week 4'!G244)</f>
        <v>0</v>
      </c>
      <c r="H244" s="53">
        <f>SUM('Week 1'!H244,'Week 2'!H244,'Week 3'!H244,'Week 4'!H244)</f>
        <v>0</v>
      </c>
      <c r="I244" s="53">
        <f>SUM('Week 1'!I244,'Week 2'!I244,'Week 3'!I244,'Week 4'!I244)</f>
        <v>10</v>
      </c>
      <c r="J244" s="53">
        <f>SUM('Week 1'!J244,'Week 2'!J244,'Week 3'!J244,'Week 4'!J244)</f>
        <v>0</v>
      </c>
      <c r="K244" s="53">
        <f>SUM('Week 1'!K244,'Week 2'!K244,'Week 3'!K244,'Week 4'!K244)</f>
        <v>0</v>
      </c>
      <c r="M244" s="4"/>
      <c r="N244" s="4"/>
      <c r="O244" s="4"/>
      <c r="P244" s="4"/>
      <c r="Q244" s="4"/>
      <c r="R244" s="5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5" x14ac:dyDescent="0.2">
      <c r="A245" s="40" t="s">
        <v>181</v>
      </c>
      <c r="B245" s="53">
        <f>SUM('Week 1'!B245,'Week 2'!B245,'Week 3'!B245,'Week 4'!B245)</f>
        <v>35</v>
      </c>
      <c r="C245" s="53">
        <f>SUM('Week 1'!C245,'Week 2'!C245,'Week 3'!C245,'Week 4'!C245)</f>
        <v>0</v>
      </c>
      <c r="D245" s="53">
        <f>SUM('Week 1'!D245,'Week 2'!D245,'Week 3'!D245,'Week 4'!D245)</f>
        <v>21</v>
      </c>
      <c r="E245" s="53">
        <f>SUM('Week 1'!E245,'Week 2'!E245,'Week 3'!E245,'Week 4'!E245)</f>
        <v>0</v>
      </c>
      <c r="F245" s="53">
        <f>SUM('Week 1'!F245,'Week 2'!F245,'Week 3'!F245,'Week 4'!F245)</f>
        <v>3</v>
      </c>
      <c r="G245" s="53">
        <f>SUM('Week 1'!G245,'Week 2'!G245,'Week 3'!G245,'Week 4'!G245)</f>
        <v>15</v>
      </c>
      <c r="H245" s="53">
        <f>SUM('Week 1'!H245,'Week 2'!H245,'Week 3'!H245,'Week 4'!H245)</f>
        <v>3</v>
      </c>
      <c r="I245" s="53">
        <f>SUM('Week 1'!I245,'Week 2'!I245,'Week 3'!I245,'Week 4'!I245)</f>
        <v>18</v>
      </c>
      <c r="J245" s="53">
        <f>SUM('Week 1'!J245,'Week 2'!J245,'Week 3'!J245,'Week 4'!J245)</f>
        <v>0</v>
      </c>
      <c r="K245" s="53">
        <f>SUM('Week 1'!K245,'Week 2'!K245,'Week 3'!K245,'Week 4'!K245)</f>
        <v>0</v>
      </c>
      <c r="M245" s="4"/>
      <c r="N245" s="4"/>
      <c r="O245" s="4"/>
      <c r="P245" s="4"/>
      <c r="Q245" s="4"/>
      <c r="R245" s="5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5" x14ac:dyDescent="0.2">
      <c r="A246" s="40" t="s">
        <v>182</v>
      </c>
      <c r="B246" s="53">
        <f>SUM('Week 1'!B246,'Week 2'!B246,'Week 3'!B246,'Week 4'!B246)</f>
        <v>6</v>
      </c>
      <c r="C246" s="53">
        <f>SUM('Week 1'!C246,'Week 2'!C246,'Week 3'!C246,'Week 4'!C246)</f>
        <v>0</v>
      </c>
      <c r="D246" s="53">
        <f>SUM('Week 1'!D246,'Week 2'!D246,'Week 3'!D246,'Week 4'!D246)</f>
        <v>0</v>
      </c>
      <c r="E246" s="53">
        <f>SUM('Week 1'!E246,'Week 2'!E246,'Week 3'!E246,'Week 4'!E246)</f>
        <v>0</v>
      </c>
      <c r="F246" s="53">
        <f>SUM('Week 1'!F246,'Week 2'!F246,'Week 3'!F246,'Week 4'!F246)</f>
        <v>0</v>
      </c>
      <c r="G246" s="53">
        <f>SUM('Week 1'!G246,'Week 2'!G246,'Week 3'!G246,'Week 4'!G246)</f>
        <v>0</v>
      </c>
      <c r="H246" s="53">
        <f>SUM('Week 1'!H246,'Week 2'!H246,'Week 3'!H246,'Week 4'!H246)</f>
        <v>0</v>
      </c>
      <c r="I246" s="53">
        <f>SUM('Week 1'!I246,'Week 2'!I246,'Week 3'!I246,'Week 4'!I246)</f>
        <v>0</v>
      </c>
      <c r="J246" s="53">
        <f>SUM('Week 1'!J246,'Week 2'!J246,'Week 3'!J246,'Week 4'!J246)</f>
        <v>0</v>
      </c>
      <c r="K246" s="53">
        <f>SUM('Week 1'!K246,'Week 2'!K246,'Week 3'!K246,'Week 4'!K246)</f>
        <v>0</v>
      </c>
      <c r="M246" s="4"/>
      <c r="N246" s="4"/>
      <c r="O246" s="4"/>
      <c r="P246" s="4"/>
      <c r="Q246" s="4"/>
      <c r="R246" s="5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5" x14ac:dyDescent="0.2">
      <c r="A247" s="40" t="s">
        <v>183</v>
      </c>
      <c r="B247" s="53">
        <f>SUM('Week 1'!B247,'Week 2'!B247,'Week 3'!B247,'Week 4'!B247)</f>
        <v>5</v>
      </c>
      <c r="C247" s="53">
        <f>SUM('Week 1'!C247,'Week 2'!C247,'Week 3'!C247,'Week 4'!C247)</f>
        <v>0</v>
      </c>
      <c r="D247" s="53">
        <f>SUM('Week 1'!D247,'Week 2'!D247,'Week 3'!D247,'Week 4'!D247)</f>
        <v>1</v>
      </c>
      <c r="E247" s="53">
        <f>SUM('Week 1'!E247,'Week 2'!E247,'Week 3'!E247,'Week 4'!E247)</f>
        <v>0</v>
      </c>
      <c r="F247" s="53">
        <f>SUM('Week 1'!F247,'Week 2'!F247,'Week 3'!F247,'Week 4'!F247)</f>
        <v>0</v>
      </c>
      <c r="G247" s="53">
        <f>SUM('Week 1'!G247,'Week 2'!G247,'Week 3'!G247,'Week 4'!G247)</f>
        <v>0</v>
      </c>
      <c r="H247" s="53">
        <f>SUM('Week 1'!H247,'Week 2'!H247,'Week 3'!H247,'Week 4'!H247)</f>
        <v>0</v>
      </c>
      <c r="I247" s="53">
        <f>SUM('Week 1'!I247,'Week 2'!I247,'Week 3'!I247,'Week 4'!I247)</f>
        <v>4</v>
      </c>
      <c r="J247" s="53">
        <f>SUM('Week 1'!J247,'Week 2'!J247,'Week 3'!J247,'Week 4'!J247)</f>
        <v>0</v>
      </c>
      <c r="K247" s="53">
        <f>SUM('Week 1'!K247,'Week 2'!K247,'Week 3'!K247,'Week 4'!K247)</f>
        <v>0</v>
      </c>
      <c r="M247" s="4"/>
      <c r="N247" s="4"/>
      <c r="O247" s="4"/>
      <c r="P247" s="4"/>
      <c r="Q247" s="4"/>
      <c r="R247" s="5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5" x14ac:dyDescent="0.2">
      <c r="A248" s="40" t="s">
        <v>184</v>
      </c>
      <c r="B248" s="53">
        <f>SUM('Week 1'!B248,'Week 2'!B248,'Week 3'!B248,'Week 4'!B248)</f>
        <v>61</v>
      </c>
      <c r="C248" s="53">
        <f>SUM('Week 1'!C248,'Week 2'!C248,'Week 3'!C248,'Week 4'!C248)</f>
        <v>4</v>
      </c>
      <c r="D248" s="53">
        <f>SUM('Week 1'!D248,'Week 2'!D248,'Week 3'!D248,'Week 4'!D248)</f>
        <v>62</v>
      </c>
      <c r="E248" s="53">
        <f>SUM('Week 1'!E248,'Week 2'!E248,'Week 3'!E248,'Week 4'!E248)</f>
        <v>0</v>
      </c>
      <c r="F248" s="53">
        <f>SUM('Week 1'!F248,'Week 2'!F248,'Week 3'!F248,'Week 4'!F248)</f>
        <v>2</v>
      </c>
      <c r="G248" s="53">
        <f>SUM('Week 1'!G248,'Week 2'!G248,'Week 3'!G248,'Week 4'!G248)</f>
        <v>49</v>
      </c>
      <c r="H248" s="53">
        <f>SUM('Week 1'!H248,'Week 2'!H248,'Week 3'!H248,'Week 4'!H248)</f>
        <v>0</v>
      </c>
      <c r="I248" s="53">
        <f>SUM('Week 1'!I248,'Week 2'!I248,'Week 3'!I248,'Week 4'!I248)</f>
        <v>37</v>
      </c>
      <c r="J248" s="53">
        <f>SUM('Week 1'!J248,'Week 2'!J248,'Week 3'!J248,'Week 4'!J248)</f>
        <v>3</v>
      </c>
      <c r="K248" s="53">
        <f>SUM('Week 1'!K248,'Week 2'!K248,'Week 3'!K248,'Week 4'!K248)</f>
        <v>0</v>
      </c>
      <c r="M248" s="4"/>
      <c r="N248" s="4"/>
      <c r="O248" s="4"/>
      <c r="P248" s="4"/>
      <c r="Q248" s="4"/>
      <c r="R248" s="5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5" x14ac:dyDescent="0.2">
      <c r="A249" s="40" t="s">
        <v>185</v>
      </c>
      <c r="B249" s="53">
        <f>SUM('Week 1'!B249,'Week 2'!B249,'Week 3'!B249,'Week 4'!B249)</f>
        <v>0</v>
      </c>
      <c r="C249" s="53">
        <f>SUM('Week 1'!C249,'Week 2'!C249,'Week 3'!C249,'Week 4'!C249)</f>
        <v>0</v>
      </c>
      <c r="D249" s="53">
        <f>SUM('Week 1'!D249,'Week 2'!D249,'Week 3'!D249,'Week 4'!D249)</f>
        <v>0</v>
      </c>
      <c r="E249" s="53">
        <f>SUM('Week 1'!E249,'Week 2'!E249,'Week 3'!E249,'Week 4'!E249)</f>
        <v>0</v>
      </c>
      <c r="F249" s="53">
        <f>SUM('Week 1'!F249,'Week 2'!F249,'Week 3'!F249,'Week 4'!F249)</f>
        <v>0</v>
      </c>
      <c r="G249" s="53">
        <f>SUM('Week 1'!G249,'Week 2'!G249,'Week 3'!G249,'Week 4'!G249)</f>
        <v>0</v>
      </c>
      <c r="H249" s="53">
        <f>SUM('Week 1'!H249,'Week 2'!H249,'Week 3'!H249,'Week 4'!H249)</f>
        <v>0</v>
      </c>
      <c r="I249" s="53">
        <f>SUM('Week 1'!I249,'Week 2'!I249,'Week 3'!I249,'Week 4'!I249)</f>
        <v>0</v>
      </c>
      <c r="J249" s="53">
        <f>SUM('Week 1'!J249,'Week 2'!J249,'Week 3'!J249,'Week 4'!J249)</f>
        <v>0</v>
      </c>
      <c r="K249" s="53">
        <f>SUM('Week 1'!K249,'Week 2'!K249,'Week 3'!K249,'Week 4'!K249)</f>
        <v>0</v>
      </c>
      <c r="M249" s="4"/>
      <c r="N249" s="4"/>
      <c r="O249" s="4"/>
      <c r="P249" s="4"/>
      <c r="Q249" s="4"/>
      <c r="R249" s="5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5" x14ac:dyDescent="0.2">
      <c r="A250" s="40" t="s">
        <v>186</v>
      </c>
      <c r="B250" s="53">
        <f>SUM('Week 1'!B250,'Week 2'!B250,'Week 3'!B250,'Week 4'!B250)</f>
        <v>4</v>
      </c>
      <c r="C250" s="53">
        <f>SUM('Week 1'!C250,'Week 2'!C250,'Week 3'!C250,'Week 4'!C250)</f>
        <v>1</v>
      </c>
      <c r="D250" s="53">
        <f>SUM('Week 1'!D250,'Week 2'!D250,'Week 3'!D250,'Week 4'!D250)</f>
        <v>1</v>
      </c>
      <c r="E250" s="53">
        <f>SUM('Week 1'!E250,'Week 2'!E250,'Week 3'!E250,'Week 4'!E250)</f>
        <v>0</v>
      </c>
      <c r="F250" s="53">
        <f>SUM('Week 1'!F250,'Week 2'!F250,'Week 3'!F250,'Week 4'!F250)</f>
        <v>0</v>
      </c>
      <c r="G250" s="53">
        <f>SUM('Week 1'!G250,'Week 2'!G250,'Week 3'!G250,'Week 4'!G250)</f>
        <v>3</v>
      </c>
      <c r="H250" s="53">
        <f>SUM('Week 1'!H250,'Week 2'!H250,'Week 3'!H250,'Week 4'!H250)</f>
        <v>0</v>
      </c>
      <c r="I250" s="53">
        <f>SUM('Week 1'!I250,'Week 2'!I250,'Week 3'!I250,'Week 4'!I250)</f>
        <v>1</v>
      </c>
      <c r="J250" s="53">
        <f>SUM('Week 1'!J250,'Week 2'!J250,'Week 3'!J250,'Week 4'!J250)</f>
        <v>0</v>
      </c>
      <c r="K250" s="53">
        <f>SUM('Week 1'!K250,'Week 2'!K250,'Week 3'!K250,'Week 4'!K250)</f>
        <v>0</v>
      </c>
      <c r="M250" s="4"/>
      <c r="N250" s="4"/>
      <c r="O250" s="4"/>
      <c r="P250" s="4"/>
      <c r="Q250" s="4"/>
      <c r="R250" s="5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5" x14ac:dyDescent="0.2">
      <c r="A251" s="40" t="s">
        <v>187</v>
      </c>
      <c r="B251" s="53">
        <f>SUM('Week 1'!B251,'Week 2'!B251,'Week 3'!B251,'Week 4'!B251)</f>
        <v>0</v>
      </c>
      <c r="C251" s="53">
        <f>SUM('Week 1'!C251,'Week 2'!C251,'Week 3'!C251,'Week 4'!C251)</f>
        <v>0</v>
      </c>
      <c r="D251" s="53">
        <f>SUM('Week 1'!D251,'Week 2'!D251,'Week 3'!D251,'Week 4'!D251)</f>
        <v>0</v>
      </c>
      <c r="E251" s="53">
        <f>SUM('Week 1'!E251,'Week 2'!E251,'Week 3'!E251,'Week 4'!E251)</f>
        <v>0</v>
      </c>
      <c r="F251" s="53">
        <f>SUM('Week 1'!F251,'Week 2'!F251,'Week 3'!F251,'Week 4'!F251)</f>
        <v>0</v>
      </c>
      <c r="G251" s="53">
        <f>SUM('Week 1'!G251,'Week 2'!G251,'Week 3'!G251,'Week 4'!G251)</f>
        <v>0</v>
      </c>
      <c r="H251" s="53">
        <f>SUM('Week 1'!H251,'Week 2'!H251,'Week 3'!H251,'Week 4'!H251)</f>
        <v>0</v>
      </c>
      <c r="I251" s="53">
        <f>SUM('Week 1'!I251,'Week 2'!I251,'Week 3'!I251,'Week 4'!I251)</f>
        <v>0</v>
      </c>
      <c r="J251" s="53">
        <f>SUM('Week 1'!J251,'Week 2'!J251,'Week 3'!J251,'Week 4'!J251)</f>
        <v>0</v>
      </c>
      <c r="K251" s="53">
        <f>SUM('Week 1'!K251,'Week 2'!K251,'Week 3'!K251,'Week 4'!K251)</f>
        <v>0</v>
      </c>
      <c r="M251" s="4"/>
      <c r="N251" s="4"/>
      <c r="O251" s="4"/>
      <c r="P251" s="4"/>
      <c r="Q251" s="4"/>
      <c r="R251" s="5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ht="15" x14ac:dyDescent="0.2">
      <c r="A252" s="40" t="s">
        <v>188</v>
      </c>
      <c r="B252" s="53">
        <f>SUM('Week 1'!B252,'Week 2'!B252,'Week 3'!B252,'Week 4'!B252)</f>
        <v>10</v>
      </c>
      <c r="C252" s="53">
        <f>SUM('Week 1'!C252,'Week 2'!C252,'Week 3'!C252,'Week 4'!C252)</f>
        <v>0</v>
      </c>
      <c r="D252" s="53">
        <f>SUM('Week 1'!D252,'Week 2'!D252,'Week 3'!D252,'Week 4'!D252)</f>
        <v>1</v>
      </c>
      <c r="E252" s="53">
        <f>SUM('Week 1'!E252,'Week 2'!E252,'Week 3'!E252,'Week 4'!E252)</f>
        <v>0</v>
      </c>
      <c r="F252" s="53">
        <f>SUM('Week 1'!F252,'Week 2'!F252,'Week 3'!F252,'Week 4'!F252)</f>
        <v>0</v>
      </c>
      <c r="G252" s="53">
        <f>SUM('Week 1'!G252,'Week 2'!G252,'Week 3'!G252,'Week 4'!G252)</f>
        <v>4</v>
      </c>
      <c r="H252" s="53">
        <f>SUM('Week 1'!H252,'Week 2'!H252,'Week 3'!H252,'Week 4'!H252)</f>
        <v>0</v>
      </c>
      <c r="I252" s="53">
        <f>SUM('Week 1'!I252,'Week 2'!I252,'Week 3'!I252,'Week 4'!I252)</f>
        <v>12</v>
      </c>
      <c r="J252" s="53">
        <f>SUM('Week 1'!J252,'Week 2'!J252,'Week 3'!J252,'Week 4'!J252)</f>
        <v>3</v>
      </c>
      <c r="K252" s="53">
        <f>SUM('Week 1'!K252,'Week 2'!K252,'Week 3'!K252,'Week 4'!K252)</f>
        <v>0</v>
      </c>
      <c r="M252" s="4"/>
      <c r="N252" s="4"/>
      <c r="O252" s="4"/>
      <c r="P252" s="4"/>
      <c r="Q252" s="4"/>
      <c r="R252" s="5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ht="15" x14ac:dyDescent="0.2">
      <c r="A253" s="40" t="s">
        <v>189</v>
      </c>
      <c r="B253" s="53">
        <f>SUM('Week 1'!B253,'Week 2'!B253,'Week 3'!B253,'Week 4'!B253)</f>
        <v>0</v>
      </c>
      <c r="C253" s="53">
        <f>SUM('Week 1'!C253,'Week 2'!C253,'Week 3'!C253,'Week 4'!C253)</f>
        <v>0</v>
      </c>
      <c r="D253" s="53">
        <f>SUM('Week 1'!D253,'Week 2'!D253,'Week 3'!D253,'Week 4'!D253)</f>
        <v>0</v>
      </c>
      <c r="E253" s="53">
        <f>SUM('Week 1'!E253,'Week 2'!E253,'Week 3'!E253,'Week 4'!E253)</f>
        <v>0</v>
      </c>
      <c r="F253" s="53">
        <f>SUM('Week 1'!F253,'Week 2'!F253,'Week 3'!F253,'Week 4'!F253)</f>
        <v>0</v>
      </c>
      <c r="G253" s="53">
        <f>SUM('Week 1'!G253,'Week 2'!G253,'Week 3'!G253,'Week 4'!G253)</f>
        <v>0</v>
      </c>
      <c r="H253" s="53">
        <f>SUM('Week 1'!H253,'Week 2'!H253,'Week 3'!H253,'Week 4'!H253)</f>
        <v>0</v>
      </c>
      <c r="I253" s="53">
        <f>SUM('Week 1'!I253,'Week 2'!I253,'Week 3'!I253,'Week 4'!I253)</f>
        <v>0</v>
      </c>
      <c r="J253" s="53">
        <f>SUM('Week 1'!J253,'Week 2'!J253,'Week 3'!J253,'Week 4'!J253)</f>
        <v>0</v>
      </c>
      <c r="K253" s="53">
        <f>SUM('Week 1'!K253,'Week 2'!K253,'Week 3'!K253,'Week 4'!K253)</f>
        <v>0</v>
      </c>
      <c r="M253" s="4"/>
      <c r="N253" s="4"/>
      <c r="O253" s="4"/>
      <c r="P253" s="4"/>
      <c r="Q253" s="4"/>
      <c r="R253" s="5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5" x14ac:dyDescent="0.2">
      <c r="A254" s="40" t="s">
        <v>190</v>
      </c>
      <c r="B254" s="53">
        <f>SUM('Week 1'!B254,'Week 2'!B254,'Week 3'!B254,'Week 4'!B254)</f>
        <v>0</v>
      </c>
      <c r="C254" s="53">
        <f>SUM('Week 1'!C254,'Week 2'!C254,'Week 3'!C254,'Week 4'!C254)</f>
        <v>0</v>
      </c>
      <c r="D254" s="53">
        <f>SUM('Week 1'!D254,'Week 2'!D254,'Week 3'!D254,'Week 4'!D254)</f>
        <v>0</v>
      </c>
      <c r="E254" s="53">
        <f>SUM('Week 1'!E254,'Week 2'!E254,'Week 3'!E254,'Week 4'!E254)</f>
        <v>0</v>
      </c>
      <c r="F254" s="53">
        <f>SUM('Week 1'!F254,'Week 2'!F254,'Week 3'!F254,'Week 4'!F254)</f>
        <v>0</v>
      </c>
      <c r="G254" s="53">
        <f>SUM('Week 1'!G254,'Week 2'!G254,'Week 3'!G254,'Week 4'!G254)</f>
        <v>0</v>
      </c>
      <c r="H254" s="53">
        <f>SUM('Week 1'!H254,'Week 2'!H254,'Week 3'!H254,'Week 4'!H254)</f>
        <v>0</v>
      </c>
      <c r="I254" s="53">
        <f>SUM('Week 1'!I254,'Week 2'!I254,'Week 3'!I254,'Week 4'!I254)</f>
        <v>0</v>
      </c>
      <c r="J254" s="53">
        <f>SUM('Week 1'!J254,'Week 2'!J254,'Week 3'!J254,'Week 4'!J254)</f>
        <v>0</v>
      </c>
      <c r="K254" s="53">
        <f>SUM('Week 1'!K254,'Week 2'!K254,'Week 3'!K254,'Week 4'!K254)</f>
        <v>0</v>
      </c>
      <c r="M254" s="4"/>
      <c r="N254" s="4"/>
      <c r="O254" s="4"/>
      <c r="P254" s="4"/>
      <c r="Q254" s="4"/>
      <c r="R254" s="5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5" x14ac:dyDescent="0.2">
      <c r="A255" s="40" t="s">
        <v>191</v>
      </c>
      <c r="B255" s="53">
        <f>SUM('Week 1'!B255,'Week 2'!B255,'Week 3'!B255,'Week 4'!B255)</f>
        <v>1</v>
      </c>
      <c r="C255" s="53">
        <f>SUM('Week 1'!C255,'Week 2'!C255,'Week 3'!C255,'Week 4'!C255)</f>
        <v>0</v>
      </c>
      <c r="D255" s="53">
        <f>SUM('Week 1'!D255,'Week 2'!D255,'Week 3'!D255,'Week 4'!D255)</f>
        <v>2</v>
      </c>
      <c r="E255" s="53">
        <f>SUM('Week 1'!E255,'Week 2'!E255,'Week 3'!E255,'Week 4'!E255)</f>
        <v>0</v>
      </c>
      <c r="F255" s="53">
        <f>SUM('Week 1'!F255,'Week 2'!F255,'Week 3'!F255,'Week 4'!F255)</f>
        <v>0</v>
      </c>
      <c r="G255" s="53">
        <f>SUM('Week 1'!G255,'Week 2'!G255,'Week 3'!G255,'Week 4'!G255)</f>
        <v>1</v>
      </c>
      <c r="H255" s="53">
        <f>SUM('Week 1'!H255,'Week 2'!H255,'Week 3'!H255,'Week 4'!H255)</f>
        <v>0</v>
      </c>
      <c r="I255" s="53">
        <f>SUM('Week 1'!I255,'Week 2'!I255,'Week 3'!I255,'Week 4'!I255)</f>
        <v>0</v>
      </c>
      <c r="J255" s="53">
        <f>SUM('Week 1'!J255,'Week 2'!J255,'Week 3'!J255,'Week 4'!J255)</f>
        <v>0</v>
      </c>
      <c r="K255" s="53">
        <f>SUM('Week 1'!K255,'Week 2'!K255,'Week 3'!K255,'Week 4'!K255)</f>
        <v>0</v>
      </c>
      <c r="M255" s="4"/>
      <c r="N255" s="4"/>
      <c r="O255" s="4"/>
      <c r="P255" s="4"/>
      <c r="Q255" s="4"/>
      <c r="R255" s="5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5" x14ac:dyDescent="0.2">
      <c r="A256" s="40" t="s">
        <v>192</v>
      </c>
      <c r="B256" s="53">
        <f>SUM('Week 1'!B256,'Week 2'!B256,'Week 3'!B256,'Week 4'!B256)</f>
        <v>4</v>
      </c>
      <c r="C256" s="53">
        <f>SUM('Week 1'!C256,'Week 2'!C256,'Week 3'!C256,'Week 4'!C256)</f>
        <v>0</v>
      </c>
      <c r="D256" s="53">
        <f>SUM('Week 1'!D256,'Week 2'!D256,'Week 3'!D256,'Week 4'!D256)</f>
        <v>0</v>
      </c>
      <c r="E256" s="53">
        <f>SUM('Week 1'!E256,'Week 2'!E256,'Week 3'!E256,'Week 4'!E256)</f>
        <v>0</v>
      </c>
      <c r="F256" s="53">
        <f>SUM('Week 1'!F256,'Week 2'!F256,'Week 3'!F256,'Week 4'!F256)</f>
        <v>0</v>
      </c>
      <c r="G256" s="53">
        <f>SUM('Week 1'!G256,'Week 2'!G256,'Week 3'!G256,'Week 4'!G256)</f>
        <v>0</v>
      </c>
      <c r="H256" s="53">
        <f>SUM('Week 1'!H256,'Week 2'!H256,'Week 3'!H256,'Week 4'!H256)</f>
        <v>1</v>
      </c>
      <c r="I256" s="53">
        <f>SUM('Week 1'!I256,'Week 2'!I256,'Week 3'!I256,'Week 4'!I256)</f>
        <v>12</v>
      </c>
      <c r="J256" s="53">
        <f>SUM('Week 1'!J256,'Week 2'!J256,'Week 3'!J256,'Week 4'!J256)</f>
        <v>0</v>
      </c>
      <c r="K256" s="53">
        <f>SUM('Week 1'!K256,'Week 2'!K256,'Week 3'!K256,'Week 4'!K256)</f>
        <v>0</v>
      </c>
      <c r="M256" s="4"/>
      <c r="N256" s="4"/>
      <c r="O256" s="4"/>
      <c r="P256" s="4"/>
      <c r="Q256" s="4"/>
      <c r="R256" s="5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5" x14ac:dyDescent="0.2">
      <c r="A257" s="40" t="s">
        <v>193</v>
      </c>
      <c r="B257" s="53">
        <f>SUM('Week 1'!B257,'Week 2'!B257,'Week 3'!B257,'Week 4'!B257)</f>
        <v>1</v>
      </c>
      <c r="C257" s="53">
        <f>SUM('Week 1'!C257,'Week 2'!C257,'Week 3'!C257,'Week 4'!C257)</f>
        <v>0</v>
      </c>
      <c r="D257" s="53">
        <f>SUM('Week 1'!D257,'Week 2'!D257,'Week 3'!D257,'Week 4'!D257)</f>
        <v>0</v>
      </c>
      <c r="E257" s="53">
        <f>SUM('Week 1'!E257,'Week 2'!E257,'Week 3'!E257,'Week 4'!E257)</f>
        <v>0</v>
      </c>
      <c r="F257" s="53">
        <f>SUM('Week 1'!F257,'Week 2'!F257,'Week 3'!F257,'Week 4'!F257)</f>
        <v>0</v>
      </c>
      <c r="G257" s="53">
        <f>SUM('Week 1'!G257,'Week 2'!G257,'Week 3'!G257,'Week 4'!G257)</f>
        <v>0</v>
      </c>
      <c r="H257" s="53">
        <f>SUM('Week 1'!H257,'Week 2'!H257,'Week 3'!H257,'Week 4'!H257)</f>
        <v>0</v>
      </c>
      <c r="I257" s="53">
        <f>SUM('Week 1'!I257,'Week 2'!I257,'Week 3'!I257,'Week 4'!I257)</f>
        <v>0</v>
      </c>
      <c r="J257" s="53">
        <f>SUM('Week 1'!J257,'Week 2'!J257,'Week 3'!J257,'Week 4'!J257)</f>
        <v>0</v>
      </c>
      <c r="K257" s="53">
        <f>SUM('Week 1'!K257,'Week 2'!K257,'Week 3'!K257,'Week 4'!K257)</f>
        <v>0</v>
      </c>
      <c r="M257" s="4"/>
      <c r="N257" s="4"/>
      <c r="O257" s="4"/>
      <c r="P257" s="4"/>
      <c r="Q257" s="4"/>
      <c r="R257" s="5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s="158" customFormat="1" ht="15" x14ac:dyDescent="0.2">
      <c r="A258" s="40" t="s">
        <v>194</v>
      </c>
      <c r="B258" s="53">
        <f>SUM('Week 1'!B258,'Week 2'!B258,'Week 3'!B258,'Week 4'!B258)</f>
        <v>2</v>
      </c>
      <c r="C258" s="53">
        <f>SUM('Week 1'!C258,'Week 2'!C258,'Week 3'!C258,'Week 4'!C258)</f>
        <v>0</v>
      </c>
      <c r="D258" s="53">
        <f>SUM('Week 1'!D258,'Week 2'!D258,'Week 3'!D258,'Week 4'!D258)</f>
        <v>1</v>
      </c>
      <c r="E258" s="53">
        <f>SUM('Week 1'!E258,'Week 2'!E258,'Week 3'!E258,'Week 4'!E258)</f>
        <v>0</v>
      </c>
      <c r="F258" s="53">
        <f>SUM('Week 1'!F258,'Week 2'!F258,'Week 3'!F258,'Week 4'!F258)</f>
        <v>0</v>
      </c>
      <c r="G258" s="53">
        <f>SUM('Week 1'!G258,'Week 2'!G258,'Week 3'!G258,'Week 4'!G258)</f>
        <v>0</v>
      </c>
      <c r="H258" s="53">
        <f>SUM('Week 1'!H258,'Week 2'!H258,'Week 3'!H258,'Week 4'!H258)</f>
        <v>0</v>
      </c>
      <c r="I258" s="53">
        <f>SUM('Week 1'!I258,'Week 2'!I258,'Week 3'!I258,'Week 4'!I258)</f>
        <v>1</v>
      </c>
      <c r="J258" s="53">
        <f>SUM('Week 1'!J258,'Week 2'!J258,'Week 3'!J258,'Week 4'!J258)</f>
        <v>0</v>
      </c>
      <c r="K258" s="53">
        <f>SUM('Week 1'!K258,'Week 2'!K258,'Week 3'!K258,'Week 4'!K258)</f>
        <v>0</v>
      </c>
      <c r="M258" s="64"/>
      <c r="N258" s="64"/>
      <c r="O258" s="64"/>
      <c r="P258" s="64"/>
      <c r="Q258" s="64"/>
      <c r="R258" s="159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</row>
    <row r="259" spans="1:33" s="158" customFormat="1" ht="15" x14ac:dyDescent="0.2">
      <c r="A259" s="40" t="s">
        <v>195</v>
      </c>
      <c r="B259" s="53">
        <f>SUM('Week 1'!B259,'Week 2'!B259,'Week 3'!B259,'Week 4'!B259)</f>
        <v>9</v>
      </c>
      <c r="C259" s="53">
        <f>SUM('Week 1'!C259,'Week 2'!C259,'Week 3'!C259,'Week 4'!C259)</f>
        <v>3</v>
      </c>
      <c r="D259" s="53">
        <f>SUM('Week 1'!D259,'Week 2'!D259,'Week 3'!D259,'Week 4'!D259)</f>
        <v>21</v>
      </c>
      <c r="E259" s="53">
        <f>SUM('Week 1'!E259,'Week 2'!E259,'Week 3'!E259,'Week 4'!E259)</f>
        <v>0</v>
      </c>
      <c r="F259" s="53">
        <f>SUM('Week 1'!F259,'Week 2'!F259,'Week 3'!F259,'Week 4'!F259)</f>
        <v>0</v>
      </c>
      <c r="G259" s="53">
        <f>SUM('Week 1'!G259,'Week 2'!G259,'Week 3'!G259,'Week 4'!G259)</f>
        <v>15</v>
      </c>
      <c r="H259" s="53">
        <f>SUM('Week 1'!H259,'Week 2'!H259,'Week 3'!H259,'Week 4'!H259)</f>
        <v>1</v>
      </c>
      <c r="I259" s="53">
        <f>SUM('Week 1'!I259,'Week 2'!I259,'Week 3'!I259,'Week 4'!I259)</f>
        <v>5</v>
      </c>
      <c r="J259" s="53">
        <f>SUM('Week 1'!J259,'Week 2'!J259,'Week 3'!J259,'Week 4'!J259)</f>
        <v>1</v>
      </c>
      <c r="K259" s="53">
        <f>SUM('Week 1'!K259,'Week 2'!K259,'Week 3'!K259,'Week 4'!K259)</f>
        <v>0</v>
      </c>
      <c r="M259" s="64"/>
      <c r="N259" s="64"/>
      <c r="O259" s="64"/>
      <c r="P259" s="64"/>
      <c r="Q259" s="64"/>
      <c r="R259" s="159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</row>
    <row r="260" spans="1:33" s="158" customFormat="1" ht="15" x14ac:dyDescent="0.2">
      <c r="A260" s="40" t="s">
        <v>196</v>
      </c>
      <c r="B260" s="53">
        <f>SUM('Week 1'!B260,'Week 2'!B260,'Week 3'!B260,'Week 4'!B260)</f>
        <v>0</v>
      </c>
      <c r="C260" s="53">
        <f>SUM('Week 1'!C260,'Week 2'!C260,'Week 3'!C260,'Week 4'!C260)</f>
        <v>0</v>
      </c>
      <c r="D260" s="53">
        <f>SUM('Week 1'!D260,'Week 2'!D260,'Week 3'!D260,'Week 4'!D260)</f>
        <v>2</v>
      </c>
      <c r="E260" s="53">
        <f>SUM('Week 1'!E260,'Week 2'!E260,'Week 3'!E260,'Week 4'!E260)</f>
        <v>0</v>
      </c>
      <c r="F260" s="53">
        <f>SUM('Week 1'!F260,'Week 2'!F260,'Week 3'!F260,'Week 4'!F260)</f>
        <v>0</v>
      </c>
      <c r="G260" s="53">
        <f>SUM('Week 1'!G260,'Week 2'!G260,'Week 3'!G260,'Week 4'!G260)</f>
        <v>0</v>
      </c>
      <c r="H260" s="53">
        <f>SUM('Week 1'!H260,'Week 2'!H260,'Week 3'!H260,'Week 4'!H260)</f>
        <v>0</v>
      </c>
      <c r="I260" s="53">
        <f>SUM('Week 1'!I260,'Week 2'!I260,'Week 3'!I260,'Week 4'!I260)</f>
        <v>0</v>
      </c>
      <c r="J260" s="53">
        <f>SUM('Week 1'!J260,'Week 2'!J260,'Week 3'!J260,'Week 4'!J260)</f>
        <v>0</v>
      </c>
      <c r="K260" s="53">
        <f>SUM('Week 1'!K260,'Week 2'!K260,'Week 3'!K260,'Week 4'!K260)</f>
        <v>0</v>
      </c>
      <c r="M260" s="64"/>
      <c r="N260" s="64"/>
      <c r="O260" s="64"/>
      <c r="P260" s="64"/>
      <c r="Q260" s="64"/>
      <c r="R260" s="159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</row>
    <row r="261" spans="1:33" s="158" customFormat="1" ht="15" x14ac:dyDescent="0.2">
      <c r="A261" s="40" t="s">
        <v>197</v>
      </c>
      <c r="B261" s="53">
        <f>SUM('Week 1'!B261,'Week 2'!B261,'Week 3'!B261,'Week 4'!B261)</f>
        <v>0</v>
      </c>
      <c r="C261" s="53">
        <f>SUM('Week 1'!C261,'Week 2'!C261,'Week 3'!C261,'Week 4'!C261)</f>
        <v>0</v>
      </c>
      <c r="D261" s="53">
        <f>SUM('Week 1'!D261,'Week 2'!D261,'Week 3'!D261,'Week 4'!D261)</f>
        <v>1</v>
      </c>
      <c r="E261" s="53">
        <f>SUM('Week 1'!E261,'Week 2'!E261,'Week 3'!E261,'Week 4'!E261)</f>
        <v>0</v>
      </c>
      <c r="F261" s="53">
        <f>SUM('Week 1'!F261,'Week 2'!F261,'Week 3'!F261,'Week 4'!F261)</f>
        <v>0</v>
      </c>
      <c r="G261" s="53">
        <f>SUM('Week 1'!G261,'Week 2'!G261,'Week 3'!G261,'Week 4'!G261)</f>
        <v>0</v>
      </c>
      <c r="H261" s="53">
        <f>SUM('Week 1'!H261,'Week 2'!H261,'Week 3'!H261,'Week 4'!H261)</f>
        <v>0</v>
      </c>
      <c r="I261" s="53">
        <f>SUM('Week 1'!I261,'Week 2'!I261,'Week 3'!I261,'Week 4'!I261)</f>
        <v>0</v>
      </c>
      <c r="J261" s="53">
        <f>SUM('Week 1'!J261,'Week 2'!J261,'Week 3'!J261,'Week 4'!J261)</f>
        <v>0</v>
      </c>
      <c r="K261" s="53">
        <f>SUM('Week 1'!K261,'Week 2'!K261,'Week 3'!K261,'Week 4'!K261)</f>
        <v>0</v>
      </c>
      <c r="M261" s="64"/>
      <c r="N261" s="64"/>
      <c r="O261" s="64"/>
      <c r="P261" s="64"/>
      <c r="Q261" s="64"/>
      <c r="R261" s="159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</row>
    <row r="262" spans="1:33" s="158" customFormat="1" ht="15" x14ac:dyDescent="0.2">
      <c r="A262" s="40" t="s">
        <v>198</v>
      </c>
      <c r="B262" s="53">
        <f>SUM('Week 1'!B262,'Week 2'!B262,'Week 3'!B262,'Week 4'!B262)</f>
        <v>0</v>
      </c>
      <c r="C262" s="53">
        <f>SUM('Week 1'!C262,'Week 2'!C262,'Week 3'!C262,'Week 4'!C262)</f>
        <v>0</v>
      </c>
      <c r="D262" s="53">
        <f>SUM('Week 1'!D262,'Week 2'!D262,'Week 3'!D262,'Week 4'!D262)</f>
        <v>0</v>
      </c>
      <c r="E262" s="53">
        <f>SUM('Week 1'!E262,'Week 2'!E262,'Week 3'!E262,'Week 4'!E262)</f>
        <v>0</v>
      </c>
      <c r="F262" s="53">
        <f>SUM('Week 1'!F262,'Week 2'!F262,'Week 3'!F262,'Week 4'!F262)</f>
        <v>0</v>
      </c>
      <c r="G262" s="53">
        <f>SUM('Week 1'!G262,'Week 2'!G262,'Week 3'!G262,'Week 4'!G262)</f>
        <v>0</v>
      </c>
      <c r="H262" s="53">
        <f>SUM('Week 1'!H262,'Week 2'!H262,'Week 3'!H262,'Week 4'!H262)</f>
        <v>0</v>
      </c>
      <c r="I262" s="53">
        <f>SUM('Week 1'!I262,'Week 2'!I262,'Week 3'!I262,'Week 4'!I262)</f>
        <v>0</v>
      </c>
      <c r="J262" s="53">
        <f>SUM('Week 1'!J262,'Week 2'!J262,'Week 3'!J262,'Week 4'!J262)</f>
        <v>0</v>
      </c>
      <c r="K262" s="53">
        <f>SUM('Week 1'!K262,'Week 2'!K262,'Week 3'!K262,'Week 4'!K262)</f>
        <v>0</v>
      </c>
      <c r="M262" s="64"/>
      <c r="N262" s="64"/>
      <c r="O262" s="64"/>
      <c r="P262" s="64"/>
      <c r="Q262" s="64"/>
      <c r="R262" s="159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</row>
    <row r="263" spans="1:33" s="158" customFormat="1" ht="15" x14ac:dyDescent="0.2">
      <c r="A263" s="40" t="s">
        <v>199</v>
      </c>
      <c r="B263" s="53">
        <f>SUM('Week 1'!B263,'Week 2'!B263,'Week 3'!B263,'Week 4'!B263)</f>
        <v>5</v>
      </c>
      <c r="C263" s="53">
        <f>SUM('Week 1'!C263,'Week 2'!C263,'Week 3'!C263,'Week 4'!C263)</f>
        <v>0</v>
      </c>
      <c r="D263" s="53">
        <f>SUM('Week 1'!D263,'Week 2'!D263,'Week 3'!D263,'Week 4'!D263)</f>
        <v>0</v>
      </c>
      <c r="E263" s="53">
        <f>SUM('Week 1'!E263,'Week 2'!E263,'Week 3'!E263,'Week 4'!E263)</f>
        <v>0</v>
      </c>
      <c r="F263" s="53">
        <f>SUM('Week 1'!F263,'Week 2'!F263,'Week 3'!F263,'Week 4'!F263)</f>
        <v>0</v>
      </c>
      <c r="G263" s="53">
        <f>SUM('Week 1'!G263,'Week 2'!G263,'Week 3'!G263,'Week 4'!G263)</f>
        <v>2</v>
      </c>
      <c r="H263" s="53">
        <f>SUM('Week 1'!H263,'Week 2'!H263,'Week 3'!H263,'Week 4'!H263)</f>
        <v>0</v>
      </c>
      <c r="I263" s="53">
        <f>SUM('Week 1'!I263,'Week 2'!I263,'Week 3'!I263,'Week 4'!I263)</f>
        <v>0</v>
      </c>
      <c r="J263" s="53">
        <f>SUM('Week 1'!J263,'Week 2'!J263,'Week 3'!J263,'Week 4'!J263)</f>
        <v>0</v>
      </c>
      <c r="K263" s="53">
        <f>SUM('Week 1'!K263,'Week 2'!K263,'Week 3'!K263,'Week 4'!K263)</f>
        <v>0</v>
      </c>
      <c r="M263" s="64"/>
      <c r="N263" s="64"/>
      <c r="O263" s="64"/>
      <c r="P263" s="64"/>
      <c r="Q263" s="64"/>
      <c r="R263" s="159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</row>
    <row r="264" spans="1:33" s="158" customFormat="1" ht="15" x14ac:dyDescent="0.2">
      <c r="A264" s="40" t="s">
        <v>200</v>
      </c>
      <c r="B264" s="53">
        <f>SUM('Week 1'!B264,'Week 2'!B264,'Week 3'!B264,'Week 4'!B264)</f>
        <v>0</v>
      </c>
      <c r="C264" s="53">
        <f>SUM('Week 1'!C264,'Week 2'!C264,'Week 3'!C264,'Week 4'!C264)</f>
        <v>0</v>
      </c>
      <c r="D264" s="53">
        <f>SUM('Week 1'!D264,'Week 2'!D264,'Week 3'!D264,'Week 4'!D264)</f>
        <v>0</v>
      </c>
      <c r="E264" s="53">
        <f>SUM('Week 1'!E264,'Week 2'!E264,'Week 3'!E264,'Week 4'!E264)</f>
        <v>0</v>
      </c>
      <c r="F264" s="53">
        <f>SUM('Week 1'!F264,'Week 2'!F264,'Week 3'!F264,'Week 4'!F264)</f>
        <v>0</v>
      </c>
      <c r="G264" s="53">
        <f>SUM('Week 1'!G264,'Week 2'!G264,'Week 3'!G264,'Week 4'!G264)</f>
        <v>0</v>
      </c>
      <c r="H264" s="53">
        <f>SUM('Week 1'!H264,'Week 2'!H264,'Week 3'!H264,'Week 4'!H264)</f>
        <v>0</v>
      </c>
      <c r="I264" s="53">
        <f>SUM('Week 1'!I264,'Week 2'!I264,'Week 3'!I264,'Week 4'!I264)</f>
        <v>0</v>
      </c>
      <c r="J264" s="53">
        <f>SUM('Week 1'!J264,'Week 2'!J264,'Week 3'!J264,'Week 4'!J264)</f>
        <v>0</v>
      </c>
      <c r="K264" s="53">
        <f>SUM('Week 1'!K264,'Week 2'!K264,'Week 3'!K264,'Week 4'!K264)</f>
        <v>0</v>
      </c>
      <c r="M264" s="64"/>
      <c r="N264" s="64"/>
      <c r="O264" s="64"/>
      <c r="P264" s="64"/>
      <c r="Q264" s="64"/>
      <c r="R264" s="159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</row>
    <row r="265" spans="1:33" s="158" customFormat="1" ht="15" x14ac:dyDescent="0.2">
      <c r="A265" s="40" t="s">
        <v>201</v>
      </c>
      <c r="B265" s="53">
        <f>SUM('Week 1'!B265,'Week 2'!B265,'Week 3'!B265,'Week 4'!B265)</f>
        <v>0</v>
      </c>
      <c r="C265" s="53">
        <f>SUM('Week 1'!C265,'Week 2'!C265,'Week 3'!C265,'Week 4'!C265)</f>
        <v>0</v>
      </c>
      <c r="D265" s="53">
        <f>SUM('Week 1'!D265,'Week 2'!D265,'Week 3'!D265,'Week 4'!D265)</f>
        <v>0</v>
      </c>
      <c r="E265" s="53">
        <f>SUM('Week 1'!E265,'Week 2'!E265,'Week 3'!E265,'Week 4'!E265)</f>
        <v>0</v>
      </c>
      <c r="F265" s="53">
        <f>SUM('Week 1'!F265,'Week 2'!F265,'Week 3'!F265,'Week 4'!F265)</f>
        <v>0</v>
      </c>
      <c r="G265" s="53">
        <f>SUM('Week 1'!G265,'Week 2'!G265,'Week 3'!G265,'Week 4'!G265)</f>
        <v>0</v>
      </c>
      <c r="H265" s="53">
        <f>SUM('Week 1'!H265,'Week 2'!H265,'Week 3'!H265,'Week 4'!H265)</f>
        <v>0</v>
      </c>
      <c r="I265" s="53">
        <f>SUM('Week 1'!I265,'Week 2'!I265,'Week 3'!I265,'Week 4'!I265)</f>
        <v>0</v>
      </c>
      <c r="J265" s="53">
        <f>SUM('Week 1'!J265,'Week 2'!J265,'Week 3'!J265,'Week 4'!J265)</f>
        <v>0</v>
      </c>
      <c r="K265" s="53">
        <f>SUM('Week 1'!K265,'Week 2'!K265,'Week 3'!K265,'Week 4'!K265)</f>
        <v>0</v>
      </c>
      <c r="M265" s="64"/>
      <c r="N265" s="64"/>
      <c r="O265" s="64"/>
      <c r="P265" s="64"/>
      <c r="Q265" s="64"/>
      <c r="R265" s="159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</row>
    <row r="266" spans="1:33" s="158" customFormat="1" ht="15" x14ac:dyDescent="0.2">
      <c r="A266" s="40" t="s">
        <v>202</v>
      </c>
      <c r="B266" s="53">
        <f>SUM('Week 1'!B266,'Week 2'!B266,'Week 3'!B266,'Week 4'!B266)</f>
        <v>3</v>
      </c>
      <c r="C266" s="53">
        <f>SUM('Week 1'!C266,'Week 2'!C266,'Week 3'!C266,'Week 4'!C266)</f>
        <v>0</v>
      </c>
      <c r="D266" s="53">
        <f>SUM('Week 1'!D266,'Week 2'!D266,'Week 3'!D266,'Week 4'!D266)</f>
        <v>1</v>
      </c>
      <c r="E266" s="53">
        <f>SUM('Week 1'!E266,'Week 2'!E266,'Week 3'!E266,'Week 4'!E266)</f>
        <v>0</v>
      </c>
      <c r="F266" s="53">
        <f>SUM('Week 1'!F266,'Week 2'!F266,'Week 3'!F266,'Week 4'!F266)</f>
        <v>0</v>
      </c>
      <c r="G266" s="53">
        <f>SUM('Week 1'!G266,'Week 2'!G266,'Week 3'!G266,'Week 4'!G266)</f>
        <v>0</v>
      </c>
      <c r="H266" s="53">
        <f>SUM('Week 1'!H266,'Week 2'!H266,'Week 3'!H266,'Week 4'!H266)</f>
        <v>0</v>
      </c>
      <c r="I266" s="53">
        <f>SUM('Week 1'!I266,'Week 2'!I266,'Week 3'!I266,'Week 4'!I266)</f>
        <v>2</v>
      </c>
      <c r="J266" s="53">
        <f>SUM('Week 1'!J266,'Week 2'!J266,'Week 3'!J266,'Week 4'!J266)</f>
        <v>0</v>
      </c>
      <c r="K266" s="53">
        <f>SUM('Week 1'!K266,'Week 2'!K266,'Week 3'!K266,'Week 4'!K266)</f>
        <v>0</v>
      </c>
      <c r="M266" s="64"/>
      <c r="N266" s="64"/>
      <c r="O266" s="64"/>
      <c r="P266" s="64"/>
      <c r="Q266" s="64"/>
      <c r="R266" s="159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</row>
    <row r="267" spans="1:33" s="158" customFormat="1" ht="15" x14ac:dyDescent="0.2">
      <c r="A267" s="40" t="s">
        <v>203</v>
      </c>
      <c r="B267" s="53">
        <f>SUM('Week 1'!B267,'Week 2'!B267,'Week 3'!B267,'Week 4'!B267)</f>
        <v>0</v>
      </c>
      <c r="C267" s="53">
        <f>SUM('Week 1'!C267,'Week 2'!C267,'Week 3'!C267,'Week 4'!C267)</f>
        <v>0</v>
      </c>
      <c r="D267" s="53">
        <f>SUM('Week 1'!D267,'Week 2'!D267,'Week 3'!D267,'Week 4'!D267)</f>
        <v>0</v>
      </c>
      <c r="E267" s="53">
        <f>SUM('Week 1'!E267,'Week 2'!E267,'Week 3'!E267,'Week 4'!E267)</f>
        <v>0</v>
      </c>
      <c r="F267" s="53">
        <f>SUM('Week 1'!F267,'Week 2'!F267,'Week 3'!F267,'Week 4'!F267)</f>
        <v>0</v>
      </c>
      <c r="G267" s="53">
        <f>SUM('Week 1'!G267,'Week 2'!G267,'Week 3'!G267,'Week 4'!G267)</f>
        <v>1</v>
      </c>
      <c r="H267" s="53">
        <f>SUM('Week 1'!H267,'Week 2'!H267,'Week 3'!H267,'Week 4'!H267)</f>
        <v>0</v>
      </c>
      <c r="I267" s="53">
        <f>SUM('Week 1'!I267,'Week 2'!I267,'Week 3'!I267,'Week 4'!I267)</f>
        <v>0</v>
      </c>
      <c r="J267" s="53">
        <f>SUM('Week 1'!J267,'Week 2'!J267,'Week 3'!J267,'Week 4'!J267)</f>
        <v>0</v>
      </c>
      <c r="K267" s="53">
        <f>SUM('Week 1'!K267,'Week 2'!K267,'Week 3'!K267,'Week 4'!K267)</f>
        <v>0</v>
      </c>
      <c r="M267" s="64"/>
      <c r="N267" s="64"/>
      <c r="O267" s="64"/>
      <c r="P267" s="64"/>
      <c r="Q267" s="64"/>
      <c r="R267" s="159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</row>
    <row r="268" spans="1:33" s="158" customFormat="1" ht="15" x14ac:dyDescent="0.2">
      <c r="A268" s="40" t="s">
        <v>204</v>
      </c>
      <c r="B268" s="53">
        <f>SUM('Week 1'!B268,'Week 2'!B268,'Week 3'!B268,'Week 4'!B268)</f>
        <v>1</v>
      </c>
      <c r="C268" s="53">
        <f>SUM('Week 1'!C268,'Week 2'!C268,'Week 3'!C268,'Week 4'!C268)</f>
        <v>0</v>
      </c>
      <c r="D268" s="53">
        <f>SUM('Week 1'!D268,'Week 2'!D268,'Week 3'!D268,'Week 4'!D268)</f>
        <v>1</v>
      </c>
      <c r="E268" s="53">
        <f>SUM('Week 1'!E268,'Week 2'!E268,'Week 3'!E268,'Week 4'!E268)</f>
        <v>0</v>
      </c>
      <c r="F268" s="53">
        <f>SUM('Week 1'!F268,'Week 2'!F268,'Week 3'!F268,'Week 4'!F268)</f>
        <v>0</v>
      </c>
      <c r="G268" s="53">
        <f>SUM('Week 1'!G268,'Week 2'!G268,'Week 3'!G268,'Week 4'!G268)</f>
        <v>0</v>
      </c>
      <c r="H268" s="53">
        <f>SUM('Week 1'!H268,'Week 2'!H268,'Week 3'!H268,'Week 4'!H268)</f>
        <v>0</v>
      </c>
      <c r="I268" s="53">
        <f>SUM('Week 1'!I268,'Week 2'!I268,'Week 3'!I268,'Week 4'!I268)</f>
        <v>0</v>
      </c>
      <c r="J268" s="53">
        <f>SUM('Week 1'!J268,'Week 2'!J268,'Week 3'!J268,'Week 4'!J268)</f>
        <v>0</v>
      </c>
      <c r="K268" s="53">
        <f>SUM('Week 1'!K268,'Week 2'!K268,'Week 3'!K268,'Week 4'!K268)</f>
        <v>0</v>
      </c>
      <c r="M268" s="64"/>
      <c r="N268" s="64"/>
      <c r="O268" s="64"/>
      <c r="P268" s="64"/>
      <c r="Q268" s="64"/>
      <c r="R268" s="159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</row>
    <row r="269" spans="1:33" s="177" customFormat="1" ht="15" x14ac:dyDescent="0.2">
      <c r="A269" s="40" t="s">
        <v>413</v>
      </c>
      <c r="B269" s="53">
        <f>SUM('Week 1'!B269,'Week 2'!B269,'Week 3'!B269,'Week 4'!B269)</f>
        <v>0</v>
      </c>
      <c r="C269" s="53">
        <f>SUM('Week 1'!C269,'Week 2'!C269,'Week 3'!C269,'Week 4'!C269)</f>
        <v>0</v>
      </c>
      <c r="D269" s="53">
        <f>SUM('Week 1'!D269,'Week 2'!D269,'Week 3'!D269,'Week 4'!D269)</f>
        <v>0</v>
      </c>
      <c r="E269" s="53">
        <f>SUM('Week 1'!E269,'Week 2'!E269,'Week 3'!E269,'Week 4'!E269)</f>
        <v>0</v>
      </c>
      <c r="F269" s="53">
        <f>SUM('Week 1'!F269,'Week 2'!F269,'Week 3'!F269,'Week 4'!F269)</f>
        <v>0</v>
      </c>
      <c r="G269" s="53">
        <f>SUM('Week 1'!G269,'Week 2'!G269,'Week 3'!G269,'Week 4'!G269)</f>
        <v>0</v>
      </c>
      <c r="H269" s="53">
        <f>SUM('Week 1'!H269,'Week 2'!H269,'Week 3'!H269,'Week 4'!H269)</f>
        <v>0</v>
      </c>
      <c r="I269" s="53">
        <f>SUM('Week 1'!I269,'Week 2'!I269,'Week 3'!I269,'Week 4'!I269)</f>
        <v>0</v>
      </c>
      <c r="J269" s="53">
        <f>SUM('Week 1'!J269,'Week 2'!J269,'Week 3'!J269,'Week 4'!J269)</f>
        <v>0</v>
      </c>
      <c r="K269" s="53">
        <f>SUM('Week 1'!K269,'Week 2'!K269,'Week 3'!K269,'Week 4'!K269)</f>
        <v>0</v>
      </c>
      <c r="M269" s="64"/>
      <c r="N269" s="64"/>
      <c r="O269" s="64"/>
      <c r="P269" s="64"/>
      <c r="Q269" s="64"/>
      <c r="R269" s="178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</row>
    <row r="270" spans="1:33" s="158" customFormat="1" ht="15" x14ac:dyDescent="0.2">
      <c r="A270" s="40" t="s">
        <v>205</v>
      </c>
      <c r="B270" s="53">
        <f>SUM('Week 1'!B270,'Week 2'!B270,'Week 3'!B270,'Week 4'!B270)</f>
        <v>64</v>
      </c>
      <c r="C270" s="53">
        <f>SUM('Week 1'!C270,'Week 2'!C270,'Week 3'!C270,'Week 4'!C270)</f>
        <v>4</v>
      </c>
      <c r="D270" s="53">
        <f>SUM('Week 1'!D270,'Week 2'!D270,'Week 3'!D270,'Week 4'!D270)</f>
        <v>73</v>
      </c>
      <c r="E270" s="53">
        <f>SUM('Week 1'!E270,'Week 2'!E270,'Week 3'!E270,'Week 4'!E270)</f>
        <v>0</v>
      </c>
      <c r="F270" s="53">
        <f>SUM('Week 1'!F270,'Week 2'!F270,'Week 3'!F270,'Week 4'!F270)</f>
        <v>0</v>
      </c>
      <c r="G270" s="53">
        <f>SUM('Week 1'!G270,'Week 2'!G270,'Week 3'!G270,'Week 4'!G270)</f>
        <v>41</v>
      </c>
      <c r="H270" s="53">
        <f>SUM('Week 1'!H270,'Week 2'!H270,'Week 3'!H270,'Week 4'!H270)</f>
        <v>4</v>
      </c>
      <c r="I270" s="53">
        <f>SUM('Week 1'!I270,'Week 2'!I270,'Week 3'!I270,'Week 4'!I270)</f>
        <v>45</v>
      </c>
      <c r="J270" s="53">
        <f>SUM('Week 1'!J270,'Week 2'!J270,'Week 3'!J270,'Week 4'!J270)</f>
        <v>0</v>
      </c>
      <c r="K270" s="53">
        <f>SUM('Week 1'!K270,'Week 2'!K270,'Week 3'!K270,'Week 4'!K270)</f>
        <v>0</v>
      </c>
      <c r="M270" s="64"/>
      <c r="N270" s="64"/>
      <c r="O270" s="64"/>
      <c r="P270" s="64"/>
      <c r="Q270" s="64"/>
      <c r="R270" s="159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</row>
    <row r="271" spans="1:33" s="158" customFormat="1" ht="15" x14ac:dyDescent="0.2">
      <c r="A271" s="40" t="s">
        <v>206</v>
      </c>
      <c r="B271" s="53">
        <f>SUM('Week 1'!B271,'Week 2'!B271,'Week 3'!B271,'Week 4'!B271)</f>
        <v>1</v>
      </c>
      <c r="C271" s="53">
        <f>SUM('Week 1'!C271,'Week 2'!C271,'Week 3'!C271,'Week 4'!C271)</f>
        <v>0</v>
      </c>
      <c r="D271" s="53">
        <f>SUM('Week 1'!D271,'Week 2'!D271,'Week 3'!D271,'Week 4'!D271)</f>
        <v>0</v>
      </c>
      <c r="E271" s="53">
        <f>SUM('Week 1'!E271,'Week 2'!E271,'Week 3'!E271,'Week 4'!E271)</f>
        <v>0</v>
      </c>
      <c r="F271" s="53">
        <f>SUM('Week 1'!F271,'Week 2'!F271,'Week 3'!F271,'Week 4'!F271)</f>
        <v>0</v>
      </c>
      <c r="G271" s="53">
        <f>SUM('Week 1'!G271,'Week 2'!G271,'Week 3'!G271,'Week 4'!G271)</f>
        <v>0</v>
      </c>
      <c r="H271" s="53">
        <f>SUM('Week 1'!H271,'Week 2'!H271,'Week 3'!H271,'Week 4'!H271)</f>
        <v>0</v>
      </c>
      <c r="I271" s="53">
        <f>SUM('Week 1'!I271,'Week 2'!I271,'Week 3'!I271,'Week 4'!I271)</f>
        <v>0</v>
      </c>
      <c r="J271" s="53">
        <f>SUM('Week 1'!J271,'Week 2'!J271,'Week 3'!J271,'Week 4'!J271)</f>
        <v>0</v>
      </c>
      <c r="K271" s="53">
        <f>SUM('Week 1'!K271,'Week 2'!K271,'Week 3'!K271,'Week 4'!K271)</f>
        <v>0</v>
      </c>
      <c r="M271" s="64"/>
      <c r="N271" s="64"/>
      <c r="O271" s="64"/>
      <c r="P271" s="64"/>
      <c r="Q271" s="64"/>
      <c r="R271" s="159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</row>
    <row r="272" spans="1:33" s="158" customFormat="1" ht="15" x14ac:dyDescent="0.2">
      <c r="A272" s="40" t="s">
        <v>207</v>
      </c>
      <c r="B272" s="53">
        <f>SUM('Week 1'!B272,'Week 2'!B272,'Week 3'!B272,'Week 4'!B272)</f>
        <v>0</v>
      </c>
      <c r="C272" s="53">
        <f>SUM('Week 1'!C272,'Week 2'!C272,'Week 3'!C272,'Week 4'!C272)</f>
        <v>0</v>
      </c>
      <c r="D272" s="53">
        <f>SUM('Week 1'!D272,'Week 2'!D272,'Week 3'!D272,'Week 4'!D272)</f>
        <v>0</v>
      </c>
      <c r="E272" s="53">
        <f>SUM('Week 1'!E272,'Week 2'!E272,'Week 3'!E272,'Week 4'!E272)</f>
        <v>0</v>
      </c>
      <c r="F272" s="53">
        <f>SUM('Week 1'!F272,'Week 2'!F272,'Week 3'!F272,'Week 4'!F272)</f>
        <v>0</v>
      </c>
      <c r="G272" s="53">
        <f>SUM('Week 1'!G272,'Week 2'!G272,'Week 3'!G272,'Week 4'!G272)</f>
        <v>0</v>
      </c>
      <c r="H272" s="53">
        <f>SUM('Week 1'!H272,'Week 2'!H272,'Week 3'!H272,'Week 4'!H272)</f>
        <v>0</v>
      </c>
      <c r="I272" s="53">
        <f>SUM('Week 1'!I272,'Week 2'!I272,'Week 3'!I272,'Week 4'!I272)</f>
        <v>0</v>
      </c>
      <c r="J272" s="53">
        <f>SUM('Week 1'!J272,'Week 2'!J272,'Week 3'!J272,'Week 4'!J272)</f>
        <v>0</v>
      </c>
      <c r="K272" s="53">
        <f>SUM('Week 1'!K272,'Week 2'!K272,'Week 3'!K272,'Week 4'!K272)</f>
        <v>0</v>
      </c>
      <c r="M272" s="64"/>
      <c r="N272" s="64"/>
      <c r="O272" s="64"/>
      <c r="P272" s="64"/>
      <c r="Q272" s="64"/>
      <c r="R272" s="159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</row>
    <row r="273" spans="1:33" ht="15" x14ac:dyDescent="0.2">
      <c r="A273" s="40" t="s">
        <v>208</v>
      </c>
      <c r="B273" s="53">
        <f>SUM('Week 1'!B273,'Week 2'!B273,'Week 3'!B273,'Week 4'!B273)</f>
        <v>0</v>
      </c>
      <c r="C273" s="53">
        <f>SUM('Week 1'!C273,'Week 2'!C273,'Week 3'!C273,'Week 4'!C273)</f>
        <v>0</v>
      </c>
      <c r="D273" s="53">
        <f>SUM('Week 1'!D273,'Week 2'!D273,'Week 3'!D273,'Week 4'!D273)</f>
        <v>0</v>
      </c>
      <c r="E273" s="53">
        <f>SUM('Week 1'!E273,'Week 2'!E273,'Week 3'!E273,'Week 4'!E273)</f>
        <v>0</v>
      </c>
      <c r="F273" s="53">
        <f>SUM('Week 1'!F273,'Week 2'!F273,'Week 3'!F273,'Week 4'!F273)</f>
        <v>0</v>
      </c>
      <c r="G273" s="53">
        <f>SUM('Week 1'!G273,'Week 2'!G273,'Week 3'!G273,'Week 4'!G273)</f>
        <v>0</v>
      </c>
      <c r="H273" s="53">
        <f>SUM('Week 1'!H273,'Week 2'!H273,'Week 3'!H273,'Week 4'!H273)</f>
        <v>0</v>
      </c>
      <c r="I273" s="53">
        <f>SUM('Week 1'!I273,'Week 2'!I273,'Week 3'!I273,'Week 4'!I273)</f>
        <v>0</v>
      </c>
      <c r="J273" s="53">
        <f>SUM('Week 1'!J273,'Week 2'!J273,'Week 3'!J273,'Week 4'!J273)</f>
        <v>0</v>
      </c>
      <c r="K273" s="53">
        <f>SUM('Week 1'!K273,'Week 2'!K273,'Week 3'!K273,'Week 4'!K273)</f>
        <v>0</v>
      </c>
      <c r="M273" s="4"/>
      <c r="N273" s="4"/>
      <c r="O273" s="4"/>
      <c r="P273" s="4"/>
      <c r="Q273" s="4"/>
      <c r="R273" s="5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5" x14ac:dyDescent="0.2">
      <c r="A274" s="40" t="s">
        <v>209</v>
      </c>
      <c r="B274" s="53">
        <f>SUM('Week 1'!B274,'Week 2'!B274,'Week 3'!B274,'Week 4'!B274)</f>
        <v>0</v>
      </c>
      <c r="C274" s="53">
        <f>SUM('Week 1'!C274,'Week 2'!C274,'Week 3'!C274,'Week 4'!C274)</f>
        <v>0</v>
      </c>
      <c r="D274" s="53">
        <f>SUM('Week 1'!D274,'Week 2'!D274,'Week 3'!D274,'Week 4'!D274)</f>
        <v>1</v>
      </c>
      <c r="E274" s="53">
        <f>SUM('Week 1'!E274,'Week 2'!E274,'Week 3'!E274,'Week 4'!E274)</f>
        <v>0</v>
      </c>
      <c r="F274" s="53">
        <f>SUM('Week 1'!F274,'Week 2'!F274,'Week 3'!F274,'Week 4'!F274)</f>
        <v>0</v>
      </c>
      <c r="G274" s="53">
        <f>SUM('Week 1'!G274,'Week 2'!G274,'Week 3'!G274,'Week 4'!G274)</f>
        <v>0</v>
      </c>
      <c r="H274" s="53">
        <f>SUM('Week 1'!H274,'Week 2'!H274,'Week 3'!H274,'Week 4'!H274)</f>
        <v>0</v>
      </c>
      <c r="I274" s="53">
        <f>SUM('Week 1'!I274,'Week 2'!I274,'Week 3'!I274,'Week 4'!I274)</f>
        <v>0</v>
      </c>
      <c r="J274" s="53">
        <f>SUM('Week 1'!J274,'Week 2'!J274,'Week 3'!J274,'Week 4'!J274)</f>
        <v>0</v>
      </c>
      <c r="K274" s="53">
        <f>SUM('Week 1'!K274,'Week 2'!K274,'Week 3'!K274,'Week 4'!K274)</f>
        <v>0</v>
      </c>
      <c r="M274" s="4"/>
      <c r="N274" s="4"/>
      <c r="O274" s="4"/>
      <c r="P274" s="4"/>
      <c r="Q274" s="4"/>
      <c r="R274" s="5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5" x14ac:dyDescent="0.2">
      <c r="A275" s="40" t="s">
        <v>210</v>
      </c>
      <c r="B275" s="53">
        <f>SUM('Week 1'!B275,'Week 2'!B275,'Week 3'!B275,'Week 4'!B275)</f>
        <v>0</v>
      </c>
      <c r="C275" s="53">
        <f>SUM('Week 1'!C275,'Week 2'!C275,'Week 3'!C275,'Week 4'!C275)</f>
        <v>0</v>
      </c>
      <c r="D275" s="53">
        <f>SUM('Week 1'!D275,'Week 2'!D275,'Week 3'!D275,'Week 4'!D275)</f>
        <v>0</v>
      </c>
      <c r="E275" s="53">
        <f>SUM('Week 1'!E275,'Week 2'!E275,'Week 3'!E275,'Week 4'!E275)</f>
        <v>0</v>
      </c>
      <c r="F275" s="53">
        <f>SUM('Week 1'!F275,'Week 2'!F275,'Week 3'!F275,'Week 4'!F275)</f>
        <v>0</v>
      </c>
      <c r="G275" s="53">
        <f>SUM('Week 1'!G275,'Week 2'!G275,'Week 3'!G275,'Week 4'!G275)</f>
        <v>0</v>
      </c>
      <c r="H275" s="53">
        <f>SUM('Week 1'!H275,'Week 2'!H275,'Week 3'!H275,'Week 4'!H275)</f>
        <v>0</v>
      </c>
      <c r="I275" s="53">
        <f>SUM('Week 1'!I275,'Week 2'!I275,'Week 3'!I275,'Week 4'!I275)</f>
        <v>0</v>
      </c>
      <c r="J275" s="53">
        <f>SUM('Week 1'!J275,'Week 2'!J275,'Week 3'!J275,'Week 4'!J275)</f>
        <v>0</v>
      </c>
      <c r="K275" s="53">
        <f>SUM('Week 1'!K275,'Week 2'!K275,'Week 3'!K275,'Week 4'!K275)</f>
        <v>0</v>
      </c>
      <c r="M275" s="4"/>
      <c r="N275" s="4"/>
      <c r="O275" s="4"/>
      <c r="P275" s="4"/>
      <c r="Q275" s="4"/>
      <c r="R275" s="5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5" x14ac:dyDescent="0.2">
      <c r="A276" s="40" t="s">
        <v>211</v>
      </c>
      <c r="B276" s="53">
        <f>SUM('Week 1'!B276,'Week 2'!B276,'Week 3'!B276,'Week 4'!B276)</f>
        <v>0</v>
      </c>
      <c r="C276" s="53">
        <f>SUM('Week 1'!C276,'Week 2'!C276,'Week 3'!C276,'Week 4'!C276)</f>
        <v>0</v>
      </c>
      <c r="D276" s="53">
        <f>SUM('Week 1'!D276,'Week 2'!D276,'Week 3'!D276,'Week 4'!D276)</f>
        <v>0</v>
      </c>
      <c r="E276" s="53">
        <f>SUM('Week 1'!E276,'Week 2'!E276,'Week 3'!E276,'Week 4'!E276)</f>
        <v>0</v>
      </c>
      <c r="F276" s="53">
        <f>SUM('Week 1'!F276,'Week 2'!F276,'Week 3'!F276,'Week 4'!F276)</f>
        <v>0</v>
      </c>
      <c r="G276" s="53">
        <f>SUM('Week 1'!G276,'Week 2'!G276,'Week 3'!G276,'Week 4'!G276)</f>
        <v>0</v>
      </c>
      <c r="H276" s="53">
        <f>SUM('Week 1'!H276,'Week 2'!H276,'Week 3'!H276,'Week 4'!H276)</f>
        <v>0</v>
      </c>
      <c r="I276" s="53">
        <f>SUM('Week 1'!I276,'Week 2'!I276,'Week 3'!I276,'Week 4'!I276)</f>
        <v>0</v>
      </c>
      <c r="J276" s="53">
        <f>SUM('Week 1'!J276,'Week 2'!J276,'Week 3'!J276,'Week 4'!J276)</f>
        <v>0</v>
      </c>
      <c r="K276" s="53">
        <f>SUM('Week 1'!K276,'Week 2'!K276,'Week 3'!K276,'Week 4'!K276)</f>
        <v>0</v>
      </c>
      <c r="M276" s="4"/>
      <c r="N276" s="4"/>
      <c r="O276" s="4"/>
      <c r="P276" s="4"/>
      <c r="Q276" s="4"/>
      <c r="R276" s="5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5" x14ac:dyDescent="0.2">
      <c r="A277" s="40" t="s">
        <v>212</v>
      </c>
      <c r="B277" s="53">
        <f>SUM('Week 1'!B277,'Week 2'!B277,'Week 3'!B277,'Week 4'!B277)</f>
        <v>1</v>
      </c>
      <c r="C277" s="53">
        <f>SUM('Week 1'!C277,'Week 2'!C277,'Week 3'!C277,'Week 4'!C277)</f>
        <v>0</v>
      </c>
      <c r="D277" s="53">
        <f>SUM('Week 1'!D277,'Week 2'!D277,'Week 3'!D277,'Week 4'!D277)</f>
        <v>0</v>
      </c>
      <c r="E277" s="53">
        <f>SUM('Week 1'!E277,'Week 2'!E277,'Week 3'!E277,'Week 4'!E277)</f>
        <v>0</v>
      </c>
      <c r="F277" s="53">
        <f>SUM('Week 1'!F277,'Week 2'!F277,'Week 3'!F277,'Week 4'!F277)</f>
        <v>0</v>
      </c>
      <c r="G277" s="53">
        <f>SUM('Week 1'!G277,'Week 2'!G277,'Week 3'!G277,'Week 4'!G277)</f>
        <v>1</v>
      </c>
      <c r="H277" s="53">
        <f>SUM('Week 1'!H277,'Week 2'!H277,'Week 3'!H277,'Week 4'!H277)</f>
        <v>0</v>
      </c>
      <c r="I277" s="53">
        <f>SUM('Week 1'!I277,'Week 2'!I277,'Week 3'!I277,'Week 4'!I277)</f>
        <v>0</v>
      </c>
      <c r="J277" s="53">
        <f>SUM('Week 1'!J277,'Week 2'!J277,'Week 3'!J277,'Week 4'!J277)</f>
        <v>0</v>
      </c>
      <c r="K277" s="53">
        <f>SUM('Week 1'!K277,'Week 2'!K277,'Week 3'!K277,'Week 4'!K277)</f>
        <v>0</v>
      </c>
      <c r="M277" s="4"/>
      <c r="N277" s="4"/>
      <c r="O277" s="4"/>
      <c r="P277" s="4"/>
      <c r="Q277" s="4"/>
      <c r="R277" s="5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5" x14ac:dyDescent="0.2">
      <c r="A278" s="40" t="s">
        <v>213</v>
      </c>
      <c r="B278" s="53">
        <f>SUM('Week 1'!B278,'Week 2'!B278,'Week 3'!B278,'Week 4'!B278)</f>
        <v>3</v>
      </c>
      <c r="C278" s="53">
        <f>SUM('Week 1'!C278,'Week 2'!C278,'Week 3'!C278,'Week 4'!C278)</f>
        <v>0</v>
      </c>
      <c r="D278" s="53">
        <f>SUM('Week 1'!D278,'Week 2'!D278,'Week 3'!D278,'Week 4'!D278)</f>
        <v>0</v>
      </c>
      <c r="E278" s="53">
        <f>SUM('Week 1'!E278,'Week 2'!E278,'Week 3'!E278,'Week 4'!E278)</f>
        <v>0</v>
      </c>
      <c r="F278" s="53">
        <f>SUM('Week 1'!F278,'Week 2'!F278,'Week 3'!F278,'Week 4'!F278)</f>
        <v>0</v>
      </c>
      <c r="G278" s="53">
        <f>SUM('Week 1'!G278,'Week 2'!G278,'Week 3'!G278,'Week 4'!G278)</f>
        <v>0</v>
      </c>
      <c r="H278" s="53">
        <f>SUM('Week 1'!H278,'Week 2'!H278,'Week 3'!H278,'Week 4'!H278)</f>
        <v>0</v>
      </c>
      <c r="I278" s="53">
        <f>SUM('Week 1'!I278,'Week 2'!I278,'Week 3'!I278,'Week 4'!I278)</f>
        <v>0</v>
      </c>
      <c r="J278" s="53">
        <f>SUM('Week 1'!J278,'Week 2'!J278,'Week 3'!J278,'Week 4'!J278)</f>
        <v>0</v>
      </c>
      <c r="K278" s="53">
        <f>SUM('Week 1'!K278,'Week 2'!K278,'Week 3'!K278,'Week 4'!K278)</f>
        <v>0</v>
      </c>
      <c r="M278" s="4"/>
      <c r="N278" s="4"/>
      <c r="O278" s="4"/>
      <c r="P278" s="4"/>
      <c r="Q278" s="4"/>
      <c r="R278" s="5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5" x14ac:dyDescent="0.2">
      <c r="A279" s="40" t="s">
        <v>214</v>
      </c>
      <c r="B279" s="53">
        <f>SUM('Week 1'!B279,'Week 2'!B279,'Week 3'!B279,'Week 4'!B279)</f>
        <v>6</v>
      </c>
      <c r="C279" s="53">
        <f>SUM('Week 1'!C279,'Week 2'!C279,'Week 3'!C279,'Week 4'!C279)</f>
        <v>0</v>
      </c>
      <c r="D279" s="53">
        <f>SUM('Week 1'!D279,'Week 2'!D279,'Week 3'!D279,'Week 4'!D279)</f>
        <v>1</v>
      </c>
      <c r="E279" s="53">
        <f>SUM('Week 1'!E279,'Week 2'!E279,'Week 3'!E279,'Week 4'!E279)</f>
        <v>0</v>
      </c>
      <c r="F279" s="53">
        <f>SUM('Week 1'!F279,'Week 2'!F279,'Week 3'!F279,'Week 4'!F279)</f>
        <v>0</v>
      </c>
      <c r="G279" s="53">
        <f>SUM('Week 1'!G279,'Week 2'!G279,'Week 3'!G279,'Week 4'!G279)</f>
        <v>0</v>
      </c>
      <c r="H279" s="53">
        <f>SUM('Week 1'!H279,'Week 2'!H279,'Week 3'!H279,'Week 4'!H279)</f>
        <v>0</v>
      </c>
      <c r="I279" s="53">
        <f>SUM('Week 1'!I279,'Week 2'!I279,'Week 3'!I279,'Week 4'!I279)</f>
        <v>0</v>
      </c>
      <c r="J279" s="53">
        <f>SUM('Week 1'!J279,'Week 2'!J279,'Week 3'!J279,'Week 4'!J279)</f>
        <v>0</v>
      </c>
      <c r="K279" s="53">
        <f>SUM('Week 1'!K279,'Week 2'!K279,'Week 3'!K279,'Week 4'!K279)</f>
        <v>0</v>
      </c>
      <c r="M279" s="4"/>
      <c r="N279" s="4"/>
      <c r="O279" s="4"/>
      <c r="P279" s="4"/>
      <c r="Q279" s="4"/>
      <c r="R279" s="5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5" x14ac:dyDescent="0.2">
      <c r="A280" s="40" t="s">
        <v>215</v>
      </c>
      <c r="B280" s="53">
        <f>SUM('Week 1'!B280,'Week 2'!B280,'Week 3'!B280,'Week 4'!B280)</f>
        <v>0</v>
      </c>
      <c r="C280" s="53">
        <f>SUM('Week 1'!C280,'Week 2'!C280,'Week 3'!C280,'Week 4'!C280)</f>
        <v>0</v>
      </c>
      <c r="D280" s="53">
        <f>SUM('Week 1'!D280,'Week 2'!D280,'Week 3'!D280,'Week 4'!D280)</f>
        <v>0</v>
      </c>
      <c r="E280" s="53">
        <f>SUM('Week 1'!E280,'Week 2'!E280,'Week 3'!E280,'Week 4'!E280)</f>
        <v>0</v>
      </c>
      <c r="F280" s="53">
        <f>SUM('Week 1'!F280,'Week 2'!F280,'Week 3'!F280,'Week 4'!F280)</f>
        <v>0</v>
      </c>
      <c r="G280" s="53">
        <f>SUM('Week 1'!G280,'Week 2'!G280,'Week 3'!G280,'Week 4'!G280)</f>
        <v>0</v>
      </c>
      <c r="H280" s="53">
        <f>SUM('Week 1'!H280,'Week 2'!H280,'Week 3'!H280,'Week 4'!H280)</f>
        <v>0</v>
      </c>
      <c r="I280" s="53">
        <f>SUM('Week 1'!I280,'Week 2'!I280,'Week 3'!I280,'Week 4'!I280)</f>
        <v>0</v>
      </c>
      <c r="J280" s="53">
        <f>SUM('Week 1'!J280,'Week 2'!J280,'Week 3'!J280,'Week 4'!J280)</f>
        <v>0</v>
      </c>
      <c r="K280" s="53">
        <f>SUM('Week 1'!K280,'Week 2'!K280,'Week 3'!K280,'Week 4'!K280)</f>
        <v>0</v>
      </c>
      <c r="M280" s="4"/>
      <c r="N280" s="4"/>
      <c r="O280" s="4"/>
      <c r="P280" s="4"/>
      <c r="Q280" s="4"/>
      <c r="R280" s="5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5" x14ac:dyDescent="0.2">
      <c r="A281" s="40" t="s">
        <v>216</v>
      </c>
      <c r="B281" s="53">
        <f>SUM('Week 1'!B281,'Week 2'!B281,'Week 3'!B281,'Week 4'!B281)</f>
        <v>4</v>
      </c>
      <c r="C281" s="53">
        <f>SUM('Week 1'!C281,'Week 2'!C281,'Week 3'!C281,'Week 4'!C281)</f>
        <v>0</v>
      </c>
      <c r="D281" s="53">
        <f>SUM('Week 1'!D281,'Week 2'!D281,'Week 3'!D281,'Week 4'!D281)</f>
        <v>5</v>
      </c>
      <c r="E281" s="53">
        <f>SUM('Week 1'!E281,'Week 2'!E281,'Week 3'!E281,'Week 4'!E281)</f>
        <v>0</v>
      </c>
      <c r="F281" s="53">
        <f>SUM('Week 1'!F281,'Week 2'!F281,'Week 3'!F281,'Week 4'!F281)</f>
        <v>0</v>
      </c>
      <c r="G281" s="53">
        <f>SUM('Week 1'!G281,'Week 2'!G281,'Week 3'!G281,'Week 4'!G281)</f>
        <v>0</v>
      </c>
      <c r="H281" s="53">
        <f>SUM('Week 1'!H281,'Week 2'!H281,'Week 3'!H281,'Week 4'!H281)</f>
        <v>1</v>
      </c>
      <c r="I281" s="53">
        <f>SUM('Week 1'!I281,'Week 2'!I281,'Week 3'!I281,'Week 4'!I281)</f>
        <v>14</v>
      </c>
      <c r="J281" s="53">
        <f>SUM('Week 1'!J281,'Week 2'!J281,'Week 3'!J281,'Week 4'!J281)</f>
        <v>0</v>
      </c>
      <c r="K281" s="53">
        <f>SUM('Week 1'!K281,'Week 2'!K281,'Week 3'!K281,'Week 4'!K281)</f>
        <v>0</v>
      </c>
      <c r="M281" s="4"/>
      <c r="N281" s="4"/>
      <c r="O281" s="4"/>
      <c r="P281" s="4"/>
      <c r="Q281" s="4"/>
      <c r="R281" s="5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5" x14ac:dyDescent="0.2">
      <c r="A282" s="40" t="s">
        <v>217</v>
      </c>
      <c r="B282" s="53">
        <f>SUM('Week 1'!B282,'Week 2'!B282,'Week 3'!B282,'Week 4'!B282)</f>
        <v>0</v>
      </c>
      <c r="C282" s="53">
        <f>SUM('Week 1'!C282,'Week 2'!C282,'Week 3'!C282,'Week 4'!C282)</f>
        <v>0</v>
      </c>
      <c r="D282" s="53">
        <f>SUM('Week 1'!D282,'Week 2'!D282,'Week 3'!D282,'Week 4'!D282)</f>
        <v>0</v>
      </c>
      <c r="E282" s="53">
        <f>SUM('Week 1'!E282,'Week 2'!E282,'Week 3'!E282,'Week 4'!E282)</f>
        <v>0</v>
      </c>
      <c r="F282" s="53">
        <f>SUM('Week 1'!F282,'Week 2'!F282,'Week 3'!F282,'Week 4'!F282)</f>
        <v>0</v>
      </c>
      <c r="G282" s="53">
        <f>SUM('Week 1'!G282,'Week 2'!G282,'Week 3'!G282,'Week 4'!G282)</f>
        <v>1</v>
      </c>
      <c r="H282" s="53">
        <f>SUM('Week 1'!H282,'Week 2'!H282,'Week 3'!H282,'Week 4'!H282)</f>
        <v>0</v>
      </c>
      <c r="I282" s="53">
        <f>SUM('Week 1'!I282,'Week 2'!I282,'Week 3'!I282,'Week 4'!I282)</f>
        <v>0</v>
      </c>
      <c r="J282" s="53">
        <f>SUM('Week 1'!J282,'Week 2'!J282,'Week 3'!J282,'Week 4'!J282)</f>
        <v>0</v>
      </c>
      <c r="K282" s="53">
        <f>SUM('Week 1'!K282,'Week 2'!K282,'Week 3'!K282,'Week 4'!K282)</f>
        <v>0</v>
      </c>
      <c r="M282" s="4"/>
      <c r="N282" s="4"/>
      <c r="O282" s="4"/>
      <c r="P282" s="4"/>
      <c r="Q282" s="4"/>
      <c r="R282" s="5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5" x14ac:dyDescent="0.2">
      <c r="A283" s="40" t="s">
        <v>218</v>
      </c>
      <c r="B283" s="53">
        <f>SUM('Week 1'!B283,'Week 2'!B283,'Week 3'!B283,'Week 4'!B283)</f>
        <v>0</v>
      </c>
      <c r="C283" s="53">
        <f>SUM('Week 1'!C283,'Week 2'!C283,'Week 3'!C283,'Week 4'!C283)</f>
        <v>0</v>
      </c>
      <c r="D283" s="53">
        <f>SUM('Week 1'!D283,'Week 2'!D283,'Week 3'!D283,'Week 4'!D283)</f>
        <v>0</v>
      </c>
      <c r="E283" s="53">
        <f>SUM('Week 1'!E283,'Week 2'!E283,'Week 3'!E283,'Week 4'!E283)</f>
        <v>0</v>
      </c>
      <c r="F283" s="53">
        <f>SUM('Week 1'!F283,'Week 2'!F283,'Week 3'!F283,'Week 4'!F283)</f>
        <v>0</v>
      </c>
      <c r="G283" s="53">
        <f>SUM('Week 1'!G283,'Week 2'!G283,'Week 3'!G283,'Week 4'!G283)</f>
        <v>0</v>
      </c>
      <c r="H283" s="53">
        <f>SUM('Week 1'!H283,'Week 2'!H283,'Week 3'!H283,'Week 4'!H283)</f>
        <v>0</v>
      </c>
      <c r="I283" s="53">
        <f>SUM('Week 1'!I283,'Week 2'!I283,'Week 3'!I283,'Week 4'!I283)</f>
        <v>0</v>
      </c>
      <c r="J283" s="53">
        <f>SUM('Week 1'!J283,'Week 2'!J283,'Week 3'!J283,'Week 4'!J283)</f>
        <v>0</v>
      </c>
      <c r="K283" s="53">
        <f>SUM('Week 1'!K283,'Week 2'!K283,'Week 3'!K283,'Week 4'!K283)</f>
        <v>0</v>
      </c>
      <c r="M283" s="4"/>
      <c r="N283" s="4"/>
      <c r="O283" s="4"/>
      <c r="P283" s="4"/>
      <c r="Q283" s="4"/>
      <c r="R283" s="5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5" x14ac:dyDescent="0.2">
      <c r="A284" s="40" t="s">
        <v>219</v>
      </c>
      <c r="B284" s="53">
        <f>SUM('Week 1'!B284,'Week 2'!B284,'Week 3'!B284,'Week 4'!B284)</f>
        <v>0</v>
      </c>
      <c r="C284" s="53">
        <f>SUM('Week 1'!C284,'Week 2'!C284,'Week 3'!C284,'Week 4'!C284)</f>
        <v>0</v>
      </c>
      <c r="D284" s="53">
        <f>SUM('Week 1'!D284,'Week 2'!D284,'Week 3'!D284,'Week 4'!D284)</f>
        <v>0</v>
      </c>
      <c r="E284" s="53">
        <f>SUM('Week 1'!E284,'Week 2'!E284,'Week 3'!E284,'Week 4'!E284)</f>
        <v>0</v>
      </c>
      <c r="F284" s="53">
        <f>SUM('Week 1'!F284,'Week 2'!F284,'Week 3'!F284,'Week 4'!F284)</f>
        <v>0</v>
      </c>
      <c r="G284" s="53">
        <f>SUM('Week 1'!G284,'Week 2'!G284,'Week 3'!G284,'Week 4'!G284)</f>
        <v>0</v>
      </c>
      <c r="H284" s="53">
        <f>SUM('Week 1'!H284,'Week 2'!H284,'Week 3'!H284,'Week 4'!H284)</f>
        <v>0</v>
      </c>
      <c r="I284" s="53">
        <f>SUM('Week 1'!I284,'Week 2'!I284,'Week 3'!I284,'Week 4'!I284)</f>
        <v>0</v>
      </c>
      <c r="J284" s="53">
        <f>SUM('Week 1'!J284,'Week 2'!J284,'Week 3'!J284,'Week 4'!J284)</f>
        <v>0</v>
      </c>
      <c r="K284" s="53">
        <f>SUM('Week 1'!K284,'Week 2'!K284,'Week 3'!K284,'Week 4'!K284)</f>
        <v>0</v>
      </c>
      <c r="M284" s="4"/>
      <c r="N284" s="4"/>
      <c r="O284" s="4"/>
      <c r="P284" s="4"/>
      <c r="Q284" s="4"/>
      <c r="R284" s="5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5" x14ac:dyDescent="0.2">
      <c r="A285" s="40" t="s">
        <v>220</v>
      </c>
      <c r="B285" s="53">
        <f>SUM('Week 1'!B285,'Week 2'!B285,'Week 3'!B285,'Week 4'!B285)</f>
        <v>1</v>
      </c>
      <c r="C285" s="53">
        <f>SUM('Week 1'!C285,'Week 2'!C285,'Week 3'!C285,'Week 4'!C285)</f>
        <v>0</v>
      </c>
      <c r="D285" s="53">
        <f>SUM('Week 1'!D285,'Week 2'!D285,'Week 3'!D285,'Week 4'!D285)</f>
        <v>0</v>
      </c>
      <c r="E285" s="53">
        <f>SUM('Week 1'!E285,'Week 2'!E285,'Week 3'!E285,'Week 4'!E285)</f>
        <v>0</v>
      </c>
      <c r="F285" s="53">
        <f>SUM('Week 1'!F285,'Week 2'!F285,'Week 3'!F285,'Week 4'!F285)</f>
        <v>0</v>
      </c>
      <c r="G285" s="53">
        <f>SUM('Week 1'!G285,'Week 2'!G285,'Week 3'!G285,'Week 4'!G285)</f>
        <v>0</v>
      </c>
      <c r="H285" s="53">
        <f>SUM('Week 1'!H285,'Week 2'!H285,'Week 3'!H285,'Week 4'!H285)</f>
        <v>0</v>
      </c>
      <c r="I285" s="53">
        <f>SUM('Week 1'!I285,'Week 2'!I285,'Week 3'!I285,'Week 4'!I285)</f>
        <v>0</v>
      </c>
      <c r="J285" s="53">
        <f>SUM('Week 1'!J285,'Week 2'!J285,'Week 3'!J285,'Week 4'!J285)</f>
        <v>0</v>
      </c>
      <c r="K285" s="53">
        <f>SUM('Week 1'!K285,'Week 2'!K285,'Week 3'!K285,'Week 4'!K285)</f>
        <v>0</v>
      </c>
      <c r="M285" s="4"/>
      <c r="N285" s="4"/>
      <c r="O285" s="4"/>
      <c r="P285" s="4"/>
      <c r="Q285" s="4"/>
      <c r="R285" s="5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5" x14ac:dyDescent="0.2">
      <c r="A286" s="40" t="s">
        <v>221</v>
      </c>
      <c r="B286" s="53">
        <f>SUM('Week 1'!B286,'Week 2'!B286,'Week 3'!B286,'Week 4'!B286)</f>
        <v>0</v>
      </c>
      <c r="C286" s="53">
        <f>SUM('Week 1'!C286,'Week 2'!C286,'Week 3'!C286,'Week 4'!C286)</f>
        <v>0</v>
      </c>
      <c r="D286" s="53">
        <f>SUM('Week 1'!D286,'Week 2'!D286,'Week 3'!D286,'Week 4'!D286)</f>
        <v>0</v>
      </c>
      <c r="E286" s="53">
        <f>SUM('Week 1'!E286,'Week 2'!E286,'Week 3'!E286,'Week 4'!E286)</f>
        <v>0</v>
      </c>
      <c r="F286" s="53">
        <f>SUM('Week 1'!F286,'Week 2'!F286,'Week 3'!F286,'Week 4'!F286)</f>
        <v>0</v>
      </c>
      <c r="G286" s="53">
        <f>SUM('Week 1'!G286,'Week 2'!G286,'Week 3'!G286,'Week 4'!G286)</f>
        <v>0</v>
      </c>
      <c r="H286" s="53">
        <f>SUM('Week 1'!H286,'Week 2'!H286,'Week 3'!H286,'Week 4'!H286)</f>
        <v>0</v>
      </c>
      <c r="I286" s="53">
        <f>SUM('Week 1'!I286,'Week 2'!I286,'Week 3'!I286,'Week 4'!I286)</f>
        <v>0</v>
      </c>
      <c r="J286" s="53">
        <f>SUM('Week 1'!J286,'Week 2'!J286,'Week 3'!J286,'Week 4'!J286)</f>
        <v>0</v>
      </c>
      <c r="K286" s="53">
        <f>SUM('Week 1'!K286,'Week 2'!K286,'Week 3'!K286,'Week 4'!K286)</f>
        <v>0</v>
      </c>
      <c r="M286" s="4"/>
      <c r="N286" s="4"/>
      <c r="O286" s="4"/>
      <c r="P286" s="4"/>
      <c r="Q286" s="4"/>
      <c r="R286" s="5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5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5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s="179" customFormat="1" ht="30" x14ac:dyDescent="0.2">
      <c r="A288" s="278" t="s">
        <v>434</v>
      </c>
      <c r="B288" s="279" t="s">
        <v>5</v>
      </c>
      <c r="C288" s="280" t="s">
        <v>6</v>
      </c>
      <c r="D288" s="280" t="s">
        <v>7</v>
      </c>
      <c r="E288" s="280" t="s">
        <v>8</v>
      </c>
      <c r="F288" s="281" t="s">
        <v>9</v>
      </c>
      <c r="G288" s="281" t="s">
        <v>10</v>
      </c>
      <c r="H288" s="282" t="s">
        <v>11</v>
      </c>
      <c r="I288" s="282" t="s">
        <v>12</v>
      </c>
      <c r="J288" s="283" t="s">
        <v>13</v>
      </c>
      <c r="K288" s="284" t="s">
        <v>14</v>
      </c>
      <c r="L288" s="64"/>
      <c r="M288" s="64"/>
      <c r="N288" s="64"/>
      <c r="O288" s="64"/>
      <c r="P288" s="64"/>
      <c r="Q288" s="64"/>
      <c r="R288" s="180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</row>
    <row r="289" spans="1:33" s="179" customFormat="1" ht="15" x14ac:dyDescent="0.2">
      <c r="A289" s="285" t="s">
        <v>435</v>
      </c>
      <c r="B289" s="53">
        <f>SUM('Week 1'!B289,'Week 2'!B289,'Week 3'!B289,'Week 4'!B289)</f>
        <v>0</v>
      </c>
      <c r="C289" s="53">
        <f>SUM('Week 1'!C289,'Week 2'!C289,'Week 3'!C289,'Week 4'!C289)</f>
        <v>0</v>
      </c>
      <c r="D289" s="53">
        <f>SUM('Week 1'!D289,'Week 2'!D289,'Week 3'!D289,'Week 4'!D289)</f>
        <v>0</v>
      </c>
      <c r="E289" s="53">
        <f>SUM('Week 1'!E289,'Week 2'!E289,'Week 3'!E289,'Week 4'!E289)</f>
        <v>0</v>
      </c>
      <c r="F289" s="53">
        <f>SUM('Week 1'!F289,'Week 2'!F289,'Week 3'!F289,'Week 4'!F289)</f>
        <v>0</v>
      </c>
      <c r="G289" s="53">
        <f>SUM('Week 1'!G289,'Week 2'!G289,'Week 3'!G289,'Week 4'!G289)</f>
        <v>0</v>
      </c>
      <c r="H289" s="53">
        <f>SUM('Week 1'!H289,'Week 2'!H289,'Week 3'!H289,'Week 4'!H289)</f>
        <v>0</v>
      </c>
      <c r="I289" s="53">
        <f>SUM('Week 1'!I289,'Week 2'!I289,'Week 3'!I289,'Week 4'!I289)</f>
        <v>0</v>
      </c>
      <c r="J289" s="53">
        <f>SUM('Week 1'!J289,'Week 2'!J289,'Week 3'!J289,'Week 4'!J289)</f>
        <v>0</v>
      </c>
      <c r="K289" s="53">
        <f>SUM('Week 1'!K289,'Week 2'!K289,'Week 3'!K289,'Week 4'!K289)</f>
        <v>0</v>
      </c>
      <c r="L289" s="64"/>
      <c r="M289" s="64"/>
      <c r="N289" s="64"/>
      <c r="O289" s="64"/>
      <c r="P289" s="64"/>
      <c r="Q289" s="64"/>
      <c r="R289" s="180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</row>
    <row r="290" spans="1:33" s="179" customFormat="1" ht="15" x14ac:dyDescent="0.2">
      <c r="A290" s="285" t="s">
        <v>436</v>
      </c>
      <c r="B290" s="53">
        <f>SUM('Week 1'!B290,'Week 2'!B290,'Week 3'!B290,'Week 4'!B290)</f>
        <v>0</v>
      </c>
      <c r="C290" s="53">
        <f>SUM('Week 1'!C290,'Week 2'!C290,'Week 3'!C290,'Week 4'!C290)</f>
        <v>0</v>
      </c>
      <c r="D290" s="53">
        <f>SUM('Week 1'!D290,'Week 2'!D290,'Week 3'!D290,'Week 4'!D290)</f>
        <v>0</v>
      </c>
      <c r="E290" s="53">
        <f>SUM('Week 1'!E290,'Week 2'!E290,'Week 3'!E290,'Week 4'!E290)</f>
        <v>0</v>
      </c>
      <c r="F290" s="53">
        <f>SUM('Week 1'!F290,'Week 2'!F290,'Week 3'!F290,'Week 4'!F290)</f>
        <v>0</v>
      </c>
      <c r="G290" s="53">
        <f>SUM('Week 1'!G290,'Week 2'!G290,'Week 3'!G290,'Week 4'!G290)</f>
        <v>0</v>
      </c>
      <c r="H290" s="53">
        <f>SUM('Week 1'!H290,'Week 2'!H290,'Week 3'!H290,'Week 4'!H290)</f>
        <v>0</v>
      </c>
      <c r="I290" s="53">
        <f>SUM('Week 1'!I290,'Week 2'!I290,'Week 3'!I290,'Week 4'!I290)</f>
        <v>0</v>
      </c>
      <c r="J290" s="53">
        <f>SUM('Week 1'!J290,'Week 2'!J290,'Week 3'!J290,'Week 4'!J290)</f>
        <v>0</v>
      </c>
      <c r="K290" s="53">
        <f>SUM('Week 1'!K290,'Week 2'!K290,'Week 3'!K290,'Week 4'!K290)</f>
        <v>0</v>
      </c>
      <c r="L290" s="64"/>
      <c r="M290" s="64"/>
      <c r="N290" s="64"/>
      <c r="O290" s="64"/>
      <c r="P290" s="64"/>
      <c r="Q290" s="64"/>
      <c r="R290" s="180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</row>
    <row r="291" spans="1:33" s="179" customFormat="1" ht="15" x14ac:dyDescent="0.2">
      <c r="A291" s="285" t="s">
        <v>437</v>
      </c>
      <c r="B291" s="53">
        <f>SUM('Week 1'!B291,'Week 2'!B291,'Week 3'!B291,'Week 4'!B291)</f>
        <v>0</v>
      </c>
      <c r="C291" s="53">
        <f>SUM('Week 1'!C291,'Week 2'!C291,'Week 3'!C291,'Week 4'!C291)</f>
        <v>0</v>
      </c>
      <c r="D291" s="53">
        <f>SUM('Week 1'!D291,'Week 2'!D291,'Week 3'!D291,'Week 4'!D291)</f>
        <v>0</v>
      </c>
      <c r="E291" s="53">
        <f>SUM('Week 1'!E291,'Week 2'!E291,'Week 3'!E291,'Week 4'!E291)</f>
        <v>0</v>
      </c>
      <c r="F291" s="53">
        <f>SUM('Week 1'!F291,'Week 2'!F291,'Week 3'!F291,'Week 4'!F291)</f>
        <v>0</v>
      </c>
      <c r="G291" s="53">
        <f>SUM('Week 1'!G291,'Week 2'!G291,'Week 3'!G291,'Week 4'!G291)</f>
        <v>0</v>
      </c>
      <c r="H291" s="53">
        <f>SUM('Week 1'!H291,'Week 2'!H291,'Week 3'!H291,'Week 4'!H291)</f>
        <v>0</v>
      </c>
      <c r="I291" s="53">
        <f>SUM('Week 1'!I291,'Week 2'!I291,'Week 3'!I291,'Week 4'!I291)</f>
        <v>0</v>
      </c>
      <c r="J291" s="53">
        <f>SUM('Week 1'!J291,'Week 2'!J291,'Week 3'!J291,'Week 4'!J291)</f>
        <v>0</v>
      </c>
      <c r="K291" s="53">
        <f>SUM('Week 1'!K291,'Week 2'!K291,'Week 3'!K291,'Week 4'!K291)</f>
        <v>0</v>
      </c>
      <c r="L291" s="64"/>
      <c r="M291" s="64"/>
      <c r="N291" s="64"/>
      <c r="O291" s="64"/>
      <c r="P291" s="64"/>
      <c r="Q291" s="64"/>
      <c r="R291" s="180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</row>
    <row r="292" spans="1:33" s="179" customFormat="1" ht="15" x14ac:dyDescent="0.2">
      <c r="A292" s="285" t="s">
        <v>438</v>
      </c>
      <c r="B292" s="53">
        <f>SUM('Week 1'!B292,'Week 2'!B292,'Week 3'!B292,'Week 4'!B292)</f>
        <v>1</v>
      </c>
      <c r="C292" s="53">
        <f>SUM('Week 1'!C292,'Week 2'!C292,'Week 3'!C292,'Week 4'!C292)</f>
        <v>0</v>
      </c>
      <c r="D292" s="53">
        <f>SUM('Week 1'!D292,'Week 2'!D292,'Week 3'!D292,'Week 4'!D292)</f>
        <v>1</v>
      </c>
      <c r="E292" s="53">
        <f>SUM('Week 1'!E292,'Week 2'!E292,'Week 3'!E292,'Week 4'!E292)</f>
        <v>0</v>
      </c>
      <c r="F292" s="53">
        <f>SUM('Week 1'!F292,'Week 2'!F292,'Week 3'!F292,'Week 4'!F292)</f>
        <v>0</v>
      </c>
      <c r="G292" s="53">
        <f>SUM('Week 1'!G292,'Week 2'!G292,'Week 3'!G292,'Week 4'!G292)</f>
        <v>0</v>
      </c>
      <c r="H292" s="53">
        <f>SUM('Week 1'!H292,'Week 2'!H292,'Week 3'!H292,'Week 4'!H292)</f>
        <v>0</v>
      </c>
      <c r="I292" s="53">
        <f>SUM('Week 1'!I292,'Week 2'!I292,'Week 3'!I292,'Week 4'!I292)</f>
        <v>0</v>
      </c>
      <c r="J292" s="53">
        <f>SUM('Week 1'!J292,'Week 2'!J292,'Week 3'!J292,'Week 4'!J292)</f>
        <v>0</v>
      </c>
      <c r="K292" s="53">
        <f>SUM('Week 1'!K292,'Week 2'!K292,'Week 3'!K292,'Week 4'!K292)</f>
        <v>0</v>
      </c>
      <c r="L292" s="64"/>
      <c r="M292" s="64"/>
      <c r="N292" s="64"/>
      <c r="O292" s="64"/>
      <c r="P292" s="64"/>
      <c r="Q292" s="64"/>
      <c r="R292" s="180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</row>
    <row r="293" spans="1:33" s="179" customFormat="1" ht="15" x14ac:dyDescent="0.2">
      <c r="A293" s="285" t="s">
        <v>439</v>
      </c>
      <c r="B293" s="53">
        <f>SUM('Week 1'!B293,'Week 2'!B293,'Week 3'!B293,'Week 4'!B293)</f>
        <v>0</v>
      </c>
      <c r="C293" s="53">
        <f>SUM('Week 1'!C293,'Week 2'!C293,'Week 3'!C293,'Week 4'!C293)</f>
        <v>0</v>
      </c>
      <c r="D293" s="53">
        <f>SUM('Week 1'!D293,'Week 2'!D293,'Week 3'!D293,'Week 4'!D293)</f>
        <v>0</v>
      </c>
      <c r="E293" s="53">
        <f>SUM('Week 1'!E293,'Week 2'!E293,'Week 3'!E293,'Week 4'!E293)</f>
        <v>0</v>
      </c>
      <c r="F293" s="53">
        <f>SUM('Week 1'!F293,'Week 2'!F293,'Week 3'!F293,'Week 4'!F293)</f>
        <v>0</v>
      </c>
      <c r="G293" s="53">
        <f>SUM('Week 1'!G293,'Week 2'!G293,'Week 3'!G293,'Week 4'!G293)</f>
        <v>0</v>
      </c>
      <c r="H293" s="53">
        <f>SUM('Week 1'!H293,'Week 2'!H293,'Week 3'!H293,'Week 4'!H293)</f>
        <v>0</v>
      </c>
      <c r="I293" s="53">
        <f>SUM('Week 1'!I293,'Week 2'!I293,'Week 3'!I293,'Week 4'!I293)</f>
        <v>0</v>
      </c>
      <c r="J293" s="53">
        <f>SUM('Week 1'!J293,'Week 2'!J293,'Week 3'!J293,'Week 4'!J293)</f>
        <v>0</v>
      </c>
      <c r="K293" s="53">
        <f>SUM('Week 1'!K293,'Week 2'!K293,'Week 3'!K293,'Week 4'!K293)</f>
        <v>0</v>
      </c>
      <c r="L293" s="64"/>
      <c r="M293" s="64"/>
      <c r="N293" s="64"/>
      <c r="O293" s="64"/>
      <c r="P293" s="64"/>
      <c r="Q293" s="64"/>
      <c r="R293" s="180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</row>
    <row r="294" spans="1:33" s="179" customFormat="1" ht="15" x14ac:dyDescent="0.2">
      <c r="A294" s="285" t="s">
        <v>440</v>
      </c>
      <c r="B294" s="53">
        <f>SUM('Week 1'!B294,'Week 2'!B294,'Week 3'!B294,'Week 4'!B294)</f>
        <v>20</v>
      </c>
      <c r="C294" s="53">
        <f>SUM('Week 1'!C294,'Week 2'!C294,'Week 3'!C294,'Week 4'!C294)</f>
        <v>1</v>
      </c>
      <c r="D294" s="53">
        <f>SUM('Week 1'!D294,'Week 2'!D294,'Week 3'!D294,'Week 4'!D294)</f>
        <v>2</v>
      </c>
      <c r="E294" s="53">
        <f>SUM('Week 1'!E294,'Week 2'!E294,'Week 3'!E294,'Week 4'!E294)</f>
        <v>0</v>
      </c>
      <c r="F294" s="53">
        <f>SUM('Week 1'!F294,'Week 2'!F294,'Week 3'!F294,'Week 4'!F294)</f>
        <v>0</v>
      </c>
      <c r="G294" s="53">
        <f>SUM('Week 1'!G294,'Week 2'!G294,'Week 3'!G294,'Week 4'!G294)</f>
        <v>5</v>
      </c>
      <c r="H294" s="53">
        <f>SUM('Week 1'!H294,'Week 2'!H294,'Week 3'!H294,'Week 4'!H294)</f>
        <v>1</v>
      </c>
      <c r="I294" s="53">
        <f>SUM('Week 1'!I294,'Week 2'!I294,'Week 3'!I294,'Week 4'!I294)</f>
        <v>5</v>
      </c>
      <c r="J294" s="53">
        <f>SUM('Week 1'!J294,'Week 2'!J294,'Week 3'!J294,'Week 4'!J294)</f>
        <v>1</v>
      </c>
      <c r="K294" s="53">
        <f>SUM('Week 1'!K294,'Week 2'!K294,'Week 3'!K294,'Week 4'!K294)</f>
        <v>0</v>
      </c>
      <c r="L294" s="64"/>
      <c r="M294" s="64"/>
      <c r="N294" s="64"/>
      <c r="O294" s="64"/>
      <c r="P294" s="64"/>
      <c r="Q294" s="64"/>
      <c r="R294" s="180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</row>
    <row r="295" spans="1:33" s="179" customFormat="1" ht="15" x14ac:dyDescent="0.2">
      <c r="A295" s="285" t="s">
        <v>441</v>
      </c>
      <c r="B295" s="53">
        <f>SUM('Week 1'!B295,'Week 2'!B295,'Week 3'!B295,'Week 4'!B295)</f>
        <v>217</v>
      </c>
      <c r="C295" s="53">
        <f>SUM('Week 1'!C295,'Week 2'!C295,'Week 3'!C295,'Week 4'!C295)</f>
        <v>0</v>
      </c>
      <c r="D295" s="53">
        <f>SUM('Week 1'!D295,'Week 2'!D295,'Week 3'!D295,'Week 4'!D295)</f>
        <v>1</v>
      </c>
      <c r="E295" s="53">
        <f>SUM('Week 1'!E295,'Week 2'!E295,'Week 3'!E295,'Week 4'!E295)</f>
        <v>0</v>
      </c>
      <c r="F295" s="53">
        <f>SUM('Week 1'!F295,'Week 2'!F295,'Week 3'!F295,'Week 4'!F295)</f>
        <v>37</v>
      </c>
      <c r="G295" s="53">
        <f>SUM('Week 1'!G295,'Week 2'!G295,'Week 3'!G295,'Week 4'!G295)</f>
        <v>25</v>
      </c>
      <c r="H295" s="53">
        <f>SUM('Week 1'!H295,'Week 2'!H295,'Week 3'!H295,'Week 4'!H295)</f>
        <v>29</v>
      </c>
      <c r="I295" s="53">
        <f>SUM('Week 1'!I295,'Week 2'!I295,'Week 3'!I295,'Week 4'!I295)</f>
        <v>13</v>
      </c>
      <c r="J295" s="53">
        <f>SUM('Week 1'!J295,'Week 2'!J295,'Week 3'!J295,'Week 4'!J295)</f>
        <v>49</v>
      </c>
      <c r="K295" s="53">
        <f>SUM('Week 1'!K295,'Week 2'!K295,'Week 3'!K295,'Week 4'!K295)</f>
        <v>0</v>
      </c>
      <c r="L295" s="64"/>
      <c r="M295" s="64"/>
      <c r="N295" s="64"/>
      <c r="O295" s="64"/>
      <c r="P295" s="64"/>
      <c r="Q295" s="64"/>
      <c r="R295" s="180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</row>
    <row r="296" spans="1:33" s="179" customFormat="1" ht="15" x14ac:dyDescent="0.2">
      <c r="A296" s="285" t="s">
        <v>442</v>
      </c>
      <c r="B296" s="53">
        <f>SUM('Week 1'!B296,'Week 2'!B296,'Week 3'!B296,'Week 4'!B296)</f>
        <v>1438</v>
      </c>
      <c r="C296" s="53">
        <f>SUM('Week 1'!C296,'Week 2'!C296,'Week 3'!C296,'Week 4'!C296)</f>
        <v>59</v>
      </c>
      <c r="D296" s="53">
        <f>SUM('Week 1'!D296,'Week 2'!D296,'Week 3'!D296,'Week 4'!D296)</f>
        <v>1816</v>
      </c>
      <c r="E296" s="53">
        <f>SUM('Week 1'!E296,'Week 2'!E296,'Week 3'!E296,'Week 4'!E296)</f>
        <v>3</v>
      </c>
      <c r="F296" s="53">
        <f>SUM('Week 1'!F296,'Week 2'!F296,'Week 3'!F296,'Week 4'!F296)</f>
        <v>405</v>
      </c>
      <c r="G296" s="53">
        <f>SUM('Week 1'!G296,'Week 2'!G296,'Week 3'!G296,'Week 4'!G296)</f>
        <v>894</v>
      </c>
      <c r="H296" s="53">
        <f>SUM('Week 1'!H296,'Week 2'!H296,'Week 3'!H296,'Week 4'!H296)</f>
        <v>1111</v>
      </c>
      <c r="I296" s="53">
        <f>SUM('Week 1'!I296,'Week 2'!I296,'Week 3'!I296,'Week 4'!I296)</f>
        <v>809</v>
      </c>
      <c r="J296" s="53">
        <f>SUM('Week 1'!J296,'Week 2'!J296,'Week 3'!J296,'Week 4'!J296)</f>
        <v>540</v>
      </c>
      <c r="K296" s="53">
        <f>SUM('Week 1'!K296,'Week 2'!K296,'Week 3'!K296,'Week 4'!K296)</f>
        <v>22</v>
      </c>
      <c r="L296" s="64"/>
      <c r="M296" s="64"/>
      <c r="N296" s="64"/>
      <c r="O296" s="64"/>
      <c r="P296" s="64"/>
      <c r="Q296" s="64"/>
      <c r="R296" s="180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</row>
    <row r="297" spans="1:33" s="179" customFormat="1" ht="15" x14ac:dyDescent="0.2">
      <c r="A297" s="285" t="s">
        <v>443</v>
      </c>
      <c r="B297" s="53">
        <f>SUM('Week 1'!B297,'Week 2'!B297,'Week 3'!B297,'Week 4'!B297)</f>
        <v>2</v>
      </c>
      <c r="C297" s="53">
        <f>SUM('Week 1'!C297,'Week 2'!C297,'Week 3'!C297,'Week 4'!C297)</f>
        <v>3</v>
      </c>
      <c r="D297" s="53">
        <f>SUM('Week 1'!D297,'Week 2'!D297,'Week 3'!D297,'Week 4'!D297)</f>
        <v>64</v>
      </c>
      <c r="E297" s="53">
        <f>SUM('Week 1'!E297,'Week 2'!E297,'Week 3'!E297,'Week 4'!E297)</f>
        <v>0</v>
      </c>
      <c r="F297" s="53">
        <f>SUM('Week 1'!F297,'Week 2'!F297,'Week 3'!F297,'Week 4'!F297)</f>
        <v>0</v>
      </c>
      <c r="G297" s="53">
        <f>SUM('Week 1'!G297,'Week 2'!G297,'Week 3'!G297,'Week 4'!G297)</f>
        <v>2</v>
      </c>
      <c r="H297" s="53">
        <f>SUM('Week 1'!H297,'Week 2'!H297,'Week 3'!H297,'Week 4'!H297)</f>
        <v>2</v>
      </c>
      <c r="I297" s="53">
        <f>SUM('Week 1'!I297,'Week 2'!I297,'Week 3'!I297,'Week 4'!I297)</f>
        <v>3</v>
      </c>
      <c r="J297" s="53">
        <f>SUM('Week 1'!J297,'Week 2'!J297,'Week 3'!J297,'Week 4'!J297)</f>
        <v>2</v>
      </c>
      <c r="K297" s="53">
        <f>SUM('Week 1'!K297,'Week 2'!K297,'Week 3'!K297,'Week 4'!K297)</f>
        <v>0</v>
      </c>
      <c r="L297" s="64"/>
      <c r="M297" s="64"/>
      <c r="N297" s="64"/>
      <c r="O297" s="64"/>
      <c r="P297" s="64"/>
      <c r="Q297" s="64"/>
      <c r="R297" s="180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</row>
    <row r="298" spans="1:33" s="179" customFormat="1" ht="15" x14ac:dyDescent="0.2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180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</row>
    <row r="299" spans="1:33" ht="30" x14ac:dyDescent="0.2">
      <c r="A299" s="41" t="s">
        <v>222</v>
      </c>
      <c r="B299" s="8" t="s">
        <v>5</v>
      </c>
      <c r="C299" s="10" t="s">
        <v>6</v>
      </c>
      <c r="D299" s="10" t="s">
        <v>7</v>
      </c>
      <c r="E299" s="10" t="s">
        <v>8</v>
      </c>
      <c r="F299" s="12" t="s">
        <v>9</v>
      </c>
      <c r="G299" s="12" t="s">
        <v>10</v>
      </c>
      <c r="H299" s="30" t="s">
        <v>11</v>
      </c>
      <c r="I299" s="30" t="s">
        <v>12</v>
      </c>
      <c r="J299" s="31" t="s">
        <v>13</v>
      </c>
      <c r="K299" s="13" t="s">
        <v>14</v>
      </c>
      <c r="M299" s="4"/>
      <c r="N299" s="4"/>
      <c r="O299" s="4"/>
      <c r="P299" s="4"/>
      <c r="Q299" s="4"/>
      <c r="R299" s="5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5" x14ac:dyDescent="0.2">
      <c r="A300" s="42" t="s">
        <v>223</v>
      </c>
      <c r="B300" s="54">
        <f>SUM('Week 1'!B300,'Week 2'!B300,'Week 3'!B300,'Week 4'!B300)</f>
        <v>3455</v>
      </c>
      <c r="C300" s="54">
        <f>SUM('Week 1'!C300,'Week 2'!C300,'Week 3'!C300,'Week 4'!C300)</f>
        <v>275</v>
      </c>
      <c r="D300" s="54">
        <f>SUM('Week 1'!D300,'Week 2'!D300,'Week 3'!D300,'Week 4'!D300)</f>
        <v>4303</v>
      </c>
      <c r="E300" s="54">
        <f>SUM('Week 1'!E300,'Week 2'!E300,'Week 3'!E300,'Week 4'!E300)</f>
        <v>2</v>
      </c>
      <c r="F300" s="54">
        <f>SUM('Week 1'!F300,'Week 2'!F300,'Week 3'!F300,'Week 4'!F300)</f>
        <v>280</v>
      </c>
      <c r="G300" s="54">
        <f>SUM('Week 1'!G300,'Week 2'!G300,'Week 3'!G300,'Week 4'!G300)</f>
        <v>3290</v>
      </c>
      <c r="H300" s="54">
        <f>SUM('Week 1'!H300,'Week 2'!H300,'Week 3'!H300,'Week 4'!H300)</f>
        <v>369</v>
      </c>
      <c r="I300" s="54">
        <f>SUM('Week 1'!I300,'Week 2'!I300,'Week 3'!I300,'Week 4'!I300)</f>
        <v>2992</v>
      </c>
      <c r="J300" s="54">
        <f>SUM('Week 1'!J300,'Week 2'!J300,'Week 3'!J300,'Week 4'!J300)</f>
        <v>591</v>
      </c>
      <c r="K300" s="54">
        <f>SUM('Week 1'!K300,'Week 2'!K300,'Week 3'!K300,'Week 4'!K300)</f>
        <v>131</v>
      </c>
      <c r="M300" s="4"/>
      <c r="N300" s="4"/>
      <c r="O300" s="4"/>
      <c r="P300" s="4"/>
      <c r="Q300" s="4"/>
      <c r="R300" s="5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5" x14ac:dyDescent="0.2">
      <c r="A301" s="43" t="s">
        <v>224</v>
      </c>
      <c r="B301" s="54">
        <f>SUM('Week 1'!B301,'Week 2'!B301,'Week 3'!B301,'Week 4'!B301)</f>
        <v>336</v>
      </c>
      <c r="C301" s="54">
        <f>SUM('Week 1'!C301,'Week 2'!C301,'Week 3'!C301,'Week 4'!C301)</f>
        <v>45</v>
      </c>
      <c r="D301" s="54">
        <f>SUM('Week 1'!D301,'Week 2'!D301,'Week 3'!D301,'Week 4'!D301)</f>
        <v>584</v>
      </c>
      <c r="E301" s="54">
        <f>SUM('Week 1'!E301,'Week 2'!E301,'Week 3'!E301,'Week 4'!E301)</f>
        <v>2</v>
      </c>
      <c r="F301" s="54">
        <f>SUM('Week 1'!F301,'Week 2'!F301,'Week 3'!F301,'Week 4'!F301)</f>
        <v>29</v>
      </c>
      <c r="G301" s="54">
        <f>SUM('Week 1'!G301,'Week 2'!G301,'Week 3'!G301,'Week 4'!G301)</f>
        <v>453</v>
      </c>
      <c r="H301" s="54">
        <f>SUM('Week 1'!H301,'Week 2'!H301,'Week 3'!H301,'Week 4'!H301)</f>
        <v>53</v>
      </c>
      <c r="I301" s="54">
        <f>SUM('Week 1'!I301,'Week 2'!I301,'Week 3'!I301,'Week 4'!I301)</f>
        <v>473</v>
      </c>
      <c r="J301" s="54">
        <f>SUM('Week 1'!J301,'Week 2'!J301,'Week 3'!J301,'Week 4'!J301)</f>
        <v>102</v>
      </c>
      <c r="K301" s="54">
        <f>SUM('Week 1'!K301,'Week 2'!K301,'Week 3'!K301,'Week 4'!K301)</f>
        <v>104</v>
      </c>
      <c r="M301" s="4"/>
      <c r="N301" s="4"/>
      <c r="O301" s="4"/>
      <c r="P301" s="4"/>
      <c r="Q301" s="4"/>
      <c r="R301" s="5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5" x14ac:dyDescent="0.2">
      <c r="A302" s="44" t="s">
        <v>225</v>
      </c>
      <c r="B302" s="54">
        <f>SUM('Week 1'!B302,'Week 2'!B302,'Week 3'!B302,'Week 4'!B302)</f>
        <v>7008</v>
      </c>
      <c r="C302" s="54">
        <f>SUM('Week 1'!C302,'Week 2'!C302,'Week 3'!C302,'Week 4'!C302)</f>
        <v>433</v>
      </c>
      <c r="D302" s="54">
        <f>SUM('Week 1'!D302,'Week 2'!D302,'Week 3'!D302,'Week 4'!D302)</f>
        <v>8052</v>
      </c>
      <c r="E302" s="54">
        <f>SUM('Week 1'!E302,'Week 2'!E302,'Week 3'!E302,'Week 4'!E302)</f>
        <v>8</v>
      </c>
      <c r="F302" s="54">
        <f>SUM('Week 1'!F302,'Week 2'!F302,'Week 3'!F302,'Week 4'!F302)</f>
        <v>545</v>
      </c>
      <c r="G302" s="54">
        <f>SUM('Week 1'!G302,'Week 2'!G302,'Week 3'!G302,'Week 4'!G302)</f>
        <v>6676</v>
      </c>
      <c r="H302" s="54">
        <f>SUM('Week 1'!H302,'Week 2'!H302,'Week 3'!H302,'Week 4'!H302)</f>
        <v>1197</v>
      </c>
      <c r="I302" s="54">
        <f>SUM('Week 1'!I302,'Week 2'!I302,'Week 3'!I302,'Week 4'!I302)</f>
        <v>8236</v>
      </c>
      <c r="J302" s="54">
        <f>SUM('Week 1'!J302,'Week 2'!J302,'Week 3'!J302,'Week 4'!J302)</f>
        <v>874</v>
      </c>
      <c r="K302" s="54">
        <f>SUM('Week 1'!K302,'Week 2'!K302,'Week 3'!K302,'Week 4'!K302)</f>
        <v>786</v>
      </c>
      <c r="M302" s="4"/>
      <c r="N302" s="4"/>
      <c r="O302" s="4"/>
      <c r="P302" s="4"/>
      <c r="Q302" s="4"/>
      <c r="R302" s="5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5" x14ac:dyDescent="0.2">
      <c r="A303" s="44" t="s">
        <v>226</v>
      </c>
      <c r="B303" s="54">
        <f>SUM('Week 1'!B303,'Week 2'!B303,'Week 3'!B303,'Week 4'!B303)</f>
        <v>1762</v>
      </c>
      <c r="C303" s="54">
        <f>SUM('Week 1'!C303,'Week 2'!C303,'Week 3'!C303,'Week 4'!C303)</f>
        <v>70</v>
      </c>
      <c r="D303" s="54">
        <f>SUM('Week 1'!D303,'Week 2'!D303,'Week 3'!D303,'Week 4'!D303)</f>
        <v>1979</v>
      </c>
      <c r="E303" s="54">
        <f>SUM('Week 1'!E303,'Week 2'!E303,'Week 3'!E303,'Week 4'!E303)</f>
        <v>3</v>
      </c>
      <c r="F303" s="54">
        <f>SUM('Week 1'!F303,'Week 2'!F303,'Week 3'!F303,'Week 4'!F303)</f>
        <v>453</v>
      </c>
      <c r="G303" s="54">
        <f>SUM('Week 1'!G303,'Week 2'!G303,'Week 3'!G303,'Week 4'!G303)</f>
        <v>1019</v>
      </c>
      <c r="H303" s="54">
        <f>SUM('Week 1'!H303,'Week 2'!H303,'Week 3'!H303,'Week 4'!H303)</f>
        <v>1171</v>
      </c>
      <c r="I303" s="54">
        <f>SUM('Week 1'!I303,'Week 2'!I303,'Week 3'!I303,'Week 4'!I303)</f>
        <v>941</v>
      </c>
      <c r="J303" s="54">
        <f>SUM('Week 1'!J303,'Week 2'!J303,'Week 3'!J303,'Week 4'!J303)</f>
        <v>601</v>
      </c>
      <c r="K303" s="54">
        <f>SUM('Week 1'!K303,'Week 2'!K303,'Week 3'!K303,'Week 4'!K303)</f>
        <v>22</v>
      </c>
      <c r="M303" s="4"/>
      <c r="N303" s="4"/>
      <c r="O303" s="4"/>
      <c r="P303" s="4"/>
      <c r="Q303" s="4"/>
      <c r="R303" s="5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5" x14ac:dyDescent="0.2">
      <c r="A304" s="45" t="s">
        <v>4</v>
      </c>
      <c r="B304" s="46">
        <f t="shared" ref="B304" si="5">SUM(B300:B303)</f>
        <v>12561</v>
      </c>
      <c r="C304" s="46">
        <f t="shared" ref="C304:K304" si="6">SUM(C300:C303)</f>
        <v>823</v>
      </c>
      <c r="D304" s="46">
        <f t="shared" si="6"/>
        <v>14918</v>
      </c>
      <c r="E304" s="46">
        <f t="shared" si="6"/>
        <v>15</v>
      </c>
      <c r="F304" s="46">
        <f t="shared" si="6"/>
        <v>1307</v>
      </c>
      <c r="G304" s="46">
        <f t="shared" si="6"/>
        <v>11438</v>
      </c>
      <c r="H304" s="46">
        <f t="shared" si="6"/>
        <v>2790</v>
      </c>
      <c r="I304" s="46">
        <f t="shared" si="6"/>
        <v>12642</v>
      </c>
      <c r="J304" s="46">
        <f t="shared" si="6"/>
        <v>2168</v>
      </c>
      <c r="K304" s="46">
        <f t="shared" si="6"/>
        <v>1043</v>
      </c>
      <c r="M304" s="4"/>
      <c r="N304" s="4"/>
      <c r="O304" s="4"/>
      <c r="P304" s="4"/>
      <c r="Q304" s="4"/>
      <c r="R304" s="5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5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5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5" x14ac:dyDescent="0.2">
      <c r="A306" s="225" t="s">
        <v>444</v>
      </c>
      <c r="B306" s="225"/>
      <c r="C306" s="225"/>
      <c r="D306" s="225"/>
      <c r="E306" s="225"/>
      <c r="F306" s="225"/>
      <c r="G306" s="225"/>
      <c r="H306" s="225"/>
      <c r="I306" s="225"/>
      <c r="J306" s="225"/>
      <c r="K306" s="225"/>
      <c r="L306" s="4"/>
      <c r="M306" s="4"/>
      <c r="N306" s="4"/>
      <c r="O306" s="4"/>
      <c r="P306" s="4"/>
      <c r="Q306" s="4"/>
      <c r="R306" s="5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5" x14ac:dyDescent="0.2">
      <c r="A307" s="287" t="s">
        <v>227</v>
      </c>
      <c r="B307" s="287"/>
      <c r="C307" s="288" t="s">
        <v>228</v>
      </c>
      <c r="D307" s="288"/>
      <c r="E307" s="288"/>
      <c r="F307" s="289" t="s">
        <v>229</v>
      </c>
      <c r="G307" s="289"/>
      <c r="H307" s="289"/>
      <c r="I307" s="290" t="s">
        <v>445</v>
      </c>
      <c r="J307" s="290"/>
      <c r="K307" s="290"/>
      <c r="L307" s="4"/>
      <c r="M307" s="4"/>
      <c r="N307" s="4"/>
      <c r="O307" s="4"/>
      <c r="P307" s="4"/>
      <c r="Q307" s="4"/>
      <c r="R307" s="5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5" x14ac:dyDescent="0.2">
      <c r="A308" s="287">
        <f>SUM(B133:K286)</f>
        <v>36146</v>
      </c>
      <c r="B308" s="287"/>
      <c r="C308" s="288">
        <f>SUM(B58:K71)</f>
        <v>15843</v>
      </c>
      <c r="D308" s="288"/>
      <c r="E308" s="288"/>
      <c r="F308" s="289">
        <f>SUM(B75:K129)</f>
        <v>133</v>
      </c>
      <c r="G308" s="289"/>
      <c r="H308" s="289"/>
      <c r="I308" s="291">
        <f>SUM(B289:K297)</f>
        <v>7583</v>
      </c>
      <c r="J308" s="291"/>
      <c r="K308" s="291"/>
      <c r="L308" s="4"/>
      <c r="M308" s="4"/>
      <c r="N308" s="4"/>
      <c r="O308" s="4"/>
      <c r="P308" s="4"/>
      <c r="Q308" s="4"/>
      <c r="R308" s="5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5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5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5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5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5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5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5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5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5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5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5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5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5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5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5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5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5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5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5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5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5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5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5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5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5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5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5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5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5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5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5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5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5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5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5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5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5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5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5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5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5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5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5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5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5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5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5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5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5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5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5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5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5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5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5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5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5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5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5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5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5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5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5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5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5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5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5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5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5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5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5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5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5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5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5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5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5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5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5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5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5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5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5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5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5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5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5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5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5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5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5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5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5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5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5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5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5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5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5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5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5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5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5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5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5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5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5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5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5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5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5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5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5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5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5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5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5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5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5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5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5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5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5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5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5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5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5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5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5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5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5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5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5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5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5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5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5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5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5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5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5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5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5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5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5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5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5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5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5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5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5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5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5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5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5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5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5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5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5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5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5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5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5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5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5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5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5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5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5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5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5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5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5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5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5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5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5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5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5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5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5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5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5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5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5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5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5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5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5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5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5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5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5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5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5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5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5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5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5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5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5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5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5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5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5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5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5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5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5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5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5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5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5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5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5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5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5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5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5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5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5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5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5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5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5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5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5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5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5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5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5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5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5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5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5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5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5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5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5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5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5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5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5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5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5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5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5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5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5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5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5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5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5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5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5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5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5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5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5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5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5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5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5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5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5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5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5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5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5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5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5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5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5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5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5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5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5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5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5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5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5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5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5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5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5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5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5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5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5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5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5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5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5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5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5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5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5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5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5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5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5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5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5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5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5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5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5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5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5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5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5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5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5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5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5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5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5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5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5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5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5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5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5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5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5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5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5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5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5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5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5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5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5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5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5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5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5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5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5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5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5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5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5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5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5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5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5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5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5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5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5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5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5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5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5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5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5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5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5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5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5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5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5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5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5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5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5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5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5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5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5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5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5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5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5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5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5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5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5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5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5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5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5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5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5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5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5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5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5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5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5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5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5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5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5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5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5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5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5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5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5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5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5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5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5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5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5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5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5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5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5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5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5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5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5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5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5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5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5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5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5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5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5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5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5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5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5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5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5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5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5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5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5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5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5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5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5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5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5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5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5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5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5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5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5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5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5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5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5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5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5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5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5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5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5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5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5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5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5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5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5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5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5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5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5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5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5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5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5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5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5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5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5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5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5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5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5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5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5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5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5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5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5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5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5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5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5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5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5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5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5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5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5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5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5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5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5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5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5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5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5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5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5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5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5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5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5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5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5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5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5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5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5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5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5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5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5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5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5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5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5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5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5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5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5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5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5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5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5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5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5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5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5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5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5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5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5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5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5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5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5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5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5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5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5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5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5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5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5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5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5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5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5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5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5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5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5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5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5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5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5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5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5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5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5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5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5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5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5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5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5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5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5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5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5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5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5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5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5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5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5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5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5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5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5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5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5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5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5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5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5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5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5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5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5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5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5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5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5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5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5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5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5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5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5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5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5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5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5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5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5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5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5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5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5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5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5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5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5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5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5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5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5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5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5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5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5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5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5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5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5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5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5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5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5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5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5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5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5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5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5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5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5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5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5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5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5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5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5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5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5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5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5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5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5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5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5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5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5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5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5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5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5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5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5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5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5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5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5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5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5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5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5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5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5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5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5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5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5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5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5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5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5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5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5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5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5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5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5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5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5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5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5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5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5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5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5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5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5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5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  <row r="1016" spans="1:33" ht="15" x14ac:dyDescent="0.2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5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</row>
    <row r="1017" spans="1:33" ht="15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5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</row>
    <row r="1018" spans="1:33" ht="15" x14ac:dyDescent="0.2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5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</row>
    <row r="1019" spans="1:33" ht="15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5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</row>
    <row r="1020" spans="1:33" ht="15" x14ac:dyDescent="0.2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5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</row>
    <row r="1021" spans="1:33" ht="15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5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</row>
    <row r="1022" spans="1:33" ht="15" x14ac:dyDescent="0.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5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</row>
    <row r="1023" spans="1:33" ht="15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5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</row>
    <row r="1024" spans="1:33" ht="15" x14ac:dyDescent="0.2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5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</row>
    <row r="1025" spans="1:33" ht="15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5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</row>
    <row r="1026" spans="1:33" ht="15" x14ac:dyDescent="0.2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5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</row>
    <row r="1027" spans="1:33" ht="15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5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</row>
    <row r="1028" spans="1:33" ht="15" x14ac:dyDescent="0.2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5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</row>
    <row r="1029" spans="1:33" ht="15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5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</row>
    <row r="1030" spans="1:33" ht="15" x14ac:dyDescent="0.2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5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</row>
    <row r="1031" spans="1:33" ht="15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5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</row>
    <row r="1032" spans="1:33" ht="15" x14ac:dyDescent="0.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5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</row>
    <row r="1033" spans="1:33" ht="15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5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</row>
    <row r="1034" spans="1:33" ht="15" x14ac:dyDescent="0.2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5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</row>
    <row r="1035" spans="1:33" ht="15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5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</row>
    <row r="1036" spans="1:33" ht="15" x14ac:dyDescent="0.2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5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</row>
    <row r="1037" spans="1:33" ht="15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5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</row>
    <row r="1038" spans="1:33" ht="15" x14ac:dyDescent="0.2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5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</row>
    <row r="1039" spans="1:33" ht="15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5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</row>
    <row r="1040" spans="1:33" ht="15" x14ac:dyDescent="0.2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5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</row>
    <row r="1041" spans="1:33" ht="15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5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</row>
    <row r="1042" spans="1:33" ht="15" x14ac:dyDescent="0.2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5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</row>
    <row r="1043" spans="1:33" ht="15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5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</row>
    <row r="1044" spans="1:33" ht="15" x14ac:dyDescent="0.2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5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</row>
    <row r="1045" spans="1:33" ht="15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5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</row>
    <row r="1046" spans="1:33" ht="15" x14ac:dyDescent="0.2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5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</row>
  </sheetData>
  <mergeCells count="51">
    <mergeCell ref="A306:K306"/>
    <mergeCell ref="C307:E307"/>
    <mergeCell ref="F307:H307"/>
    <mergeCell ref="I307:K307"/>
    <mergeCell ref="C308:E308"/>
    <mergeCell ref="F308:H308"/>
    <mergeCell ref="I308:K308"/>
    <mergeCell ref="B73:K73"/>
    <mergeCell ref="B131:K131"/>
    <mergeCell ref="G9:G11"/>
    <mergeCell ref="G12:G13"/>
    <mergeCell ref="G14:G15"/>
    <mergeCell ref="H31:H32"/>
    <mergeCell ref="I31:I32"/>
    <mergeCell ref="I21:I22"/>
    <mergeCell ref="B30:J30"/>
    <mergeCell ref="B31:C31"/>
    <mergeCell ref="D31:D32"/>
    <mergeCell ref="E31:E32"/>
    <mergeCell ref="K30:K32"/>
    <mergeCell ref="J20:J22"/>
    <mergeCell ref="A1:L1"/>
    <mergeCell ref="A2:L2"/>
    <mergeCell ref="A3:L3"/>
    <mergeCell ref="A5:F5"/>
    <mergeCell ref="A6:A7"/>
    <mergeCell ref="B6:E6"/>
    <mergeCell ref="F6:F7"/>
    <mergeCell ref="A41:A42"/>
    <mergeCell ref="A56:A57"/>
    <mergeCell ref="B20:I20"/>
    <mergeCell ref="G31:G32"/>
    <mergeCell ref="B41:K41"/>
    <mergeCell ref="B56:K56"/>
    <mergeCell ref="F21:F22"/>
    <mergeCell ref="G21:G22"/>
    <mergeCell ref="H21:H22"/>
    <mergeCell ref="A20:A22"/>
    <mergeCell ref="B21:B22"/>
    <mergeCell ref="J31:J32"/>
    <mergeCell ref="A308:B308"/>
    <mergeCell ref="G16:G17"/>
    <mergeCell ref="A19:J19"/>
    <mergeCell ref="A307:B307"/>
    <mergeCell ref="A131:A132"/>
    <mergeCell ref="C21:C22"/>
    <mergeCell ref="D21:D22"/>
    <mergeCell ref="E21:E22"/>
    <mergeCell ref="A73:A74"/>
    <mergeCell ref="F31:F32"/>
    <mergeCell ref="A30:A32"/>
  </mergeCells>
  <pageMargins left="0.75" right="0.75" top="1" bottom="1" header="0" footer="0"/>
  <pageSetup scale="7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CC2E5"/>
  </sheetPr>
  <dimension ref="A1:AA1042"/>
  <sheetViews>
    <sheetView workbookViewId="0">
      <pane ySplit="2" topLeftCell="A3" activePane="bottomLeft" state="frozen"/>
      <selection pane="bottomLeft" activeCell="A3" sqref="A3"/>
    </sheetView>
  </sheetViews>
  <sheetFormatPr defaultColWidth="12.625" defaultRowHeight="15" customHeight="1" x14ac:dyDescent="0.2"/>
  <cols>
    <col min="1" max="1" width="13.25" style="64" bestFit="1" customWidth="1"/>
    <col min="2" max="2" width="54.625" style="64" bestFit="1" customWidth="1"/>
    <col min="3" max="13" width="10.375" style="64" customWidth="1"/>
    <col min="14" max="14" width="8.75" style="64" customWidth="1"/>
    <col min="15" max="27" width="7.625" style="64" customWidth="1"/>
    <col min="28" max="16384" width="12.625" style="64"/>
  </cols>
  <sheetData>
    <row r="1" spans="1:27" ht="14.25" customHeight="1" x14ac:dyDescent="0.25">
      <c r="A1" s="249" t="s">
        <v>248</v>
      </c>
      <c r="B1" s="249" t="s">
        <v>249</v>
      </c>
      <c r="C1" s="251" t="s">
        <v>250</v>
      </c>
      <c r="D1" s="252"/>
      <c r="E1" s="252"/>
      <c r="F1" s="252"/>
      <c r="G1" s="252"/>
      <c r="H1" s="252"/>
      <c r="I1" s="252"/>
      <c r="J1" s="252"/>
      <c r="K1" s="252"/>
      <c r="L1" s="253"/>
      <c r="M1" s="254" t="s">
        <v>4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</row>
    <row r="2" spans="1:27" ht="30" x14ac:dyDescent="0.25">
      <c r="A2" s="250"/>
      <c r="B2" s="250"/>
      <c r="C2" s="48" t="s">
        <v>5</v>
      </c>
      <c r="D2" s="49" t="s">
        <v>6</v>
      </c>
      <c r="E2" s="49" t="s">
        <v>7</v>
      </c>
      <c r="F2" s="10" t="s">
        <v>8</v>
      </c>
      <c r="G2" s="12" t="s">
        <v>9</v>
      </c>
      <c r="H2" s="12" t="s">
        <v>10</v>
      </c>
      <c r="I2" s="51" t="s">
        <v>11</v>
      </c>
      <c r="J2" s="16" t="s">
        <v>12</v>
      </c>
      <c r="K2" s="50" t="s">
        <v>13</v>
      </c>
      <c r="L2" s="161" t="s">
        <v>14</v>
      </c>
      <c r="M2" s="255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</row>
    <row r="3" spans="1:27" x14ac:dyDescent="0.25">
      <c r="A3" s="78" t="s">
        <v>42</v>
      </c>
      <c r="B3" s="80" t="s">
        <v>43</v>
      </c>
      <c r="C3" s="79">
        <v>0</v>
      </c>
      <c r="D3" s="79">
        <v>0</v>
      </c>
      <c r="E3" s="79">
        <v>0</v>
      </c>
      <c r="F3" s="79">
        <v>0</v>
      </c>
      <c r="G3" s="79">
        <v>0</v>
      </c>
      <c r="H3" s="79">
        <v>0</v>
      </c>
      <c r="I3" s="79">
        <v>0</v>
      </c>
      <c r="J3" s="79">
        <v>0</v>
      </c>
      <c r="K3" s="79">
        <v>0</v>
      </c>
      <c r="L3" s="79">
        <v>0</v>
      </c>
      <c r="M3" s="162">
        <f t="shared" ref="M3:M34" si="0">SUM(C3:L3)</f>
        <v>0</v>
      </c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</row>
    <row r="4" spans="1:27" x14ac:dyDescent="0.25">
      <c r="A4" s="78" t="s">
        <v>42</v>
      </c>
      <c r="B4" s="80" t="s">
        <v>251</v>
      </c>
      <c r="C4" s="79">
        <v>0</v>
      </c>
      <c r="D4" s="79">
        <v>0</v>
      </c>
      <c r="E4" s="79">
        <v>0</v>
      </c>
      <c r="F4" s="79">
        <v>0</v>
      </c>
      <c r="G4" s="79">
        <v>0</v>
      </c>
      <c r="H4" s="79">
        <v>0</v>
      </c>
      <c r="I4" s="79">
        <v>0</v>
      </c>
      <c r="J4" s="79">
        <v>0</v>
      </c>
      <c r="K4" s="79">
        <v>0</v>
      </c>
      <c r="L4" s="79">
        <v>0</v>
      </c>
      <c r="M4" s="162">
        <f t="shared" si="0"/>
        <v>0</v>
      </c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</row>
    <row r="5" spans="1:27" x14ac:dyDescent="0.25">
      <c r="A5" s="78" t="s">
        <v>42</v>
      </c>
      <c r="B5" s="80" t="s">
        <v>45</v>
      </c>
      <c r="C5" s="79">
        <v>0</v>
      </c>
      <c r="D5" s="79">
        <v>0</v>
      </c>
      <c r="E5" s="79">
        <v>0</v>
      </c>
      <c r="F5" s="79">
        <v>0</v>
      </c>
      <c r="G5" s="79">
        <v>0</v>
      </c>
      <c r="H5" s="79">
        <v>0</v>
      </c>
      <c r="I5" s="79">
        <v>0</v>
      </c>
      <c r="J5" s="79">
        <v>1</v>
      </c>
      <c r="K5" s="79">
        <v>0</v>
      </c>
      <c r="L5" s="79">
        <v>0</v>
      </c>
      <c r="M5" s="162">
        <f t="shared" si="0"/>
        <v>1</v>
      </c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</row>
    <row r="6" spans="1:27" x14ac:dyDescent="0.25">
      <c r="A6" s="78" t="s">
        <v>42</v>
      </c>
      <c r="B6" s="80" t="s">
        <v>46</v>
      </c>
      <c r="C6" s="79">
        <v>65</v>
      </c>
      <c r="D6" s="79">
        <v>4</v>
      </c>
      <c r="E6" s="79">
        <v>68</v>
      </c>
      <c r="F6" s="79">
        <v>1</v>
      </c>
      <c r="G6" s="79">
        <v>19</v>
      </c>
      <c r="H6" s="79">
        <v>163</v>
      </c>
      <c r="I6" s="79">
        <v>42</v>
      </c>
      <c r="J6" s="79">
        <v>268</v>
      </c>
      <c r="K6" s="79">
        <v>23</v>
      </c>
      <c r="L6" s="79">
        <v>47</v>
      </c>
      <c r="M6" s="162">
        <f t="shared" si="0"/>
        <v>700</v>
      </c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</row>
    <row r="7" spans="1:27" x14ac:dyDescent="0.25">
      <c r="A7" s="78" t="s">
        <v>42</v>
      </c>
      <c r="B7" s="80" t="s">
        <v>47</v>
      </c>
      <c r="C7" s="79">
        <v>1</v>
      </c>
      <c r="D7" s="79">
        <v>0</v>
      </c>
      <c r="E7" s="79">
        <v>1</v>
      </c>
      <c r="F7" s="79">
        <v>0</v>
      </c>
      <c r="G7" s="79">
        <v>1</v>
      </c>
      <c r="H7" s="79">
        <v>5</v>
      </c>
      <c r="I7" s="79">
        <v>0</v>
      </c>
      <c r="J7" s="79">
        <v>2</v>
      </c>
      <c r="K7" s="79">
        <v>0</v>
      </c>
      <c r="L7" s="79">
        <v>0</v>
      </c>
      <c r="M7" s="162">
        <f t="shared" si="0"/>
        <v>10</v>
      </c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</row>
    <row r="8" spans="1:27" x14ac:dyDescent="0.25">
      <c r="A8" s="78" t="s">
        <v>42</v>
      </c>
      <c r="B8" s="80" t="s">
        <v>48</v>
      </c>
      <c r="C8" s="79">
        <v>531</v>
      </c>
      <c r="D8" s="79">
        <v>26</v>
      </c>
      <c r="E8" s="79">
        <v>636</v>
      </c>
      <c r="F8" s="79">
        <v>0</v>
      </c>
      <c r="G8" s="79">
        <v>60</v>
      </c>
      <c r="H8" s="79">
        <v>639</v>
      </c>
      <c r="I8" s="79">
        <v>273</v>
      </c>
      <c r="J8" s="79">
        <v>829</v>
      </c>
      <c r="K8" s="79">
        <v>145</v>
      </c>
      <c r="L8" s="79">
        <v>0</v>
      </c>
      <c r="M8" s="162">
        <f t="shared" si="0"/>
        <v>3139</v>
      </c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</row>
    <row r="9" spans="1:27" x14ac:dyDescent="0.25">
      <c r="A9" s="78" t="s">
        <v>42</v>
      </c>
      <c r="B9" s="80" t="s">
        <v>49</v>
      </c>
      <c r="C9" s="79">
        <v>2007</v>
      </c>
      <c r="D9" s="79">
        <v>83</v>
      </c>
      <c r="E9" s="79">
        <v>1632</v>
      </c>
      <c r="F9" s="79">
        <v>3</v>
      </c>
      <c r="G9" s="79">
        <v>267</v>
      </c>
      <c r="H9" s="79">
        <v>2273</v>
      </c>
      <c r="I9" s="79">
        <v>684</v>
      </c>
      <c r="J9" s="79">
        <v>2530</v>
      </c>
      <c r="K9" s="79">
        <v>679</v>
      </c>
      <c r="L9" s="79">
        <v>326</v>
      </c>
      <c r="M9" s="162">
        <f t="shared" si="0"/>
        <v>10484</v>
      </c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</row>
    <row r="10" spans="1:27" x14ac:dyDescent="0.25">
      <c r="A10" s="78" t="s">
        <v>42</v>
      </c>
      <c r="B10" s="80" t="s">
        <v>50</v>
      </c>
      <c r="C10" s="79">
        <v>121</v>
      </c>
      <c r="D10" s="79">
        <v>7</v>
      </c>
      <c r="E10" s="79">
        <v>146</v>
      </c>
      <c r="F10" s="79">
        <v>0</v>
      </c>
      <c r="G10" s="79">
        <v>19</v>
      </c>
      <c r="H10" s="79">
        <v>132</v>
      </c>
      <c r="I10" s="79">
        <v>34</v>
      </c>
      <c r="J10" s="79">
        <v>86</v>
      </c>
      <c r="K10" s="79">
        <v>12</v>
      </c>
      <c r="L10" s="79">
        <v>0</v>
      </c>
      <c r="M10" s="162">
        <f t="shared" si="0"/>
        <v>557</v>
      </c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</row>
    <row r="11" spans="1:27" x14ac:dyDescent="0.25">
      <c r="A11" s="78" t="s">
        <v>42</v>
      </c>
      <c r="B11" s="80" t="s">
        <v>51</v>
      </c>
      <c r="C11" s="79">
        <v>51</v>
      </c>
      <c r="D11" s="79">
        <v>3</v>
      </c>
      <c r="E11" s="79">
        <v>42</v>
      </c>
      <c r="F11" s="79">
        <v>0</v>
      </c>
      <c r="G11" s="79">
        <v>7</v>
      </c>
      <c r="H11" s="79">
        <v>88</v>
      </c>
      <c r="I11" s="79">
        <v>20</v>
      </c>
      <c r="J11" s="79">
        <v>37</v>
      </c>
      <c r="K11" s="79">
        <v>7</v>
      </c>
      <c r="L11" s="79">
        <v>20</v>
      </c>
      <c r="M11" s="162">
        <f t="shared" si="0"/>
        <v>275</v>
      </c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</row>
    <row r="12" spans="1:27" x14ac:dyDescent="0.25">
      <c r="A12" s="78" t="s">
        <v>42</v>
      </c>
      <c r="B12" s="80" t="s">
        <v>52</v>
      </c>
      <c r="C12" s="79">
        <v>143</v>
      </c>
      <c r="D12" s="79">
        <v>1</v>
      </c>
      <c r="E12" s="79">
        <v>44</v>
      </c>
      <c r="F12" s="79">
        <v>0</v>
      </c>
      <c r="G12" s="79">
        <v>10</v>
      </c>
      <c r="H12" s="79">
        <v>110</v>
      </c>
      <c r="I12" s="79">
        <v>35</v>
      </c>
      <c r="J12" s="79">
        <v>240</v>
      </c>
      <c r="K12" s="79">
        <v>12</v>
      </c>
      <c r="L12" s="79">
        <v>18</v>
      </c>
      <c r="M12" s="162">
        <f t="shared" si="0"/>
        <v>613</v>
      </c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</row>
    <row r="13" spans="1:27" x14ac:dyDescent="0.25">
      <c r="A13" s="78" t="s">
        <v>42</v>
      </c>
      <c r="B13" s="80" t="s">
        <v>53</v>
      </c>
      <c r="C13" s="79">
        <v>2</v>
      </c>
      <c r="D13" s="79">
        <v>0</v>
      </c>
      <c r="E13" s="79">
        <v>3</v>
      </c>
      <c r="F13" s="79">
        <v>0</v>
      </c>
      <c r="G13" s="79">
        <v>0</v>
      </c>
      <c r="H13" s="79">
        <v>0</v>
      </c>
      <c r="I13" s="79">
        <v>0</v>
      </c>
      <c r="J13" s="79">
        <v>4</v>
      </c>
      <c r="K13" s="79">
        <v>1</v>
      </c>
      <c r="L13" s="79">
        <v>0</v>
      </c>
      <c r="M13" s="162">
        <f t="shared" si="0"/>
        <v>10</v>
      </c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</row>
    <row r="14" spans="1:27" x14ac:dyDescent="0.25">
      <c r="A14" s="78" t="s">
        <v>42</v>
      </c>
      <c r="B14" s="80" t="s">
        <v>54</v>
      </c>
      <c r="C14" s="79">
        <v>0</v>
      </c>
      <c r="D14" s="79">
        <v>0</v>
      </c>
      <c r="E14" s="79">
        <v>0</v>
      </c>
      <c r="F14" s="79">
        <v>0</v>
      </c>
      <c r="G14" s="79">
        <v>0</v>
      </c>
      <c r="H14" s="79">
        <v>0</v>
      </c>
      <c r="I14" s="79">
        <v>0</v>
      </c>
      <c r="J14" s="79">
        <v>0</v>
      </c>
      <c r="K14" s="79">
        <v>0</v>
      </c>
      <c r="L14" s="79">
        <v>0</v>
      </c>
      <c r="M14" s="162">
        <f t="shared" si="0"/>
        <v>0</v>
      </c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</row>
    <row r="15" spans="1:27" x14ac:dyDescent="0.25">
      <c r="A15" s="78" t="s">
        <v>42</v>
      </c>
      <c r="B15" s="80" t="s">
        <v>55</v>
      </c>
      <c r="C15" s="79">
        <v>0</v>
      </c>
      <c r="D15" s="79">
        <v>0</v>
      </c>
      <c r="E15" s="79">
        <v>1</v>
      </c>
      <c r="F15" s="79">
        <v>0</v>
      </c>
      <c r="G15" s="79">
        <v>0</v>
      </c>
      <c r="H15" s="79">
        <v>1</v>
      </c>
      <c r="I15" s="79">
        <v>1</v>
      </c>
      <c r="J15" s="79">
        <v>0</v>
      </c>
      <c r="K15" s="79">
        <v>0</v>
      </c>
      <c r="L15" s="79">
        <v>0</v>
      </c>
      <c r="M15" s="162">
        <f t="shared" si="0"/>
        <v>3</v>
      </c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</row>
    <row r="16" spans="1:27" x14ac:dyDescent="0.25">
      <c r="A16" s="78" t="s">
        <v>42</v>
      </c>
      <c r="B16" s="81" t="s">
        <v>56</v>
      </c>
      <c r="C16" s="79">
        <v>37</v>
      </c>
      <c r="D16" s="79">
        <v>3</v>
      </c>
      <c r="E16" s="79">
        <v>2</v>
      </c>
      <c r="F16" s="79">
        <v>0</v>
      </c>
      <c r="G16" s="79">
        <v>0</v>
      </c>
      <c r="H16" s="79">
        <v>5</v>
      </c>
      <c r="I16" s="79">
        <v>1</v>
      </c>
      <c r="J16" s="79">
        <v>1</v>
      </c>
      <c r="K16" s="79">
        <v>2</v>
      </c>
      <c r="L16" s="79">
        <v>0</v>
      </c>
      <c r="M16" s="162">
        <f t="shared" si="0"/>
        <v>51</v>
      </c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27" x14ac:dyDescent="0.25">
      <c r="A17" s="78" t="s">
        <v>57</v>
      </c>
      <c r="B17" s="80" t="s">
        <v>58</v>
      </c>
      <c r="C17" s="79">
        <v>0</v>
      </c>
      <c r="D17" s="79">
        <v>0</v>
      </c>
      <c r="E17" s="79">
        <v>0</v>
      </c>
      <c r="F17" s="79">
        <v>0</v>
      </c>
      <c r="G17" s="79">
        <v>0</v>
      </c>
      <c r="H17" s="79">
        <v>0</v>
      </c>
      <c r="I17" s="79">
        <v>0</v>
      </c>
      <c r="J17" s="79">
        <v>0</v>
      </c>
      <c r="K17" s="79">
        <v>0</v>
      </c>
      <c r="L17" s="79">
        <v>0</v>
      </c>
      <c r="M17" s="162">
        <f t="shared" si="0"/>
        <v>0</v>
      </c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27" x14ac:dyDescent="0.25">
      <c r="A18" s="78" t="s">
        <v>57</v>
      </c>
      <c r="B18" s="80" t="s">
        <v>59</v>
      </c>
      <c r="C18" s="79">
        <v>0</v>
      </c>
      <c r="D18" s="79">
        <v>0</v>
      </c>
      <c r="E18" s="79">
        <v>0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162">
        <f t="shared" si="0"/>
        <v>0</v>
      </c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</row>
    <row r="19" spans="1:27" x14ac:dyDescent="0.25">
      <c r="A19" s="78" t="s">
        <v>57</v>
      </c>
      <c r="B19" s="80" t="s">
        <v>60</v>
      </c>
      <c r="C19" s="79">
        <v>0</v>
      </c>
      <c r="D19" s="79">
        <v>0</v>
      </c>
      <c r="E19" s="79">
        <v>1</v>
      </c>
      <c r="F19" s="79">
        <v>0</v>
      </c>
      <c r="G19" s="79">
        <v>0</v>
      </c>
      <c r="H19" s="79">
        <v>0</v>
      </c>
      <c r="I19" s="79">
        <v>0</v>
      </c>
      <c r="J19" s="79">
        <v>0</v>
      </c>
      <c r="K19" s="79">
        <v>0</v>
      </c>
      <c r="L19" s="79">
        <v>0</v>
      </c>
      <c r="M19" s="162">
        <f t="shared" si="0"/>
        <v>1</v>
      </c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</row>
    <row r="20" spans="1:27" x14ac:dyDescent="0.25">
      <c r="A20" s="78" t="s">
        <v>57</v>
      </c>
      <c r="B20" s="80" t="s">
        <v>61</v>
      </c>
      <c r="C20" s="79">
        <v>0</v>
      </c>
      <c r="D20" s="79">
        <v>0</v>
      </c>
      <c r="E20" s="7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162">
        <f t="shared" si="0"/>
        <v>0</v>
      </c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</row>
    <row r="21" spans="1:27" x14ac:dyDescent="0.25">
      <c r="A21" s="78" t="s">
        <v>57</v>
      </c>
      <c r="B21" s="80" t="s">
        <v>62</v>
      </c>
      <c r="C21" s="79">
        <v>0</v>
      </c>
      <c r="D21" s="79">
        <v>0</v>
      </c>
      <c r="E21" s="7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162">
        <f t="shared" si="0"/>
        <v>0</v>
      </c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</row>
    <row r="22" spans="1:27" x14ac:dyDescent="0.25">
      <c r="A22" s="78" t="s">
        <v>57</v>
      </c>
      <c r="B22" s="80" t="s">
        <v>63</v>
      </c>
      <c r="C22" s="79">
        <v>0</v>
      </c>
      <c r="D22" s="79">
        <v>0</v>
      </c>
      <c r="E22" s="79">
        <v>0</v>
      </c>
      <c r="F22" s="79">
        <v>0</v>
      </c>
      <c r="G22" s="79">
        <v>0</v>
      </c>
      <c r="H22" s="79">
        <v>0</v>
      </c>
      <c r="I22" s="79">
        <v>0</v>
      </c>
      <c r="J22" s="79">
        <v>0</v>
      </c>
      <c r="K22" s="79">
        <v>0</v>
      </c>
      <c r="L22" s="79">
        <v>0</v>
      </c>
      <c r="M22" s="162">
        <f t="shared" si="0"/>
        <v>0</v>
      </c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</row>
    <row r="23" spans="1:27" x14ac:dyDescent="0.25">
      <c r="A23" s="78" t="s">
        <v>57</v>
      </c>
      <c r="B23" s="80" t="s">
        <v>64</v>
      </c>
      <c r="C23" s="79">
        <v>0</v>
      </c>
      <c r="D23" s="79">
        <v>0</v>
      </c>
      <c r="E23" s="79">
        <v>0</v>
      </c>
      <c r="F23" s="79">
        <v>0</v>
      </c>
      <c r="G23" s="79">
        <v>0</v>
      </c>
      <c r="H23" s="79">
        <v>0</v>
      </c>
      <c r="I23" s="79">
        <v>0</v>
      </c>
      <c r="J23" s="79">
        <v>1</v>
      </c>
      <c r="K23" s="79">
        <v>0</v>
      </c>
      <c r="L23" s="79">
        <v>0</v>
      </c>
      <c r="M23" s="162">
        <f t="shared" si="0"/>
        <v>1</v>
      </c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</row>
    <row r="24" spans="1:27" x14ac:dyDescent="0.25">
      <c r="A24" s="78" t="s">
        <v>57</v>
      </c>
      <c r="B24" s="80" t="s">
        <v>382</v>
      </c>
      <c r="C24" s="79">
        <v>0</v>
      </c>
      <c r="D24" s="79">
        <v>0</v>
      </c>
      <c r="E24" s="79">
        <v>0</v>
      </c>
      <c r="F24" s="79">
        <v>0</v>
      </c>
      <c r="G24" s="79">
        <v>0</v>
      </c>
      <c r="H24" s="79">
        <v>0</v>
      </c>
      <c r="I24" s="79">
        <v>0</v>
      </c>
      <c r="J24" s="79">
        <v>0</v>
      </c>
      <c r="K24" s="79">
        <v>0</v>
      </c>
      <c r="L24" s="79">
        <v>0</v>
      </c>
      <c r="M24" s="162">
        <f t="shared" si="0"/>
        <v>0</v>
      </c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</row>
    <row r="25" spans="1:27" x14ac:dyDescent="0.25">
      <c r="A25" s="78" t="s">
        <v>57</v>
      </c>
      <c r="B25" s="80" t="s">
        <v>383</v>
      </c>
      <c r="C25" s="79">
        <v>0</v>
      </c>
      <c r="D25" s="79">
        <v>0</v>
      </c>
      <c r="E25" s="79">
        <v>0</v>
      </c>
      <c r="F25" s="79">
        <v>0</v>
      </c>
      <c r="G25" s="79">
        <v>0</v>
      </c>
      <c r="H25" s="79">
        <v>0</v>
      </c>
      <c r="I25" s="79">
        <v>0</v>
      </c>
      <c r="J25" s="79">
        <v>0</v>
      </c>
      <c r="K25" s="79">
        <v>0</v>
      </c>
      <c r="L25" s="79">
        <v>0</v>
      </c>
      <c r="M25" s="162">
        <f t="shared" si="0"/>
        <v>0</v>
      </c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</row>
    <row r="26" spans="1:27" x14ac:dyDescent="0.25">
      <c r="A26" s="78" t="s">
        <v>57</v>
      </c>
      <c r="B26" s="80" t="s">
        <v>384</v>
      </c>
      <c r="C26" s="79">
        <v>0</v>
      </c>
      <c r="D26" s="79">
        <v>0</v>
      </c>
      <c r="E26" s="7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162">
        <f t="shared" si="0"/>
        <v>0</v>
      </c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</row>
    <row r="27" spans="1:27" x14ac:dyDescent="0.25">
      <c r="A27" s="78" t="s">
        <v>57</v>
      </c>
      <c r="B27" s="80" t="s">
        <v>385</v>
      </c>
      <c r="C27" s="79">
        <v>0</v>
      </c>
      <c r="D27" s="7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162">
        <f t="shared" si="0"/>
        <v>0</v>
      </c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</row>
    <row r="28" spans="1:27" x14ac:dyDescent="0.25">
      <c r="A28" s="78" t="s">
        <v>57</v>
      </c>
      <c r="B28" s="80" t="s">
        <v>386</v>
      </c>
      <c r="C28" s="79">
        <v>0</v>
      </c>
      <c r="D28" s="79">
        <v>0</v>
      </c>
      <c r="E28" s="79">
        <v>0</v>
      </c>
      <c r="F28" s="79">
        <v>0</v>
      </c>
      <c r="G28" s="79">
        <v>0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162">
        <f t="shared" si="0"/>
        <v>0</v>
      </c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</row>
    <row r="29" spans="1:27" x14ac:dyDescent="0.25">
      <c r="A29" s="78" t="s">
        <v>57</v>
      </c>
      <c r="B29" s="80" t="s">
        <v>387</v>
      </c>
      <c r="C29" s="79">
        <v>0</v>
      </c>
      <c r="D29" s="79">
        <v>0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162">
        <f t="shared" si="0"/>
        <v>0</v>
      </c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</row>
    <row r="30" spans="1:27" x14ac:dyDescent="0.25">
      <c r="A30" s="78" t="s">
        <v>57</v>
      </c>
      <c r="B30" s="80" t="s">
        <v>388</v>
      </c>
      <c r="C30" s="79">
        <v>0</v>
      </c>
      <c r="D30" s="79">
        <v>0</v>
      </c>
      <c r="E30" s="7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162">
        <f t="shared" si="0"/>
        <v>0</v>
      </c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</row>
    <row r="31" spans="1:27" x14ac:dyDescent="0.25">
      <c r="A31" s="78" t="s">
        <v>57</v>
      </c>
      <c r="B31" s="80" t="s">
        <v>389</v>
      </c>
      <c r="C31" s="79">
        <v>0</v>
      </c>
      <c r="D31" s="79">
        <v>0</v>
      </c>
      <c r="E31" s="7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162">
        <f t="shared" si="0"/>
        <v>0</v>
      </c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</row>
    <row r="32" spans="1:27" x14ac:dyDescent="0.25">
      <c r="A32" s="78" t="s">
        <v>57</v>
      </c>
      <c r="B32" s="80" t="s">
        <v>390</v>
      </c>
      <c r="C32" s="79">
        <v>0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162">
        <f t="shared" si="0"/>
        <v>0</v>
      </c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</row>
    <row r="33" spans="1:27" x14ac:dyDescent="0.25">
      <c r="A33" s="78" t="s">
        <v>57</v>
      </c>
      <c r="B33" s="80" t="s">
        <v>391</v>
      </c>
      <c r="C33" s="79">
        <v>0</v>
      </c>
      <c r="D33" s="7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162">
        <f t="shared" si="0"/>
        <v>0</v>
      </c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</row>
    <row r="34" spans="1:27" x14ac:dyDescent="0.25">
      <c r="A34" s="78" t="s">
        <v>57</v>
      </c>
      <c r="B34" s="80" t="s">
        <v>392</v>
      </c>
      <c r="C34" s="79">
        <v>0</v>
      </c>
      <c r="D34" s="7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162">
        <f t="shared" si="0"/>
        <v>0</v>
      </c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</row>
    <row r="35" spans="1:27" x14ac:dyDescent="0.25">
      <c r="A35" s="78" t="s">
        <v>57</v>
      </c>
      <c r="B35" s="80" t="s">
        <v>393</v>
      </c>
      <c r="C35" s="79">
        <v>0</v>
      </c>
      <c r="D35" s="79">
        <v>0</v>
      </c>
      <c r="E35" s="7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162">
        <f t="shared" ref="M35:M65" si="1">SUM(C35:L35)</f>
        <v>0</v>
      </c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</row>
    <row r="36" spans="1:27" x14ac:dyDescent="0.25">
      <c r="A36" s="78" t="s">
        <v>57</v>
      </c>
      <c r="B36" s="80" t="s">
        <v>394</v>
      </c>
      <c r="C36" s="79">
        <v>0</v>
      </c>
      <c r="D36" s="79">
        <v>0</v>
      </c>
      <c r="E36" s="7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162">
        <f t="shared" si="1"/>
        <v>0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</row>
    <row r="37" spans="1:27" x14ac:dyDescent="0.25">
      <c r="A37" s="78" t="s">
        <v>57</v>
      </c>
      <c r="B37" s="80" t="s">
        <v>395</v>
      </c>
      <c r="C37" s="79">
        <v>0</v>
      </c>
      <c r="D37" s="7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162">
        <f t="shared" si="1"/>
        <v>0</v>
      </c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</row>
    <row r="38" spans="1:27" x14ac:dyDescent="0.25">
      <c r="A38" s="78" t="s">
        <v>57</v>
      </c>
      <c r="B38" s="80" t="s">
        <v>396</v>
      </c>
      <c r="C38" s="79">
        <v>0</v>
      </c>
      <c r="D38" s="79">
        <v>0</v>
      </c>
      <c r="E38" s="7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162">
        <f t="shared" si="1"/>
        <v>0</v>
      </c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</row>
    <row r="39" spans="1:27" x14ac:dyDescent="0.25">
      <c r="A39" s="78" t="s">
        <v>57</v>
      </c>
      <c r="B39" s="80" t="s">
        <v>65</v>
      </c>
      <c r="C39" s="79">
        <v>0</v>
      </c>
      <c r="D39" s="7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162">
        <f t="shared" si="1"/>
        <v>0</v>
      </c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</row>
    <row r="40" spans="1:27" x14ac:dyDescent="0.25">
      <c r="A40" s="78" t="s">
        <v>57</v>
      </c>
      <c r="B40" s="80" t="s">
        <v>66</v>
      </c>
      <c r="C40" s="79">
        <v>0</v>
      </c>
      <c r="D40" s="79">
        <v>0</v>
      </c>
      <c r="E40" s="7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162">
        <f t="shared" si="1"/>
        <v>0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</row>
    <row r="41" spans="1:27" x14ac:dyDescent="0.25">
      <c r="A41" s="78" t="s">
        <v>57</v>
      </c>
      <c r="B41" s="80" t="s">
        <v>67</v>
      </c>
      <c r="C41" s="79">
        <v>0</v>
      </c>
      <c r="D41" s="79">
        <v>0</v>
      </c>
      <c r="E41" s="7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162">
        <f t="shared" si="1"/>
        <v>0</v>
      </c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</row>
    <row r="42" spans="1:27" x14ac:dyDescent="0.25">
      <c r="A42" s="78" t="s">
        <v>57</v>
      </c>
      <c r="B42" s="80" t="s">
        <v>68</v>
      </c>
      <c r="C42" s="79">
        <v>0</v>
      </c>
      <c r="D42" s="7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162">
        <f t="shared" si="1"/>
        <v>0</v>
      </c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</row>
    <row r="43" spans="1:27" x14ac:dyDescent="0.25">
      <c r="A43" s="78" t="s">
        <v>57</v>
      </c>
      <c r="B43" s="80" t="s">
        <v>69</v>
      </c>
      <c r="C43" s="79">
        <v>0</v>
      </c>
      <c r="D43" s="79">
        <v>0</v>
      </c>
      <c r="E43" s="7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162">
        <f t="shared" si="1"/>
        <v>0</v>
      </c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</row>
    <row r="44" spans="1:27" x14ac:dyDescent="0.25">
      <c r="A44" s="78" t="s">
        <v>57</v>
      </c>
      <c r="B44" s="80" t="s">
        <v>70</v>
      </c>
      <c r="C44" s="79">
        <v>0</v>
      </c>
      <c r="D44" s="7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162">
        <f t="shared" si="1"/>
        <v>0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</row>
    <row r="45" spans="1:27" x14ac:dyDescent="0.25">
      <c r="A45" s="78" t="s">
        <v>57</v>
      </c>
      <c r="B45" s="80" t="s">
        <v>252</v>
      </c>
      <c r="C45" s="79">
        <v>0</v>
      </c>
      <c r="D45" s="79">
        <v>0</v>
      </c>
      <c r="E45" s="7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162">
        <f t="shared" si="1"/>
        <v>0</v>
      </c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</row>
    <row r="46" spans="1:27" x14ac:dyDescent="0.25">
      <c r="A46" s="78" t="s">
        <v>57</v>
      </c>
      <c r="B46" s="80" t="s">
        <v>71</v>
      </c>
      <c r="C46" s="79">
        <v>0</v>
      </c>
      <c r="D46" s="79">
        <v>0</v>
      </c>
      <c r="E46" s="7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162">
        <f t="shared" si="1"/>
        <v>0</v>
      </c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</row>
    <row r="47" spans="1:27" x14ac:dyDescent="0.25">
      <c r="A47" s="78" t="s">
        <v>57</v>
      </c>
      <c r="B47" s="80" t="s">
        <v>72</v>
      </c>
      <c r="C47" s="79">
        <v>0</v>
      </c>
      <c r="D47" s="79">
        <v>0</v>
      </c>
      <c r="E47" s="7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162">
        <f t="shared" si="1"/>
        <v>0</v>
      </c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</row>
    <row r="48" spans="1:27" x14ac:dyDescent="0.25">
      <c r="A48" s="78" t="s">
        <v>57</v>
      </c>
      <c r="B48" s="80" t="s">
        <v>73</v>
      </c>
      <c r="C48" s="79">
        <v>0</v>
      </c>
      <c r="D48" s="79">
        <v>0</v>
      </c>
      <c r="E48" s="7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162">
        <f t="shared" si="1"/>
        <v>0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</row>
    <row r="49" spans="1:27" x14ac:dyDescent="0.25">
      <c r="A49" s="78" t="s">
        <v>57</v>
      </c>
      <c r="B49" s="80" t="s">
        <v>74</v>
      </c>
      <c r="C49" s="79">
        <v>0</v>
      </c>
      <c r="D49" s="79">
        <v>0</v>
      </c>
      <c r="E49" s="7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162">
        <f t="shared" si="1"/>
        <v>0</v>
      </c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</row>
    <row r="50" spans="1:27" x14ac:dyDescent="0.25">
      <c r="A50" s="78" t="s">
        <v>57</v>
      </c>
      <c r="B50" s="80" t="s">
        <v>75</v>
      </c>
      <c r="C50" s="79">
        <v>0</v>
      </c>
      <c r="D50" s="79">
        <v>0</v>
      </c>
      <c r="E50" s="79">
        <v>0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162">
        <f t="shared" si="1"/>
        <v>0</v>
      </c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</row>
    <row r="51" spans="1:27" x14ac:dyDescent="0.25">
      <c r="A51" s="78" t="s">
        <v>57</v>
      </c>
      <c r="B51" s="80" t="s">
        <v>253</v>
      </c>
      <c r="C51" s="79">
        <v>0</v>
      </c>
      <c r="D51" s="79">
        <v>0</v>
      </c>
      <c r="E51" s="7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162">
        <f t="shared" si="1"/>
        <v>0</v>
      </c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</row>
    <row r="52" spans="1:27" x14ac:dyDescent="0.25">
      <c r="A52" s="78" t="s">
        <v>57</v>
      </c>
      <c r="B52" s="80" t="s">
        <v>76</v>
      </c>
      <c r="C52" s="79">
        <v>0</v>
      </c>
      <c r="D52" s="79">
        <v>0</v>
      </c>
      <c r="E52" s="7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162">
        <f t="shared" si="1"/>
        <v>0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</row>
    <row r="53" spans="1:27" x14ac:dyDescent="0.25">
      <c r="A53" s="78" t="s">
        <v>57</v>
      </c>
      <c r="B53" s="80" t="s">
        <v>77</v>
      </c>
      <c r="C53" s="79">
        <v>4</v>
      </c>
      <c r="D53" s="79">
        <v>0</v>
      </c>
      <c r="E53" s="7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162">
        <f t="shared" si="1"/>
        <v>4</v>
      </c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</row>
    <row r="54" spans="1:27" x14ac:dyDescent="0.25">
      <c r="A54" s="78" t="s">
        <v>57</v>
      </c>
      <c r="B54" s="80" t="s">
        <v>78</v>
      </c>
      <c r="C54" s="79">
        <v>11</v>
      </c>
      <c r="D54" s="79">
        <v>0</v>
      </c>
      <c r="E54" s="79">
        <v>2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162">
        <f t="shared" si="1"/>
        <v>13</v>
      </c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</row>
    <row r="55" spans="1:27" x14ac:dyDescent="0.25">
      <c r="A55" s="78" t="s">
        <v>57</v>
      </c>
      <c r="B55" s="80" t="s">
        <v>79</v>
      </c>
      <c r="C55" s="79">
        <v>11</v>
      </c>
      <c r="D55" s="79">
        <v>0</v>
      </c>
      <c r="E55" s="79">
        <v>2</v>
      </c>
      <c r="F55" s="79">
        <v>0</v>
      </c>
      <c r="G55" s="79">
        <v>0</v>
      </c>
      <c r="H55" s="79">
        <v>6</v>
      </c>
      <c r="I55" s="79">
        <v>0</v>
      </c>
      <c r="J55" s="79">
        <v>3</v>
      </c>
      <c r="K55" s="79">
        <v>0</v>
      </c>
      <c r="L55" s="79">
        <v>0</v>
      </c>
      <c r="M55" s="162">
        <f t="shared" si="1"/>
        <v>22</v>
      </c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</row>
    <row r="56" spans="1:27" x14ac:dyDescent="0.25">
      <c r="A56" s="78" t="s">
        <v>57</v>
      </c>
      <c r="B56" s="80" t="s">
        <v>80</v>
      </c>
      <c r="C56" s="79">
        <v>53</v>
      </c>
      <c r="D56" s="79">
        <v>3</v>
      </c>
      <c r="E56" s="79">
        <v>3</v>
      </c>
      <c r="F56" s="79">
        <v>0</v>
      </c>
      <c r="G56" s="79">
        <v>0</v>
      </c>
      <c r="H56" s="79">
        <v>6</v>
      </c>
      <c r="I56" s="79">
        <v>0</v>
      </c>
      <c r="J56" s="79">
        <v>10</v>
      </c>
      <c r="K56" s="79">
        <v>0</v>
      </c>
      <c r="L56" s="79">
        <v>0</v>
      </c>
      <c r="M56" s="162">
        <f t="shared" si="1"/>
        <v>75</v>
      </c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</row>
    <row r="57" spans="1:27" x14ac:dyDescent="0.25">
      <c r="A57" s="78" t="s">
        <v>57</v>
      </c>
      <c r="B57" s="80" t="s">
        <v>81</v>
      </c>
      <c r="C57" s="79">
        <v>0</v>
      </c>
      <c r="D57" s="79">
        <v>0</v>
      </c>
      <c r="E57" s="7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162">
        <f t="shared" si="1"/>
        <v>0</v>
      </c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</row>
    <row r="58" spans="1:27" x14ac:dyDescent="0.25">
      <c r="A58" s="78" t="s">
        <v>57</v>
      </c>
      <c r="B58" s="80" t="s">
        <v>82</v>
      </c>
      <c r="C58" s="79">
        <v>0</v>
      </c>
      <c r="D58" s="79">
        <v>0</v>
      </c>
      <c r="E58" s="79">
        <v>0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162">
        <f t="shared" si="1"/>
        <v>0</v>
      </c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</row>
    <row r="59" spans="1:27" x14ac:dyDescent="0.25">
      <c r="A59" s="78" t="s">
        <v>57</v>
      </c>
      <c r="B59" s="80" t="s">
        <v>83</v>
      </c>
      <c r="C59" s="79">
        <v>5</v>
      </c>
      <c r="D59" s="79">
        <v>0</v>
      </c>
      <c r="E59" s="7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162">
        <f t="shared" si="1"/>
        <v>5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</row>
    <row r="60" spans="1:27" x14ac:dyDescent="0.25">
      <c r="A60" s="78" t="s">
        <v>57</v>
      </c>
      <c r="B60" s="80" t="s">
        <v>84</v>
      </c>
      <c r="C60" s="79">
        <v>0</v>
      </c>
      <c r="D60" s="79">
        <v>0</v>
      </c>
      <c r="E60" s="7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162">
        <f t="shared" si="1"/>
        <v>0</v>
      </c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</row>
    <row r="61" spans="1:27" x14ac:dyDescent="0.25">
      <c r="A61" s="78" t="s">
        <v>57</v>
      </c>
      <c r="B61" s="80" t="s">
        <v>397</v>
      </c>
      <c r="C61" s="79">
        <v>0</v>
      </c>
      <c r="D61" s="79">
        <v>0</v>
      </c>
      <c r="E61" s="7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162">
        <f t="shared" si="1"/>
        <v>0</v>
      </c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</row>
    <row r="62" spans="1:27" x14ac:dyDescent="0.25">
      <c r="A62" s="78" t="s">
        <v>57</v>
      </c>
      <c r="B62" s="80" t="s">
        <v>85</v>
      </c>
      <c r="C62" s="79">
        <v>6</v>
      </c>
      <c r="D62" s="79">
        <v>0</v>
      </c>
      <c r="E62" s="7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162">
        <f t="shared" si="1"/>
        <v>6</v>
      </c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</row>
    <row r="63" spans="1:27" x14ac:dyDescent="0.25">
      <c r="A63" s="78" t="s">
        <v>57</v>
      </c>
      <c r="B63" s="80" t="s">
        <v>86</v>
      </c>
      <c r="C63" s="79">
        <v>3</v>
      </c>
      <c r="D63" s="79">
        <v>0</v>
      </c>
      <c r="E63" s="7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1</v>
      </c>
      <c r="K63" s="79">
        <v>0</v>
      </c>
      <c r="L63" s="79">
        <v>0</v>
      </c>
      <c r="M63" s="162">
        <f t="shared" si="1"/>
        <v>4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</row>
    <row r="64" spans="1:27" x14ac:dyDescent="0.25">
      <c r="A64" s="78" t="s">
        <v>57</v>
      </c>
      <c r="B64" s="80" t="s">
        <v>87</v>
      </c>
      <c r="C64" s="79">
        <v>0</v>
      </c>
      <c r="D64" s="79">
        <v>0</v>
      </c>
      <c r="E64" s="7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162">
        <f t="shared" si="1"/>
        <v>0</v>
      </c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</row>
    <row r="65" spans="1:27" x14ac:dyDescent="0.25">
      <c r="A65" s="78" t="s">
        <v>57</v>
      </c>
      <c r="B65" s="80" t="s">
        <v>88</v>
      </c>
      <c r="C65" s="79">
        <v>0</v>
      </c>
      <c r="D65" s="79">
        <v>0</v>
      </c>
      <c r="E65" s="7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162">
        <f t="shared" si="1"/>
        <v>0</v>
      </c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</row>
    <row r="66" spans="1:27" x14ac:dyDescent="0.25">
      <c r="A66" s="78" t="s">
        <v>57</v>
      </c>
      <c r="B66" s="80" t="s">
        <v>89</v>
      </c>
      <c r="C66" s="79">
        <v>0</v>
      </c>
      <c r="D66" s="79">
        <v>0</v>
      </c>
      <c r="E66" s="7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162">
        <f t="shared" ref="M66:M95" si="2">SUM(C66:L66)</f>
        <v>0</v>
      </c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</row>
    <row r="67" spans="1:27" x14ac:dyDescent="0.25">
      <c r="A67" s="78" t="s">
        <v>57</v>
      </c>
      <c r="B67" s="80" t="s">
        <v>90</v>
      </c>
      <c r="C67" s="79">
        <v>0</v>
      </c>
      <c r="D67" s="79">
        <v>0</v>
      </c>
      <c r="E67" s="7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162">
        <f t="shared" si="2"/>
        <v>0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</row>
    <row r="68" spans="1:27" x14ac:dyDescent="0.25">
      <c r="A68" s="78" t="s">
        <v>57</v>
      </c>
      <c r="B68" s="80" t="s">
        <v>91</v>
      </c>
      <c r="C68" s="79">
        <v>0</v>
      </c>
      <c r="D68" s="79">
        <v>0</v>
      </c>
      <c r="E68" s="79">
        <v>0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162">
        <f t="shared" si="2"/>
        <v>0</v>
      </c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</row>
    <row r="69" spans="1:27" x14ac:dyDescent="0.25">
      <c r="A69" s="78" t="s">
        <v>57</v>
      </c>
      <c r="B69" s="80" t="s">
        <v>92</v>
      </c>
      <c r="C69" s="79">
        <v>0</v>
      </c>
      <c r="D69" s="79">
        <v>0</v>
      </c>
      <c r="E69" s="79">
        <v>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162">
        <f t="shared" si="2"/>
        <v>0</v>
      </c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</row>
    <row r="70" spans="1:27" x14ac:dyDescent="0.25">
      <c r="A70" s="78" t="s">
        <v>57</v>
      </c>
      <c r="B70" s="80" t="s">
        <v>93</v>
      </c>
      <c r="C70" s="79">
        <v>0</v>
      </c>
      <c r="D70" s="79">
        <v>0</v>
      </c>
      <c r="E70" s="79">
        <v>0</v>
      </c>
      <c r="F70" s="79">
        <v>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162">
        <f t="shared" si="2"/>
        <v>0</v>
      </c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</row>
    <row r="71" spans="1:27" x14ac:dyDescent="0.25">
      <c r="A71" s="78" t="s">
        <v>57</v>
      </c>
      <c r="B71" s="80" t="s">
        <v>94</v>
      </c>
      <c r="C71" s="79">
        <v>0</v>
      </c>
      <c r="D71" s="79">
        <v>0</v>
      </c>
      <c r="E71" s="79">
        <v>1</v>
      </c>
      <c r="F71" s="79">
        <v>0</v>
      </c>
      <c r="G71" s="79">
        <v>0</v>
      </c>
      <c r="H71" s="79">
        <v>1</v>
      </c>
      <c r="I71" s="79">
        <v>0</v>
      </c>
      <c r="J71" s="79">
        <v>0</v>
      </c>
      <c r="K71" s="79">
        <v>0</v>
      </c>
      <c r="L71" s="79">
        <v>0</v>
      </c>
      <c r="M71" s="162">
        <f t="shared" si="2"/>
        <v>2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</row>
    <row r="72" spans="1:27" x14ac:dyDescent="0.25">
      <c r="A72" s="78" t="s">
        <v>95</v>
      </c>
      <c r="B72" s="80" t="s">
        <v>96</v>
      </c>
      <c r="C72" s="79">
        <v>0</v>
      </c>
      <c r="D72" s="79">
        <v>0</v>
      </c>
      <c r="E72" s="79">
        <v>0</v>
      </c>
      <c r="F72" s="79">
        <v>0</v>
      </c>
      <c r="G72" s="79">
        <v>0</v>
      </c>
      <c r="H72" s="79">
        <v>0</v>
      </c>
      <c r="I72" s="79">
        <v>0</v>
      </c>
      <c r="J72" s="79">
        <v>0</v>
      </c>
      <c r="K72" s="79">
        <v>0</v>
      </c>
      <c r="L72" s="79">
        <v>0</v>
      </c>
      <c r="M72" s="162">
        <f t="shared" si="2"/>
        <v>0</v>
      </c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</row>
    <row r="73" spans="1:27" x14ac:dyDescent="0.25">
      <c r="A73" s="78" t="s">
        <v>95</v>
      </c>
      <c r="B73" s="80" t="s">
        <v>97</v>
      </c>
      <c r="C73" s="79">
        <v>0</v>
      </c>
      <c r="D73" s="79">
        <v>0</v>
      </c>
      <c r="E73" s="7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162">
        <f t="shared" si="2"/>
        <v>0</v>
      </c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</row>
    <row r="74" spans="1:27" x14ac:dyDescent="0.25">
      <c r="A74" s="78" t="s">
        <v>95</v>
      </c>
      <c r="B74" s="80" t="s">
        <v>98</v>
      </c>
      <c r="C74" s="79">
        <v>0</v>
      </c>
      <c r="D74" s="79">
        <v>0</v>
      </c>
      <c r="E74" s="79">
        <v>0</v>
      </c>
      <c r="F74" s="79">
        <v>0</v>
      </c>
      <c r="G74" s="79">
        <v>0</v>
      </c>
      <c r="H74" s="79">
        <v>0</v>
      </c>
      <c r="I74" s="79">
        <v>0</v>
      </c>
      <c r="J74" s="79">
        <v>0</v>
      </c>
      <c r="K74" s="79">
        <v>0</v>
      </c>
      <c r="L74" s="79">
        <v>0</v>
      </c>
      <c r="M74" s="162">
        <f t="shared" si="2"/>
        <v>0</v>
      </c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</row>
    <row r="75" spans="1:27" x14ac:dyDescent="0.25">
      <c r="A75" s="78" t="s">
        <v>95</v>
      </c>
      <c r="B75" s="80" t="s">
        <v>99</v>
      </c>
      <c r="C75" s="79">
        <v>0</v>
      </c>
      <c r="D75" s="79">
        <v>0</v>
      </c>
      <c r="E75" s="7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162">
        <f t="shared" si="2"/>
        <v>0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</row>
    <row r="76" spans="1:27" x14ac:dyDescent="0.25">
      <c r="A76" s="78" t="s">
        <v>95</v>
      </c>
      <c r="B76" s="80" t="s">
        <v>251</v>
      </c>
      <c r="C76" s="79">
        <v>0</v>
      </c>
      <c r="D76" s="79">
        <v>0</v>
      </c>
      <c r="E76" s="79">
        <v>0</v>
      </c>
      <c r="F76" s="79">
        <v>0</v>
      </c>
      <c r="G76" s="79">
        <v>0</v>
      </c>
      <c r="H76" s="79">
        <v>0</v>
      </c>
      <c r="I76" s="79">
        <v>0</v>
      </c>
      <c r="J76" s="79">
        <v>0</v>
      </c>
      <c r="K76" s="79">
        <v>0</v>
      </c>
      <c r="L76" s="79">
        <v>0</v>
      </c>
      <c r="M76" s="162">
        <f t="shared" si="2"/>
        <v>0</v>
      </c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</row>
    <row r="77" spans="1:27" x14ac:dyDescent="0.25">
      <c r="A77" s="78" t="s">
        <v>95</v>
      </c>
      <c r="B77" s="80" t="s">
        <v>100</v>
      </c>
      <c r="C77" s="79">
        <v>0</v>
      </c>
      <c r="D77" s="79">
        <v>0</v>
      </c>
      <c r="E77" s="79">
        <v>0</v>
      </c>
      <c r="F77" s="79">
        <v>0</v>
      </c>
      <c r="G77" s="79">
        <v>0</v>
      </c>
      <c r="H77" s="79">
        <v>0</v>
      </c>
      <c r="I77" s="79">
        <v>0</v>
      </c>
      <c r="J77" s="79">
        <v>0</v>
      </c>
      <c r="K77" s="79">
        <v>0</v>
      </c>
      <c r="L77" s="79">
        <v>0</v>
      </c>
      <c r="M77" s="162">
        <f t="shared" si="2"/>
        <v>0</v>
      </c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</row>
    <row r="78" spans="1:27" x14ac:dyDescent="0.25">
      <c r="A78" s="78" t="s">
        <v>95</v>
      </c>
      <c r="B78" s="80" t="s">
        <v>101</v>
      </c>
      <c r="C78" s="79">
        <v>0</v>
      </c>
      <c r="D78" s="79">
        <v>0</v>
      </c>
      <c r="E78" s="79">
        <v>0</v>
      </c>
      <c r="F78" s="79">
        <v>0</v>
      </c>
      <c r="G78" s="79">
        <v>0</v>
      </c>
      <c r="H78" s="79">
        <v>0</v>
      </c>
      <c r="I78" s="79">
        <v>0</v>
      </c>
      <c r="J78" s="79">
        <v>0</v>
      </c>
      <c r="K78" s="79">
        <v>0</v>
      </c>
      <c r="L78" s="79">
        <v>0</v>
      </c>
      <c r="M78" s="162">
        <f t="shared" si="2"/>
        <v>0</v>
      </c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</row>
    <row r="79" spans="1:27" x14ac:dyDescent="0.25">
      <c r="A79" s="78" t="s">
        <v>95</v>
      </c>
      <c r="B79" s="80" t="s">
        <v>102</v>
      </c>
      <c r="C79" s="79">
        <v>1</v>
      </c>
      <c r="D79" s="79">
        <v>0</v>
      </c>
      <c r="E79" s="79">
        <v>1</v>
      </c>
      <c r="F79" s="79">
        <v>0</v>
      </c>
      <c r="G79" s="79">
        <v>0</v>
      </c>
      <c r="H79" s="79">
        <v>0</v>
      </c>
      <c r="I79" s="79">
        <v>0</v>
      </c>
      <c r="J79" s="79">
        <v>0</v>
      </c>
      <c r="K79" s="79">
        <v>0</v>
      </c>
      <c r="L79" s="79">
        <v>0</v>
      </c>
      <c r="M79" s="162">
        <f t="shared" si="2"/>
        <v>2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</row>
    <row r="80" spans="1:27" x14ac:dyDescent="0.25">
      <c r="A80" s="78" t="s">
        <v>95</v>
      </c>
      <c r="B80" s="80" t="s">
        <v>103</v>
      </c>
      <c r="C80" s="79">
        <v>1</v>
      </c>
      <c r="D80" s="79">
        <v>0</v>
      </c>
      <c r="E80" s="79">
        <v>0</v>
      </c>
      <c r="F80" s="79">
        <v>0</v>
      </c>
      <c r="G80" s="79">
        <v>0</v>
      </c>
      <c r="H80" s="79">
        <v>0</v>
      </c>
      <c r="I80" s="79">
        <v>0</v>
      </c>
      <c r="J80" s="79">
        <v>1</v>
      </c>
      <c r="K80" s="79">
        <v>0</v>
      </c>
      <c r="L80" s="79">
        <v>0</v>
      </c>
      <c r="M80" s="162">
        <f t="shared" si="2"/>
        <v>2</v>
      </c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</row>
    <row r="81" spans="1:27" x14ac:dyDescent="0.25">
      <c r="A81" s="78" t="s">
        <v>95</v>
      </c>
      <c r="B81" s="80" t="s">
        <v>104</v>
      </c>
      <c r="C81" s="79">
        <v>0</v>
      </c>
      <c r="D81" s="79">
        <v>0</v>
      </c>
      <c r="E81" s="79">
        <v>0</v>
      </c>
      <c r="F81" s="79">
        <v>0</v>
      </c>
      <c r="G81" s="79">
        <v>0</v>
      </c>
      <c r="H81" s="79">
        <v>0</v>
      </c>
      <c r="I81" s="79">
        <v>0</v>
      </c>
      <c r="J81" s="79">
        <v>0</v>
      </c>
      <c r="K81" s="79">
        <v>0</v>
      </c>
      <c r="L81" s="79">
        <v>0</v>
      </c>
      <c r="M81" s="162">
        <f t="shared" si="2"/>
        <v>0</v>
      </c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</row>
    <row r="82" spans="1:27" x14ac:dyDescent="0.25">
      <c r="A82" s="78" t="s">
        <v>95</v>
      </c>
      <c r="B82" s="80" t="s">
        <v>105</v>
      </c>
      <c r="C82" s="79">
        <v>2</v>
      </c>
      <c r="D82" s="79">
        <v>0</v>
      </c>
      <c r="E82" s="79">
        <v>0</v>
      </c>
      <c r="F82" s="79">
        <v>0</v>
      </c>
      <c r="G82" s="79">
        <v>0</v>
      </c>
      <c r="H82" s="79">
        <v>0</v>
      </c>
      <c r="I82" s="79">
        <v>0</v>
      </c>
      <c r="J82" s="79">
        <v>0</v>
      </c>
      <c r="K82" s="79">
        <v>0</v>
      </c>
      <c r="L82" s="79">
        <v>0</v>
      </c>
      <c r="M82" s="162">
        <f t="shared" si="2"/>
        <v>2</v>
      </c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</row>
    <row r="83" spans="1:27" x14ac:dyDescent="0.25">
      <c r="A83" s="78" t="s">
        <v>95</v>
      </c>
      <c r="B83" s="80" t="s">
        <v>398</v>
      </c>
      <c r="C83" s="79">
        <v>535</v>
      </c>
      <c r="D83" s="79">
        <v>63</v>
      </c>
      <c r="E83" s="79">
        <v>191</v>
      </c>
      <c r="F83" s="79">
        <v>0</v>
      </c>
      <c r="G83" s="79">
        <v>22</v>
      </c>
      <c r="H83" s="79">
        <v>541</v>
      </c>
      <c r="I83" s="79">
        <v>1</v>
      </c>
      <c r="J83" s="79">
        <v>83</v>
      </c>
      <c r="K83" s="79">
        <v>14</v>
      </c>
      <c r="L83" s="79">
        <v>14</v>
      </c>
      <c r="M83" s="162">
        <f t="shared" si="2"/>
        <v>1464</v>
      </c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</row>
    <row r="84" spans="1:27" x14ac:dyDescent="0.25">
      <c r="A84" s="78" t="s">
        <v>95</v>
      </c>
      <c r="B84" s="80" t="s">
        <v>106</v>
      </c>
      <c r="C84" s="79">
        <v>0</v>
      </c>
      <c r="D84" s="79">
        <v>0</v>
      </c>
      <c r="E84" s="79">
        <v>0</v>
      </c>
      <c r="F84" s="79">
        <v>0</v>
      </c>
      <c r="G84" s="79">
        <v>0</v>
      </c>
      <c r="H84" s="79">
        <v>0</v>
      </c>
      <c r="I84" s="79">
        <v>0</v>
      </c>
      <c r="J84" s="79">
        <v>0</v>
      </c>
      <c r="K84" s="79">
        <v>0</v>
      </c>
      <c r="L84" s="79">
        <v>0</v>
      </c>
      <c r="M84" s="162">
        <f t="shared" si="2"/>
        <v>0</v>
      </c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</row>
    <row r="85" spans="1:27" x14ac:dyDescent="0.25">
      <c r="A85" s="78" t="s">
        <v>95</v>
      </c>
      <c r="B85" s="80" t="s">
        <v>107</v>
      </c>
      <c r="C85" s="79">
        <v>0</v>
      </c>
      <c r="D85" s="79">
        <v>0</v>
      </c>
      <c r="E85" s="79">
        <v>0</v>
      </c>
      <c r="F85" s="79">
        <v>0</v>
      </c>
      <c r="G85" s="79">
        <v>0</v>
      </c>
      <c r="H85" s="79">
        <v>0</v>
      </c>
      <c r="I85" s="79">
        <v>0</v>
      </c>
      <c r="J85" s="79">
        <v>3</v>
      </c>
      <c r="K85" s="79">
        <v>0</v>
      </c>
      <c r="L85" s="79">
        <v>0</v>
      </c>
      <c r="M85" s="162">
        <f t="shared" si="2"/>
        <v>3</v>
      </c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</row>
    <row r="86" spans="1:27" x14ac:dyDescent="0.25">
      <c r="A86" s="78" t="s">
        <v>95</v>
      </c>
      <c r="B86" s="82" t="s">
        <v>108</v>
      </c>
      <c r="C86" s="79">
        <v>0</v>
      </c>
      <c r="D86" s="79">
        <v>0</v>
      </c>
      <c r="E86" s="79">
        <v>0</v>
      </c>
      <c r="F86" s="79">
        <v>0</v>
      </c>
      <c r="G86" s="79">
        <v>0</v>
      </c>
      <c r="H86" s="79">
        <v>0</v>
      </c>
      <c r="I86" s="79">
        <v>0</v>
      </c>
      <c r="J86" s="79">
        <v>0</v>
      </c>
      <c r="K86" s="79">
        <v>0</v>
      </c>
      <c r="L86" s="79">
        <v>0</v>
      </c>
      <c r="M86" s="162">
        <f t="shared" si="2"/>
        <v>0</v>
      </c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</row>
    <row r="87" spans="1:27" x14ac:dyDescent="0.25">
      <c r="A87" s="78" t="s">
        <v>95</v>
      </c>
      <c r="B87" s="80" t="s">
        <v>109</v>
      </c>
      <c r="C87" s="79">
        <v>0</v>
      </c>
      <c r="D87" s="79">
        <v>0</v>
      </c>
      <c r="E87" s="79">
        <v>0</v>
      </c>
      <c r="F87" s="79">
        <v>0</v>
      </c>
      <c r="G87" s="79">
        <v>0</v>
      </c>
      <c r="H87" s="79">
        <v>0</v>
      </c>
      <c r="I87" s="79">
        <v>0</v>
      </c>
      <c r="J87" s="79">
        <v>0</v>
      </c>
      <c r="K87" s="79">
        <v>0</v>
      </c>
      <c r="L87" s="79">
        <v>0</v>
      </c>
      <c r="M87" s="162">
        <f t="shared" si="2"/>
        <v>0</v>
      </c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</row>
    <row r="88" spans="1:27" x14ac:dyDescent="0.25">
      <c r="A88" s="78" t="s">
        <v>95</v>
      </c>
      <c r="B88" s="80" t="s">
        <v>110</v>
      </c>
      <c r="C88" s="79">
        <v>0</v>
      </c>
      <c r="D88" s="79">
        <v>0</v>
      </c>
      <c r="E88" s="79">
        <v>0</v>
      </c>
      <c r="F88" s="79">
        <v>0</v>
      </c>
      <c r="G88" s="79">
        <v>0</v>
      </c>
      <c r="H88" s="79">
        <v>0</v>
      </c>
      <c r="I88" s="79">
        <v>0</v>
      </c>
      <c r="J88" s="79">
        <v>0</v>
      </c>
      <c r="K88" s="79">
        <v>0</v>
      </c>
      <c r="L88" s="79">
        <v>0</v>
      </c>
      <c r="M88" s="162">
        <f t="shared" si="2"/>
        <v>0</v>
      </c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</row>
    <row r="89" spans="1:27" x14ac:dyDescent="0.25">
      <c r="A89" s="78" t="s">
        <v>95</v>
      </c>
      <c r="B89" s="80" t="s">
        <v>111</v>
      </c>
      <c r="C89" s="79">
        <v>6</v>
      </c>
      <c r="D89" s="79">
        <v>0</v>
      </c>
      <c r="E89" s="79">
        <v>14</v>
      </c>
      <c r="F89" s="79">
        <v>0</v>
      </c>
      <c r="G89" s="79">
        <v>0</v>
      </c>
      <c r="H89" s="79">
        <v>1</v>
      </c>
      <c r="I89" s="79">
        <v>0</v>
      </c>
      <c r="J89" s="79">
        <v>1</v>
      </c>
      <c r="K89" s="79">
        <v>0</v>
      </c>
      <c r="L89" s="79">
        <v>0</v>
      </c>
      <c r="M89" s="162">
        <f t="shared" si="2"/>
        <v>22</v>
      </c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</row>
    <row r="90" spans="1:27" x14ac:dyDescent="0.25">
      <c r="A90" s="78" t="s">
        <v>95</v>
      </c>
      <c r="B90" s="80" t="s">
        <v>112</v>
      </c>
      <c r="C90" s="79">
        <v>1</v>
      </c>
      <c r="D90" s="79">
        <v>0</v>
      </c>
      <c r="E90" s="79">
        <v>0</v>
      </c>
      <c r="F90" s="79">
        <v>0</v>
      </c>
      <c r="G90" s="79">
        <v>0</v>
      </c>
      <c r="H90" s="79">
        <v>1</v>
      </c>
      <c r="I90" s="79">
        <v>0</v>
      </c>
      <c r="J90" s="79">
        <v>0</v>
      </c>
      <c r="K90" s="79">
        <v>0</v>
      </c>
      <c r="L90" s="79">
        <v>0</v>
      </c>
      <c r="M90" s="162">
        <f t="shared" si="2"/>
        <v>2</v>
      </c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</row>
    <row r="91" spans="1:27" x14ac:dyDescent="0.25">
      <c r="A91" s="78" t="s">
        <v>95</v>
      </c>
      <c r="B91" s="80" t="s">
        <v>113</v>
      </c>
      <c r="C91" s="79">
        <v>0</v>
      </c>
      <c r="D91" s="79">
        <v>0</v>
      </c>
      <c r="E91" s="79">
        <v>0</v>
      </c>
      <c r="F91" s="79">
        <v>0</v>
      </c>
      <c r="G91" s="79">
        <v>0</v>
      </c>
      <c r="H91" s="79">
        <v>0</v>
      </c>
      <c r="I91" s="79">
        <v>0</v>
      </c>
      <c r="J91" s="79">
        <v>1</v>
      </c>
      <c r="K91" s="79">
        <v>0</v>
      </c>
      <c r="L91" s="79">
        <v>0</v>
      </c>
      <c r="M91" s="162">
        <f t="shared" si="2"/>
        <v>1</v>
      </c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</row>
    <row r="92" spans="1:27" x14ac:dyDescent="0.25">
      <c r="A92" s="78" t="s">
        <v>95</v>
      </c>
      <c r="B92" s="80" t="s">
        <v>114</v>
      </c>
      <c r="C92" s="79">
        <v>0</v>
      </c>
      <c r="D92" s="79">
        <v>0</v>
      </c>
      <c r="E92" s="79">
        <v>0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  <c r="M92" s="162">
        <f t="shared" si="2"/>
        <v>0</v>
      </c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</row>
    <row r="93" spans="1:27" x14ac:dyDescent="0.25">
      <c r="A93" s="78" t="s">
        <v>95</v>
      </c>
      <c r="B93" s="80" t="s">
        <v>115</v>
      </c>
      <c r="C93" s="79">
        <v>0</v>
      </c>
      <c r="D93" s="79">
        <v>0</v>
      </c>
      <c r="E93" s="79">
        <v>0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  <c r="M93" s="162">
        <f t="shared" si="2"/>
        <v>0</v>
      </c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</row>
    <row r="94" spans="1:27" x14ac:dyDescent="0.25">
      <c r="A94" s="78" t="s">
        <v>95</v>
      </c>
      <c r="B94" s="80" t="s">
        <v>116</v>
      </c>
      <c r="C94" s="79">
        <v>0</v>
      </c>
      <c r="D94" s="79">
        <v>0</v>
      </c>
      <c r="E94" s="79">
        <v>0</v>
      </c>
      <c r="F94" s="79">
        <v>0</v>
      </c>
      <c r="G94" s="79">
        <v>0</v>
      </c>
      <c r="H94" s="79">
        <v>0</v>
      </c>
      <c r="I94" s="79">
        <v>0</v>
      </c>
      <c r="J94" s="79">
        <v>1</v>
      </c>
      <c r="K94" s="79">
        <v>0</v>
      </c>
      <c r="L94" s="79">
        <v>0</v>
      </c>
      <c r="M94" s="162">
        <f t="shared" si="2"/>
        <v>1</v>
      </c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</row>
    <row r="95" spans="1:27" x14ac:dyDescent="0.25">
      <c r="A95" s="78" t="s">
        <v>95</v>
      </c>
      <c r="B95" s="80" t="s">
        <v>117</v>
      </c>
      <c r="C95" s="79">
        <v>0</v>
      </c>
      <c r="D95" s="79">
        <v>0</v>
      </c>
      <c r="E95" s="79">
        <v>0</v>
      </c>
      <c r="F95" s="79">
        <v>0</v>
      </c>
      <c r="G95" s="79">
        <v>0</v>
      </c>
      <c r="H95" s="79">
        <v>0</v>
      </c>
      <c r="I95" s="79">
        <v>0</v>
      </c>
      <c r="J95" s="79">
        <v>0</v>
      </c>
      <c r="K95" s="79">
        <v>0</v>
      </c>
      <c r="L95" s="79">
        <v>0</v>
      </c>
      <c r="M95" s="162">
        <f t="shared" si="2"/>
        <v>0</v>
      </c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</row>
    <row r="96" spans="1:27" x14ac:dyDescent="0.25">
      <c r="A96" s="78" t="s">
        <v>95</v>
      </c>
      <c r="B96" s="80" t="s">
        <v>118</v>
      </c>
      <c r="C96" s="79">
        <v>163</v>
      </c>
      <c r="D96" s="79">
        <v>9</v>
      </c>
      <c r="E96" s="79">
        <v>401</v>
      </c>
      <c r="F96" s="79">
        <v>0</v>
      </c>
      <c r="G96" s="79">
        <v>31</v>
      </c>
      <c r="H96" s="79">
        <v>180</v>
      </c>
      <c r="I96" s="79">
        <v>8</v>
      </c>
      <c r="J96" s="79">
        <v>119</v>
      </c>
      <c r="K96" s="79">
        <v>19</v>
      </c>
      <c r="L96" s="79">
        <v>4</v>
      </c>
      <c r="M96" s="162">
        <f t="shared" ref="M96:M124" si="3">SUM(C96:L96)</f>
        <v>934</v>
      </c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</row>
    <row r="97" spans="1:27" x14ac:dyDescent="0.25">
      <c r="A97" s="78" t="s">
        <v>95</v>
      </c>
      <c r="B97" s="80" t="s">
        <v>119</v>
      </c>
      <c r="C97" s="79">
        <v>173</v>
      </c>
      <c r="D97" s="79">
        <v>16</v>
      </c>
      <c r="E97" s="79">
        <v>518</v>
      </c>
      <c r="F97" s="79">
        <v>1</v>
      </c>
      <c r="G97" s="79">
        <v>2</v>
      </c>
      <c r="H97" s="79">
        <v>80</v>
      </c>
      <c r="I97" s="79">
        <v>19</v>
      </c>
      <c r="J97" s="79">
        <v>272</v>
      </c>
      <c r="K97" s="79">
        <v>31</v>
      </c>
      <c r="L97" s="79">
        <v>11</v>
      </c>
      <c r="M97" s="162">
        <f t="shared" si="3"/>
        <v>1123</v>
      </c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</row>
    <row r="98" spans="1:27" x14ac:dyDescent="0.25">
      <c r="A98" s="78" t="s">
        <v>95</v>
      </c>
      <c r="B98" s="80" t="s">
        <v>120</v>
      </c>
      <c r="C98" s="79">
        <v>3583</v>
      </c>
      <c r="D98" s="79">
        <v>367</v>
      </c>
      <c r="E98" s="79">
        <v>6745</v>
      </c>
      <c r="F98" s="79">
        <v>1</v>
      </c>
      <c r="G98" s="79">
        <v>245</v>
      </c>
      <c r="H98" s="79">
        <v>3503</v>
      </c>
      <c r="I98" s="79">
        <v>213</v>
      </c>
      <c r="J98" s="79">
        <v>2350</v>
      </c>
      <c r="K98" s="79">
        <v>328</v>
      </c>
      <c r="L98" s="79">
        <v>386</v>
      </c>
      <c r="M98" s="162">
        <f t="shared" si="3"/>
        <v>17721</v>
      </c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</row>
    <row r="99" spans="1:27" x14ac:dyDescent="0.25">
      <c r="A99" s="78" t="s">
        <v>95</v>
      </c>
      <c r="B99" s="80" t="s">
        <v>121</v>
      </c>
      <c r="C99" s="79">
        <v>237</v>
      </c>
      <c r="D99" s="79">
        <v>6</v>
      </c>
      <c r="E99" s="79">
        <v>375</v>
      </c>
      <c r="F99" s="79">
        <v>0</v>
      </c>
      <c r="G99" s="79">
        <v>17</v>
      </c>
      <c r="H99" s="79">
        <v>378</v>
      </c>
      <c r="I99" s="79">
        <v>19</v>
      </c>
      <c r="J99" s="79">
        <v>106</v>
      </c>
      <c r="K99" s="79">
        <v>15</v>
      </c>
      <c r="L99" s="79">
        <v>22</v>
      </c>
      <c r="M99" s="162">
        <f t="shared" si="3"/>
        <v>1175</v>
      </c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</row>
    <row r="100" spans="1:27" x14ac:dyDescent="0.25">
      <c r="A100" s="78" t="s">
        <v>95</v>
      </c>
      <c r="B100" s="80" t="s">
        <v>122</v>
      </c>
      <c r="C100" s="79">
        <v>0</v>
      </c>
      <c r="D100" s="79">
        <v>0</v>
      </c>
      <c r="E100" s="79">
        <v>0</v>
      </c>
      <c r="F100" s="79">
        <v>0</v>
      </c>
      <c r="G100" s="79">
        <v>0</v>
      </c>
      <c r="H100" s="79">
        <v>1</v>
      </c>
      <c r="I100" s="79">
        <v>0</v>
      </c>
      <c r="J100" s="79">
        <v>4</v>
      </c>
      <c r="K100" s="79">
        <v>0</v>
      </c>
      <c r="L100" s="79">
        <v>0</v>
      </c>
      <c r="M100" s="162">
        <f t="shared" si="3"/>
        <v>5</v>
      </c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</row>
    <row r="101" spans="1:27" x14ac:dyDescent="0.25">
      <c r="A101" s="78" t="s">
        <v>95</v>
      </c>
      <c r="B101" s="80" t="s">
        <v>230</v>
      </c>
      <c r="C101" s="79">
        <v>7</v>
      </c>
      <c r="D101" s="79">
        <v>0</v>
      </c>
      <c r="E101" s="79">
        <v>4</v>
      </c>
      <c r="F101" s="79">
        <v>0</v>
      </c>
      <c r="G101" s="79">
        <v>2</v>
      </c>
      <c r="H101" s="79">
        <v>8</v>
      </c>
      <c r="I101" s="79">
        <v>0</v>
      </c>
      <c r="J101" s="79">
        <v>16</v>
      </c>
      <c r="K101" s="79">
        <v>0</v>
      </c>
      <c r="L101" s="79">
        <v>0</v>
      </c>
      <c r="M101" s="162">
        <f t="shared" si="3"/>
        <v>37</v>
      </c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</row>
    <row r="102" spans="1:27" x14ac:dyDescent="0.25">
      <c r="A102" s="78" t="s">
        <v>95</v>
      </c>
      <c r="B102" s="80" t="s">
        <v>231</v>
      </c>
      <c r="C102" s="79">
        <v>569</v>
      </c>
      <c r="D102" s="79">
        <v>58</v>
      </c>
      <c r="E102" s="79">
        <v>547</v>
      </c>
      <c r="F102" s="79">
        <v>3</v>
      </c>
      <c r="G102" s="79">
        <v>17</v>
      </c>
      <c r="H102" s="79">
        <v>696</v>
      </c>
      <c r="I102" s="79">
        <v>57</v>
      </c>
      <c r="J102" s="79">
        <v>955</v>
      </c>
      <c r="K102" s="79">
        <v>29</v>
      </c>
      <c r="L102" s="79">
        <v>35</v>
      </c>
      <c r="M102" s="162">
        <f t="shared" si="3"/>
        <v>2966</v>
      </c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</row>
    <row r="103" spans="1:27" x14ac:dyDescent="0.25">
      <c r="A103" s="78" t="s">
        <v>95</v>
      </c>
      <c r="B103" s="80" t="s">
        <v>232</v>
      </c>
      <c r="C103" s="79">
        <v>275</v>
      </c>
      <c r="D103" s="79">
        <v>3</v>
      </c>
      <c r="E103" s="79">
        <v>163</v>
      </c>
      <c r="F103" s="79">
        <v>0</v>
      </c>
      <c r="G103" s="79">
        <v>9</v>
      </c>
      <c r="H103" s="79">
        <v>150</v>
      </c>
      <c r="I103" s="79">
        <v>6</v>
      </c>
      <c r="J103" s="79">
        <v>125</v>
      </c>
      <c r="K103" s="79">
        <v>12</v>
      </c>
      <c r="L103" s="79">
        <v>0</v>
      </c>
      <c r="M103" s="162">
        <f t="shared" si="3"/>
        <v>743</v>
      </c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</row>
    <row r="104" spans="1:27" x14ac:dyDescent="0.25">
      <c r="A104" s="78" t="s">
        <v>95</v>
      </c>
      <c r="B104" s="80" t="s">
        <v>233</v>
      </c>
      <c r="C104" s="79">
        <v>656</v>
      </c>
      <c r="D104" s="79">
        <v>22</v>
      </c>
      <c r="E104" s="79">
        <v>413</v>
      </c>
      <c r="F104" s="79">
        <v>0</v>
      </c>
      <c r="G104" s="79">
        <v>15</v>
      </c>
      <c r="H104" s="79">
        <v>318</v>
      </c>
      <c r="I104" s="79">
        <v>129</v>
      </c>
      <c r="J104" s="79">
        <v>2686</v>
      </c>
      <c r="K104" s="79">
        <v>31</v>
      </c>
      <c r="L104" s="79">
        <v>56</v>
      </c>
      <c r="M104" s="162">
        <f t="shared" si="3"/>
        <v>4326</v>
      </c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</row>
    <row r="105" spans="1:27" x14ac:dyDescent="0.25">
      <c r="A105" s="78" t="s">
        <v>95</v>
      </c>
      <c r="B105" s="80" t="s">
        <v>234</v>
      </c>
      <c r="C105" s="79">
        <v>40</v>
      </c>
      <c r="D105" s="79">
        <v>2</v>
      </c>
      <c r="E105" s="79">
        <v>37</v>
      </c>
      <c r="F105" s="79">
        <v>0</v>
      </c>
      <c r="G105" s="79">
        <v>6</v>
      </c>
      <c r="H105" s="79">
        <v>43</v>
      </c>
      <c r="I105" s="79">
        <v>9</v>
      </c>
      <c r="J105" s="79">
        <v>24</v>
      </c>
      <c r="K105" s="79">
        <v>18</v>
      </c>
      <c r="L105" s="79">
        <v>0</v>
      </c>
      <c r="M105" s="162">
        <f t="shared" si="3"/>
        <v>179</v>
      </c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</row>
    <row r="106" spans="1:27" x14ac:dyDescent="0.25">
      <c r="A106" s="78" t="s">
        <v>95</v>
      </c>
      <c r="B106" s="80" t="s">
        <v>235</v>
      </c>
      <c r="C106" s="79">
        <v>173</v>
      </c>
      <c r="D106" s="79">
        <v>12</v>
      </c>
      <c r="E106" s="79">
        <v>105</v>
      </c>
      <c r="F106" s="79">
        <v>0</v>
      </c>
      <c r="G106" s="79">
        <v>1</v>
      </c>
      <c r="H106" s="79">
        <v>84</v>
      </c>
      <c r="I106" s="79">
        <v>22</v>
      </c>
      <c r="J106" s="79">
        <v>183</v>
      </c>
      <c r="K106" s="79">
        <v>17</v>
      </c>
      <c r="L106" s="79">
        <v>27</v>
      </c>
      <c r="M106" s="162">
        <f t="shared" si="3"/>
        <v>624</v>
      </c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</row>
    <row r="107" spans="1:27" x14ac:dyDescent="0.25">
      <c r="A107" s="78" t="s">
        <v>95</v>
      </c>
      <c r="B107" s="80" t="s">
        <v>236</v>
      </c>
      <c r="C107" s="79">
        <v>33</v>
      </c>
      <c r="D107" s="79">
        <v>3</v>
      </c>
      <c r="E107" s="79">
        <v>25</v>
      </c>
      <c r="F107" s="79">
        <v>0</v>
      </c>
      <c r="G107" s="79">
        <v>2</v>
      </c>
      <c r="H107" s="79">
        <v>7</v>
      </c>
      <c r="I107" s="79">
        <v>11</v>
      </c>
      <c r="J107" s="79">
        <v>46</v>
      </c>
      <c r="K107" s="79">
        <v>16</v>
      </c>
      <c r="L107" s="79">
        <v>0</v>
      </c>
      <c r="M107" s="162">
        <f t="shared" si="3"/>
        <v>143</v>
      </c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</row>
    <row r="108" spans="1:27" x14ac:dyDescent="0.25">
      <c r="A108" s="78" t="s">
        <v>95</v>
      </c>
      <c r="B108" s="80" t="s">
        <v>237</v>
      </c>
      <c r="C108" s="79">
        <v>405</v>
      </c>
      <c r="D108" s="79">
        <v>28</v>
      </c>
      <c r="E108" s="79">
        <v>337</v>
      </c>
      <c r="F108" s="79">
        <v>3</v>
      </c>
      <c r="G108" s="79">
        <v>81</v>
      </c>
      <c r="H108" s="79">
        <v>590</v>
      </c>
      <c r="I108" s="79">
        <v>36</v>
      </c>
      <c r="J108" s="79">
        <v>452</v>
      </c>
      <c r="K108" s="79">
        <v>114</v>
      </c>
      <c r="L108" s="79">
        <v>43</v>
      </c>
      <c r="M108" s="162">
        <f t="shared" si="3"/>
        <v>2089</v>
      </c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</row>
    <row r="109" spans="1:27" x14ac:dyDescent="0.25">
      <c r="A109" s="78" t="s">
        <v>95</v>
      </c>
      <c r="B109" s="80" t="s">
        <v>238</v>
      </c>
      <c r="C109" s="79">
        <v>2</v>
      </c>
      <c r="D109" s="79">
        <v>0</v>
      </c>
      <c r="E109" s="79">
        <v>2</v>
      </c>
      <c r="F109" s="79">
        <v>0</v>
      </c>
      <c r="G109" s="79">
        <v>0</v>
      </c>
      <c r="H109" s="79">
        <v>0</v>
      </c>
      <c r="I109" s="79">
        <v>0</v>
      </c>
      <c r="J109" s="79">
        <v>0</v>
      </c>
      <c r="K109" s="79">
        <v>0</v>
      </c>
      <c r="L109" s="79">
        <v>0</v>
      </c>
      <c r="M109" s="162">
        <f t="shared" si="3"/>
        <v>4</v>
      </c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</row>
    <row r="110" spans="1:27" x14ac:dyDescent="0.25">
      <c r="A110" s="78" t="s">
        <v>95</v>
      </c>
      <c r="B110" s="80" t="s">
        <v>239</v>
      </c>
      <c r="C110" s="79">
        <v>74</v>
      </c>
      <c r="D110" s="79">
        <v>5</v>
      </c>
      <c r="E110" s="79">
        <v>61</v>
      </c>
      <c r="F110" s="79">
        <v>0</v>
      </c>
      <c r="G110" s="79">
        <v>7</v>
      </c>
      <c r="H110" s="79">
        <v>56</v>
      </c>
      <c r="I110" s="79">
        <v>5</v>
      </c>
      <c r="J110" s="79">
        <v>92</v>
      </c>
      <c r="K110" s="79">
        <v>9</v>
      </c>
      <c r="L110" s="79">
        <v>12</v>
      </c>
      <c r="M110" s="162">
        <f t="shared" si="3"/>
        <v>321</v>
      </c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</row>
    <row r="111" spans="1:27" x14ac:dyDescent="0.25">
      <c r="A111" s="78" t="s">
        <v>95</v>
      </c>
      <c r="B111" s="80" t="s">
        <v>123</v>
      </c>
      <c r="C111" s="79">
        <v>0</v>
      </c>
      <c r="D111" s="79">
        <v>0</v>
      </c>
      <c r="E111" s="79">
        <v>0</v>
      </c>
      <c r="F111" s="79">
        <v>0</v>
      </c>
      <c r="G111" s="79">
        <v>0</v>
      </c>
      <c r="H111" s="79">
        <v>0</v>
      </c>
      <c r="I111" s="79">
        <v>0</v>
      </c>
      <c r="J111" s="79">
        <v>0</v>
      </c>
      <c r="K111" s="79">
        <v>0</v>
      </c>
      <c r="L111" s="79">
        <v>0</v>
      </c>
      <c r="M111" s="162">
        <f t="shared" si="3"/>
        <v>0</v>
      </c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</row>
    <row r="112" spans="1:27" x14ac:dyDescent="0.25">
      <c r="A112" s="78" t="s">
        <v>95</v>
      </c>
      <c r="B112" s="80" t="s">
        <v>124</v>
      </c>
      <c r="C112" s="79">
        <v>0</v>
      </c>
      <c r="D112" s="79">
        <v>0</v>
      </c>
      <c r="E112" s="79">
        <v>0</v>
      </c>
      <c r="F112" s="79">
        <v>0</v>
      </c>
      <c r="G112" s="79">
        <v>0</v>
      </c>
      <c r="H112" s="79">
        <v>0</v>
      </c>
      <c r="I112" s="79">
        <v>0</v>
      </c>
      <c r="J112" s="79">
        <v>0</v>
      </c>
      <c r="K112" s="79">
        <v>0</v>
      </c>
      <c r="L112" s="79">
        <v>0</v>
      </c>
      <c r="M112" s="162">
        <f t="shared" si="3"/>
        <v>0</v>
      </c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</row>
    <row r="113" spans="1:27" x14ac:dyDescent="0.25">
      <c r="A113" s="78" t="s">
        <v>95</v>
      </c>
      <c r="B113" s="80" t="s">
        <v>125</v>
      </c>
      <c r="C113" s="79">
        <v>3</v>
      </c>
      <c r="D113" s="79">
        <v>0</v>
      </c>
      <c r="E113" s="79">
        <v>2</v>
      </c>
      <c r="F113" s="79">
        <v>0</v>
      </c>
      <c r="G113" s="79">
        <v>0</v>
      </c>
      <c r="H113" s="79">
        <v>0</v>
      </c>
      <c r="I113" s="79">
        <v>0</v>
      </c>
      <c r="J113" s="79">
        <v>4</v>
      </c>
      <c r="K113" s="79">
        <v>0</v>
      </c>
      <c r="L113" s="79">
        <v>0</v>
      </c>
      <c r="M113" s="162">
        <f t="shared" si="3"/>
        <v>9</v>
      </c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</row>
    <row r="114" spans="1:27" x14ac:dyDescent="0.25">
      <c r="A114" s="78" t="s">
        <v>95</v>
      </c>
      <c r="B114" s="80" t="s">
        <v>126</v>
      </c>
      <c r="C114" s="79">
        <v>1</v>
      </c>
      <c r="D114" s="79">
        <v>0</v>
      </c>
      <c r="E114" s="79">
        <v>1</v>
      </c>
      <c r="F114" s="79">
        <v>0</v>
      </c>
      <c r="G114" s="79">
        <v>0</v>
      </c>
      <c r="H114" s="79">
        <v>0</v>
      </c>
      <c r="I114" s="79">
        <v>0</v>
      </c>
      <c r="J114" s="79">
        <v>0</v>
      </c>
      <c r="K114" s="79">
        <v>0</v>
      </c>
      <c r="L114" s="79">
        <v>0</v>
      </c>
      <c r="M114" s="162">
        <f t="shared" si="3"/>
        <v>2</v>
      </c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</row>
    <row r="115" spans="1:27" x14ac:dyDescent="0.25">
      <c r="A115" s="78" t="s">
        <v>95</v>
      </c>
      <c r="B115" s="80" t="s">
        <v>127</v>
      </c>
      <c r="C115" s="79">
        <v>0</v>
      </c>
      <c r="D115" s="79">
        <v>0</v>
      </c>
      <c r="E115" s="79">
        <v>1</v>
      </c>
      <c r="F115" s="79">
        <v>0</v>
      </c>
      <c r="G115" s="79">
        <v>0</v>
      </c>
      <c r="H115" s="79">
        <v>0</v>
      </c>
      <c r="I115" s="79">
        <v>0</v>
      </c>
      <c r="J115" s="79">
        <v>0</v>
      </c>
      <c r="K115" s="79">
        <v>0</v>
      </c>
      <c r="L115" s="79">
        <v>0</v>
      </c>
      <c r="M115" s="162">
        <f t="shared" si="3"/>
        <v>1</v>
      </c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</row>
    <row r="116" spans="1:27" x14ac:dyDescent="0.25">
      <c r="A116" s="78" t="s">
        <v>95</v>
      </c>
      <c r="B116" s="80" t="s">
        <v>128</v>
      </c>
      <c r="C116" s="79">
        <v>7</v>
      </c>
      <c r="D116" s="79">
        <v>1</v>
      </c>
      <c r="E116" s="79">
        <v>7</v>
      </c>
      <c r="F116" s="79">
        <v>0</v>
      </c>
      <c r="G116" s="79">
        <v>0</v>
      </c>
      <c r="H116" s="79">
        <v>0</v>
      </c>
      <c r="I116" s="79">
        <v>1</v>
      </c>
      <c r="J116" s="79">
        <v>20</v>
      </c>
      <c r="K116" s="79">
        <v>0</v>
      </c>
      <c r="L116" s="79">
        <v>0</v>
      </c>
      <c r="M116" s="162">
        <f t="shared" si="3"/>
        <v>36</v>
      </c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</row>
    <row r="117" spans="1:27" x14ac:dyDescent="0.25">
      <c r="A117" s="78" t="s">
        <v>95</v>
      </c>
      <c r="B117" s="80" t="s">
        <v>129</v>
      </c>
      <c r="C117" s="79">
        <v>2</v>
      </c>
      <c r="D117" s="79">
        <v>0</v>
      </c>
      <c r="E117" s="79">
        <v>0</v>
      </c>
      <c r="F117" s="79">
        <v>0</v>
      </c>
      <c r="G117" s="79">
        <v>0</v>
      </c>
      <c r="H117" s="79">
        <v>0</v>
      </c>
      <c r="I117" s="79">
        <v>0</v>
      </c>
      <c r="J117" s="79">
        <v>0</v>
      </c>
      <c r="K117" s="79">
        <v>0</v>
      </c>
      <c r="L117" s="79">
        <v>0</v>
      </c>
      <c r="M117" s="162">
        <f t="shared" si="3"/>
        <v>2</v>
      </c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</row>
    <row r="118" spans="1:27" x14ac:dyDescent="0.25">
      <c r="A118" s="78" t="s">
        <v>95</v>
      </c>
      <c r="B118" s="80" t="s">
        <v>130</v>
      </c>
      <c r="C118" s="79">
        <v>5</v>
      </c>
      <c r="D118" s="79">
        <v>0</v>
      </c>
      <c r="E118" s="79">
        <v>0</v>
      </c>
      <c r="F118" s="79">
        <v>0</v>
      </c>
      <c r="G118" s="79">
        <v>0</v>
      </c>
      <c r="H118" s="79">
        <v>0</v>
      </c>
      <c r="I118" s="79">
        <v>0</v>
      </c>
      <c r="J118" s="79">
        <v>2</v>
      </c>
      <c r="K118" s="79">
        <v>0</v>
      </c>
      <c r="L118" s="79">
        <v>0</v>
      </c>
      <c r="M118" s="162">
        <f t="shared" si="3"/>
        <v>7</v>
      </c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</row>
    <row r="119" spans="1:27" x14ac:dyDescent="0.25">
      <c r="A119" s="78" t="s">
        <v>95</v>
      </c>
      <c r="B119" s="80" t="s">
        <v>131</v>
      </c>
      <c r="C119" s="79">
        <v>0</v>
      </c>
      <c r="D119" s="79">
        <v>0</v>
      </c>
      <c r="E119" s="79">
        <v>0</v>
      </c>
      <c r="F119" s="79">
        <v>0</v>
      </c>
      <c r="G119" s="79">
        <v>0</v>
      </c>
      <c r="H119" s="79">
        <v>0</v>
      </c>
      <c r="I119" s="79">
        <v>0</v>
      </c>
      <c r="J119" s="79">
        <v>0</v>
      </c>
      <c r="K119" s="79">
        <v>0</v>
      </c>
      <c r="L119" s="79">
        <v>0</v>
      </c>
      <c r="M119" s="162">
        <f t="shared" si="3"/>
        <v>0</v>
      </c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</row>
    <row r="120" spans="1:27" x14ac:dyDescent="0.25">
      <c r="A120" s="78" t="s">
        <v>95</v>
      </c>
      <c r="B120" s="80" t="s">
        <v>132</v>
      </c>
      <c r="C120" s="79">
        <v>2</v>
      </c>
      <c r="D120" s="79">
        <v>0</v>
      </c>
      <c r="E120" s="79">
        <v>0</v>
      </c>
      <c r="F120" s="79">
        <v>0</v>
      </c>
      <c r="G120" s="79">
        <v>0</v>
      </c>
      <c r="H120" s="79">
        <v>1</v>
      </c>
      <c r="I120" s="79">
        <v>0</v>
      </c>
      <c r="J120" s="79">
        <v>0</v>
      </c>
      <c r="K120" s="79">
        <v>2</v>
      </c>
      <c r="L120" s="79">
        <v>0</v>
      </c>
      <c r="M120" s="162">
        <f t="shared" si="3"/>
        <v>5</v>
      </c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</row>
    <row r="121" spans="1:27" x14ac:dyDescent="0.25">
      <c r="A121" s="78" t="s">
        <v>95</v>
      </c>
      <c r="B121" s="80" t="s">
        <v>133</v>
      </c>
      <c r="C121" s="79">
        <v>0</v>
      </c>
      <c r="D121" s="79">
        <v>0</v>
      </c>
      <c r="E121" s="79">
        <v>0</v>
      </c>
      <c r="F121" s="79">
        <v>0</v>
      </c>
      <c r="G121" s="79">
        <v>0</v>
      </c>
      <c r="H121" s="79">
        <v>0</v>
      </c>
      <c r="I121" s="79">
        <v>0</v>
      </c>
      <c r="J121" s="79">
        <v>0</v>
      </c>
      <c r="K121" s="79">
        <v>0</v>
      </c>
      <c r="L121" s="79">
        <v>0</v>
      </c>
      <c r="M121" s="162">
        <f t="shared" si="3"/>
        <v>0</v>
      </c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</row>
    <row r="122" spans="1:27" x14ac:dyDescent="0.25">
      <c r="A122" s="78" t="s">
        <v>95</v>
      </c>
      <c r="B122" s="80" t="s">
        <v>134</v>
      </c>
      <c r="C122" s="79">
        <v>0</v>
      </c>
      <c r="D122" s="79">
        <v>0</v>
      </c>
      <c r="E122" s="79">
        <v>0</v>
      </c>
      <c r="F122" s="79">
        <v>0</v>
      </c>
      <c r="G122" s="79">
        <v>0</v>
      </c>
      <c r="H122" s="79">
        <v>0</v>
      </c>
      <c r="I122" s="79">
        <v>0</v>
      </c>
      <c r="J122" s="79">
        <v>0</v>
      </c>
      <c r="K122" s="79">
        <v>0</v>
      </c>
      <c r="L122" s="79">
        <v>0</v>
      </c>
      <c r="M122" s="162">
        <f t="shared" si="3"/>
        <v>0</v>
      </c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</row>
    <row r="123" spans="1:27" x14ac:dyDescent="0.25">
      <c r="A123" s="78" t="s">
        <v>95</v>
      </c>
      <c r="B123" s="80" t="s">
        <v>135</v>
      </c>
      <c r="C123" s="79">
        <v>25</v>
      </c>
      <c r="D123" s="79">
        <v>0</v>
      </c>
      <c r="E123" s="79">
        <v>15</v>
      </c>
      <c r="F123" s="79">
        <v>0</v>
      </c>
      <c r="G123" s="79">
        <v>0</v>
      </c>
      <c r="H123" s="79">
        <v>23</v>
      </c>
      <c r="I123" s="79">
        <v>0</v>
      </c>
      <c r="J123" s="79">
        <v>3</v>
      </c>
      <c r="K123" s="79">
        <v>2</v>
      </c>
      <c r="L123" s="79">
        <v>0</v>
      </c>
      <c r="M123" s="162">
        <f t="shared" si="3"/>
        <v>68</v>
      </c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</row>
    <row r="124" spans="1:27" x14ac:dyDescent="0.25">
      <c r="A124" s="78" t="s">
        <v>95</v>
      </c>
      <c r="B124" s="80" t="s">
        <v>136</v>
      </c>
      <c r="C124" s="79">
        <v>9</v>
      </c>
      <c r="D124" s="79">
        <v>1</v>
      </c>
      <c r="E124" s="79">
        <v>11</v>
      </c>
      <c r="F124" s="79">
        <v>0</v>
      </c>
      <c r="G124" s="79">
        <v>0</v>
      </c>
      <c r="H124" s="79">
        <v>4</v>
      </c>
      <c r="I124" s="79">
        <v>3</v>
      </c>
      <c r="J124" s="79">
        <v>9</v>
      </c>
      <c r="K124" s="79">
        <v>0</v>
      </c>
      <c r="L124" s="79">
        <v>0</v>
      </c>
      <c r="M124" s="162">
        <f t="shared" si="3"/>
        <v>37</v>
      </c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</row>
    <row r="125" spans="1:27" x14ac:dyDescent="0.25">
      <c r="A125" s="78" t="s">
        <v>95</v>
      </c>
      <c r="B125" s="80" t="s">
        <v>137</v>
      </c>
      <c r="C125" s="79">
        <v>5</v>
      </c>
      <c r="D125" s="79">
        <v>0</v>
      </c>
      <c r="E125" s="79">
        <v>10</v>
      </c>
      <c r="F125" s="79">
        <v>0</v>
      </c>
      <c r="G125" s="79">
        <v>1</v>
      </c>
      <c r="H125" s="79">
        <v>0</v>
      </c>
      <c r="I125" s="79">
        <v>0</v>
      </c>
      <c r="J125" s="79">
        <v>1</v>
      </c>
      <c r="K125" s="79">
        <v>0</v>
      </c>
      <c r="L125" s="79">
        <v>0</v>
      </c>
      <c r="M125" s="162">
        <f t="shared" ref="M125:M156" si="4">SUM(C125:L125)</f>
        <v>17</v>
      </c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</row>
    <row r="126" spans="1:27" x14ac:dyDescent="0.25">
      <c r="A126" s="78" t="s">
        <v>95</v>
      </c>
      <c r="B126" s="80" t="s">
        <v>138</v>
      </c>
      <c r="C126" s="79">
        <v>0</v>
      </c>
      <c r="D126" s="79">
        <v>0</v>
      </c>
      <c r="E126" s="79">
        <v>0</v>
      </c>
      <c r="F126" s="79">
        <v>0</v>
      </c>
      <c r="G126" s="79">
        <v>0</v>
      </c>
      <c r="H126" s="79">
        <v>0</v>
      </c>
      <c r="I126" s="79">
        <v>0</v>
      </c>
      <c r="J126" s="79">
        <v>0</v>
      </c>
      <c r="K126" s="79">
        <v>0</v>
      </c>
      <c r="L126" s="79">
        <v>0</v>
      </c>
      <c r="M126" s="162">
        <f t="shared" si="4"/>
        <v>0</v>
      </c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</row>
    <row r="127" spans="1:27" x14ac:dyDescent="0.25">
      <c r="A127" s="78" t="s">
        <v>95</v>
      </c>
      <c r="B127" s="80" t="s">
        <v>139</v>
      </c>
      <c r="C127" s="79">
        <v>180</v>
      </c>
      <c r="D127" s="79">
        <v>11</v>
      </c>
      <c r="E127" s="79">
        <v>224</v>
      </c>
      <c r="F127" s="79">
        <v>0</v>
      </c>
      <c r="G127" s="79">
        <v>10</v>
      </c>
      <c r="H127" s="79">
        <v>190</v>
      </c>
      <c r="I127" s="79">
        <v>5</v>
      </c>
      <c r="J127" s="79">
        <v>31</v>
      </c>
      <c r="K127" s="79">
        <v>27</v>
      </c>
      <c r="L127" s="79">
        <v>0</v>
      </c>
      <c r="M127" s="162">
        <f t="shared" si="4"/>
        <v>678</v>
      </c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</row>
    <row r="128" spans="1:27" x14ac:dyDescent="0.25">
      <c r="A128" s="78" t="s">
        <v>95</v>
      </c>
      <c r="B128" s="80" t="s">
        <v>140</v>
      </c>
      <c r="C128" s="79">
        <v>9</v>
      </c>
      <c r="D128" s="79">
        <v>0</v>
      </c>
      <c r="E128" s="79">
        <v>7</v>
      </c>
      <c r="F128" s="79">
        <v>0</v>
      </c>
      <c r="G128" s="79">
        <v>4</v>
      </c>
      <c r="H128" s="79">
        <v>7</v>
      </c>
      <c r="I128" s="79">
        <v>0</v>
      </c>
      <c r="J128" s="79">
        <v>0</v>
      </c>
      <c r="K128" s="79">
        <v>0</v>
      </c>
      <c r="L128" s="79">
        <v>0</v>
      </c>
      <c r="M128" s="162">
        <f t="shared" si="4"/>
        <v>27</v>
      </c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</row>
    <row r="129" spans="1:27" x14ac:dyDescent="0.25">
      <c r="A129" s="78" t="s">
        <v>95</v>
      </c>
      <c r="B129" s="80" t="s">
        <v>141</v>
      </c>
      <c r="C129" s="79">
        <v>9</v>
      </c>
      <c r="D129" s="79">
        <v>0</v>
      </c>
      <c r="E129" s="79">
        <v>5</v>
      </c>
      <c r="F129" s="79">
        <v>0</v>
      </c>
      <c r="G129" s="79">
        <v>0</v>
      </c>
      <c r="H129" s="79">
        <v>2</v>
      </c>
      <c r="I129" s="79">
        <v>0</v>
      </c>
      <c r="J129" s="79">
        <v>4</v>
      </c>
      <c r="K129" s="79">
        <v>2</v>
      </c>
      <c r="L129" s="79">
        <v>0</v>
      </c>
      <c r="M129" s="162">
        <f t="shared" si="4"/>
        <v>22</v>
      </c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</row>
    <row r="130" spans="1:27" x14ac:dyDescent="0.25">
      <c r="A130" s="78" t="s">
        <v>95</v>
      </c>
      <c r="B130" s="80" t="s">
        <v>142</v>
      </c>
      <c r="C130" s="79">
        <v>20</v>
      </c>
      <c r="D130" s="79">
        <v>0</v>
      </c>
      <c r="E130" s="79">
        <v>0</v>
      </c>
      <c r="F130" s="79">
        <v>0</v>
      </c>
      <c r="G130" s="79">
        <v>0</v>
      </c>
      <c r="H130" s="79">
        <v>0</v>
      </c>
      <c r="I130" s="79">
        <v>0</v>
      </c>
      <c r="J130" s="79">
        <v>0</v>
      </c>
      <c r="K130" s="79">
        <v>0</v>
      </c>
      <c r="L130" s="79">
        <v>0</v>
      </c>
      <c r="M130" s="162">
        <f t="shared" si="4"/>
        <v>20</v>
      </c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</row>
    <row r="131" spans="1:27" x14ac:dyDescent="0.25">
      <c r="A131" s="78" t="s">
        <v>95</v>
      </c>
      <c r="B131" s="80" t="s">
        <v>143</v>
      </c>
      <c r="C131" s="79">
        <v>5</v>
      </c>
      <c r="D131" s="79">
        <v>0</v>
      </c>
      <c r="E131" s="79">
        <v>5</v>
      </c>
      <c r="F131" s="79">
        <v>0</v>
      </c>
      <c r="G131" s="79">
        <v>1</v>
      </c>
      <c r="H131" s="79">
        <v>2</v>
      </c>
      <c r="I131" s="79">
        <v>0</v>
      </c>
      <c r="J131" s="79">
        <v>3</v>
      </c>
      <c r="K131" s="79">
        <v>0</v>
      </c>
      <c r="L131" s="79">
        <v>0</v>
      </c>
      <c r="M131" s="162">
        <f t="shared" si="4"/>
        <v>16</v>
      </c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</row>
    <row r="132" spans="1:27" x14ac:dyDescent="0.25">
      <c r="A132" s="78" t="s">
        <v>95</v>
      </c>
      <c r="B132" s="80" t="s">
        <v>144</v>
      </c>
      <c r="C132" s="79">
        <v>2</v>
      </c>
      <c r="D132" s="79">
        <v>0</v>
      </c>
      <c r="E132" s="79">
        <v>3</v>
      </c>
      <c r="F132" s="79">
        <v>0</v>
      </c>
      <c r="G132" s="79">
        <v>0</v>
      </c>
      <c r="H132" s="79">
        <v>2</v>
      </c>
      <c r="I132" s="79">
        <v>0</v>
      </c>
      <c r="J132" s="79">
        <v>3</v>
      </c>
      <c r="K132" s="79">
        <v>1</v>
      </c>
      <c r="L132" s="79">
        <v>0</v>
      </c>
      <c r="M132" s="162">
        <f t="shared" si="4"/>
        <v>11</v>
      </c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</row>
    <row r="133" spans="1:27" x14ac:dyDescent="0.25">
      <c r="A133" s="78" t="s">
        <v>95</v>
      </c>
      <c r="B133" s="80" t="s">
        <v>399</v>
      </c>
      <c r="C133" s="79">
        <v>0</v>
      </c>
      <c r="D133" s="79">
        <v>0</v>
      </c>
      <c r="E133" s="79">
        <v>0</v>
      </c>
      <c r="F133" s="79">
        <v>0</v>
      </c>
      <c r="G133" s="79">
        <v>0</v>
      </c>
      <c r="H133" s="79">
        <v>0</v>
      </c>
      <c r="I133" s="79">
        <v>0</v>
      </c>
      <c r="J133" s="79">
        <v>0</v>
      </c>
      <c r="K133" s="79">
        <v>0</v>
      </c>
      <c r="L133" s="79">
        <v>0</v>
      </c>
      <c r="M133" s="162">
        <f t="shared" si="4"/>
        <v>0</v>
      </c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</row>
    <row r="134" spans="1:27" x14ac:dyDescent="0.25">
      <c r="A134" s="78" t="s">
        <v>95</v>
      </c>
      <c r="B134" s="80" t="s">
        <v>400</v>
      </c>
      <c r="C134" s="79">
        <v>0</v>
      </c>
      <c r="D134" s="79">
        <v>0</v>
      </c>
      <c r="E134" s="79">
        <v>0</v>
      </c>
      <c r="F134" s="79">
        <v>0</v>
      </c>
      <c r="G134" s="79">
        <v>0</v>
      </c>
      <c r="H134" s="79">
        <v>0</v>
      </c>
      <c r="I134" s="79">
        <v>0</v>
      </c>
      <c r="J134" s="79">
        <v>0</v>
      </c>
      <c r="K134" s="79">
        <v>0</v>
      </c>
      <c r="L134" s="79">
        <v>0</v>
      </c>
      <c r="M134" s="162">
        <f t="shared" si="4"/>
        <v>0</v>
      </c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</row>
    <row r="135" spans="1:27" x14ac:dyDescent="0.25">
      <c r="A135" s="78" t="s">
        <v>95</v>
      </c>
      <c r="B135" s="80" t="s">
        <v>401</v>
      </c>
      <c r="C135" s="79">
        <v>0</v>
      </c>
      <c r="D135" s="79">
        <v>0</v>
      </c>
      <c r="E135" s="79">
        <v>0</v>
      </c>
      <c r="F135" s="79">
        <v>0</v>
      </c>
      <c r="G135" s="79">
        <v>0</v>
      </c>
      <c r="H135" s="79">
        <v>0</v>
      </c>
      <c r="I135" s="79">
        <v>0</v>
      </c>
      <c r="J135" s="79">
        <v>0</v>
      </c>
      <c r="K135" s="79">
        <v>0</v>
      </c>
      <c r="L135" s="79">
        <v>0</v>
      </c>
      <c r="M135" s="162">
        <f t="shared" si="4"/>
        <v>0</v>
      </c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</row>
    <row r="136" spans="1:27" x14ac:dyDescent="0.25">
      <c r="A136" s="78" t="s">
        <v>95</v>
      </c>
      <c r="B136" s="80" t="s">
        <v>402</v>
      </c>
      <c r="C136" s="79">
        <v>0</v>
      </c>
      <c r="D136" s="79">
        <v>0</v>
      </c>
      <c r="E136" s="79">
        <v>0</v>
      </c>
      <c r="F136" s="79">
        <v>0</v>
      </c>
      <c r="G136" s="79">
        <v>0</v>
      </c>
      <c r="H136" s="79">
        <v>0</v>
      </c>
      <c r="I136" s="79">
        <v>0</v>
      </c>
      <c r="J136" s="79">
        <v>0</v>
      </c>
      <c r="K136" s="79">
        <v>0</v>
      </c>
      <c r="L136" s="79">
        <v>0</v>
      </c>
      <c r="M136" s="162">
        <f t="shared" si="4"/>
        <v>0</v>
      </c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</row>
    <row r="137" spans="1:27" x14ac:dyDescent="0.25">
      <c r="A137" s="78" t="s">
        <v>95</v>
      </c>
      <c r="B137" s="80" t="s">
        <v>403</v>
      </c>
      <c r="C137" s="79">
        <v>0</v>
      </c>
      <c r="D137" s="79">
        <v>0</v>
      </c>
      <c r="E137" s="79">
        <v>0</v>
      </c>
      <c r="F137" s="79">
        <v>0</v>
      </c>
      <c r="G137" s="79">
        <v>0</v>
      </c>
      <c r="H137" s="79">
        <v>0</v>
      </c>
      <c r="I137" s="79">
        <v>0</v>
      </c>
      <c r="J137" s="79">
        <v>0</v>
      </c>
      <c r="K137" s="79">
        <v>0</v>
      </c>
      <c r="L137" s="79">
        <v>0</v>
      </c>
      <c r="M137" s="162">
        <f t="shared" si="4"/>
        <v>0</v>
      </c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</row>
    <row r="138" spans="1:27" x14ac:dyDescent="0.25">
      <c r="A138" s="78" t="s">
        <v>95</v>
      </c>
      <c r="B138" s="80" t="s">
        <v>404</v>
      </c>
      <c r="C138" s="79">
        <v>0</v>
      </c>
      <c r="D138" s="79">
        <v>0</v>
      </c>
      <c r="E138" s="79">
        <v>0</v>
      </c>
      <c r="F138" s="79">
        <v>0</v>
      </c>
      <c r="G138" s="79">
        <v>0</v>
      </c>
      <c r="H138" s="79">
        <v>0</v>
      </c>
      <c r="I138" s="79">
        <v>0</v>
      </c>
      <c r="J138" s="79">
        <v>0</v>
      </c>
      <c r="K138" s="79">
        <v>0</v>
      </c>
      <c r="L138" s="79">
        <v>0</v>
      </c>
      <c r="M138" s="162">
        <f t="shared" si="4"/>
        <v>0</v>
      </c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</row>
    <row r="139" spans="1:27" x14ac:dyDescent="0.25">
      <c r="A139" s="78" t="s">
        <v>95</v>
      </c>
      <c r="B139" s="80" t="s">
        <v>405</v>
      </c>
      <c r="C139" s="79">
        <v>0</v>
      </c>
      <c r="D139" s="79">
        <v>0</v>
      </c>
      <c r="E139" s="79">
        <v>0</v>
      </c>
      <c r="F139" s="79">
        <v>0</v>
      </c>
      <c r="G139" s="79">
        <v>0</v>
      </c>
      <c r="H139" s="79">
        <v>0</v>
      </c>
      <c r="I139" s="79">
        <v>0</v>
      </c>
      <c r="J139" s="79">
        <v>0</v>
      </c>
      <c r="K139" s="79">
        <v>0</v>
      </c>
      <c r="L139" s="79">
        <v>0</v>
      </c>
      <c r="M139" s="162">
        <f t="shared" si="4"/>
        <v>0</v>
      </c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</row>
    <row r="140" spans="1:27" x14ac:dyDescent="0.25">
      <c r="A140" s="78" t="s">
        <v>95</v>
      </c>
      <c r="B140" s="80" t="s">
        <v>406</v>
      </c>
      <c r="C140" s="79">
        <v>0</v>
      </c>
      <c r="D140" s="79">
        <v>0</v>
      </c>
      <c r="E140" s="79">
        <v>0</v>
      </c>
      <c r="F140" s="79">
        <v>0</v>
      </c>
      <c r="G140" s="79">
        <v>0</v>
      </c>
      <c r="H140" s="79">
        <v>0</v>
      </c>
      <c r="I140" s="79">
        <v>0</v>
      </c>
      <c r="J140" s="79">
        <v>0</v>
      </c>
      <c r="K140" s="79">
        <v>0</v>
      </c>
      <c r="L140" s="79">
        <v>0</v>
      </c>
      <c r="M140" s="162">
        <f t="shared" si="4"/>
        <v>0</v>
      </c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</row>
    <row r="141" spans="1:27" x14ac:dyDescent="0.25">
      <c r="A141" s="78" t="s">
        <v>95</v>
      </c>
      <c r="B141" s="80" t="s">
        <v>407</v>
      </c>
      <c r="C141" s="79">
        <v>0</v>
      </c>
      <c r="D141" s="79">
        <v>0</v>
      </c>
      <c r="E141" s="79">
        <v>0</v>
      </c>
      <c r="F141" s="79">
        <v>0</v>
      </c>
      <c r="G141" s="79">
        <v>0</v>
      </c>
      <c r="H141" s="79">
        <v>0</v>
      </c>
      <c r="I141" s="79">
        <v>0</v>
      </c>
      <c r="J141" s="79">
        <v>0</v>
      </c>
      <c r="K141" s="79">
        <v>0</v>
      </c>
      <c r="L141" s="79">
        <v>0</v>
      </c>
      <c r="M141" s="162">
        <f t="shared" si="4"/>
        <v>0</v>
      </c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</row>
    <row r="142" spans="1:27" x14ac:dyDescent="0.25">
      <c r="A142" s="78" t="s">
        <v>95</v>
      </c>
      <c r="B142" s="80" t="s">
        <v>408</v>
      </c>
      <c r="C142" s="79">
        <v>0</v>
      </c>
      <c r="D142" s="79">
        <v>0</v>
      </c>
      <c r="E142" s="79">
        <v>0</v>
      </c>
      <c r="F142" s="79">
        <v>0</v>
      </c>
      <c r="G142" s="79">
        <v>0</v>
      </c>
      <c r="H142" s="79">
        <v>0</v>
      </c>
      <c r="I142" s="79">
        <v>0</v>
      </c>
      <c r="J142" s="79">
        <v>0</v>
      </c>
      <c r="K142" s="79">
        <v>0</v>
      </c>
      <c r="L142" s="79">
        <v>0</v>
      </c>
      <c r="M142" s="162">
        <f t="shared" si="4"/>
        <v>0</v>
      </c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</row>
    <row r="143" spans="1:27" x14ac:dyDescent="0.25">
      <c r="A143" s="78" t="s">
        <v>95</v>
      </c>
      <c r="B143" s="80" t="s">
        <v>409</v>
      </c>
      <c r="C143" s="79">
        <v>0</v>
      </c>
      <c r="D143" s="79">
        <v>0</v>
      </c>
      <c r="E143" s="79">
        <v>0</v>
      </c>
      <c r="F143" s="79">
        <v>0</v>
      </c>
      <c r="G143" s="79">
        <v>0</v>
      </c>
      <c r="H143" s="79">
        <v>0</v>
      </c>
      <c r="I143" s="79">
        <v>0</v>
      </c>
      <c r="J143" s="79">
        <v>0</v>
      </c>
      <c r="K143" s="79">
        <v>0</v>
      </c>
      <c r="L143" s="79">
        <v>0</v>
      </c>
      <c r="M143" s="162">
        <f t="shared" si="4"/>
        <v>0</v>
      </c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</row>
    <row r="144" spans="1:27" x14ac:dyDescent="0.25">
      <c r="A144" s="78" t="s">
        <v>95</v>
      </c>
      <c r="B144" s="80" t="s">
        <v>145</v>
      </c>
      <c r="C144" s="79">
        <v>0</v>
      </c>
      <c r="D144" s="79">
        <v>0</v>
      </c>
      <c r="E144" s="79">
        <v>0</v>
      </c>
      <c r="F144" s="79">
        <v>0</v>
      </c>
      <c r="G144" s="79">
        <v>0</v>
      </c>
      <c r="H144" s="79">
        <v>0</v>
      </c>
      <c r="I144" s="79">
        <v>0</v>
      </c>
      <c r="J144" s="79">
        <v>0</v>
      </c>
      <c r="K144" s="79">
        <v>0</v>
      </c>
      <c r="L144" s="79">
        <v>0</v>
      </c>
      <c r="M144" s="162">
        <f t="shared" si="4"/>
        <v>0</v>
      </c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</row>
    <row r="145" spans="1:27" x14ac:dyDescent="0.25">
      <c r="A145" s="78" t="s">
        <v>95</v>
      </c>
      <c r="B145" s="80" t="s">
        <v>146</v>
      </c>
      <c r="C145" s="79">
        <v>0</v>
      </c>
      <c r="D145" s="79">
        <v>0</v>
      </c>
      <c r="E145" s="79">
        <v>0</v>
      </c>
      <c r="F145" s="79">
        <v>0</v>
      </c>
      <c r="G145" s="79">
        <v>0</v>
      </c>
      <c r="H145" s="79">
        <v>0</v>
      </c>
      <c r="I145" s="79">
        <v>0</v>
      </c>
      <c r="J145" s="79">
        <v>0</v>
      </c>
      <c r="K145" s="79">
        <v>0</v>
      </c>
      <c r="L145" s="79">
        <v>0</v>
      </c>
      <c r="M145" s="162">
        <f t="shared" si="4"/>
        <v>0</v>
      </c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</row>
    <row r="146" spans="1:27" x14ac:dyDescent="0.25">
      <c r="A146" s="78" t="s">
        <v>95</v>
      </c>
      <c r="B146" s="80" t="s">
        <v>147</v>
      </c>
      <c r="C146" s="79">
        <v>0</v>
      </c>
      <c r="D146" s="79">
        <v>0</v>
      </c>
      <c r="E146" s="79">
        <v>0</v>
      </c>
      <c r="F146" s="79">
        <v>0</v>
      </c>
      <c r="G146" s="79">
        <v>0</v>
      </c>
      <c r="H146" s="79">
        <v>0</v>
      </c>
      <c r="I146" s="79">
        <v>0</v>
      </c>
      <c r="J146" s="79">
        <v>0</v>
      </c>
      <c r="K146" s="79">
        <v>0</v>
      </c>
      <c r="L146" s="79">
        <v>0</v>
      </c>
      <c r="M146" s="162">
        <f t="shared" si="4"/>
        <v>0</v>
      </c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</row>
    <row r="147" spans="1:27" x14ac:dyDescent="0.25">
      <c r="A147" s="78" t="s">
        <v>95</v>
      </c>
      <c r="B147" s="80" t="s">
        <v>148</v>
      </c>
      <c r="C147" s="79">
        <v>0</v>
      </c>
      <c r="D147" s="79">
        <v>0</v>
      </c>
      <c r="E147" s="79">
        <v>0</v>
      </c>
      <c r="F147" s="79">
        <v>0</v>
      </c>
      <c r="G147" s="79">
        <v>0</v>
      </c>
      <c r="H147" s="79">
        <v>0</v>
      </c>
      <c r="I147" s="79">
        <v>0</v>
      </c>
      <c r="J147" s="79">
        <v>0</v>
      </c>
      <c r="K147" s="79">
        <v>0</v>
      </c>
      <c r="L147" s="79">
        <v>0</v>
      </c>
      <c r="M147" s="162">
        <f t="shared" si="4"/>
        <v>0</v>
      </c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</row>
    <row r="148" spans="1:27" x14ac:dyDescent="0.25">
      <c r="A148" s="78" t="s">
        <v>95</v>
      </c>
      <c r="B148" s="80" t="s">
        <v>149</v>
      </c>
      <c r="C148" s="79">
        <v>0</v>
      </c>
      <c r="D148" s="79">
        <v>0</v>
      </c>
      <c r="E148" s="79">
        <v>1</v>
      </c>
      <c r="F148" s="79">
        <v>0</v>
      </c>
      <c r="G148" s="79">
        <v>0</v>
      </c>
      <c r="H148" s="79">
        <v>0</v>
      </c>
      <c r="I148" s="79">
        <v>0</v>
      </c>
      <c r="J148" s="79">
        <v>0</v>
      </c>
      <c r="K148" s="79">
        <v>0</v>
      </c>
      <c r="L148" s="79">
        <v>0</v>
      </c>
      <c r="M148" s="162">
        <f t="shared" si="4"/>
        <v>1</v>
      </c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</row>
    <row r="149" spans="1:27" x14ac:dyDescent="0.25">
      <c r="A149" s="78" t="s">
        <v>95</v>
      </c>
      <c r="B149" s="80" t="s">
        <v>150</v>
      </c>
      <c r="C149" s="79">
        <v>0</v>
      </c>
      <c r="D149" s="79">
        <v>0</v>
      </c>
      <c r="E149" s="79">
        <v>0</v>
      </c>
      <c r="F149" s="79">
        <v>0</v>
      </c>
      <c r="G149" s="79">
        <v>0</v>
      </c>
      <c r="H149" s="79">
        <v>0</v>
      </c>
      <c r="I149" s="79">
        <v>0</v>
      </c>
      <c r="J149" s="79">
        <v>0</v>
      </c>
      <c r="K149" s="79">
        <v>0</v>
      </c>
      <c r="L149" s="79">
        <v>0</v>
      </c>
      <c r="M149" s="162">
        <f t="shared" si="4"/>
        <v>0</v>
      </c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</row>
    <row r="150" spans="1:27" x14ac:dyDescent="0.25">
      <c r="A150" s="78" t="s">
        <v>95</v>
      </c>
      <c r="B150" s="80" t="s">
        <v>151</v>
      </c>
      <c r="C150" s="79">
        <v>27</v>
      </c>
      <c r="D150" s="79">
        <v>0</v>
      </c>
      <c r="E150" s="79">
        <v>0</v>
      </c>
      <c r="F150" s="79">
        <v>0</v>
      </c>
      <c r="G150" s="79">
        <v>0</v>
      </c>
      <c r="H150" s="79">
        <v>8</v>
      </c>
      <c r="I150" s="79">
        <v>0</v>
      </c>
      <c r="J150" s="79">
        <v>1</v>
      </c>
      <c r="K150" s="79">
        <v>0</v>
      </c>
      <c r="L150" s="79">
        <v>0</v>
      </c>
      <c r="M150" s="162">
        <f t="shared" si="4"/>
        <v>36</v>
      </c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</row>
    <row r="151" spans="1:27" x14ac:dyDescent="0.25">
      <c r="A151" s="78" t="s">
        <v>95</v>
      </c>
      <c r="B151" s="80" t="s">
        <v>152</v>
      </c>
      <c r="C151" s="79">
        <v>11</v>
      </c>
      <c r="D151" s="79">
        <v>1</v>
      </c>
      <c r="E151" s="79">
        <v>1</v>
      </c>
      <c r="F151" s="79">
        <v>0</v>
      </c>
      <c r="G151" s="79">
        <v>0</v>
      </c>
      <c r="H151" s="79">
        <v>0</v>
      </c>
      <c r="I151" s="79">
        <v>0</v>
      </c>
      <c r="J151" s="79">
        <v>1</v>
      </c>
      <c r="K151" s="79">
        <v>0</v>
      </c>
      <c r="L151" s="79">
        <v>0</v>
      </c>
      <c r="M151" s="162">
        <f t="shared" si="4"/>
        <v>14</v>
      </c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</row>
    <row r="152" spans="1:27" x14ac:dyDescent="0.25">
      <c r="A152" s="78" t="s">
        <v>95</v>
      </c>
      <c r="B152" s="80" t="s">
        <v>153</v>
      </c>
      <c r="C152" s="79">
        <v>135</v>
      </c>
      <c r="D152" s="79">
        <v>3</v>
      </c>
      <c r="E152" s="79">
        <v>3</v>
      </c>
      <c r="F152" s="79">
        <v>0</v>
      </c>
      <c r="G152" s="79">
        <v>0</v>
      </c>
      <c r="H152" s="79">
        <v>15</v>
      </c>
      <c r="I152" s="79">
        <v>0</v>
      </c>
      <c r="J152" s="79">
        <v>6</v>
      </c>
      <c r="K152" s="79">
        <v>0</v>
      </c>
      <c r="L152" s="79">
        <v>0</v>
      </c>
      <c r="M152" s="162">
        <f t="shared" si="4"/>
        <v>162</v>
      </c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</row>
    <row r="153" spans="1:27" x14ac:dyDescent="0.25">
      <c r="A153" s="78" t="s">
        <v>95</v>
      </c>
      <c r="B153" s="80" t="s">
        <v>154</v>
      </c>
      <c r="C153" s="79">
        <v>0</v>
      </c>
      <c r="D153" s="79">
        <v>0</v>
      </c>
      <c r="E153" s="79">
        <v>0</v>
      </c>
      <c r="F153" s="79">
        <v>0</v>
      </c>
      <c r="G153" s="79">
        <v>0</v>
      </c>
      <c r="H153" s="79">
        <v>0</v>
      </c>
      <c r="I153" s="79">
        <v>0</v>
      </c>
      <c r="J153" s="79">
        <v>0</v>
      </c>
      <c r="K153" s="79">
        <v>0</v>
      </c>
      <c r="L153" s="79">
        <v>0</v>
      </c>
      <c r="M153" s="162">
        <f t="shared" si="4"/>
        <v>0</v>
      </c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</row>
    <row r="154" spans="1:27" x14ac:dyDescent="0.25">
      <c r="A154" s="78" t="s">
        <v>95</v>
      </c>
      <c r="B154" s="80" t="s">
        <v>155</v>
      </c>
      <c r="C154" s="79">
        <v>0</v>
      </c>
      <c r="D154" s="79">
        <v>0</v>
      </c>
      <c r="E154" s="79">
        <v>0</v>
      </c>
      <c r="F154" s="79">
        <v>0</v>
      </c>
      <c r="G154" s="79">
        <v>0</v>
      </c>
      <c r="H154" s="79">
        <v>0</v>
      </c>
      <c r="I154" s="79">
        <v>0</v>
      </c>
      <c r="J154" s="79">
        <v>0</v>
      </c>
      <c r="K154" s="79">
        <v>0</v>
      </c>
      <c r="L154" s="79">
        <v>0</v>
      </c>
      <c r="M154" s="162">
        <f t="shared" si="4"/>
        <v>0</v>
      </c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</row>
    <row r="155" spans="1:27" x14ac:dyDescent="0.25">
      <c r="A155" s="78" t="s">
        <v>95</v>
      </c>
      <c r="B155" s="80" t="s">
        <v>156</v>
      </c>
      <c r="C155" s="79">
        <v>0</v>
      </c>
      <c r="D155" s="79">
        <v>0</v>
      </c>
      <c r="E155" s="79">
        <v>0</v>
      </c>
      <c r="F155" s="79">
        <v>0</v>
      </c>
      <c r="G155" s="79">
        <v>0</v>
      </c>
      <c r="H155" s="79">
        <v>0</v>
      </c>
      <c r="I155" s="79">
        <v>0</v>
      </c>
      <c r="J155" s="79">
        <v>0</v>
      </c>
      <c r="K155" s="79">
        <v>0</v>
      </c>
      <c r="L155" s="79">
        <v>0</v>
      </c>
      <c r="M155" s="162">
        <f t="shared" si="4"/>
        <v>0</v>
      </c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</row>
    <row r="156" spans="1:27" x14ac:dyDescent="0.25">
      <c r="A156" s="78" t="s">
        <v>95</v>
      </c>
      <c r="B156" s="80" t="s">
        <v>157</v>
      </c>
      <c r="C156" s="79">
        <v>43</v>
      </c>
      <c r="D156" s="79">
        <v>1</v>
      </c>
      <c r="E156" s="79">
        <v>2</v>
      </c>
      <c r="F156" s="79">
        <v>0</v>
      </c>
      <c r="G156" s="79">
        <v>0</v>
      </c>
      <c r="H156" s="79">
        <v>11</v>
      </c>
      <c r="I156" s="79">
        <v>0</v>
      </c>
      <c r="J156" s="79">
        <v>9</v>
      </c>
      <c r="K156" s="79">
        <v>0</v>
      </c>
      <c r="L156" s="79">
        <v>0</v>
      </c>
      <c r="M156" s="162">
        <f t="shared" si="4"/>
        <v>66</v>
      </c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</row>
    <row r="157" spans="1:27" x14ac:dyDescent="0.25">
      <c r="A157" s="78" t="s">
        <v>95</v>
      </c>
      <c r="B157" s="80" t="s">
        <v>158</v>
      </c>
      <c r="C157" s="79">
        <v>0</v>
      </c>
      <c r="D157" s="79">
        <v>0</v>
      </c>
      <c r="E157" s="79">
        <v>0</v>
      </c>
      <c r="F157" s="79">
        <v>0</v>
      </c>
      <c r="G157" s="79">
        <v>0</v>
      </c>
      <c r="H157" s="79">
        <v>0</v>
      </c>
      <c r="I157" s="79">
        <v>0</v>
      </c>
      <c r="J157" s="79">
        <v>0</v>
      </c>
      <c r="K157" s="79">
        <v>0</v>
      </c>
      <c r="L157" s="79">
        <v>0</v>
      </c>
      <c r="M157" s="162">
        <f t="shared" ref="M157:M229" si="5">SUM(C157:L157)</f>
        <v>0</v>
      </c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</row>
    <row r="158" spans="1:27" x14ac:dyDescent="0.25">
      <c r="A158" s="78" t="s">
        <v>95</v>
      </c>
      <c r="B158" s="80" t="s">
        <v>159</v>
      </c>
      <c r="C158" s="79">
        <v>0</v>
      </c>
      <c r="D158" s="79">
        <v>0</v>
      </c>
      <c r="E158" s="79">
        <v>0</v>
      </c>
      <c r="F158" s="79">
        <v>0</v>
      </c>
      <c r="G158" s="79">
        <v>0</v>
      </c>
      <c r="H158" s="79">
        <v>0</v>
      </c>
      <c r="I158" s="79">
        <v>0</v>
      </c>
      <c r="J158" s="79">
        <v>0</v>
      </c>
      <c r="K158" s="79">
        <v>0</v>
      </c>
      <c r="L158" s="79">
        <v>0</v>
      </c>
      <c r="M158" s="162">
        <f t="shared" si="5"/>
        <v>0</v>
      </c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</row>
    <row r="159" spans="1:27" x14ac:dyDescent="0.25">
      <c r="A159" s="78" t="s">
        <v>95</v>
      </c>
      <c r="B159" s="80" t="s">
        <v>160</v>
      </c>
      <c r="C159" s="79">
        <v>0</v>
      </c>
      <c r="D159" s="79">
        <v>0</v>
      </c>
      <c r="E159" s="79">
        <v>0</v>
      </c>
      <c r="F159" s="79">
        <v>0</v>
      </c>
      <c r="G159" s="79">
        <v>0</v>
      </c>
      <c r="H159" s="79">
        <v>0</v>
      </c>
      <c r="I159" s="79">
        <v>0</v>
      </c>
      <c r="J159" s="79">
        <v>0</v>
      </c>
      <c r="K159" s="79">
        <v>0</v>
      </c>
      <c r="L159" s="79">
        <v>0</v>
      </c>
      <c r="M159" s="162">
        <f t="shared" si="5"/>
        <v>0</v>
      </c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</row>
    <row r="160" spans="1:27" x14ac:dyDescent="0.25">
      <c r="A160" s="78" t="s">
        <v>95</v>
      </c>
      <c r="B160" s="80" t="s">
        <v>161</v>
      </c>
      <c r="C160" s="79">
        <v>3</v>
      </c>
      <c r="D160" s="79">
        <v>1</v>
      </c>
      <c r="E160" s="79">
        <v>0</v>
      </c>
      <c r="F160" s="79">
        <v>0</v>
      </c>
      <c r="G160" s="79">
        <v>0</v>
      </c>
      <c r="H160" s="79">
        <v>0</v>
      </c>
      <c r="I160" s="79">
        <v>0</v>
      </c>
      <c r="J160" s="79">
        <v>0</v>
      </c>
      <c r="K160" s="79">
        <v>0</v>
      </c>
      <c r="L160" s="79">
        <v>0</v>
      </c>
      <c r="M160" s="162">
        <f t="shared" si="5"/>
        <v>4</v>
      </c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</row>
    <row r="161" spans="1:27" x14ac:dyDescent="0.25">
      <c r="A161" s="78" t="s">
        <v>95</v>
      </c>
      <c r="B161" s="80" t="s">
        <v>162</v>
      </c>
      <c r="C161" s="79">
        <v>0</v>
      </c>
      <c r="D161" s="79">
        <v>0</v>
      </c>
      <c r="E161" s="79">
        <v>0</v>
      </c>
      <c r="F161" s="79">
        <v>0</v>
      </c>
      <c r="G161" s="79">
        <v>0</v>
      </c>
      <c r="H161" s="79">
        <v>0</v>
      </c>
      <c r="I161" s="79">
        <v>0</v>
      </c>
      <c r="J161" s="79">
        <v>0</v>
      </c>
      <c r="K161" s="79">
        <v>0</v>
      </c>
      <c r="L161" s="79">
        <v>0</v>
      </c>
      <c r="M161" s="162">
        <f t="shared" si="5"/>
        <v>0</v>
      </c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</row>
    <row r="162" spans="1:27" x14ac:dyDescent="0.25">
      <c r="A162" s="78" t="s">
        <v>95</v>
      </c>
      <c r="B162" s="80" t="s">
        <v>163</v>
      </c>
      <c r="C162" s="79">
        <v>0</v>
      </c>
      <c r="D162" s="79">
        <v>0</v>
      </c>
      <c r="E162" s="79">
        <v>0</v>
      </c>
      <c r="F162" s="79">
        <v>0</v>
      </c>
      <c r="G162" s="79">
        <v>0</v>
      </c>
      <c r="H162" s="79">
        <v>0</v>
      </c>
      <c r="I162" s="79">
        <v>0</v>
      </c>
      <c r="J162" s="79">
        <v>0</v>
      </c>
      <c r="K162" s="79">
        <v>0</v>
      </c>
      <c r="L162" s="79">
        <v>0</v>
      </c>
      <c r="M162" s="162">
        <f t="shared" si="5"/>
        <v>0</v>
      </c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</row>
    <row r="163" spans="1:27" x14ac:dyDescent="0.25">
      <c r="A163" s="78" t="s">
        <v>95</v>
      </c>
      <c r="B163" s="80" t="s">
        <v>164</v>
      </c>
      <c r="C163" s="79">
        <v>0</v>
      </c>
      <c r="D163" s="79">
        <v>0</v>
      </c>
      <c r="E163" s="79">
        <v>0</v>
      </c>
      <c r="F163" s="79">
        <v>0</v>
      </c>
      <c r="G163" s="79">
        <v>0</v>
      </c>
      <c r="H163" s="79">
        <v>0</v>
      </c>
      <c r="I163" s="79">
        <v>0</v>
      </c>
      <c r="J163" s="79">
        <v>0</v>
      </c>
      <c r="K163" s="79">
        <v>0</v>
      </c>
      <c r="L163" s="79">
        <v>0</v>
      </c>
      <c r="M163" s="162">
        <f t="shared" si="5"/>
        <v>0</v>
      </c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</row>
    <row r="164" spans="1:27" x14ac:dyDescent="0.25">
      <c r="A164" s="78" t="s">
        <v>95</v>
      </c>
      <c r="B164" s="80" t="s">
        <v>165</v>
      </c>
      <c r="C164" s="79">
        <v>5</v>
      </c>
      <c r="D164" s="79">
        <v>0</v>
      </c>
      <c r="E164" s="79">
        <v>0</v>
      </c>
      <c r="F164" s="79">
        <v>0</v>
      </c>
      <c r="G164" s="79">
        <v>0</v>
      </c>
      <c r="H164" s="79">
        <v>0</v>
      </c>
      <c r="I164" s="79">
        <v>0</v>
      </c>
      <c r="J164" s="79">
        <v>0</v>
      </c>
      <c r="K164" s="79">
        <v>0</v>
      </c>
      <c r="L164" s="79">
        <v>0</v>
      </c>
      <c r="M164" s="162">
        <f t="shared" si="5"/>
        <v>5</v>
      </c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</row>
    <row r="165" spans="1:27" x14ac:dyDescent="0.25">
      <c r="A165" s="78" t="s">
        <v>95</v>
      </c>
      <c r="B165" s="80" t="s">
        <v>166</v>
      </c>
      <c r="C165" s="79">
        <v>0</v>
      </c>
      <c r="D165" s="79">
        <v>0</v>
      </c>
      <c r="E165" s="79">
        <v>0</v>
      </c>
      <c r="F165" s="79">
        <v>0</v>
      </c>
      <c r="G165" s="79">
        <v>0</v>
      </c>
      <c r="H165" s="79">
        <v>0</v>
      </c>
      <c r="I165" s="79">
        <v>0</v>
      </c>
      <c r="J165" s="79">
        <v>0</v>
      </c>
      <c r="K165" s="79">
        <v>0</v>
      </c>
      <c r="L165" s="79">
        <v>0</v>
      </c>
      <c r="M165" s="162">
        <f t="shared" si="5"/>
        <v>0</v>
      </c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</row>
    <row r="166" spans="1:27" x14ac:dyDescent="0.25">
      <c r="A166" s="78" t="s">
        <v>95</v>
      </c>
      <c r="B166" s="80" t="s">
        <v>167</v>
      </c>
      <c r="C166" s="79">
        <v>10</v>
      </c>
      <c r="D166" s="79">
        <v>0</v>
      </c>
      <c r="E166" s="79">
        <v>1</v>
      </c>
      <c r="F166" s="79">
        <v>0</v>
      </c>
      <c r="G166" s="79">
        <v>1</v>
      </c>
      <c r="H166" s="79">
        <v>7</v>
      </c>
      <c r="I166" s="79">
        <v>0</v>
      </c>
      <c r="J166" s="79">
        <v>0</v>
      </c>
      <c r="K166" s="79">
        <v>0</v>
      </c>
      <c r="L166" s="79">
        <v>0</v>
      </c>
      <c r="M166" s="162">
        <f t="shared" si="5"/>
        <v>19</v>
      </c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</row>
    <row r="167" spans="1:27" x14ac:dyDescent="0.25">
      <c r="A167" s="78" t="s">
        <v>95</v>
      </c>
      <c r="B167" s="80" t="s">
        <v>168</v>
      </c>
      <c r="C167" s="79">
        <v>0</v>
      </c>
      <c r="D167" s="79">
        <v>0</v>
      </c>
      <c r="E167" s="79">
        <v>0</v>
      </c>
      <c r="F167" s="79">
        <v>0</v>
      </c>
      <c r="G167" s="79">
        <v>0</v>
      </c>
      <c r="H167" s="79">
        <v>0</v>
      </c>
      <c r="I167" s="79">
        <v>0</v>
      </c>
      <c r="J167" s="79">
        <v>0</v>
      </c>
      <c r="K167" s="79">
        <v>0</v>
      </c>
      <c r="L167" s="79">
        <v>0</v>
      </c>
      <c r="M167" s="162">
        <f t="shared" si="5"/>
        <v>0</v>
      </c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</row>
    <row r="168" spans="1:27" x14ac:dyDescent="0.25">
      <c r="A168" s="78" t="s">
        <v>95</v>
      </c>
      <c r="B168" s="80" t="s">
        <v>169</v>
      </c>
      <c r="C168" s="79">
        <v>106</v>
      </c>
      <c r="D168" s="79">
        <v>3</v>
      </c>
      <c r="E168" s="79">
        <v>5</v>
      </c>
      <c r="F168" s="79">
        <v>0</v>
      </c>
      <c r="G168" s="79">
        <v>3</v>
      </c>
      <c r="H168" s="79">
        <v>26</v>
      </c>
      <c r="I168" s="79">
        <v>1</v>
      </c>
      <c r="J168" s="79">
        <v>15</v>
      </c>
      <c r="K168" s="79">
        <v>1</v>
      </c>
      <c r="L168" s="79">
        <v>0</v>
      </c>
      <c r="M168" s="162">
        <f t="shared" si="5"/>
        <v>160</v>
      </c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</row>
    <row r="169" spans="1:27" x14ac:dyDescent="0.25">
      <c r="A169" s="78" t="s">
        <v>95</v>
      </c>
      <c r="B169" s="80" t="s">
        <v>170</v>
      </c>
      <c r="C169" s="79">
        <v>0</v>
      </c>
      <c r="D169" s="79">
        <v>0</v>
      </c>
      <c r="E169" s="79">
        <v>0</v>
      </c>
      <c r="F169" s="79">
        <v>0</v>
      </c>
      <c r="G169" s="79">
        <v>0</v>
      </c>
      <c r="H169" s="79">
        <v>0</v>
      </c>
      <c r="I169" s="79">
        <v>0</v>
      </c>
      <c r="J169" s="79">
        <v>0</v>
      </c>
      <c r="K169" s="79">
        <v>0</v>
      </c>
      <c r="L169" s="79">
        <v>0</v>
      </c>
      <c r="M169" s="162">
        <f t="shared" si="5"/>
        <v>0</v>
      </c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</row>
    <row r="170" spans="1:27" x14ac:dyDescent="0.25">
      <c r="A170" s="78" t="s">
        <v>95</v>
      </c>
      <c r="B170" s="80" t="s">
        <v>171</v>
      </c>
      <c r="C170" s="79">
        <v>0</v>
      </c>
      <c r="D170" s="79">
        <v>0</v>
      </c>
      <c r="E170" s="79">
        <v>0</v>
      </c>
      <c r="F170" s="79">
        <v>0</v>
      </c>
      <c r="G170" s="79">
        <v>0</v>
      </c>
      <c r="H170" s="79">
        <v>0</v>
      </c>
      <c r="I170" s="79">
        <v>0</v>
      </c>
      <c r="J170" s="79">
        <v>0</v>
      </c>
      <c r="K170" s="79">
        <v>0</v>
      </c>
      <c r="L170" s="79">
        <v>0</v>
      </c>
      <c r="M170" s="162">
        <f t="shared" si="5"/>
        <v>0</v>
      </c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</row>
    <row r="171" spans="1:27" x14ac:dyDescent="0.25">
      <c r="A171" s="78" t="s">
        <v>95</v>
      </c>
      <c r="B171" s="80" t="s">
        <v>172</v>
      </c>
      <c r="C171" s="79">
        <v>0</v>
      </c>
      <c r="D171" s="79">
        <v>0</v>
      </c>
      <c r="E171" s="79">
        <v>0</v>
      </c>
      <c r="F171" s="79">
        <v>0</v>
      </c>
      <c r="G171" s="79">
        <v>0</v>
      </c>
      <c r="H171" s="79">
        <v>0</v>
      </c>
      <c r="I171" s="79">
        <v>1</v>
      </c>
      <c r="J171" s="79">
        <v>1</v>
      </c>
      <c r="K171" s="79">
        <v>0</v>
      </c>
      <c r="L171" s="79">
        <v>0</v>
      </c>
      <c r="M171" s="162">
        <f t="shared" si="5"/>
        <v>2</v>
      </c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</row>
    <row r="172" spans="1:27" x14ac:dyDescent="0.25">
      <c r="A172" s="78" t="s">
        <v>95</v>
      </c>
      <c r="B172" s="80" t="s">
        <v>173</v>
      </c>
      <c r="C172" s="79">
        <v>3</v>
      </c>
      <c r="D172" s="79">
        <v>0</v>
      </c>
      <c r="E172" s="79">
        <v>0</v>
      </c>
      <c r="F172" s="79">
        <v>0</v>
      </c>
      <c r="G172" s="79">
        <v>0</v>
      </c>
      <c r="H172" s="79">
        <v>0</v>
      </c>
      <c r="I172" s="79">
        <v>0</v>
      </c>
      <c r="J172" s="79">
        <v>0</v>
      </c>
      <c r="K172" s="79">
        <v>0</v>
      </c>
      <c r="L172" s="79">
        <v>0</v>
      </c>
      <c r="M172" s="162">
        <f t="shared" si="5"/>
        <v>3</v>
      </c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</row>
    <row r="173" spans="1:27" x14ac:dyDescent="0.25">
      <c r="A173" s="78" t="s">
        <v>95</v>
      </c>
      <c r="B173" s="80" t="s">
        <v>240</v>
      </c>
      <c r="C173" s="79">
        <v>4</v>
      </c>
      <c r="D173" s="79">
        <v>0</v>
      </c>
      <c r="E173" s="79">
        <v>0</v>
      </c>
      <c r="F173" s="79">
        <v>0</v>
      </c>
      <c r="G173" s="79">
        <v>0</v>
      </c>
      <c r="H173" s="79">
        <v>0</v>
      </c>
      <c r="I173" s="79">
        <v>0</v>
      </c>
      <c r="J173" s="79">
        <v>0</v>
      </c>
      <c r="K173" s="79">
        <v>0</v>
      </c>
      <c r="L173" s="79">
        <v>0</v>
      </c>
      <c r="M173" s="162">
        <f t="shared" si="5"/>
        <v>4</v>
      </c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</row>
    <row r="174" spans="1:27" x14ac:dyDescent="0.25">
      <c r="A174" s="78" t="s">
        <v>95</v>
      </c>
      <c r="B174" s="80" t="s">
        <v>410</v>
      </c>
      <c r="C174" s="79">
        <v>23</v>
      </c>
      <c r="D174" s="79">
        <v>2</v>
      </c>
      <c r="E174" s="79">
        <v>8</v>
      </c>
      <c r="F174" s="79">
        <v>0</v>
      </c>
      <c r="G174" s="79">
        <v>0</v>
      </c>
      <c r="H174" s="79">
        <v>9</v>
      </c>
      <c r="I174" s="79">
        <v>1</v>
      </c>
      <c r="J174" s="79">
        <v>4</v>
      </c>
      <c r="K174" s="79">
        <v>0</v>
      </c>
      <c r="L174" s="79">
        <v>0</v>
      </c>
      <c r="M174" s="162">
        <f t="shared" si="5"/>
        <v>47</v>
      </c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</row>
    <row r="175" spans="1:27" x14ac:dyDescent="0.25">
      <c r="A175" s="78" t="s">
        <v>95</v>
      </c>
      <c r="B175" s="80" t="s">
        <v>411</v>
      </c>
      <c r="C175" s="79">
        <v>0</v>
      </c>
      <c r="D175" s="79">
        <v>0</v>
      </c>
      <c r="E175" s="79">
        <v>0</v>
      </c>
      <c r="F175" s="79">
        <v>0</v>
      </c>
      <c r="G175" s="79">
        <v>0</v>
      </c>
      <c r="H175" s="79">
        <v>0</v>
      </c>
      <c r="I175" s="79">
        <v>0</v>
      </c>
      <c r="J175" s="79">
        <v>0</v>
      </c>
      <c r="K175" s="79">
        <v>0</v>
      </c>
      <c r="L175" s="79">
        <v>0</v>
      </c>
      <c r="M175" s="162">
        <f t="shared" si="5"/>
        <v>0</v>
      </c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</row>
    <row r="176" spans="1:27" x14ac:dyDescent="0.25">
      <c r="A176" s="78" t="s">
        <v>95</v>
      </c>
      <c r="B176" s="80" t="s">
        <v>412</v>
      </c>
      <c r="C176" s="79">
        <v>12</v>
      </c>
      <c r="D176" s="79">
        <v>0</v>
      </c>
      <c r="E176" s="79">
        <v>2</v>
      </c>
      <c r="F176" s="79">
        <v>0</v>
      </c>
      <c r="G176" s="79">
        <v>0</v>
      </c>
      <c r="H176" s="79">
        <v>6</v>
      </c>
      <c r="I176" s="79">
        <v>0</v>
      </c>
      <c r="J176" s="79">
        <v>1</v>
      </c>
      <c r="K176" s="79">
        <v>0</v>
      </c>
      <c r="L176" s="79">
        <v>0</v>
      </c>
      <c r="M176" s="162">
        <f t="shared" si="5"/>
        <v>21</v>
      </c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</row>
    <row r="177" spans="1:27" x14ac:dyDescent="0.25">
      <c r="A177" s="78" t="s">
        <v>95</v>
      </c>
      <c r="B177" s="80" t="s">
        <v>174</v>
      </c>
      <c r="C177" s="79">
        <v>0</v>
      </c>
      <c r="D177" s="79">
        <v>0</v>
      </c>
      <c r="E177" s="79">
        <v>0</v>
      </c>
      <c r="F177" s="79">
        <v>0</v>
      </c>
      <c r="G177" s="79">
        <v>0</v>
      </c>
      <c r="H177" s="79">
        <v>0</v>
      </c>
      <c r="I177" s="79">
        <v>0</v>
      </c>
      <c r="J177" s="79">
        <v>0</v>
      </c>
      <c r="K177" s="79">
        <v>0</v>
      </c>
      <c r="L177" s="79">
        <v>0</v>
      </c>
      <c r="M177" s="162">
        <f t="shared" si="5"/>
        <v>0</v>
      </c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</row>
    <row r="178" spans="1:27" x14ac:dyDescent="0.25">
      <c r="A178" s="78" t="s">
        <v>95</v>
      </c>
      <c r="B178" s="80" t="s">
        <v>175</v>
      </c>
      <c r="C178" s="79">
        <v>0</v>
      </c>
      <c r="D178" s="79">
        <v>0</v>
      </c>
      <c r="E178" s="79">
        <v>0</v>
      </c>
      <c r="F178" s="79">
        <v>0</v>
      </c>
      <c r="G178" s="79">
        <v>0</v>
      </c>
      <c r="H178" s="79">
        <v>0</v>
      </c>
      <c r="I178" s="79">
        <v>0</v>
      </c>
      <c r="J178" s="79">
        <v>0</v>
      </c>
      <c r="K178" s="79">
        <v>0</v>
      </c>
      <c r="L178" s="79">
        <v>0</v>
      </c>
      <c r="M178" s="162">
        <f t="shared" si="5"/>
        <v>0</v>
      </c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</row>
    <row r="179" spans="1:27" x14ac:dyDescent="0.25">
      <c r="A179" s="78" t="s">
        <v>95</v>
      </c>
      <c r="B179" s="80" t="s">
        <v>176</v>
      </c>
      <c r="C179" s="79">
        <v>0</v>
      </c>
      <c r="D179" s="79">
        <v>0</v>
      </c>
      <c r="E179" s="79">
        <v>0</v>
      </c>
      <c r="F179" s="79">
        <v>0</v>
      </c>
      <c r="G179" s="79">
        <v>0</v>
      </c>
      <c r="H179" s="79">
        <v>0</v>
      </c>
      <c r="I179" s="79">
        <v>0</v>
      </c>
      <c r="J179" s="79">
        <v>0</v>
      </c>
      <c r="K179" s="79">
        <v>0</v>
      </c>
      <c r="L179" s="79">
        <v>0</v>
      </c>
      <c r="M179" s="162">
        <f t="shared" si="5"/>
        <v>0</v>
      </c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</row>
    <row r="180" spans="1:27" x14ac:dyDescent="0.25">
      <c r="A180" s="78" t="s">
        <v>95</v>
      </c>
      <c r="B180" s="80" t="s">
        <v>177</v>
      </c>
      <c r="C180" s="79">
        <v>0</v>
      </c>
      <c r="D180" s="79">
        <v>0</v>
      </c>
      <c r="E180" s="79">
        <v>0</v>
      </c>
      <c r="F180" s="79">
        <v>0</v>
      </c>
      <c r="G180" s="79">
        <v>0</v>
      </c>
      <c r="H180" s="79">
        <v>0</v>
      </c>
      <c r="I180" s="79">
        <v>0</v>
      </c>
      <c r="J180" s="79">
        <v>0</v>
      </c>
      <c r="K180" s="79">
        <v>0</v>
      </c>
      <c r="L180" s="79">
        <v>0</v>
      </c>
      <c r="M180" s="162">
        <f t="shared" si="5"/>
        <v>0</v>
      </c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</row>
    <row r="181" spans="1:27" x14ac:dyDescent="0.25">
      <c r="A181" s="78" t="s">
        <v>95</v>
      </c>
      <c r="B181" s="80" t="s">
        <v>178</v>
      </c>
      <c r="C181" s="79">
        <v>0</v>
      </c>
      <c r="D181" s="79">
        <v>0</v>
      </c>
      <c r="E181" s="79">
        <v>0</v>
      </c>
      <c r="F181" s="79">
        <v>0</v>
      </c>
      <c r="G181" s="79">
        <v>0</v>
      </c>
      <c r="H181" s="79">
        <v>0</v>
      </c>
      <c r="I181" s="79">
        <v>0</v>
      </c>
      <c r="J181" s="79">
        <v>0</v>
      </c>
      <c r="K181" s="79">
        <v>0</v>
      </c>
      <c r="L181" s="79">
        <v>0</v>
      </c>
      <c r="M181" s="162">
        <f t="shared" si="5"/>
        <v>0</v>
      </c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</row>
    <row r="182" spans="1:27" x14ac:dyDescent="0.25">
      <c r="A182" s="78" t="s">
        <v>95</v>
      </c>
      <c r="B182" s="80" t="s">
        <v>179</v>
      </c>
      <c r="C182" s="79">
        <v>1</v>
      </c>
      <c r="D182" s="79">
        <v>0</v>
      </c>
      <c r="E182" s="79">
        <v>0</v>
      </c>
      <c r="F182" s="79">
        <v>0</v>
      </c>
      <c r="G182" s="79">
        <v>0</v>
      </c>
      <c r="H182" s="79">
        <v>0</v>
      </c>
      <c r="I182" s="79">
        <v>0</v>
      </c>
      <c r="J182" s="79">
        <v>0</v>
      </c>
      <c r="K182" s="79">
        <v>0</v>
      </c>
      <c r="L182" s="79">
        <v>0</v>
      </c>
      <c r="M182" s="162">
        <f t="shared" si="5"/>
        <v>1</v>
      </c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</row>
    <row r="183" spans="1:27" x14ac:dyDescent="0.25">
      <c r="A183" s="78" t="s">
        <v>95</v>
      </c>
      <c r="B183" s="80" t="s">
        <v>180</v>
      </c>
      <c r="C183" s="79">
        <v>2</v>
      </c>
      <c r="D183" s="79">
        <v>0</v>
      </c>
      <c r="E183" s="79">
        <v>2</v>
      </c>
      <c r="F183" s="79">
        <v>0</v>
      </c>
      <c r="G183" s="79">
        <v>0</v>
      </c>
      <c r="H183" s="79">
        <v>0</v>
      </c>
      <c r="I183" s="79">
        <v>0</v>
      </c>
      <c r="J183" s="79">
        <v>10</v>
      </c>
      <c r="K183" s="79">
        <v>0</v>
      </c>
      <c r="L183" s="79">
        <v>0</v>
      </c>
      <c r="M183" s="162">
        <f t="shared" si="5"/>
        <v>14</v>
      </c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</row>
    <row r="184" spans="1:27" x14ac:dyDescent="0.25">
      <c r="A184" s="78" t="s">
        <v>95</v>
      </c>
      <c r="B184" s="80" t="s">
        <v>181</v>
      </c>
      <c r="C184" s="79">
        <v>35</v>
      </c>
      <c r="D184" s="79">
        <v>0</v>
      </c>
      <c r="E184" s="79">
        <v>21</v>
      </c>
      <c r="F184" s="79">
        <v>0</v>
      </c>
      <c r="G184" s="79">
        <v>3</v>
      </c>
      <c r="H184" s="79">
        <v>15</v>
      </c>
      <c r="I184" s="79">
        <v>3</v>
      </c>
      <c r="J184" s="79">
        <v>18</v>
      </c>
      <c r="K184" s="79">
        <v>0</v>
      </c>
      <c r="L184" s="79">
        <v>0</v>
      </c>
      <c r="M184" s="162">
        <f t="shared" si="5"/>
        <v>95</v>
      </c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</row>
    <row r="185" spans="1:27" x14ac:dyDescent="0.25">
      <c r="A185" s="78" t="s">
        <v>95</v>
      </c>
      <c r="B185" s="80" t="s">
        <v>182</v>
      </c>
      <c r="C185" s="79">
        <v>6</v>
      </c>
      <c r="D185" s="79">
        <v>0</v>
      </c>
      <c r="E185" s="79">
        <v>0</v>
      </c>
      <c r="F185" s="79">
        <v>0</v>
      </c>
      <c r="G185" s="79">
        <v>0</v>
      </c>
      <c r="H185" s="79">
        <v>0</v>
      </c>
      <c r="I185" s="79">
        <v>0</v>
      </c>
      <c r="J185" s="79">
        <v>0</v>
      </c>
      <c r="K185" s="79">
        <v>0</v>
      </c>
      <c r="L185" s="79">
        <v>0</v>
      </c>
      <c r="M185" s="162">
        <f t="shared" si="5"/>
        <v>6</v>
      </c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</row>
    <row r="186" spans="1:27" x14ac:dyDescent="0.25">
      <c r="A186" s="78" t="s">
        <v>95</v>
      </c>
      <c r="B186" s="80" t="s">
        <v>183</v>
      </c>
      <c r="C186" s="79">
        <v>5</v>
      </c>
      <c r="D186" s="79">
        <v>0</v>
      </c>
      <c r="E186" s="79">
        <v>1</v>
      </c>
      <c r="F186" s="79">
        <v>0</v>
      </c>
      <c r="G186" s="79">
        <v>0</v>
      </c>
      <c r="H186" s="79">
        <v>0</v>
      </c>
      <c r="I186" s="79">
        <v>0</v>
      </c>
      <c r="J186" s="79">
        <v>4</v>
      </c>
      <c r="K186" s="79">
        <v>0</v>
      </c>
      <c r="L186" s="79">
        <v>0</v>
      </c>
      <c r="M186" s="162">
        <f t="shared" si="5"/>
        <v>10</v>
      </c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</row>
    <row r="187" spans="1:27" x14ac:dyDescent="0.25">
      <c r="A187" s="78" t="s">
        <v>95</v>
      </c>
      <c r="B187" s="80" t="s">
        <v>184</v>
      </c>
      <c r="C187" s="79">
        <v>61</v>
      </c>
      <c r="D187" s="79">
        <v>4</v>
      </c>
      <c r="E187" s="79">
        <v>62</v>
      </c>
      <c r="F187" s="79">
        <v>0</v>
      </c>
      <c r="G187" s="79">
        <v>2</v>
      </c>
      <c r="H187" s="79">
        <v>49</v>
      </c>
      <c r="I187" s="79">
        <v>0</v>
      </c>
      <c r="J187" s="79">
        <v>37</v>
      </c>
      <c r="K187" s="79">
        <v>3</v>
      </c>
      <c r="L187" s="79">
        <v>0</v>
      </c>
      <c r="M187" s="162">
        <f t="shared" si="5"/>
        <v>218</v>
      </c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</row>
    <row r="188" spans="1:27" x14ac:dyDescent="0.25">
      <c r="A188" s="78" t="s">
        <v>95</v>
      </c>
      <c r="B188" s="80" t="s">
        <v>185</v>
      </c>
      <c r="C188" s="79">
        <v>0</v>
      </c>
      <c r="D188" s="79">
        <v>0</v>
      </c>
      <c r="E188" s="79">
        <v>0</v>
      </c>
      <c r="F188" s="79">
        <v>0</v>
      </c>
      <c r="G188" s="79">
        <v>0</v>
      </c>
      <c r="H188" s="79">
        <v>0</v>
      </c>
      <c r="I188" s="79">
        <v>0</v>
      </c>
      <c r="J188" s="79">
        <v>0</v>
      </c>
      <c r="K188" s="79">
        <v>0</v>
      </c>
      <c r="L188" s="79">
        <v>0</v>
      </c>
      <c r="M188" s="162">
        <f t="shared" si="5"/>
        <v>0</v>
      </c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</row>
    <row r="189" spans="1:27" x14ac:dyDescent="0.25">
      <c r="A189" s="78" t="s">
        <v>95</v>
      </c>
      <c r="B189" s="80" t="s">
        <v>186</v>
      </c>
      <c r="C189" s="79">
        <v>4</v>
      </c>
      <c r="D189" s="79">
        <v>1</v>
      </c>
      <c r="E189" s="79">
        <v>1</v>
      </c>
      <c r="F189" s="79">
        <v>0</v>
      </c>
      <c r="G189" s="79">
        <v>0</v>
      </c>
      <c r="H189" s="79">
        <v>3</v>
      </c>
      <c r="I189" s="79">
        <v>0</v>
      </c>
      <c r="J189" s="79">
        <v>1</v>
      </c>
      <c r="K189" s="79">
        <v>0</v>
      </c>
      <c r="L189" s="79">
        <v>0</v>
      </c>
      <c r="M189" s="162">
        <f t="shared" si="5"/>
        <v>10</v>
      </c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</row>
    <row r="190" spans="1:27" x14ac:dyDescent="0.25">
      <c r="A190" s="78" t="s">
        <v>95</v>
      </c>
      <c r="B190" s="80" t="s">
        <v>187</v>
      </c>
      <c r="C190" s="79">
        <v>0</v>
      </c>
      <c r="D190" s="79">
        <v>0</v>
      </c>
      <c r="E190" s="79">
        <v>0</v>
      </c>
      <c r="F190" s="79">
        <v>0</v>
      </c>
      <c r="G190" s="79">
        <v>0</v>
      </c>
      <c r="H190" s="79">
        <v>0</v>
      </c>
      <c r="I190" s="79">
        <v>0</v>
      </c>
      <c r="J190" s="79">
        <v>0</v>
      </c>
      <c r="K190" s="79">
        <v>0</v>
      </c>
      <c r="L190" s="79">
        <v>0</v>
      </c>
      <c r="M190" s="162">
        <f t="shared" si="5"/>
        <v>0</v>
      </c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</row>
    <row r="191" spans="1:27" x14ac:dyDescent="0.25">
      <c r="A191" s="78" t="s">
        <v>95</v>
      </c>
      <c r="B191" s="80" t="s">
        <v>188</v>
      </c>
      <c r="C191" s="79">
        <v>10</v>
      </c>
      <c r="D191" s="79">
        <v>0</v>
      </c>
      <c r="E191" s="79">
        <v>1</v>
      </c>
      <c r="F191" s="79">
        <v>0</v>
      </c>
      <c r="G191" s="79">
        <v>0</v>
      </c>
      <c r="H191" s="79">
        <v>4</v>
      </c>
      <c r="I191" s="79">
        <v>0</v>
      </c>
      <c r="J191" s="79">
        <v>12</v>
      </c>
      <c r="K191" s="79">
        <v>3</v>
      </c>
      <c r="L191" s="79">
        <v>0</v>
      </c>
      <c r="M191" s="162">
        <f t="shared" si="5"/>
        <v>30</v>
      </c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</row>
    <row r="192" spans="1:27" x14ac:dyDescent="0.25">
      <c r="A192" s="78" t="s">
        <v>95</v>
      </c>
      <c r="B192" s="80" t="s">
        <v>189</v>
      </c>
      <c r="C192" s="79">
        <v>0</v>
      </c>
      <c r="D192" s="79">
        <v>0</v>
      </c>
      <c r="E192" s="79">
        <v>0</v>
      </c>
      <c r="F192" s="79">
        <v>0</v>
      </c>
      <c r="G192" s="79">
        <v>0</v>
      </c>
      <c r="H192" s="79">
        <v>0</v>
      </c>
      <c r="I192" s="79">
        <v>0</v>
      </c>
      <c r="J192" s="79">
        <v>0</v>
      </c>
      <c r="K192" s="79">
        <v>0</v>
      </c>
      <c r="L192" s="79">
        <v>0</v>
      </c>
      <c r="M192" s="162">
        <f t="shared" si="5"/>
        <v>0</v>
      </c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</row>
    <row r="193" spans="1:27" x14ac:dyDescent="0.25">
      <c r="A193" s="78" t="s">
        <v>95</v>
      </c>
      <c r="B193" s="80" t="s">
        <v>190</v>
      </c>
      <c r="C193" s="79">
        <v>0</v>
      </c>
      <c r="D193" s="79">
        <v>0</v>
      </c>
      <c r="E193" s="79">
        <v>0</v>
      </c>
      <c r="F193" s="79">
        <v>0</v>
      </c>
      <c r="G193" s="79">
        <v>0</v>
      </c>
      <c r="H193" s="79">
        <v>0</v>
      </c>
      <c r="I193" s="79">
        <v>0</v>
      </c>
      <c r="J193" s="79">
        <v>0</v>
      </c>
      <c r="K193" s="79">
        <v>0</v>
      </c>
      <c r="L193" s="79">
        <v>0</v>
      </c>
      <c r="M193" s="162">
        <f t="shared" si="5"/>
        <v>0</v>
      </c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</row>
    <row r="194" spans="1:27" x14ac:dyDescent="0.25">
      <c r="A194" s="78" t="s">
        <v>95</v>
      </c>
      <c r="B194" s="80" t="s">
        <v>191</v>
      </c>
      <c r="C194" s="79">
        <v>1</v>
      </c>
      <c r="D194" s="79">
        <v>0</v>
      </c>
      <c r="E194" s="79">
        <v>2</v>
      </c>
      <c r="F194" s="79">
        <v>0</v>
      </c>
      <c r="G194" s="79">
        <v>0</v>
      </c>
      <c r="H194" s="79">
        <v>1</v>
      </c>
      <c r="I194" s="79">
        <v>0</v>
      </c>
      <c r="J194" s="79">
        <v>0</v>
      </c>
      <c r="K194" s="79">
        <v>0</v>
      </c>
      <c r="L194" s="79">
        <v>0</v>
      </c>
      <c r="M194" s="162">
        <f t="shared" si="5"/>
        <v>4</v>
      </c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</row>
    <row r="195" spans="1:27" x14ac:dyDescent="0.25">
      <c r="A195" s="78" t="s">
        <v>95</v>
      </c>
      <c r="B195" s="80" t="s">
        <v>192</v>
      </c>
      <c r="C195" s="79">
        <v>4</v>
      </c>
      <c r="D195" s="79">
        <v>0</v>
      </c>
      <c r="E195" s="79">
        <v>0</v>
      </c>
      <c r="F195" s="79">
        <v>0</v>
      </c>
      <c r="G195" s="79">
        <v>0</v>
      </c>
      <c r="H195" s="79">
        <v>0</v>
      </c>
      <c r="I195" s="79">
        <v>1</v>
      </c>
      <c r="J195" s="79">
        <v>12</v>
      </c>
      <c r="K195" s="79">
        <v>0</v>
      </c>
      <c r="L195" s="79">
        <v>0</v>
      </c>
      <c r="M195" s="162">
        <f t="shared" si="5"/>
        <v>17</v>
      </c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</row>
    <row r="196" spans="1:27" x14ac:dyDescent="0.25">
      <c r="A196" s="78" t="s">
        <v>95</v>
      </c>
      <c r="B196" s="80" t="s">
        <v>193</v>
      </c>
      <c r="C196" s="79">
        <v>1</v>
      </c>
      <c r="D196" s="79">
        <v>0</v>
      </c>
      <c r="E196" s="79">
        <v>0</v>
      </c>
      <c r="F196" s="79">
        <v>0</v>
      </c>
      <c r="G196" s="79">
        <v>0</v>
      </c>
      <c r="H196" s="79">
        <v>0</v>
      </c>
      <c r="I196" s="79">
        <v>0</v>
      </c>
      <c r="J196" s="79">
        <v>0</v>
      </c>
      <c r="K196" s="79">
        <v>0</v>
      </c>
      <c r="L196" s="79">
        <v>0</v>
      </c>
      <c r="M196" s="162">
        <f t="shared" si="5"/>
        <v>1</v>
      </c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</row>
    <row r="197" spans="1:27" x14ac:dyDescent="0.25">
      <c r="A197" s="78" t="s">
        <v>95</v>
      </c>
      <c r="B197" s="80" t="s">
        <v>194</v>
      </c>
      <c r="C197" s="79">
        <v>2</v>
      </c>
      <c r="D197" s="79">
        <v>0</v>
      </c>
      <c r="E197" s="79">
        <v>1</v>
      </c>
      <c r="F197" s="79">
        <v>0</v>
      </c>
      <c r="G197" s="79">
        <v>0</v>
      </c>
      <c r="H197" s="79">
        <v>0</v>
      </c>
      <c r="I197" s="79">
        <v>0</v>
      </c>
      <c r="J197" s="79">
        <v>1</v>
      </c>
      <c r="K197" s="79">
        <v>0</v>
      </c>
      <c r="L197" s="79">
        <v>0</v>
      </c>
      <c r="M197" s="162">
        <f t="shared" si="5"/>
        <v>4</v>
      </c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</row>
    <row r="198" spans="1:27" x14ac:dyDescent="0.25">
      <c r="A198" s="78" t="s">
        <v>95</v>
      </c>
      <c r="B198" s="80" t="s">
        <v>195</v>
      </c>
      <c r="C198" s="79">
        <v>9</v>
      </c>
      <c r="D198" s="79">
        <v>3</v>
      </c>
      <c r="E198" s="79">
        <v>21</v>
      </c>
      <c r="F198" s="79">
        <v>0</v>
      </c>
      <c r="G198" s="79">
        <v>0</v>
      </c>
      <c r="H198" s="79">
        <v>15</v>
      </c>
      <c r="I198" s="79">
        <v>1</v>
      </c>
      <c r="J198" s="79">
        <v>5</v>
      </c>
      <c r="K198" s="79">
        <v>1</v>
      </c>
      <c r="L198" s="79">
        <v>0</v>
      </c>
      <c r="M198" s="162">
        <f t="shared" si="5"/>
        <v>55</v>
      </c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</row>
    <row r="199" spans="1:27" x14ac:dyDescent="0.25">
      <c r="A199" s="78" t="s">
        <v>95</v>
      </c>
      <c r="B199" s="80" t="s">
        <v>196</v>
      </c>
      <c r="C199" s="79">
        <v>0</v>
      </c>
      <c r="D199" s="79">
        <v>0</v>
      </c>
      <c r="E199" s="79">
        <v>2</v>
      </c>
      <c r="F199" s="79">
        <v>0</v>
      </c>
      <c r="G199" s="79">
        <v>0</v>
      </c>
      <c r="H199" s="79">
        <v>0</v>
      </c>
      <c r="I199" s="79">
        <v>0</v>
      </c>
      <c r="J199" s="79">
        <v>0</v>
      </c>
      <c r="K199" s="79">
        <v>0</v>
      </c>
      <c r="L199" s="79">
        <v>0</v>
      </c>
      <c r="M199" s="162">
        <f t="shared" si="5"/>
        <v>2</v>
      </c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</row>
    <row r="200" spans="1:27" x14ac:dyDescent="0.25">
      <c r="A200" s="78" t="s">
        <v>95</v>
      </c>
      <c r="B200" s="80" t="s">
        <v>197</v>
      </c>
      <c r="C200" s="79">
        <v>0</v>
      </c>
      <c r="D200" s="79">
        <v>0</v>
      </c>
      <c r="E200" s="79">
        <v>1</v>
      </c>
      <c r="F200" s="79">
        <v>0</v>
      </c>
      <c r="G200" s="79">
        <v>0</v>
      </c>
      <c r="H200" s="79">
        <v>0</v>
      </c>
      <c r="I200" s="79">
        <v>0</v>
      </c>
      <c r="J200" s="79">
        <v>0</v>
      </c>
      <c r="K200" s="79">
        <v>0</v>
      </c>
      <c r="L200" s="79">
        <v>0</v>
      </c>
      <c r="M200" s="162">
        <f t="shared" si="5"/>
        <v>1</v>
      </c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</row>
    <row r="201" spans="1:27" x14ac:dyDescent="0.25">
      <c r="A201" s="78" t="s">
        <v>95</v>
      </c>
      <c r="B201" s="80" t="s">
        <v>198</v>
      </c>
      <c r="C201" s="79">
        <v>0</v>
      </c>
      <c r="D201" s="79">
        <v>0</v>
      </c>
      <c r="E201" s="79">
        <v>0</v>
      </c>
      <c r="F201" s="79">
        <v>0</v>
      </c>
      <c r="G201" s="79">
        <v>0</v>
      </c>
      <c r="H201" s="79">
        <v>0</v>
      </c>
      <c r="I201" s="79">
        <v>0</v>
      </c>
      <c r="J201" s="79">
        <v>0</v>
      </c>
      <c r="K201" s="79">
        <v>0</v>
      </c>
      <c r="L201" s="79">
        <v>0</v>
      </c>
      <c r="M201" s="162">
        <f t="shared" si="5"/>
        <v>0</v>
      </c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</row>
    <row r="202" spans="1:27" x14ac:dyDescent="0.25">
      <c r="A202" s="78" t="s">
        <v>95</v>
      </c>
      <c r="B202" s="80" t="s">
        <v>199</v>
      </c>
      <c r="C202" s="79">
        <v>5</v>
      </c>
      <c r="D202" s="79">
        <v>0</v>
      </c>
      <c r="E202" s="79">
        <v>0</v>
      </c>
      <c r="F202" s="79">
        <v>0</v>
      </c>
      <c r="G202" s="79">
        <v>0</v>
      </c>
      <c r="H202" s="79">
        <v>2</v>
      </c>
      <c r="I202" s="79">
        <v>0</v>
      </c>
      <c r="J202" s="79">
        <v>0</v>
      </c>
      <c r="K202" s="79">
        <v>0</v>
      </c>
      <c r="L202" s="79">
        <v>0</v>
      </c>
      <c r="M202" s="162">
        <f t="shared" si="5"/>
        <v>7</v>
      </c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</row>
    <row r="203" spans="1:27" x14ac:dyDescent="0.25">
      <c r="A203" s="78" t="s">
        <v>95</v>
      </c>
      <c r="B203" s="80" t="s">
        <v>200</v>
      </c>
      <c r="C203" s="79">
        <v>0</v>
      </c>
      <c r="D203" s="79">
        <v>0</v>
      </c>
      <c r="E203" s="79">
        <v>0</v>
      </c>
      <c r="F203" s="79">
        <v>0</v>
      </c>
      <c r="G203" s="79">
        <v>0</v>
      </c>
      <c r="H203" s="79">
        <v>0</v>
      </c>
      <c r="I203" s="79">
        <v>0</v>
      </c>
      <c r="J203" s="79">
        <v>0</v>
      </c>
      <c r="K203" s="79">
        <v>0</v>
      </c>
      <c r="L203" s="79">
        <v>0</v>
      </c>
      <c r="M203" s="162">
        <f t="shared" si="5"/>
        <v>0</v>
      </c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</row>
    <row r="204" spans="1:27" x14ac:dyDescent="0.25">
      <c r="A204" s="78" t="s">
        <v>95</v>
      </c>
      <c r="B204" s="80" t="s">
        <v>201</v>
      </c>
      <c r="C204" s="79">
        <v>0</v>
      </c>
      <c r="D204" s="79">
        <v>0</v>
      </c>
      <c r="E204" s="79">
        <v>0</v>
      </c>
      <c r="F204" s="79">
        <v>0</v>
      </c>
      <c r="G204" s="79">
        <v>0</v>
      </c>
      <c r="H204" s="79">
        <v>0</v>
      </c>
      <c r="I204" s="79">
        <v>0</v>
      </c>
      <c r="J204" s="79">
        <v>0</v>
      </c>
      <c r="K204" s="79">
        <v>0</v>
      </c>
      <c r="L204" s="79">
        <v>0</v>
      </c>
      <c r="M204" s="162">
        <f t="shared" si="5"/>
        <v>0</v>
      </c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</row>
    <row r="205" spans="1:27" x14ac:dyDescent="0.25">
      <c r="A205" s="78" t="s">
        <v>95</v>
      </c>
      <c r="B205" s="80" t="s">
        <v>202</v>
      </c>
      <c r="C205" s="79">
        <v>3</v>
      </c>
      <c r="D205" s="79">
        <v>0</v>
      </c>
      <c r="E205" s="79">
        <v>1</v>
      </c>
      <c r="F205" s="79">
        <v>0</v>
      </c>
      <c r="G205" s="79">
        <v>0</v>
      </c>
      <c r="H205" s="79">
        <v>0</v>
      </c>
      <c r="I205" s="79">
        <v>0</v>
      </c>
      <c r="J205" s="79">
        <v>2</v>
      </c>
      <c r="K205" s="79">
        <v>0</v>
      </c>
      <c r="L205" s="79">
        <v>0</v>
      </c>
      <c r="M205" s="162">
        <f t="shared" si="5"/>
        <v>6</v>
      </c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</row>
    <row r="206" spans="1:27" x14ac:dyDescent="0.25">
      <c r="A206" s="78" t="s">
        <v>95</v>
      </c>
      <c r="B206" s="80" t="s">
        <v>203</v>
      </c>
      <c r="C206" s="79">
        <v>0</v>
      </c>
      <c r="D206" s="79">
        <v>0</v>
      </c>
      <c r="E206" s="79">
        <v>0</v>
      </c>
      <c r="F206" s="79">
        <v>0</v>
      </c>
      <c r="G206" s="79">
        <v>0</v>
      </c>
      <c r="H206" s="79">
        <v>1</v>
      </c>
      <c r="I206" s="79">
        <v>0</v>
      </c>
      <c r="J206" s="79">
        <v>0</v>
      </c>
      <c r="K206" s="79">
        <v>0</v>
      </c>
      <c r="L206" s="79">
        <v>0</v>
      </c>
      <c r="M206" s="162">
        <f t="shared" si="5"/>
        <v>1</v>
      </c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</row>
    <row r="207" spans="1:27" x14ac:dyDescent="0.25">
      <c r="A207" s="78" t="s">
        <v>95</v>
      </c>
      <c r="B207" s="80" t="s">
        <v>204</v>
      </c>
      <c r="C207" s="79">
        <v>1</v>
      </c>
      <c r="D207" s="79">
        <v>0</v>
      </c>
      <c r="E207" s="79">
        <v>1</v>
      </c>
      <c r="F207" s="79">
        <v>0</v>
      </c>
      <c r="G207" s="79">
        <v>0</v>
      </c>
      <c r="H207" s="79">
        <v>0</v>
      </c>
      <c r="I207" s="79">
        <v>0</v>
      </c>
      <c r="J207" s="79">
        <v>0</v>
      </c>
      <c r="K207" s="79">
        <v>0</v>
      </c>
      <c r="L207" s="79">
        <v>0</v>
      </c>
      <c r="M207" s="162">
        <f t="shared" si="5"/>
        <v>2</v>
      </c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</row>
    <row r="208" spans="1:27" x14ac:dyDescent="0.25">
      <c r="A208" s="78" t="s">
        <v>95</v>
      </c>
      <c r="B208" s="80" t="s">
        <v>413</v>
      </c>
      <c r="C208" s="79">
        <v>0</v>
      </c>
      <c r="D208" s="79">
        <v>0</v>
      </c>
      <c r="E208" s="79">
        <v>0</v>
      </c>
      <c r="F208" s="79">
        <v>0</v>
      </c>
      <c r="G208" s="79">
        <v>0</v>
      </c>
      <c r="H208" s="79">
        <v>0</v>
      </c>
      <c r="I208" s="79">
        <v>0</v>
      </c>
      <c r="J208" s="79">
        <v>0</v>
      </c>
      <c r="K208" s="79">
        <v>0</v>
      </c>
      <c r="L208" s="79">
        <v>0</v>
      </c>
      <c r="M208" s="162">
        <f t="shared" si="5"/>
        <v>0</v>
      </c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</row>
    <row r="209" spans="1:27" x14ac:dyDescent="0.25">
      <c r="A209" s="78" t="s">
        <v>95</v>
      </c>
      <c r="B209" s="80" t="s">
        <v>205</v>
      </c>
      <c r="C209" s="79">
        <v>64</v>
      </c>
      <c r="D209" s="79">
        <v>4</v>
      </c>
      <c r="E209" s="79">
        <v>73</v>
      </c>
      <c r="F209" s="79">
        <v>0</v>
      </c>
      <c r="G209" s="79">
        <v>0</v>
      </c>
      <c r="H209" s="79">
        <v>41</v>
      </c>
      <c r="I209" s="79">
        <v>4</v>
      </c>
      <c r="J209" s="79">
        <v>45</v>
      </c>
      <c r="K209" s="79">
        <v>0</v>
      </c>
      <c r="L209" s="79">
        <v>0</v>
      </c>
      <c r="M209" s="162">
        <f t="shared" si="5"/>
        <v>231</v>
      </c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</row>
    <row r="210" spans="1:27" x14ac:dyDescent="0.25">
      <c r="A210" s="78" t="s">
        <v>95</v>
      </c>
      <c r="B210" s="80" t="s">
        <v>206</v>
      </c>
      <c r="C210" s="79">
        <v>1</v>
      </c>
      <c r="D210" s="79">
        <v>0</v>
      </c>
      <c r="E210" s="79">
        <v>0</v>
      </c>
      <c r="F210" s="79">
        <v>0</v>
      </c>
      <c r="G210" s="79">
        <v>0</v>
      </c>
      <c r="H210" s="79">
        <v>0</v>
      </c>
      <c r="I210" s="79">
        <v>0</v>
      </c>
      <c r="J210" s="79">
        <v>0</v>
      </c>
      <c r="K210" s="79">
        <v>0</v>
      </c>
      <c r="L210" s="79">
        <v>0</v>
      </c>
      <c r="M210" s="162">
        <f t="shared" si="5"/>
        <v>1</v>
      </c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</row>
    <row r="211" spans="1:27" x14ac:dyDescent="0.25">
      <c r="A211" s="78" t="s">
        <v>95</v>
      </c>
      <c r="B211" s="80" t="s">
        <v>207</v>
      </c>
      <c r="C211" s="79">
        <v>0</v>
      </c>
      <c r="D211" s="79">
        <v>0</v>
      </c>
      <c r="E211" s="79">
        <v>0</v>
      </c>
      <c r="F211" s="79">
        <v>0</v>
      </c>
      <c r="G211" s="79">
        <v>0</v>
      </c>
      <c r="H211" s="79">
        <v>0</v>
      </c>
      <c r="I211" s="79">
        <v>0</v>
      </c>
      <c r="J211" s="79">
        <v>0</v>
      </c>
      <c r="K211" s="79">
        <v>0</v>
      </c>
      <c r="L211" s="79">
        <v>0</v>
      </c>
      <c r="M211" s="162">
        <f t="shared" si="5"/>
        <v>0</v>
      </c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</row>
    <row r="212" spans="1:27" x14ac:dyDescent="0.25">
      <c r="A212" s="78" t="s">
        <v>95</v>
      </c>
      <c r="B212" s="80" t="s">
        <v>208</v>
      </c>
      <c r="C212" s="79">
        <v>0</v>
      </c>
      <c r="D212" s="79">
        <v>0</v>
      </c>
      <c r="E212" s="79">
        <v>0</v>
      </c>
      <c r="F212" s="79">
        <v>0</v>
      </c>
      <c r="G212" s="79">
        <v>0</v>
      </c>
      <c r="H212" s="79">
        <v>0</v>
      </c>
      <c r="I212" s="79">
        <v>0</v>
      </c>
      <c r="J212" s="79">
        <v>0</v>
      </c>
      <c r="K212" s="79">
        <v>0</v>
      </c>
      <c r="L212" s="79">
        <v>0</v>
      </c>
      <c r="M212" s="162">
        <f t="shared" si="5"/>
        <v>0</v>
      </c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</row>
    <row r="213" spans="1:27" x14ac:dyDescent="0.25">
      <c r="A213" s="78" t="s">
        <v>95</v>
      </c>
      <c r="B213" s="80" t="s">
        <v>209</v>
      </c>
      <c r="C213" s="79">
        <v>0</v>
      </c>
      <c r="D213" s="79">
        <v>0</v>
      </c>
      <c r="E213" s="79">
        <v>1</v>
      </c>
      <c r="F213" s="79">
        <v>0</v>
      </c>
      <c r="G213" s="79">
        <v>0</v>
      </c>
      <c r="H213" s="79">
        <v>0</v>
      </c>
      <c r="I213" s="79">
        <v>0</v>
      </c>
      <c r="J213" s="79">
        <v>0</v>
      </c>
      <c r="K213" s="79">
        <v>0</v>
      </c>
      <c r="L213" s="79">
        <v>0</v>
      </c>
      <c r="M213" s="162">
        <f t="shared" si="5"/>
        <v>1</v>
      </c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</row>
    <row r="214" spans="1:27" x14ac:dyDescent="0.25">
      <c r="A214" s="78" t="s">
        <v>95</v>
      </c>
      <c r="B214" s="80" t="s">
        <v>210</v>
      </c>
      <c r="C214" s="79">
        <v>0</v>
      </c>
      <c r="D214" s="79">
        <v>0</v>
      </c>
      <c r="E214" s="79">
        <v>0</v>
      </c>
      <c r="F214" s="79">
        <v>0</v>
      </c>
      <c r="G214" s="79">
        <v>0</v>
      </c>
      <c r="H214" s="79">
        <v>0</v>
      </c>
      <c r="I214" s="79">
        <v>0</v>
      </c>
      <c r="J214" s="79">
        <v>0</v>
      </c>
      <c r="K214" s="79">
        <v>0</v>
      </c>
      <c r="L214" s="79">
        <v>0</v>
      </c>
      <c r="M214" s="162">
        <f t="shared" si="5"/>
        <v>0</v>
      </c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</row>
    <row r="215" spans="1:27" x14ac:dyDescent="0.25">
      <c r="A215" s="78" t="s">
        <v>95</v>
      </c>
      <c r="B215" s="80" t="s">
        <v>211</v>
      </c>
      <c r="C215" s="79">
        <v>0</v>
      </c>
      <c r="D215" s="79">
        <v>0</v>
      </c>
      <c r="E215" s="79">
        <v>0</v>
      </c>
      <c r="F215" s="79">
        <v>0</v>
      </c>
      <c r="G215" s="79">
        <v>0</v>
      </c>
      <c r="H215" s="79">
        <v>0</v>
      </c>
      <c r="I215" s="79">
        <v>0</v>
      </c>
      <c r="J215" s="79">
        <v>0</v>
      </c>
      <c r="K215" s="79">
        <v>0</v>
      </c>
      <c r="L215" s="79">
        <v>0</v>
      </c>
      <c r="M215" s="162">
        <f t="shared" si="5"/>
        <v>0</v>
      </c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</row>
    <row r="216" spans="1:27" x14ac:dyDescent="0.25">
      <c r="A216" s="78" t="s">
        <v>95</v>
      </c>
      <c r="B216" s="80" t="s">
        <v>212</v>
      </c>
      <c r="C216" s="79">
        <v>1</v>
      </c>
      <c r="D216" s="79">
        <v>0</v>
      </c>
      <c r="E216" s="79">
        <v>0</v>
      </c>
      <c r="F216" s="79">
        <v>0</v>
      </c>
      <c r="G216" s="79">
        <v>0</v>
      </c>
      <c r="H216" s="79">
        <v>1</v>
      </c>
      <c r="I216" s="79">
        <v>0</v>
      </c>
      <c r="J216" s="79">
        <v>0</v>
      </c>
      <c r="K216" s="79">
        <v>0</v>
      </c>
      <c r="L216" s="79">
        <v>0</v>
      </c>
      <c r="M216" s="162">
        <f t="shared" si="5"/>
        <v>2</v>
      </c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</row>
    <row r="217" spans="1:27" x14ac:dyDescent="0.25">
      <c r="A217" s="78" t="s">
        <v>95</v>
      </c>
      <c r="B217" s="80" t="s">
        <v>213</v>
      </c>
      <c r="C217" s="79">
        <v>3</v>
      </c>
      <c r="D217" s="79">
        <v>0</v>
      </c>
      <c r="E217" s="79">
        <v>0</v>
      </c>
      <c r="F217" s="79">
        <v>0</v>
      </c>
      <c r="G217" s="79"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v>0</v>
      </c>
      <c r="M217" s="162">
        <f t="shared" ref="M217:M234" si="6">SUM(C217:L217)</f>
        <v>3</v>
      </c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</row>
    <row r="218" spans="1:27" x14ac:dyDescent="0.25">
      <c r="A218" s="78" t="s">
        <v>95</v>
      </c>
      <c r="B218" s="83" t="s">
        <v>214</v>
      </c>
      <c r="C218" s="79">
        <v>6</v>
      </c>
      <c r="D218" s="79">
        <v>0</v>
      </c>
      <c r="E218" s="79">
        <v>1</v>
      </c>
      <c r="F218" s="79">
        <v>0</v>
      </c>
      <c r="G218" s="79">
        <v>0</v>
      </c>
      <c r="H218" s="79">
        <v>0</v>
      </c>
      <c r="I218" s="79">
        <v>0</v>
      </c>
      <c r="J218" s="79">
        <v>0</v>
      </c>
      <c r="K218" s="79">
        <v>0</v>
      </c>
      <c r="L218" s="79">
        <v>0</v>
      </c>
      <c r="M218" s="162">
        <f t="shared" si="6"/>
        <v>7</v>
      </c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</row>
    <row r="219" spans="1:27" x14ac:dyDescent="0.25">
      <c r="A219" s="78" t="s">
        <v>95</v>
      </c>
      <c r="B219" s="83" t="s">
        <v>215</v>
      </c>
      <c r="C219" s="79">
        <v>0</v>
      </c>
      <c r="D219" s="79">
        <v>0</v>
      </c>
      <c r="E219" s="79">
        <v>0</v>
      </c>
      <c r="F219" s="79">
        <v>0</v>
      </c>
      <c r="G219" s="79">
        <v>0</v>
      </c>
      <c r="H219" s="79">
        <v>0</v>
      </c>
      <c r="I219" s="79">
        <v>0</v>
      </c>
      <c r="J219" s="79">
        <v>0</v>
      </c>
      <c r="K219" s="79">
        <v>0</v>
      </c>
      <c r="L219" s="79">
        <v>0</v>
      </c>
      <c r="M219" s="162">
        <f t="shared" si="6"/>
        <v>0</v>
      </c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</row>
    <row r="220" spans="1:27" x14ac:dyDescent="0.25">
      <c r="A220" s="78" t="s">
        <v>95</v>
      </c>
      <c r="B220" s="83" t="s">
        <v>216</v>
      </c>
      <c r="C220" s="79">
        <v>4</v>
      </c>
      <c r="D220" s="79">
        <v>0</v>
      </c>
      <c r="E220" s="79">
        <v>5</v>
      </c>
      <c r="F220" s="79">
        <v>0</v>
      </c>
      <c r="G220" s="79">
        <v>0</v>
      </c>
      <c r="H220" s="79">
        <v>0</v>
      </c>
      <c r="I220" s="79">
        <v>1</v>
      </c>
      <c r="J220" s="79">
        <v>14</v>
      </c>
      <c r="K220" s="79">
        <v>0</v>
      </c>
      <c r="L220" s="79">
        <v>0</v>
      </c>
      <c r="M220" s="162">
        <f t="shared" si="6"/>
        <v>24</v>
      </c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</row>
    <row r="221" spans="1:27" x14ac:dyDescent="0.25">
      <c r="A221" s="78" t="s">
        <v>95</v>
      </c>
      <c r="B221" s="83" t="s">
        <v>217</v>
      </c>
      <c r="C221" s="79">
        <v>0</v>
      </c>
      <c r="D221" s="79">
        <v>0</v>
      </c>
      <c r="E221" s="79">
        <v>0</v>
      </c>
      <c r="F221" s="79">
        <v>0</v>
      </c>
      <c r="G221" s="79">
        <v>0</v>
      </c>
      <c r="H221" s="79">
        <v>1</v>
      </c>
      <c r="I221" s="79">
        <v>0</v>
      </c>
      <c r="J221" s="79">
        <v>0</v>
      </c>
      <c r="K221" s="79">
        <v>0</v>
      </c>
      <c r="L221" s="79">
        <v>0</v>
      </c>
      <c r="M221" s="162">
        <f t="shared" si="6"/>
        <v>1</v>
      </c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</row>
    <row r="222" spans="1:27" x14ac:dyDescent="0.25">
      <c r="A222" s="78" t="s">
        <v>95</v>
      </c>
      <c r="B222" s="83" t="s">
        <v>218</v>
      </c>
      <c r="C222" s="79">
        <v>0</v>
      </c>
      <c r="D222" s="79">
        <v>0</v>
      </c>
      <c r="E222" s="79">
        <v>0</v>
      </c>
      <c r="F222" s="79">
        <v>0</v>
      </c>
      <c r="G222" s="79">
        <v>0</v>
      </c>
      <c r="H222" s="79">
        <v>0</v>
      </c>
      <c r="I222" s="79">
        <v>0</v>
      </c>
      <c r="J222" s="79">
        <v>0</v>
      </c>
      <c r="K222" s="79">
        <v>0</v>
      </c>
      <c r="L222" s="79">
        <v>0</v>
      </c>
      <c r="M222" s="162">
        <f t="shared" si="6"/>
        <v>0</v>
      </c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</row>
    <row r="223" spans="1:27" x14ac:dyDescent="0.25">
      <c r="A223" s="78" t="s">
        <v>95</v>
      </c>
      <c r="B223" s="83" t="s">
        <v>219</v>
      </c>
      <c r="C223" s="79">
        <v>0</v>
      </c>
      <c r="D223" s="79">
        <v>0</v>
      </c>
      <c r="E223" s="79">
        <v>0</v>
      </c>
      <c r="F223" s="79">
        <v>0</v>
      </c>
      <c r="G223" s="79">
        <v>0</v>
      </c>
      <c r="H223" s="79">
        <v>0</v>
      </c>
      <c r="I223" s="79">
        <v>0</v>
      </c>
      <c r="J223" s="79">
        <v>0</v>
      </c>
      <c r="K223" s="79">
        <v>0</v>
      </c>
      <c r="L223" s="79">
        <v>0</v>
      </c>
      <c r="M223" s="162">
        <f t="shared" si="6"/>
        <v>0</v>
      </c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</row>
    <row r="224" spans="1:27" x14ac:dyDescent="0.25">
      <c r="A224" s="78" t="s">
        <v>95</v>
      </c>
      <c r="B224" s="83" t="s">
        <v>220</v>
      </c>
      <c r="C224" s="79">
        <v>1</v>
      </c>
      <c r="D224" s="79">
        <v>0</v>
      </c>
      <c r="E224" s="79">
        <v>0</v>
      </c>
      <c r="F224" s="79">
        <v>0</v>
      </c>
      <c r="G224" s="79">
        <v>0</v>
      </c>
      <c r="H224" s="79">
        <v>0</v>
      </c>
      <c r="I224" s="79">
        <v>0</v>
      </c>
      <c r="J224" s="79">
        <v>0</v>
      </c>
      <c r="K224" s="79">
        <v>0</v>
      </c>
      <c r="L224" s="79">
        <v>0</v>
      </c>
      <c r="M224" s="162">
        <f t="shared" si="6"/>
        <v>1</v>
      </c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</row>
    <row r="225" spans="1:27" x14ac:dyDescent="0.25">
      <c r="A225" s="78" t="s">
        <v>95</v>
      </c>
      <c r="B225" s="83" t="s">
        <v>221</v>
      </c>
      <c r="C225" s="79">
        <v>0</v>
      </c>
      <c r="D225" s="79">
        <v>0</v>
      </c>
      <c r="E225" s="79">
        <v>0</v>
      </c>
      <c r="F225" s="79">
        <v>0</v>
      </c>
      <c r="G225" s="79">
        <v>0</v>
      </c>
      <c r="H225" s="79">
        <v>0</v>
      </c>
      <c r="I225" s="79">
        <v>0</v>
      </c>
      <c r="J225" s="79">
        <v>0</v>
      </c>
      <c r="K225" s="79">
        <v>0</v>
      </c>
      <c r="L225" s="79">
        <v>0</v>
      </c>
      <c r="M225" s="162">
        <f t="shared" si="6"/>
        <v>0</v>
      </c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</row>
    <row r="226" spans="1:27" x14ac:dyDescent="0.25">
      <c r="A226" s="78" t="s">
        <v>434</v>
      </c>
      <c r="B226" s="83" t="s">
        <v>435</v>
      </c>
      <c r="C226" s="79">
        <v>0</v>
      </c>
      <c r="D226" s="79">
        <v>0</v>
      </c>
      <c r="E226" s="79">
        <v>0</v>
      </c>
      <c r="F226" s="79">
        <v>0</v>
      </c>
      <c r="G226" s="79">
        <v>0</v>
      </c>
      <c r="H226" s="79">
        <v>0</v>
      </c>
      <c r="I226" s="79">
        <v>0</v>
      </c>
      <c r="J226" s="79">
        <v>0</v>
      </c>
      <c r="K226" s="79">
        <v>0</v>
      </c>
      <c r="L226" s="79">
        <v>0</v>
      </c>
      <c r="M226" s="162">
        <f t="shared" si="6"/>
        <v>0</v>
      </c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</row>
    <row r="227" spans="1:27" x14ac:dyDescent="0.25">
      <c r="A227" s="78" t="s">
        <v>434</v>
      </c>
      <c r="B227" s="80" t="s">
        <v>436</v>
      </c>
      <c r="C227" s="79">
        <v>0</v>
      </c>
      <c r="D227" s="79">
        <v>0</v>
      </c>
      <c r="E227" s="79">
        <v>0</v>
      </c>
      <c r="F227" s="79">
        <v>0</v>
      </c>
      <c r="G227" s="79">
        <v>0</v>
      </c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162">
        <f t="shared" si="6"/>
        <v>0</v>
      </c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</row>
    <row r="228" spans="1:27" x14ac:dyDescent="0.25">
      <c r="A228" s="78" t="s">
        <v>434</v>
      </c>
      <c r="B228" s="80" t="s">
        <v>437</v>
      </c>
      <c r="C228" s="79">
        <v>0</v>
      </c>
      <c r="D228" s="79">
        <v>0</v>
      </c>
      <c r="E228" s="79">
        <v>0</v>
      </c>
      <c r="F228" s="79">
        <v>0</v>
      </c>
      <c r="G228" s="79">
        <v>0</v>
      </c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162">
        <f t="shared" si="6"/>
        <v>0</v>
      </c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</row>
    <row r="229" spans="1:27" x14ac:dyDescent="0.25">
      <c r="A229" s="78" t="s">
        <v>434</v>
      </c>
      <c r="B229" s="83" t="s">
        <v>438</v>
      </c>
      <c r="C229" s="79">
        <v>1</v>
      </c>
      <c r="D229" s="79">
        <v>0</v>
      </c>
      <c r="E229" s="79">
        <v>1</v>
      </c>
      <c r="F229" s="79">
        <v>0</v>
      </c>
      <c r="G229" s="79">
        <v>0</v>
      </c>
      <c r="H229" s="79">
        <v>0</v>
      </c>
      <c r="I229" s="79">
        <v>0</v>
      </c>
      <c r="J229" s="79">
        <v>0</v>
      </c>
      <c r="K229" s="79">
        <v>0</v>
      </c>
      <c r="L229" s="79">
        <v>0</v>
      </c>
      <c r="M229" s="162">
        <f t="shared" si="6"/>
        <v>2</v>
      </c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</row>
    <row r="230" spans="1:27" x14ac:dyDescent="0.25">
      <c r="A230" s="78" t="s">
        <v>434</v>
      </c>
      <c r="B230" s="83" t="s">
        <v>439</v>
      </c>
      <c r="C230" s="79">
        <v>0</v>
      </c>
      <c r="D230" s="79">
        <v>0</v>
      </c>
      <c r="E230" s="79">
        <v>0</v>
      </c>
      <c r="F230" s="79">
        <v>0</v>
      </c>
      <c r="G230" s="79">
        <v>0</v>
      </c>
      <c r="H230" s="79">
        <v>0</v>
      </c>
      <c r="I230" s="79">
        <v>0</v>
      </c>
      <c r="J230" s="79">
        <v>0</v>
      </c>
      <c r="K230" s="79">
        <v>0</v>
      </c>
      <c r="L230" s="79">
        <v>0</v>
      </c>
      <c r="M230" s="162">
        <f t="shared" si="6"/>
        <v>0</v>
      </c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</row>
    <row r="231" spans="1:27" x14ac:dyDescent="0.25">
      <c r="A231" s="78" t="s">
        <v>434</v>
      </c>
      <c r="B231" s="83" t="s">
        <v>440</v>
      </c>
      <c r="C231" s="79">
        <v>20</v>
      </c>
      <c r="D231" s="79">
        <v>1</v>
      </c>
      <c r="E231" s="79">
        <v>2</v>
      </c>
      <c r="F231" s="79">
        <v>0</v>
      </c>
      <c r="G231" s="79">
        <v>0</v>
      </c>
      <c r="H231" s="79">
        <v>5</v>
      </c>
      <c r="I231" s="79">
        <v>1</v>
      </c>
      <c r="J231" s="79">
        <v>5</v>
      </c>
      <c r="K231" s="79">
        <v>1</v>
      </c>
      <c r="L231" s="79">
        <v>0</v>
      </c>
      <c r="M231" s="162">
        <f t="shared" si="6"/>
        <v>35</v>
      </c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</row>
    <row r="232" spans="1:27" x14ac:dyDescent="0.25">
      <c r="A232" s="78" t="s">
        <v>434</v>
      </c>
      <c r="B232" s="83" t="s">
        <v>441</v>
      </c>
      <c r="C232" s="79">
        <v>217</v>
      </c>
      <c r="D232" s="79">
        <v>0</v>
      </c>
      <c r="E232" s="79">
        <v>1</v>
      </c>
      <c r="F232" s="79">
        <v>0</v>
      </c>
      <c r="G232" s="79">
        <v>37</v>
      </c>
      <c r="H232" s="79">
        <v>25</v>
      </c>
      <c r="I232" s="79">
        <v>29</v>
      </c>
      <c r="J232" s="79">
        <v>13</v>
      </c>
      <c r="K232" s="79">
        <v>49</v>
      </c>
      <c r="L232" s="79">
        <v>0</v>
      </c>
      <c r="M232" s="162">
        <f t="shared" si="6"/>
        <v>371</v>
      </c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</row>
    <row r="233" spans="1:27" x14ac:dyDescent="0.25">
      <c r="A233" s="78" t="s">
        <v>434</v>
      </c>
      <c r="B233" s="83" t="s">
        <v>442</v>
      </c>
      <c r="C233" s="79">
        <v>1438</v>
      </c>
      <c r="D233" s="79">
        <v>59</v>
      </c>
      <c r="E233" s="79">
        <v>1816</v>
      </c>
      <c r="F233" s="79">
        <v>3</v>
      </c>
      <c r="G233" s="79">
        <v>405</v>
      </c>
      <c r="H233" s="79">
        <v>894</v>
      </c>
      <c r="I233" s="79">
        <v>1111</v>
      </c>
      <c r="J233" s="79">
        <v>809</v>
      </c>
      <c r="K233" s="79">
        <v>540</v>
      </c>
      <c r="L233" s="79">
        <v>22</v>
      </c>
      <c r="M233" s="162">
        <f t="shared" si="6"/>
        <v>7097</v>
      </c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</row>
    <row r="234" spans="1:27" x14ac:dyDescent="0.25">
      <c r="A234" s="78" t="s">
        <v>434</v>
      </c>
      <c r="B234" s="83" t="s">
        <v>443</v>
      </c>
      <c r="C234" s="79">
        <v>2</v>
      </c>
      <c r="D234" s="79">
        <v>3</v>
      </c>
      <c r="E234" s="79">
        <v>64</v>
      </c>
      <c r="F234" s="79">
        <v>0</v>
      </c>
      <c r="G234" s="79">
        <v>0</v>
      </c>
      <c r="H234" s="79">
        <v>2</v>
      </c>
      <c r="I234" s="79">
        <v>2</v>
      </c>
      <c r="J234" s="79">
        <v>3</v>
      </c>
      <c r="K234" s="79">
        <v>2</v>
      </c>
      <c r="L234" s="79">
        <v>0</v>
      </c>
      <c r="M234" s="162">
        <f t="shared" si="6"/>
        <v>78</v>
      </c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</row>
    <row r="235" spans="1:27" ht="15.75" customHeight="1" x14ac:dyDescent="0.25">
      <c r="A235" s="256" t="s">
        <v>4</v>
      </c>
      <c r="B235" s="257"/>
      <c r="C235" s="260">
        <f t="shared" ref="C235:M235" si="7">SUM(C3:C234)</f>
        <v>12561</v>
      </c>
      <c r="D235" s="261">
        <f t="shared" si="7"/>
        <v>823</v>
      </c>
      <c r="E235" s="261">
        <f t="shared" si="7"/>
        <v>14918</v>
      </c>
      <c r="F235" s="261">
        <f t="shared" si="7"/>
        <v>15</v>
      </c>
      <c r="G235" s="261">
        <f t="shared" si="7"/>
        <v>1307</v>
      </c>
      <c r="H235" s="261">
        <f t="shared" si="7"/>
        <v>11438</v>
      </c>
      <c r="I235" s="261">
        <f t="shared" si="7"/>
        <v>2790</v>
      </c>
      <c r="J235" s="261">
        <f t="shared" si="7"/>
        <v>12642</v>
      </c>
      <c r="K235" s="261">
        <f t="shared" si="7"/>
        <v>2168</v>
      </c>
      <c r="L235" s="260">
        <f t="shared" si="7"/>
        <v>1043</v>
      </c>
      <c r="M235" s="263">
        <f t="shared" si="7"/>
        <v>59705</v>
      </c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</row>
    <row r="236" spans="1:27" ht="15.75" customHeight="1" x14ac:dyDescent="0.25">
      <c r="A236" s="258"/>
      <c r="B236" s="259"/>
      <c r="C236" s="255"/>
      <c r="D236" s="262"/>
      <c r="E236" s="262"/>
      <c r="F236" s="262"/>
      <c r="G236" s="262"/>
      <c r="H236" s="262"/>
      <c r="I236" s="262"/>
      <c r="J236" s="262"/>
      <c r="K236" s="262"/>
      <c r="L236" s="255"/>
      <c r="M236" s="255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</row>
    <row r="237" spans="1:27" ht="15.75" customHeight="1" x14ac:dyDescent="0.2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5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</row>
    <row r="238" spans="1:27" ht="30" x14ac:dyDescent="0.25">
      <c r="B238" s="163" t="s">
        <v>222</v>
      </c>
      <c r="C238" s="164" t="s">
        <v>5</v>
      </c>
      <c r="D238" s="165" t="s">
        <v>6</v>
      </c>
      <c r="E238" s="165" t="s">
        <v>7</v>
      </c>
      <c r="F238" s="165" t="s">
        <v>8</v>
      </c>
      <c r="G238" s="166" t="s">
        <v>9</v>
      </c>
      <c r="H238" s="167" t="s">
        <v>10</v>
      </c>
      <c r="I238" s="168" t="s">
        <v>11</v>
      </c>
      <c r="J238" s="175" t="s">
        <v>12</v>
      </c>
      <c r="K238" s="166" t="s">
        <v>13</v>
      </c>
      <c r="L238" s="167" t="s">
        <v>14</v>
      </c>
      <c r="M238" s="85"/>
      <c r="N238" s="84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</row>
    <row r="239" spans="1:27" ht="15.75" customHeight="1" x14ac:dyDescent="0.2">
      <c r="B239" s="169" t="s">
        <v>223</v>
      </c>
      <c r="C239" s="170">
        <v>3455</v>
      </c>
      <c r="D239" s="170">
        <v>275</v>
      </c>
      <c r="E239" s="170">
        <v>4303</v>
      </c>
      <c r="F239" s="170">
        <v>2</v>
      </c>
      <c r="G239" s="170">
        <v>280</v>
      </c>
      <c r="H239" s="170">
        <v>3290</v>
      </c>
      <c r="I239" s="170">
        <v>369</v>
      </c>
      <c r="J239" s="170">
        <v>2992</v>
      </c>
      <c r="K239" s="170">
        <v>591</v>
      </c>
      <c r="L239" s="170">
        <v>131</v>
      </c>
      <c r="M239" s="85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</row>
    <row r="240" spans="1:27" ht="15.75" customHeight="1" x14ac:dyDescent="0.2">
      <c r="B240" s="171" t="s">
        <v>224</v>
      </c>
      <c r="C240" s="170">
        <v>336</v>
      </c>
      <c r="D240" s="170">
        <v>45</v>
      </c>
      <c r="E240" s="170">
        <v>584</v>
      </c>
      <c r="F240" s="170">
        <v>2</v>
      </c>
      <c r="G240" s="170">
        <v>29</v>
      </c>
      <c r="H240" s="170">
        <v>453</v>
      </c>
      <c r="I240" s="170">
        <v>53</v>
      </c>
      <c r="J240" s="170">
        <v>473</v>
      </c>
      <c r="K240" s="170">
        <v>102</v>
      </c>
      <c r="L240" s="170">
        <v>104</v>
      </c>
      <c r="M240" s="85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</row>
    <row r="241" spans="1:27" ht="15.75" customHeight="1" x14ac:dyDescent="0.2">
      <c r="B241" s="172" t="s">
        <v>225</v>
      </c>
      <c r="C241" s="170">
        <v>7008</v>
      </c>
      <c r="D241" s="170">
        <v>433</v>
      </c>
      <c r="E241" s="170">
        <v>8052</v>
      </c>
      <c r="F241" s="170">
        <v>8</v>
      </c>
      <c r="G241" s="170">
        <v>545</v>
      </c>
      <c r="H241" s="170">
        <v>6676</v>
      </c>
      <c r="I241" s="170">
        <v>1197</v>
      </c>
      <c r="J241" s="170">
        <v>8236</v>
      </c>
      <c r="K241" s="170">
        <v>874</v>
      </c>
      <c r="L241" s="170">
        <v>786</v>
      </c>
      <c r="M241" s="85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</row>
    <row r="242" spans="1:27" ht="15.75" customHeight="1" x14ac:dyDescent="0.2">
      <c r="B242" s="172" t="s">
        <v>226</v>
      </c>
      <c r="C242" s="170">
        <v>1762</v>
      </c>
      <c r="D242" s="170">
        <v>70</v>
      </c>
      <c r="E242" s="170">
        <v>1979</v>
      </c>
      <c r="F242" s="170">
        <v>3</v>
      </c>
      <c r="G242" s="170">
        <v>453</v>
      </c>
      <c r="H242" s="170">
        <v>1019</v>
      </c>
      <c r="I242" s="170">
        <v>1171</v>
      </c>
      <c r="J242" s="170">
        <v>941</v>
      </c>
      <c r="K242" s="170">
        <v>601</v>
      </c>
      <c r="L242" s="170">
        <v>22</v>
      </c>
      <c r="M242" s="85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</row>
    <row r="243" spans="1:27" ht="15.75" customHeight="1" x14ac:dyDescent="0.2">
      <c r="B243" s="173" t="s">
        <v>4</v>
      </c>
      <c r="C243" s="174">
        <f t="shared" ref="C243:L243" si="8">SUM(C239:C242)</f>
        <v>12561</v>
      </c>
      <c r="D243" s="174">
        <f t="shared" si="8"/>
        <v>823</v>
      </c>
      <c r="E243" s="174">
        <f t="shared" si="8"/>
        <v>14918</v>
      </c>
      <c r="F243" s="174">
        <f t="shared" si="8"/>
        <v>15</v>
      </c>
      <c r="G243" s="174">
        <f t="shared" si="8"/>
        <v>1307</v>
      </c>
      <c r="H243" s="174">
        <f t="shared" si="8"/>
        <v>11438</v>
      </c>
      <c r="I243" s="174">
        <f t="shared" si="8"/>
        <v>2790</v>
      </c>
      <c r="J243" s="174">
        <f t="shared" si="8"/>
        <v>12642</v>
      </c>
      <c r="K243" s="174">
        <f t="shared" si="8"/>
        <v>2168</v>
      </c>
      <c r="L243" s="174">
        <f t="shared" si="8"/>
        <v>1043</v>
      </c>
      <c r="M243" s="85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</row>
    <row r="244" spans="1:27" ht="15.75" customHeight="1" x14ac:dyDescent="0.2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5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</row>
    <row r="245" spans="1:27" ht="15.75" customHeight="1" x14ac:dyDescent="0.2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5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</row>
    <row r="246" spans="1:27" ht="15.75" customHeight="1" x14ac:dyDescent="0.2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</row>
    <row r="247" spans="1:27" ht="15.75" customHeight="1" x14ac:dyDescent="0.2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5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</row>
    <row r="248" spans="1:27" ht="15.75" customHeight="1" x14ac:dyDescent="0.2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5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</row>
    <row r="249" spans="1:27" ht="15.75" customHeight="1" x14ac:dyDescent="0.2"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</row>
    <row r="250" spans="1:27" ht="15.75" customHeight="1" x14ac:dyDescent="0.2"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</row>
    <row r="251" spans="1:27" ht="15.75" customHeight="1" x14ac:dyDescent="0.2"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</row>
    <row r="252" spans="1:27" ht="15.75" customHeight="1" x14ac:dyDescent="0.2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5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</row>
    <row r="253" spans="1:27" ht="15.75" customHeight="1" x14ac:dyDescent="0.2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5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</row>
    <row r="254" spans="1:27" ht="15.75" customHeight="1" x14ac:dyDescent="0.2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5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</row>
    <row r="255" spans="1:27" ht="15.75" customHeight="1" x14ac:dyDescent="0.2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5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</row>
    <row r="256" spans="1:27" ht="15.75" customHeight="1" x14ac:dyDescent="0.2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5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</row>
    <row r="257" spans="1:27" ht="15.75" customHeight="1" x14ac:dyDescent="0.2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5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</row>
    <row r="258" spans="1:27" ht="15.75" customHeight="1" x14ac:dyDescent="0.2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5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</row>
    <row r="259" spans="1:27" ht="15.75" customHeight="1" x14ac:dyDescent="0.2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5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</row>
    <row r="260" spans="1:27" ht="15.75" customHeight="1" x14ac:dyDescent="0.2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5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</row>
    <row r="261" spans="1:27" ht="15.75" customHeight="1" x14ac:dyDescent="0.2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5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</row>
    <row r="262" spans="1:27" ht="15.75" customHeight="1" x14ac:dyDescent="0.2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5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</row>
    <row r="263" spans="1:27" ht="15.75" customHeight="1" x14ac:dyDescent="0.2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5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</row>
    <row r="264" spans="1:27" ht="15.75" customHeight="1" x14ac:dyDescent="0.2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5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</row>
    <row r="265" spans="1:27" ht="15.75" customHeight="1" x14ac:dyDescent="0.2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5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</row>
    <row r="266" spans="1:27" ht="15.75" customHeight="1" x14ac:dyDescent="0.2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5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</row>
    <row r="267" spans="1:27" ht="15.75" customHeight="1" x14ac:dyDescent="0.2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5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</row>
    <row r="268" spans="1:27" ht="15.75" customHeight="1" x14ac:dyDescent="0.2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5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</row>
    <row r="269" spans="1:27" ht="15.75" customHeight="1" x14ac:dyDescent="0.2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5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</row>
    <row r="270" spans="1:27" ht="15.75" customHeight="1" x14ac:dyDescent="0.2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5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</row>
    <row r="271" spans="1:27" ht="15.75" customHeight="1" x14ac:dyDescent="0.2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5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</row>
    <row r="272" spans="1:27" ht="15.75" customHeight="1" x14ac:dyDescent="0.2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5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</row>
    <row r="273" spans="1:27" ht="15.75" customHeight="1" x14ac:dyDescent="0.2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5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</row>
    <row r="274" spans="1:27" ht="15.75" customHeight="1" x14ac:dyDescent="0.2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5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</row>
    <row r="275" spans="1:27" ht="15.75" customHeight="1" x14ac:dyDescent="0.2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5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</row>
    <row r="276" spans="1:27" ht="15.75" customHeight="1" x14ac:dyDescent="0.2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5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</row>
    <row r="277" spans="1:27" ht="15.75" customHeight="1" x14ac:dyDescent="0.2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5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</row>
    <row r="278" spans="1:27" ht="15.75" customHeight="1" x14ac:dyDescent="0.2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5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</row>
    <row r="279" spans="1:27" ht="15.75" customHeight="1" x14ac:dyDescent="0.2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5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</row>
    <row r="280" spans="1:27" ht="15.75" customHeight="1" x14ac:dyDescent="0.2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5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</row>
    <row r="281" spans="1:27" ht="15.75" customHeight="1" x14ac:dyDescent="0.2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5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</row>
    <row r="282" spans="1:27" ht="15.75" customHeight="1" x14ac:dyDescent="0.2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5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</row>
    <row r="283" spans="1:27" ht="15.75" customHeight="1" x14ac:dyDescent="0.2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5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</row>
    <row r="284" spans="1:27" ht="15.75" customHeight="1" x14ac:dyDescent="0.2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5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</row>
    <row r="285" spans="1:27" ht="15.75" customHeight="1" x14ac:dyDescent="0.2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5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</row>
    <row r="286" spans="1:27" ht="15.75" customHeight="1" x14ac:dyDescent="0.2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5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</row>
    <row r="287" spans="1:27" ht="15.75" customHeight="1" x14ac:dyDescent="0.2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5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</row>
    <row r="288" spans="1:27" ht="15.75" customHeight="1" x14ac:dyDescent="0.2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5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</row>
    <row r="289" spans="1:27" ht="15.75" customHeight="1" x14ac:dyDescent="0.2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5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</row>
    <row r="290" spans="1:27" ht="15.75" customHeight="1" x14ac:dyDescent="0.2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5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</row>
    <row r="291" spans="1:27" ht="15.75" customHeight="1" x14ac:dyDescent="0.2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5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</row>
    <row r="292" spans="1:27" ht="15.75" customHeight="1" x14ac:dyDescent="0.2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5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</row>
    <row r="293" spans="1:27" ht="15.75" customHeight="1" x14ac:dyDescent="0.2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5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</row>
    <row r="294" spans="1:27" ht="15.75" customHeight="1" x14ac:dyDescent="0.2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5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</row>
    <row r="295" spans="1:27" ht="15.75" customHeight="1" x14ac:dyDescent="0.2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5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</row>
    <row r="296" spans="1:27" ht="15.75" customHeight="1" x14ac:dyDescent="0.2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5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</row>
    <row r="297" spans="1:27" ht="15.75" customHeight="1" x14ac:dyDescent="0.2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5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</row>
    <row r="298" spans="1:27" ht="15.75" customHeight="1" x14ac:dyDescent="0.2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5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</row>
    <row r="299" spans="1:27" ht="15.75" customHeight="1" x14ac:dyDescent="0.2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5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</row>
    <row r="300" spans="1:27" ht="15.75" customHeight="1" x14ac:dyDescent="0.2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5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</row>
    <row r="301" spans="1:27" ht="15.75" customHeight="1" x14ac:dyDescent="0.2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5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</row>
    <row r="302" spans="1:27" ht="15.75" customHeight="1" x14ac:dyDescent="0.2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5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</row>
    <row r="303" spans="1:27" ht="15.75" customHeight="1" x14ac:dyDescent="0.2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5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</row>
    <row r="304" spans="1:27" ht="15.75" customHeight="1" x14ac:dyDescent="0.2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5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</row>
    <row r="305" spans="1:27" ht="15.75" customHeight="1" x14ac:dyDescent="0.2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5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</row>
    <row r="306" spans="1:27" ht="15.75" customHeight="1" x14ac:dyDescent="0.2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5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</row>
    <row r="307" spans="1:27" ht="15.75" customHeight="1" x14ac:dyDescent="0.2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5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</row>
    <row r="308" spans="1:27" ht="15.75" customHeight="1" x14ac:dyDescent="0.2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5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</row>
    <row r="309" spans="1:27" ht="15.75" customHeight="1" x14ac:dyDescent="0.2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5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</row>
    <row r="310" spans="1:27" ht="15.75" customHeight="1" x14ac:dyDescent="0.2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5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</row>
    <row r="311" spans="1:27" ht="15.75" customHeight="1" x14ac:dyDescent="0.2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5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</row>
    <row r="312" spans="1:27" ht="15.75" customHeight="1" x14ac:dyDescent="0.2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5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</row>
    <row r="313" spans="1:27" ht="15.75" customHeight="1" x14ac:dyDescent="0.2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5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</row>
    <row r="314" spans="1:27" ht="15.75" customHeight="1" x14ac:dyDescent="0.2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5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</row>
    <row r="315" spans="1:27" ht="15.75" customHeight="1" x14ac:dyDescent="0.2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5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</row>
    <row r="316" spans="1:27" ht="15.75" customHeight="1" x14ac:dyDescent="0.2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5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</row>
    <row r="317" spans="1:27" ht="15.75" customHeight="1" x14ac:dyDescent="0.2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5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</row>
    <row r="318" spans="1:27" ht="15.75" customHeight="1" x14ac:dyDescent="0.2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5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</row>
    <row r="319" spans="1:27" ht="15.75" customHeight="1" x14ac:dyDescent="0.2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5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</row>
    <row r="320" spans="1:27" ht="15.75" customHeight="1" x14ac:dyDescent="0.2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5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</row>
    <row r="321" spans="1:27" ht="15.75" customHeight="1" x14ac:dyDescent="0.2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5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</row>
    <row r="322" spans="1:27" ht="15.75" customHeight="1" x14ac:dyDescent="0.2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5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</row>
    <row r="323" spans="1:27" ht="15.75" customHeight="1" x14ac:dyDescent="0.2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5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</row>
    <row r="324" spans="1:27" ht="15.75" customHeight="1" x14ac:dyDescent="0.2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5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</row>
    <row r="325" spans="1:27" ht="15.75" customHeight="1" x14ac:dyDescent="0.2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5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</row>
    <row r="326" spans="1:27" ht="15.75" customHeight="1" x14ac:dyDescent="0.2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5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</row>
    <row r="327" spans="1:27" ht="15.75" customHeight="1" x14ac:dyDescent="0.2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5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</row>
    <row r="328" spans="1:27" ht="15.75" customHeight="1" x14ac:dyDescent="0.2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5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</row>
    <row r="329" spans="1:27" ht="15.75" customHeight="1" x14ac:dyDescent="0.2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5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</row>
    <row r="330" spans="1:27" ht="15.75" customHeight="1" x14ac:dyDescent="0.2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5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</row>
    <row r="331" spans="1:27" ht="15.75" customHeight="1" x14ac:dyDescent="0.2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5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</row>
    <row r="332" spans="1:27" ht="15.75" customHeight="1" x14ac:dyDescent="0.2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5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</row>
    <row r="333" spans="1:27" ht="15.75" customHeight="1" x14ac:dyDescent="0.2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5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</row>
    <row r="334" spans="1:27" ht="15.75" customHeight="1" x14ac:dyDescent="0.2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5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</row>
    <row r="335" spans="1:27" ht="15.75" customHeight="1" x14ac:dyDescent="0.2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5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</row>
    <row r="336" spans="1:27" ht="15.75" customHeight="1" x14ac:dyDescent="0.2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5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</row>
    <row r="337" spans="1:27" ht="15.75" customHeight="1" x14ac:dyDescent="0.2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5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</row>
    <row r="338" spans="1:27" ht="15.75" customHeight="1" x14ac:dyDescent="0.2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5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</row>
    <row r="339" spans="1:27" ht="15.75" customHeight="1" x14ac:dyDescent="0.2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5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</row>
    <row r="340" spans="1:27" ht="15.75" customHeight="1" x14ac:dyDescent="0.2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5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</row>
    <row r="341" spans="1:27" ht="15.75" customHeight="1" x14ac:dyDescent="0.2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5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</row>
    <row r="342" spans="1:27" ht="15.75" customHeight="1" x14ac:dyDescent="0.2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5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</row>
    <row r="343" spans="1:27" ht="15.75" customHeight="1" x14ac:dyDescent="0.2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5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</row>
    <row r="344" spans="1:27" ht="15.75" customHeight="1" x14ac:dyDescent="0.2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5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</row>
    <row r="345" spans="1:27" ht="15.75" customHeight="1" x14ac:dyDescent="0.2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5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</row>
    <row r="346" spans="1:27" ht="15.75" customHeight="1" x14ac:dyDescent="0.2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5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</row>
    <row r="347" spans="1:27" ht="15.75" customHeight="1" x14ac:dyDescent="0.2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5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</row>
    <row r="348" spans="1:27" ht="15.75" customHeight="1" x14ac:dyDescent="0.2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5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</row>
    <row r="349" spans="1:27" ht="15.75" customHeight="1" x14ac:dyDescent="0.2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5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</row>
    <row r="350" spans="1:27" ht="15.75" customHeight="1" x14ac:dyDescent="0.2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5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</row>
    <row r="351" spans="1:27" ht="15.75" customHeight="1" x14ac:dyDescent="0.2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5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</row>
    <row r="352" spans="1:27" ht="15.75" customHeight="1" x14ac:dyDescent="0.2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5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</row>
    <row r="353" spans="1:27" ht="15.75" customHeight="1" x14ac:dyDescent="0.2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5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</row>
    <row r="354" spans="1:27" ht="15.75" customHeight="1" x14ac:dyDescent="0.2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5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</row>
    <row r="355" spans="1:27" ht="15.75" customHeight="1" x14ac:dyDescent="0.2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5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</row>
    <row r="356" spans="1:27" ht="15.75" customHeight="1" x14ac:dyDescent="0.2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5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</row>
    <row r="357" spans="1:27" ht="15.75" customHeight="1" x14ac:dyDescent="0.2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5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</row>
    <row r="358" spans="1:27" ht="15.75" customHeight="1" x14ac:dyDescent="0.2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5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</row>
    <row r="359" spans="1:27" ht="15.75" customHeight="1" x14ac:dyDescent="0.2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5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</row>
    <row r="360" spans="1:27" ht="15.75" customHeight="1" x14ac:dyDescent="0.2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5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</row>
    <row r="361" spans="1:27" ht="15.75" customHeight="1" x14ac:dyDescent="0.2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5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</row>
    <row r="362" spans="1:27" ht="15.75" customHeight="1" x14ac:dyDescent="0.2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5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</row>
    <row r="363" spans="1:27" ht="15.75" customHeight="1" x14ac:dyDescent="0.2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5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</row>
    <row r="364" spans="1:27" ht="15.75" customHeight="1" x14ac:dyDescent="0.2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5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</row>
    <row r="365" spans="1:27" ht="15.75" customHeight="1" x14ac:dyDescent="0.2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5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</row>
    <row r="366" spans="1:27" ht="15.75" customHeight="1" x14ac:dyDescent="0.2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5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</row>
    <row r="367" spans="1:27" ht="15.75" customHeight="1" x14ac:dyDescent="0.2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5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</row>
    <row r="368" spans="1:27" ht="15.75" customHeight="1" x14ac:dyDescent="0.2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5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</row>
    <row r="369" spans="1:27" ht="15.75" customHeight="1" x14ac:dyDescent="0.2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5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</row>
    <row r="370" spans="1:27" ht="15.75" customHeight="1" x14ac:dyDescent="0.2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5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</row>
    <row r="371" spans="1:27" ht="15.75" customHeight="1" x14ac:dyDescent="0.2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5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</row>
    <row r="372" spans="1:27" ht="15.75" customHeight="1" x14ac:dyDescent="0.2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5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</row>
    <row r="373" spans="1:27" ht="15.75" customHeight="1" x14ac:dyDescent="0.2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5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</row>
    <row r="374" spans="1:27" ht="15.75" customHeight="1" x14ac:dyDescent="0.2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5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</row>
    <row r="375" spans="1:27" ht="15.75" customHeight="1" x14ac:dyDescent="0.2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5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</row>
    <row r="376" spans="1:27" ht="15.75" customHeight="1" x14ac:dyDescent="0.2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5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</row>
    <row r="377" spans="1:27" ht="15.75" customHeight="1" x14ac:dyDescent="0.2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5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</row>
    <row r="378" spans="1:27" ht="15.75" customHeight="1" x14ac:dyDescent="0.2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5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</row>
    <row r="379" spans="1:27" ht="15.75" customHeight="1" x14ac:dyDescent="0.2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5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</row>
    <row r="380" spans="1:27" ht="15.75" customHeight="1" x14ac:dyDescent="0.2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5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</row>
    <row r="381" spans="1:27" ht="15.75" customHeight="1" x14ac:dyDescent="0.2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5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</row>
    <row r="382" spans="1:27" ht="15.75" customHeight="1" x14ac:dyDescent="0.2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5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</row>
    <row r="383" spans="1:27" ht="15.75" customHeight="1" x14ac:dyDescent="0.2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5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</row>
    <row r="384" spans="1:27" ht="15.75" customHeight="1" x14ac:dyDescent="0.2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5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</row>
    <row r="385" spans="1:27" ht="15.75" customHeight="1" x14ac:dyDescent="0.2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5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</row>
    <row r="386" spans="1:27" ht="15.75" customHeight="1" x14ac:dyDescent="0.2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5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</row>
    <row r="387" spans="1:27" ht="15.75" customHeight="1" x14ac:dyDescent="0.2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5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</row>
    <row r="388" spans="1:27" ht="15.75" customHeight="1" x14ac:dyDescent="0.2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5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</row>
    <row r="389" spans="1:27" ht="15.75" customHeight="1" x14ac:dyDescent="0.2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5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</row>
    <row r="390" spans="1:27" ht="15.75" customHeight="1" x14ac:dyDescent="0.2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5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</row>
    <row r="391" spans="1:27" ht="15.75" customHeight="1" x14ac:dyDescent="0.2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5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</row>
    <row r="392" spans="1:27" ht="15.75" customHeight="1" x14ac:dyDescent="0.2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5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</row>
    <row r="393" spans="1:27" ht="15.75" customHeight="1" x14ac:dyDescent="0.2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5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</row>
    <row r="394" spans="1:27" ht="15.75" customHeight="1" x14ac:dyDescent="0.2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5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</row>
    <row r="395" spans="1:27" ht="15.75" customHeight="1" x14ac:dyDescent="0.2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5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</row>
    <row r="396" spans="1:27" ht="15.75" customHeight="1" x14ac:dyDescent="0.2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5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</row>
    <row r="397" spans="1:27" ht="15.75" customHeight="1" x14ac:dyDescent="0.2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5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</row>
    <row r="398" spans="1:27" ht="15.75" customHeight="1" x14ac:dyDescent="0.2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5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</row>
    <row r="399" spans="1:27" ht="15.75" customHeight="1" x14ac:dyDescent="0.2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5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</row>
    <row r="400" spans="1:27" ht="15.75" customHeight="1" x14ac:dyDescent="0.2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5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</row>
    <row r="401" spans="1:27" ht="15.75" customHeight="1" x14ac:dyDescent="0.2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5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</row>
    <row r="402" spans="1:27" ht="15.75" customHeight="1" x14ac:dyDescent="0.2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5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</row>
    <row r="403" spans="1:27" ht="15.75" customHeight="1" x14ac:dyDescent="0.2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5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</row>
    <row r="404" spans="1:27" ht="15.75" customHeight="1" x14ac:dyDescent="0.2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5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</row>
    <row r="405" spans="1:27" ht="15.75" customHeight="1" x14ac:dyDescent="0.2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5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</row>
    <row r="406" spans="1:27" ht="15.75" customHeight="1" x14ac:dyDescent="0.2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5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</row>
    <row r="407" spans="1:27" ht="15.75" customHeight="1" x14ac:dyDescent="0.2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5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</row>
    <row r="408" spans="1:27" ht="15.75" customHeight="1" x14ac:dyDescent="0.2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5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</row>
    <row r="409" spans="1:27" ht="15.75" customHeight="1" x14ac:dyDescent="0.2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5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</row>
    <row r="410" spans="1:27" ht="15.75" customHeight="1" x14ac:dyDescent="0.2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5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</row>
    <row r="411" spans="1:27" ht="15.75" customHeight="1" x14ac:dyDescent="0.2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5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</row>
    <row r="412" spans="1:27" ht="15.75" customHeight="1" x14ac:dyDescent="0.2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5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</row>
    <row r="413" spans="1:27" ht="15.75" customHeight="1" x14ac:dyDescent="0.2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5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</row>
    <row r="414" spans="1:27" ht="15.75" customHeight="1" x14ac:dyDescent="0.2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5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</row>
    <row r="415" spans="1:27" ht="15.75" customHeight="1" x14ac:dyDescent="0.2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5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</row>
    <row r="416" spans="1:27" ht="15.75" customHeight="1" x14ac:dyDescent="0.2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5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</row>
    <row r="417" spans="1:27" ht="15.75" customHeight="1" x14ac:dyDescent="0.2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5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</row>
    <row r="418" spans="1:27" ht="15.75" customHeight="1" x14ac:dyDescent="0.2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5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</row>
    <row r="419" spans="1:27" ht="15.75" customHeight="1" x14ac:dyDescent="0.2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5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</row>
    <row r="420" spans="1:27" ht="15.75" customHeight="1" x14ac:dyDescent="0.2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5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</row>
    <row r="421" spans="1:27" ht="15.75" customHeight="1" x14ac:dyDescent="0.2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5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</row>
    <row r="422" spans="1:27" ht="15.75" customHeight="1" x14ac:dyDescent="0.2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5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</row>
    <row r="423" spans="1:27" ht="15.75" customHeight="1" x14ac:dyDescent="0.2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5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</row>
    <row r="424" spans="1:27" ht="15.75" customHeight="1" x14ac:dyDescent="0.2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5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</row>
    <row r="425" spans="1:27" ht="15.75" customHeight="1" x14ac:dyDescent="0.2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5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</row>
    <row r="426" spans="1:27" ht="15.75" customHeight="1" x14ac:dyDescent="0.2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5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</row>
    <row r="427" spans="1:27" ht="15.75" customHeight="1" x14ac:dyDescent="0.2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5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</row>
    <row r="428" spans="1:27" ht="15.75" customHeight="1" x14ac:dyDescent="0.2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5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</row>
    <row r="429" spans="1:27" ht="15.75" customHeight="1" x14ac:dyDescent="0.2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5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</row>
    <row r="430" spans="1:27" ht="15.75" customHeight="1" x14ac:dyDescent="0.2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5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</row>
    <row r="431" spans="1:27" ht="15.75" customHeight="1" x14ac:dyDescent="0.2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5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</row>
    <row r="432" spans="1:27" ht="15.75" customHeight="1" x14ac:dyDescent="0.2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5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</row>
    <row r="433" spans="1:27" ht="15.75" customHeight="1" x14ac:dyDescent="0.2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5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</row>
    <row r="434" spans="1:27" ht="15.75" customHeight="1" x14ac:dyDescent="0.2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5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</row>
    <row r="435" spans="1:27" ht="15.75" customHeight="1" x14ac:dyDescent="0.2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5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</row>
    <row r="436" spans="1:27" ht="15.75" customHeight="1" x14ac:dyDescent="0.2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5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</row>
    <row r="437" spans="1:27" ht="15.75" customHeight="1" x14ac:dyDescent="0.2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5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</row>
    <row r="438" spans="1:27" ht="15.75" customHeight="1" x14ac:dyDescent="0.2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5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</row>
    <row r="439" spans="1:27" ht="15.75" customHeight="1" x14ac:dyDescent="0.2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5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</row>
    <row r="440" spans="1:27" ht="15.75" customHeight="1" x14ac:dyDescent="0.2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5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</row>
    <row r="441" spans="1:27" ht="15.75" customHeight="1" x14ac:dyDescent="0.2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5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</row>
    <row r="442" spans="1:27" ht="15.75" customHeight="1" x14ac:dyDescent="0.2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5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</row>
    <row r="443" spans="1:27" ht="15.75" customHeight="1" x14ac:dyDescent="0.2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5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</row>
    <row r="444" spans="1:27" ht="15.75" customHeight="1" x14ac:dyDescent="0.2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5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</row>
    <row r="445" spans="1:27" ht="15.75" customHeight="1" x14ac:dyDescent="0.2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5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</row>
    <row r="446" spans="1:27" ht="15.75" customHeight="1" x14ac:dyDescent="0.2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5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</row>
    <row r="447" spans="1:27" ht="15.75" customHeight="1" x14ac:dyDescent="0.2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5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</row>
    <row r="448" spans="1:27" ht="15.75" customHeight="1" x14ac:dyDescent="0.2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5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</row>
    <row r="449" spans="1:27" ht="15.75" customHeight="1" x14ac:dyDescent="0.2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5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</row>
    <row r="450" spans="1:27" ht="15.75" customHeight="1" x14ac:dyDescent="0.2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5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</row>
    <row r="451" spans="1:27" ht="15.75" customHeight="1" x14ac:dyDescent="0.2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5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</row>
    <row r="452" spans="1:27" ht="15.75" customHeight="1" x14ac:dyDescent="0.2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5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</row>
    <row r="453" spans="1:27" ht="15.75" customHeight="1" x14ac:dyDescent="0.2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5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</row>
    <row r="454" spans="1:27" ht="15.75" customHeight="1" x14ac:dyDescent="0.2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5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</row>
    <row r="455" spans="1:27" ht="15.75" customHeight="1" x14ac:dyDescent="0.2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5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</row>
    <row r="456" spans="1:27" ht="15.75" customHeight="1" x14ac:dyDescent="0.2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5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</row>
    <row r="457" spans="1:27" ht="15.75" customHeight="1" x14ac:dyDescent="0.2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5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</row>
    <row r="458" spans="1:27" ht="15.75" customHeight="1" x14ac:dyDescent="0.2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5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</row>
    <row r="459" spans="1:27" ht="15.75" customHeight="1" x14ac:dyDescent="0.2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5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</row>
    <row r="460" spans="1:27" ht="15.75" customHeight="1" x14ac:dyDescent="0.2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5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</row>
    <row r="461" spans="1:27" ht="15.75" customHeight="1" x14ac:dyDescent="0.2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5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</row>
    <row r="462" spans="1:27" ht="15.75" customHeight="1" x14ac:dyDescent="0.2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5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</row>
    <row r="463" spans="1:27" ht="15.75" customHeight="1" x14ac:dyDescent="0.2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5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</row>
    <row r="464" spans="1:27" ht="15.75" customHeight="1" x14ac:dyDescent="0.2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5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</row>
    <row r="465" spans="1:27" ht="15.75" customHeight="1" x14ac:dyDescent="0.2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5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</row>
    <row r="466" spans="1:27" ht="15.75" customHeight="1" x14ac:dyDescent="0.2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5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</row>
    <row r="467" spans="1:27" ht="15.75" customHeight="1" x14ac:dyDescent="0.2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5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</row>
    <row r="468" spans="1:27" ht="15.75" customHeight="1" x14ac:dyDescent="0.2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5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</row>
    <row r="469" spans="1:27" ht="15.75" customHeight="1" x14ac:dyDescent="0.2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5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</row>
    <row r="470" spans="1:27" ht="15.75" customHeight="1" x14ac:dyDescent="0.2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5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</row>
    <row r="471" spans="1:27" ht="15.75" customHeight="1" x14ac:dyDescent="0.2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5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</row>
    <row r="472" spans="1:27" ht="15.75" customHeight="1" x14ac:dyDescent="0.2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5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</row>
    <row r="473" spans="1:27" ht="15.75" customHeight="1" x14ac:dyDescent="0.2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5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</row>
    <row r="474" spans="1:27" ht="15.75" customHeight="1" x14ac:dyDescent="0.2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5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</row>
    <row r="475" spans="1:27" ht="15.75" customHeight="1" x14ac:dyDescent="0.2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5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</row>
    <row r="476" spans="1:27" ht="15.75" customHeight="1" x14ac:dyDescent="0.2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5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</row>
    <row r="477" spans="1:27" ht="15.75" customHeight="1" x14ac:dyDescent="0.2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5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</row>
    <row r="478" spans="1:27" ht="15.75" customHeight="1" x14ac:dyDescent="0.2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5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</row>
    <row r="479" spans="1:27" ht="15.75" customHeight="1" x14ac:dyDescent="0.2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5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</row>
    <row r="480" spans="1:27" ht="15.75" customHeight="1" x14ac:dyDescent="0.2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5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</row>
    <row r="481" spans="1:27" ht="15.75" customHeight="1" x14ac:dyDescent="0.2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5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</row>
    <row r="482" spans="1:27" ht="15.75" customHeight="1" x14ac:dyDescent="0.2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5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</row>
    <row r="483" spans="1:27" ht="15.75" customHeight="1" x14ac:dyDescent="0.2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5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</row>
    <row r="484" spans="1:27" ht="15.75" customHeight="1" x14ac:dyDescent="0.2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5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</row>
    <row r="485" spans="1:27" ht="15.75" customHeight="1" x14ac:dyDescent="0.2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5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</row>
    <row r="486" spans="1:27" ht="15.75" customHeight="1" x14ac:dyDescent="0.2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5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</row>
    <row r="487" spans="1:27" ht="15.75" customHeight="1" x14ac:dyDescent="0.2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5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</row>
    <row r="488" spans="1:27" ht="15.75" customHeight="1" x14ac:dyDescent="0.2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5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</row>
    <row r="489" spans="1:27" ht="15.75" customHeight="1" x14ac:dyDescent="0.2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5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</row>
    <row r="490" spans="1:27" ht="15.75" customHeight="1" x14ac:dyDescent="0.2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5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</row>
    <row r="491" spans="1:27" ht="15.75" customHeight="1" x14ac:dyDescent="0.2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5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</row>
    <row r="492" spans="1:27" ht="15.75" customHeight="1" x14ac:dyDescent="0.2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5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</row>
    <row r="493" spans="1:27" ht="15.75" customHeight="1" x14ac:dyDescent="0.2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5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</row>
    <row r="494" spans="1:27" ht="15.75" customHeight="1" x14ac:dyDescent="0.2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5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</row>
    <row r="495" spans="1:27" ht="15.75" customHeight="1" x14ac:dyDescent="0.2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5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</row>
    <row r="496" spans="1:27" ht="15.75" customHeight="1" x14ac:dyDescent="0.2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5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</row>
    <row r="497" spans="1:27" ht="15.75" customHeight="1" x14ac:dyDescent="0.2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5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</row>
    <row r="498" spans="1:27" ht="15.75" customHeight="1" x14ac:dyDescent="0.2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5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</row>
    <row r="499" spans="1:27" ht="15.75" customHeight="1" x14ac:dyDescent="0.2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5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</row>
    <row r="500" spans="1:27" ht="15.75" customHeight="1" x14ac:dyDescent="0.2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5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</row>
    <row r="501" spans="1:27" ht="15.75" customHeight="1" x14ac:dyDescent="0.2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5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</row>
    <row r="502" spans="1:27" ht="15.75" customHeight="1" x14ac:dyDescent="0.2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5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</row>
    <row r="503" spans="1:27" ht="15.75" customHeight="1" x14ac:dyDescent="0.2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5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</row>
    <row r="504" spans="1:27" ht="15.75" customHeight="1" x14ac:dyDescent="0.2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5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</row>
    <row r="505" spans="1:27" ht="15.75" customHeight="1" x14ac:dyDescent="0.2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5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</row>
    <row r="506" spans="1:27" ht="15.75" customHeight="1" x14ac:dyDescent="0.2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5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</row>
    <row r="507" spans="1:27" ht="15.75" customHeight="1" x14ac:dyDescent="0.2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5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</row>
    <row r="508" spans="1:27" ht="15.75" customHeight="1" x14ac:dyDescent="0.2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5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</row>
    <row r="509" spans="1:27" ht="15.75" customHeight="1" x14ac:dyDescent="0.2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5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</row>
    <row r="510" spans="1:27" ht="15.75" customHeight="1" x14ac:dyDescent="0.2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5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</row>
    <row r="511" spans="1:27" ht="15.75" customHeight="1" x14ac:dyDescent="0.2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5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</row>
    <row r="512" spans="1:27" ht="15.75" customHeight="1" x14ac:dyDescent="0.2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5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</row>
    <row r="513" spans="1:27" ht="15.75" customHeight="1" x14ac:dyDescent="0.2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5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</row>
    <row r="514" spans="1:27" ht="15.75" customHeight="1" x14ac:dyDescent="0.2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5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</row>
    <row r="515" spans="1:27" ht="15.75" customHeight="1" x14ac:dyDescent="0.2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5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</row>
    <row r="516" spans="1:27" ht="15.75" customHeight="1" x14ac:dyDescent="0.2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5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</row>
    <row r="517" spans="1:27" ht="15.75" customHeight="1" x14ac:dyDescent="0.2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5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</row>
    <row r="518" spans="1:27" ht="15.75" customHeight="1" x14ac:dyDescent="0.2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5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</row>
    <row r="519" spans="1:27" ht="15.75" customHeight="1" x14ac:dyDescent="0.2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5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</row>
    <row r="520" spans="1:27" ht="15.75" customHeight="1" x14ac:dyDescent="0.2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5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</row>
    <row r="521" spans="1:27" ht="15.75" customHeight="1" x14ac:dyDescent="0.2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5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</row>
    <row r="522" spans="1:27" ht="15.75" customHeight="1" x14ac:dyDescent="0.2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5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</row>
    <row r="523" spans="1:27" ht="15.75" customHeight="1" x14ac:dyDescent="0.2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5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</row>
    <row r="524" spans="1:27" ht="15.75" customHeight="1" x14ac:dyDescent="0.2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5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</row>
    <row r="525" spans="1:27" ht="15.75" customHeight="1" x14ac:dyDescent="0.2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5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</row>
    <row r="526" spans="1:27" ht="15.75" customHeight="1" x14ac:dyDescent="0.2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5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</row>
    <row r="527" spans="1:27" ht="15.75" customHeight="1" x14ac:dyDescent="0.2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5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</row>
    <row r="528" spans="1:27" ht="15.75" customHeight="1" x14ac:dyDescent="0.2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5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</row>
    <row r="529" spans="1:27" ht="15.75" customHeight="1" x14ac:dyDescent="0.2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5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</row>
    <row r="530" spans="1:27" ht="15.75" customHeight="1" x14ac:dyDescent="0.2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5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</row>
    <row r="531" spans="1:27" ht="15.75" customHeight="1" x14ac:dyDescent="0.2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5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</row>
    <row r="532" spans="1:27" ht="15.75" customHeight="1" x14ac:dyDescent="0.2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5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</row>
    <row r="533" spans="1:27" ht="15.75" customHeight="1" x14ac:dyDescent="0.2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5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</row>
    <row r="534" spans="1:27" ht="15.75" customHeight="1" x14ac:dyDescent="0.2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5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</row>
    <row r="535" spans="1:27" ht="15.75" customHeight="1" x14ac:dyDescent="0.2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5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</row>
    <row r="536" spans="1:27" ht="15.75" customHeight="1" x14ac:dyDescent="0.2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5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</row>
    <row r="537" spans="1:27" ht="15.75" customHeight="1" x14ac:dyDescent="0.2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5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</row>
    <row r="538" spans="1:27" ht="15.75" customHeight="1" x14ac:dyDescent="0.2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5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</row>
    <row r="539" spans="1:27" ht="15.75" customHeight="1" x14ac:dyDescent="0.2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5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</row>
    <row r="540" spans="1:27" ht="15.75" customHeight="1" x14ac:dyDescent="0.2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5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</row>
    <row r="541" spans="1:27" ht="15.75" customHeight="1" x14ac:dyDescent="0.2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5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</row>
    <row r="542" spans="1:27" ht="15.75" customHeight="1" x14ac:dyDescent="0.2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5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</row>
    <row r="543" spans="1:27" ht="15.75" customHeight="1" x14ac:dyDescent="0.2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5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</row>
    <row r="544" spans="1:27" ht="15.75" customHeight="1" x14ac:dyDescent="0.2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5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</row>
    <row r="545" spans="1:27" ht="15.75" customHeight="1" x14ac:dyDescent="0.2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5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</row>
    <row r="546" spans="1:27" ht="15.75" customHeight="1" x14ac:dyDescent="0.2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5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</row>
    <row r="547" spans="1:27" ht="15.75" customHeight="1" x14ac:dyDescent="0.2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5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</row>
    <row r="548" spans="1:27" ht="15.75" customHeight="1" x14ac:dyDescent="0.2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5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</row>
    <row r="549" spans="1:27" ht="15.75" customHeight="1" x14ac:dyDescent="0.2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5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</row>
    <row r="550" spans="1:27" ht="15.75" customHeight="1" x14ac:dyDescent="0.2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5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</row>
    <row r="551" spans="1:27" ht="15.75" customHeight="1" x14ac:dyDescent="0.2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5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</row>
    <row r="552" spans="1:27" ht="15.75" customHeight="1" x14ac:dyDescent="0.2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5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</row>
    <row r="553" spans="1:27" ht="15.75" customHeight="1" x14ac:dyDescent="0.2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5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</row>
    <row r="554" spans="1:27" ht="15.75" customHeight="1" x14ac:dyDescent="0.2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5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</row>
    <row r="555" spans="1:27" ht="15.75" customHeight="1" x14ac:dyDescent="0.2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5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</row>
    <row r="556" spans="1:27" ht="15.75" customHeight="1" x14ac:dyDescent="0.2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5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</row>
    <row r="557" spans="1:27" ht="15.75" customHeight="1" x14ac:dyDescent="0.2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5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</row>
    <row r="558" spans="1:27" ht="15.75" customHeight="1" x14ac:dyDescent="0.2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5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</row>
    <row r="559" spans="1:27" ht="15.75" customHeight="1" x14ac:dyDescent="0.2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5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</row>
    <row r="560" spans="1:27" ht="15.75" customHeight="1" x14ac:dyDescent="0.2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5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</row>
    <row r="561" spans="1:27" ht="15.75" customHeight="1" x14ac:dyDescent="0.2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5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</row>
    <row r="562" spans="1:27" ht="15.75" customHeight="1" x14ac:dyDescent="0.2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5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</row>
    <row r="563" spans="1:27" ht="15.75" customHeight="1" x14ac:dyDescent="0.2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5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</row>
    <row r="564" spans="1:27" ht="15.75" customHeight="1" x14ac:dyDescent="0.2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5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</row>
    <row r="565" spans="1:27" ht="15.75" customHeight="1" x14ac:dyDescent="0.2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5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</row>
    <row r="566" spans="1:27" ht="15.75" customHeight="1" x14ac:dyDescent="0.2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5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</row>
    <row r="567" spans="1:27" ht="15.75" customHeight="1" x14ac:dyDescent="0.2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5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</row>
    <row r="568" spans="1:27" ht="15.75" customHeight="1" x14ac:dyDescent="0.2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5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</row>
    <row r="569" spans="1:27" ht="15.75" customHeight="1" x14ac:dyDescent="0.2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5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</row>
    <row r="570" spans="1:27" ht="15.75" customHeight="1" x14ac:dyDescent="0.2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5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</row>
    <row r="571" spans="1:27" ht="15.75" customHeight="1" x14ac:dyDescent="0.2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5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</row>
    <row r="572" spans="1:27" ht="15.75" customHeight="1" x14ac:dyDescent="0.2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5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</row>
    <row r="573" spans="1:27" ht="15.75" customHeight="1" x14ac:dyDescent="0.2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5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</row>
    <row r="574" spans="1:27" ht="15.75" customHeight="1" x14ac:dyDescent="0.2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5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</row>
    <row r="575" spans="1:27" ht="15.75" customHeight="1" x14ac:dyDescent="0.2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5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</row>
    <row r="576" spans="1:27" ht="15.75" customHeight="1" x14ac:dyDescent="0.2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5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</row>
    <row r="577" spans="1:27" ht="15.75" customHeight="1" x14ac:dyDescent="0.2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5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</row>
    <row r="578" spans="1:27" ht="15.75" customHeight="1" x14ac:dyDescent="0.2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5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</row>
    <row r="579" spans="1:27" ht="15.75" customHeight="1" x14ac:dyDescent="0.2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5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</row>
    <row r="580" spans="1:27" ht="15.75" customHeight="1" x14ac:dyDescent="0.2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5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</row>
    <row r="581" spans="1:27" ht="15.75" customHeight="1" x14ac:dyDescent="0.2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5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</row>
    <row r="582" spans="1:27" ht="15.75" customHeight="1" x14ac:dyDescent="0.2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5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</row>
    <row r="583" spans="1:27" ht="15.75" customHeight="1" x14ac:dyDescent="0.2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5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</row>
    <row r="584" spans="1:27" ht="15.75" customHeight="1" x14ac:dyDescent="0.2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5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</row>
    <row r="585" spans="1:27" ht="15.75" customHeight="1" x14ac:dyDescent="0.2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5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</row>
    <row r="586" spans="1:27" ht="15.75" customHeight="1" x14ac:dyDescent="0.2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5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</row>
    <row r="587" spans="1:27" ht="15.75" customHeight="1" x14ac:dyDescent="0.2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5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</row>
    <row r="588" spans="1:27" ht="15.75" customHeight="1" x14ac:dyDescent="0.2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5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</row>
    <row r="589" spans="1:27" ht="15.75" customHeight="1" x14ac:dyDescent="0.2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5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</row>
    <row r="590" spans="1:27" ht="15.75" customHeight="1" x14ac:dyDescent="0.2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5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</row>
    <row r="591" spans="1:27" ht="15.75" customHeight="1" x14ac:dyDescent="0.2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5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</row>
    <row r="592" spans="1:27" ht="15.75" customHeight="1" x14ac:dyDescent="0.2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5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</row>
    <row r="593" spans="1:27" ht="15.75" customHeight="1" x14ac:dyDescent="0.2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5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</row>
    <row r="594" spans="1:27" ht="15.75" customHeight="1" x14ac:dyDescent="0.2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5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</row>
    <row r="595" spans="1:27" ht="15.75" customHeight="1" x14ac:dyDescent="0.2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5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</row>
    <row r="596" spans="1:27" ht="15.75" customHeight="1" x14ac:dyDescent="0.2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5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</row>
    <row r="597" spans="1:27" ht="15.75" customHeight="1" x14ac:dyDescent="0.2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5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</row>
    <row r="598" spans="1:27" ht="15.75" customHeight="1" x14ac:dyDescent="0.2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5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</row>
    <row r="599" spans="1:27" ht="15.75" customHeight="1" x14ac:dyDescent="0.2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5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</row>
    <row r="600" spans="1:27" ht="15.75" customHeight="1" x14ac:dyDescent="0.2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5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</row>
    <row r="601" spans="1:27" ht="15.75" customHeight="1" x14ac:dyDescent="0.2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5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</row>
    <row r="602" spans="1:27" ht="15.75" customHeight="1" x14ac:dyDescent="0.2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5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</row>
    <row r="603" spans="1:27" ht="15.75" customHeight="1" x14ac:dyDescent="0.2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5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</row>
    <row r="604" spans="1:27" ht="15.75" customHeight="1" x14ac:dyDescent="0.2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5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</row>
    <row r="605" spans="1:27" ht="15.75" customHeight="1" x14ac:dyDescent="0.2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5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</row>
    <row r="606" spans="1:27" ht="15.75" customHeight="1" x14ac:dyDescent="0.2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5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</row>
    <row r="607" spans="1:27" ht="15.75" customHeight="1" x14ac:dyDescent="0.2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5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</row>
    <row r="608" spans="1:27" ht="15.75" customHeight="1" x14ac:dyDescent="0.2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5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</row>
    <row r="609" spans="1:27" ht="15.75" customHeight="1" x14ac:dyDescent="0.2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5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</row>
    <row r="610" spans="1:27" ht="15.75" customHeight="1" x14ac:dyDescent="0.2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5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</row>
    <row r="611" spans="1:27" ht="15.75" customHeight="1" x14ac:dyDescent="0.2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5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</row>
    <row r="612" spans="1:27" ht="15.75" customHeight="1" x14ac:dyDescent="0.2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5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</row>
    <row r="613" spans="1:27" ht="15.75" customHeight="1" x14ac:dyDescent="0.2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5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</row>
    <row r="614" spans="1:27" ht="15.75" customHeight="1" x14ac:dyDescent="0.2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5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</row>
    <row r="615" spans="1:27" ht="15.75" customHeight="1" x14ac:dyDescent="0.2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5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</row>
    <row r="616" spans="1:27" ht="15.75" customHeight="1" x14ac:dyDescent="0.2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5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</row>
    <row r="617" spans="1:27" ht="15.75" customHeight="1" x14ac:dyDescent="0.2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5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</row>
    <row r="618" spans="1:27" ht="15.75" customHeight="1" x14ac:dyDescent="0.2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5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</row>
    <row r="619" spans="1:27" ht="15.75" customHeight="1" x14ac:dyDescent="0.2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5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</row>
    <row r="620" spans="1:27" ht="15.75" customHeight="1" x14ac:dyDescent="0.2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5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</row>
    <row r="621" spans="1:27" ht="15.75" customHeight="1" x14ac:dyDescent="0.2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5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</row>
    <row r="622" spans="1:27" ht="15.75" customHeight="1" x14ac:dyDescent="0.2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5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</row>
    <row r="623" spans="1:27" ht="15.75" customHeight="1" x14ac:dyDescent="0.2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5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</row>
    <row r="624" spans="1:27" ht="15.75" customHeight="1" x14ac:dyDescent="0.2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5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</row>
    <row r="625" spans="1:27" ht="15.75" customHeight="1" x14ac:dyDescent="0.2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5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</row>
    <row r="626" spans="1:27" ht="15.75" customHeight="1" x14ac:dyDescent="0.2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5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</row>
    <row r="627" spans="1:27" ht="15.75" customHeight="1" x14ac:dyDescent="0.2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5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</row>
    <row r="628" spans="1:27" ht="15.75" customHeight="1" x14ac:dyDescent="0.2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5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</row>
    <row r="629" spans="1:27" ht="15.75" customHeight="1" x14ac:dyDescent="0.2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5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</row>
    <row r="630" spans="1:27" ht="15.75" customHeight="1" x14ac:dyDescent="0.2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5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</row>
    <row r="631" spans="1:27" ht="15.75" customHeight="1" x14ac:dyDescent="0.2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5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</row>
    <row r="632" spans="1:27" ht="15.75" customHeight="1" x14ac:dyDescent="0.2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5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</row>
    <row r="633" spans="1:27" ht="15.75" customHeight="1" x14ac:dyDescent="0.2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5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</row>
    <row r="634" spans="1:27" ht="15.75" customHeight="1" x14ac:dyDescent="0.2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5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</row>
    <row r="635" spans="1:27" ht="15.75" customHeight="1" x14ac:dyDescent="0.2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5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</row>
    <row r="636" spans="1:27" ht="15.75" customHeight="1" x14ac:dyDescent="0.2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5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</row>
    <row r="637" spans="1:27" ht="15.75" customHeight="1" x14ac:dyDescent="0.2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5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</row>
    <row r="638" spans="1:27" ht="15.75" customHeight="1" x14ac:dyDescent="0.2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5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</row>
    <row r="639" spans="1:27" ht="15.75" customHeight="1" x14ac:dyDescent="0.2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5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</row>
    <row r="640" spans="1:27" ht="15.75" customHeight="1" x14ac:dyDescent="0.2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5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</row>
    <row r="641" spans="1:27" ht="15.75" customHeight="1" x14ac:dyDescent="0.2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5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</row>
    <row r="642" spans="1:27" ht="15.75" customHeight="1" x14ac:dyDescent="0.2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5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</row>
    <row r="643" spans="1:27" ht="15.75" customHeight="1" x14ac:dyDescent="0.2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5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</row>
    <row r="644" spans="1:27" ht="15.75" customHeight="1" x14ac:dyDescent="0.2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5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</row>
    <row r="645" spans="1:27" ht="15.75" customHeight="1" x14ac:dyDescent="0.2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5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</row>
    <row r="646" spans="1:27" ht="15.75" customHeight="1" x14ac:dyDescent="0.2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5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</row>
    <row r="647" spans="1:27" ht="15.75" customHeight="1" x14ac:dyDescent="0.2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5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</row>
    <row r="648" spans="1:27" ht="15.75" customHeight="1" x14ac:dyDescent="0.2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5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</row>
    <row r="649" spans="1:27" ht="15.75" customHeight="1" x14ac:dyDescent="0.2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5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</row>
    <row r="650" spans="1:27" ht="15.75" customHeight="1" x14ac:dyDescent="0.2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5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</row>
    <row r="651" spans="1:27" ht="15.75" customHeight="1" x14ac:dyDescent="0.2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5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</row>
    <row r="652" spans="1:27" ht="15.75" customHeight="1" x14ac:dyDescent="0.2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5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</row>
    <row r="653" spans="1:27" ht="15.75" customHeight="1" x14ac:dyDescent="0.2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5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</row>
    <row r="654" spans="1:27" ht="15.75" customHeight="1" x14ac:dyDescent="0.2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5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</row>
    <row r="655" spans="1:27" ht="15.75" customHeight="1" x14ac:dyDescent="0.2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5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</row>
    <row r="656" spans="1:27" ht="15.75" customHeight="1" x14ac:dyDescent="0.2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5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</row>
    <row r="657" spans="1:27" ht="15.75" customHeight="1" x14ac:dyDescent="0.2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5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</row>
    <row r="658" spans="1:27" ht="15.75" customHeight="1" x14ac:dyDescent="0.2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5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</row>
    <row r="659" spans="1:27" ht="15.75" customHeight="1" x14ac:dyDescent="0.2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5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</row>
    <row r="660" spans="1:27" ht="15.75" customHeight="1" x14ac:dyDescent="0.2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5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</row>
    <row r="661" spans="1:27" ht="15.75" customHeight="1" x14ac:dyDescent="0.2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5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</row>
    <row r="662" spans="1:27" ht="15.75" customHeight="1" x14ac:dyDescent="0.2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5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</row>
    <row r="663" spans="1:27" ht="15.75" customHeight="1" x14ac:dyDescent="0.2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5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</row>
    <row r="664" spans="1:27" ht="15.75" customHeight="1" x14ac:dyDescent="0.2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5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</row>
    <row r="665" spans="1:27" ht="15.75" customHeight="1" x14ac:dyDescent="0.2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5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</row>
    <row r="666" spans="1:27" ht="15.75" customHeight="1" x14ac:dyDescent="0.2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5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</row>
    <row r="667" spans="1:27" ht="15.75" customHeight="1" x14ac:dyDescent="0.2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5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</row>
    <row r="668" spans="1:27" ht="15.75" customHeight="1" x14ac:dyDescent="0.2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5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</row>
    <row r="669" spans="1:27" ht="15.75" customHeight="1" x14ac:dyDescent="0.2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5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</row>
    <row r="670" spans="1:27" ht="15.75" customHeight="1" x14ac:dyDescent="0.2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5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</row>
    <row r="671" spans="1:27" ht="15.75" customHeight="1" x14ac:dyDescent="0.2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5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</row>
    <row r="672" spans="1:27" ht="15.75" customHeight="1" x14ac:dyDescent="0.2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5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</row>
    <row r="673" spans="1:27" ht="15.75" customHeight="1" x14ac:dyDescent="0.2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5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</row>
    <row r="674" spans="1:27" ht="15.75" customHeight="1" x14ac:dyDescent="0.2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5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</row>
    <row r="675" spans="1:27" ht="15.75" customHeight="1" x14ac:dyDescent="0.2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5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</row>
    <row r="676" spans="1:27" ht="15.75" customHeight="1" x14ac:dyDescent="0.2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5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</row>
    <row r="677" spans="1:27" ht="15.75" customHeight="1" x14ac:dyDescent="0.2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5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</row>
    <row r="678" spans="1:27" ht="15.75" customHeight="1" x14ac:dyDescent="0.2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5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</row>
    <row r="679" spans="1:27" ht="15.75" customHeight="1" x14ac:dyDescent="0.2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5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</row>
    <row r="680" spans="1:27" ht="15.75" customHeight="1" x14ac:dyDescent="0.2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5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</row>
    <row r="681" spans="1:27" ht="15.75" customHeight="1" x14ac:dyDescent="0.2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5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</row>
    <row r="682" spans="1:27" ht="15.75" customHeight="1" x14ac:dyDescent="0.2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5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</row>
    <row r="683" spans="1:27" ht="15.75" customHeight="1" x14ac:dyDescent="0.2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5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</row>
    <row r="684" spans="1:27" ht="15.75" customHeight="1" x14ac:dyDescent="0.2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5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</row>
    <row r="685" spans="1:27" ht="15.75" customHeight="1" x14ac:dyDescent="0.2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5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</row>
    <row r="686" spans="1:27" ht="15.75" customHeight="1" x14ac:dyDescent="0.2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5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</row>
    <row r="687" spans="1:27" ht="15.75" customHeight="1" x14ac:dyDescent="0.2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5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</row>
    <row r="688" spans="1:27" ht="15.75" customHeight="1" x14ac:dyDescent="0.2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5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</row>
    <row r="689" spans="1:27" ht="15.75" customHeight="1" x14ac:dyDescent="0.2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5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</row>
    <row r="690" spans="1:27" ht="15.75" customHeight="1" x14ac:dyDescent="0.2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5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</row>
    <row r="691" spans="1:27" ht="15.75" customHeight="1" x14ac:dyDescent="0.2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5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</row>
    <row r="692" spans="1:27" ht="15.75" customHeight="1" x14ac:dyDescent="0.2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5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</row>
    <row r="693" spans="1:27" ht="15.75" customHeight="1" x14ac:dyDescent="0.2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5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</row>
    <row r="694" spans="1:27" ht="15.75" customHeight="1" x14ac:dyDescent="0.2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5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</row>
    <row r="695" spans="1:27" ht="15.75" customHeight="1" x14ac:dyDescent="0.2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5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</row>
    <row r="696" spans="1:27" ht="15.75" customHeight="1" x14ac:dyDescent="0.2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5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</row>
    <row r="697" spans="1:27" ht="15.75" customHeight="1" x14ac:dyDescent="0.2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5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</row>
    <row r="698" spans="1:27" ht="15.75" customHeight="1" x14ac:dyDescent="0.2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5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</row>
    <row r="699" spans="1:27" ht="15.75" customHeight="1" x14ac:dyDescent="0.2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5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</row>
    <row r="700" spans="1:27" ht="15.75" customHeight="1" x14ac:dyDescent="0.2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5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</row>
    <row r="701" spans="1:27" ht="15.75" customHeight="1" x14ac:dyDescent="0.2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5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</row>
    <row r="702" spans="1:27" ht="15.75" customHeight="1" x14ac:dyDescent="0.2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5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</row>
    <row r="703" spans="1:27" ht="15.75" customHeight="1" x14ac:dyDescent="0.2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5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</row>
    <row r="704" spans="1:27" ht="15.75" customHeight="1" x14ac:dyDescent="0.2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5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</row>
    <row r="705" spans="1:27" ht="15.75" customHeight="1" x14ac:dyDescent="0.2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5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</row>
    <row r="706" spans="1:27" ht="15.75" customHeight="1" x14ac:dyDescent="0.2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5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</row>
    <row r="707" spans="1:27" ht="15.75" customHeight="1" x14ac:dyDescent="0.2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5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</row>
    <row r="708" spans="1:27" ht="15.75" customHeight="1" x14ac:dyDescent="0.2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5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</row>
    <row r="709" spans="1:27" ht="15.75" customHeight="1" x14ac:dyDescent="0.2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5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</row>
    <row r="710" spans="1:27" ht="15.75" customHeight="1" x14ac:dyDescent="0.2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5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</row>
    <row r="711" spans="1:27" ht="15.75" customHeight="1" x14ac:dyDescent="0.2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5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</row>
    <row r="712" spans="1:27" ht="15.75" customHeight="1" x14ac:dyDescent="0.2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5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</row>
    <row r="713" spans="1:27" ht="15.75" customHeight="1" x14ac:dyDescent="0.2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5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</row>
    <row r="714" spans="1:27" ht="15.75" customHeight="1" x14ac:dyDescent="0.2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5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</row>
    <row r="715" spans="1:27" ht="15.75" customHeight="1" x14ac:dyDescent="0.2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5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</row>
    <row r="716" spans="1:27" ht="15.75" customHeight="1" x14ac:dyDescent="0.2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5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</row>
    <row r="717" spans="1:27" ht="15.75" customHeight="1" x14ac:dyDescent="0.2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5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</row>
    <row r="718" spans="1:27" ht="15.75" customHeight="1" x14ac:dyDescent="0.2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5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</row>
    <row r="719" spans="1:27" ht="15.75" customHeight="1" x14ac:dyDescent="0.2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5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</row>
    <row r="720" spans="1:27" ht="15.75" customHeight="1" x14ac:dyDescent="0.2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5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</row>
    <row r="721" spans="1:27" ht="15.75" customHeight="1" x14ac:dyDescent="0.2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5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</row>
    <row r="722" spans="1:27" ht="15.75" customHeight="1" x14ac:dyDescent="0.2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5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</row>
    <row r="723" spans="1:27" ht="15.75" customHeight="1" x14ac:dyDescent="0.2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5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</row>
    <row r="724" spans="1:27" ht="15.75" customHeight="1" x14ac:dyDescent="0.2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5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</row>
    <row r="725" spans="1:27" ht="15.75" customHeight="1" x14ac:dyDescent="0.2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5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</row>
    <row r="726" spans="1:27" ht="15.75" customHeight="1" x14ac:dyDescent="0.2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5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</row>
    <row r="727" spans="1:27" ht="15.75" customHeight="1" x14ac:dyDescent="0.2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5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</row>
    <row r="728" spans="1:27" ht="15.75" customHeight="1" x14ac:dyDescent="0.2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5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</row>
    <row r="729" spans="1:27" ht="15.75" customHeight="1" x14ac:dyDescent="0.2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5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</row>
    <row r="730" spans="1:27" ht="15.75" customHeight="1" x14ac:dyDescent="0.2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5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</row>
    <row r="731" spans="1:27" ht="15.75" customHeight="1" x14ac:dyDescent="0.2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5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</row>
    <row r="732" spans="1:27" ht="15.75" customHeight="1" x14ac:dyDescent="0.2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5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</row>
    <row r="733" spans="1:27" ht="15.75" customHeight="1" x14ac:dyDescent="0.2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5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</row>
    <row r="734" spans="1:27" ht="15.75" customHeight="1" x14ac:dyDescent="0.2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5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</row>
    <row r="735" spans="1:27" ht="15.75" customHeight="1" x14ac:dyDescent="0.2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5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</row>
    <row r="736" spans="1:27" ht="15.75" customHeight="1" x14ac:dyDescent="0.2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5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</row>
    <row r="737" spans="1:27" ht="15.75" customHeight="1" x14ac:dyDescent="0.2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5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</row>
    <row r="738" spans="1:27" ht="15.75" customHeight="1" x14ac:dyDescent="0.2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5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</row>
    <row r="739" spans="1:27" ht="15.75" customHeight="1" x14ac:dyDescent="0.2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5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</row>
    <row r="740" spans="1:27" ht="15.75" customHeight="1" x14ac:dyDescent="0.2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5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</row>
    <row r="741" spans="1:27" ht="15.75" customHeight="1" x14ac:dyDescent="0.2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5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</row>
    <row r="742" spans="1:27" ht="15.75" customHeight="1" x14ac:dyDescent="0.2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5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</row>
    <row r="743" spans="1:27" ht="15.75" customHeight="1" x14ac:dyDescent="0.2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5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</row>
    <row r="744" spans="1:27" ht="15.75" customHeight="1" x14ac:dyDescent="0.2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5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</row>
    <row r="745" spans="1:27" ht="15.75" customHeight="1" x14ac:dyDescent="0.2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5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</row>
    <row r="746" spans="1:27" ht="15.75" customHeight="1" x14ac:dyDescent="0.2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5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</row>
    <row r="747" spans="1:27" ht="15.75" customHeight="1" x14ac:dyDescent="0.2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5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</row>
    <row r="748" spans="1:27" ht="15.75" customHeight="1" x14ac:dyDescent="0.2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5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</row>
    <row r="749" spans="1:27" ht="15.75" customHeight="1" x14ac:dyDescent="0.2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5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</row>
    <row r="750" spans="1:27" ht="15.75" customHeight="1" x14ac:dyDescent="0.2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5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</row>
    <row r="751" spans="1:27" ht="15.75" customHeight="1" x14ac:dyDescent="0.2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5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</row>
    <row r="752" spans="1:27" ht="15.75" customHeight="1" x14ac:dyDescent="0.2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5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</row>
    <row r="753" spans="1:27" ht="15.75" customHeight="1" x14ac:dyDescent="0.2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5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</row>
    <row r="754" spans="1:27" ht="15.75" customHeight="1" x14ac:dyDescent="0.2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5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</row>
    <row r="755" spans="1:27" ht="15.75" customHeight="1" x14ac:dyDescent="0.2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5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</row>
    <row r="756" spans="1:27" ht="15.75" customHeight="1" x14ac:dyDescent="0.2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5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</row>
    <row r="757" spans="1:27" ht="15.75" customHeight="1" x14ac:dyDescent="0.2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5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</row>
    <row r="758" spans="1:27" ht="15.75" customHeight="1" x14ac:dyDescent="0.2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5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</row>
    <row r="759" spans="1:27" ht="15.75" customHeight="1" x14ac:dyDescent="0.2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5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</row>
    <row r="760" spans="1:27" ht="15.75" customHeight="1" x14ac:dyDescent="0.2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5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</row>
    <row r="761" spans="1:27" ht="15.75" customHeight="1" x14ac:dyDescent="0.2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5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</row>
    <row r="762" spans="1:27" ht="15.75" customHeight="1" x14ac:dyDescent="0.2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5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</row>
    <row r="763" spans="1:27" ht="15.75" customHeight="1" x14ac:dyDescent="0.2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5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</row>
    <row r="764" spans="1:27" ht="15.75" customHeight="1" x14ac:dyDescent="0.2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5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</row>
    <row r="765" spans="1:27" ht="15.75" customHeight="1" x14ac:dyDescent="0.2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5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</row>
    <row r="766" spans="1:27" ht="15.75" customHeight="1" x14ac:dyDescent="0.2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5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</row>
    <row r="767" spans="1:27" ht="15.75" customHeight="1" x14ac:dyDescent="0.2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5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</row>
    <row r="768" spans="1:27" ht="15.75" customHeight="1" x14ac:dyDescent="0.2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5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</row>
    <row r="769" spans="1:27" ht="15.75" customHeight="1" x14ac:dyDescent="0.2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5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</row>
    <row r="770" spans="1:27" ht="15.75" customHeight="1" x14ac:dyDescent="0.2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5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</row>
    <row r="771" spans="1:27" ht="15.75" customHeight="1" x14ac:dyDescent="0.2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5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</row>
    <row r="772" spans="1:27" ht="15.75" customHeight="1" x14ac:dyDescent="0.2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5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</row>
    <row r="773" spans="1:27" ht="15.75" customHeight="1" x14ac:dyDescent="0.2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5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</row>
    <row r="774" spans="1:27" ht="15.75" customHeight="1" x14ac:dyDescent="0.2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5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</row>
    <row r="775" spans="1:27" ht="15.75" customHeight="1" x14ac:dyDescent="0.2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5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</row>
    <row r="776" spans="1:27" ht="15.75" customHeight="1" x14ac:dyDescent="0.2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5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</row>
    <row r="777" spans="1:27" ht="15.75" customHeight="1" x14ac:dyDescent="0.2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5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</row>
    <row r="778" spans="1:27" ht="15.75" customHeight="1" x14ac:dyDescent="0.2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5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</row>
    <row r="779" spans="1:27" ht="15.75" customHeight="1" x14ac:dyDescent="0.2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5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</row>
    <row r="780" spans="1:27" ht="15.75" customHeight="1" x14ac:dyDescent="0.2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5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</row>
    <row r="781" spans="1:27" ht="15.75" customHeight="1" x14ac:dyDescent="0.2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5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</row>
    <row r="782" spans="1:27" ht="15.75" customHeight="1" x14ac:dyDescent="0.2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5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</row>
    <row r="783" spans="1:27" ht="15.75" customHeight="1" x14ac:dyDescent="0.2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5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</row>
    <row r="784" spans="1:27" ht="15.75" customHeight="1" x14ac:dyDescent="0.2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5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</row>
    <row r="785" spans="1:27" ht="15.75" customHeight="1" x14ac:dyDescent="0.2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5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</row>
    <row r="786" spans="1:27" ht="15.75" customHeight="1" x14ac:dyDescent="0.2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5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</row>
    <row r="787" spans="1:27" ht="15.75" customHeight="1" x14ac:dyDescent="0.2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5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</row>
    <row r="788" spans="1:27" ht="15.75" customHeight="1" x14ac:dyDescent="0.2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5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</row>
    <row r="789" spans="1:27" ht="15.75" customHeight="1" x14ac:dyDescent="0.2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5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</row>
    <row r="790" spans="1:27" ht="15.75" customHeight="1" x14ac:dyDescent="0.2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5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</row>
    <row r="791" spans="1:27" ht="15.75" customHeight="1" x14ac:dyDescent="0.2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5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</row>
    <row r="792" spans="1:27" ht="15.75" customHeight="1" x14ac:dyDescent="0.2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5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</row>
    <row r="793" spans="1:27" ht="15.75" customHeight="1" x14ac:dyDescent="0.2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5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</row>
    <row r="794" spans="1:27" ht="15.75" customHeight="1" x14ac:dyDescent="0.2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5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</row>
    <row r="795" spans="1:27" ht="15.75" customHeight="1" x14ac:dyDescent="0.2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5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</row>
    <row r="796" spans="1:27" ht="15.75" customHeight="1" x14ac:dyDescent="0.2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5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</row>
    <row r="797" spans="1:27" ht="15.75" customHeight="1" x14ac:dyDescent="0.2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5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</row>
    <row r="798" spans="1:27" ht="15.75" customHeight="1" x14ac:dyDescent="0.2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5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</row>
    <row r="799" spans="1:27" ht="15.75" customHeight="1" x14ac:dyDescent="0.2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5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</row>
    <row r="800" spans="1:27" ht="15.75" customHeight="1" x14ac:dyDescent="0.2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5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</row>
    <row r="801" spans="1:27" ht="15.75" customHeight="1" x14ac:dyDescent="0.2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5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</row>
    <row r="802" spans="1:27" ht="15.75" customHeight="1" x14ac:dyDescent="0.2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5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</row>
    <row r="803" spans="1:27" ht="15.75" customHeight="1" x14ac:dyDescent="0.2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5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</row>
    <row r="804" spans="1:27" ht="15.75" customHeight="1" x14ac:dyDescent="0.2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5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</row>
    <row r="805" spans="1:27" ht="15.75" customHeight="1" x14ac:dyDescent="0.2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5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</row>
    <row r="806" spans="1:27" ht="15.75" customHeight="1" x14ac:dyDescent="0.2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5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</row>
    <row r="807" spans="1:27" ht="15.75" customHeight="1" x14ac:dyDescent="0.2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5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</row>
    <row r="808" spans="1:27" ht="15.75" customHeight="1" x14ac:dyDescent="0.2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5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</row>
    <row r="809" spans="1:27" ht="15.75" customHeight="1" x14ac:dyDescent="0.2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5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</row>
    <row r="810" spans="1:27" ht="15.75" customHeight="1" x14ac:dyDescent="0.2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5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</row>
    <row r="811" spans="1:27" ht="15.75" customHeight="1" x14ac:dyDescent="0.2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5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</row>
    <row r="812" spans="1:27" ht="15.75" customHeight="1" x14ac:dyDescent="0.2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5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</row>
    <row r="813" spans="1:27" ht="15.75" customHeight="1" x14ac:dyDescent="0.2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5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</row>
    <row r="814" spans="1:27" ht="15.75" customHeight="1" x14ac:dyDescent="0.2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5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</row>
    <row r="815" spans="1:27" ht="15.75" customHeight="1" x14ac:dyDescent="0.2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5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</row>
    <row r="816" spans="1:27" ht="15.75" customHeight="1" x14ac:dyDescent="0.2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5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</row>
    <row r="817" spans="1:27" ht="15.75" customHeight="1" x14ac:dyDescent="0.2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5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</row>
    <row r="818" spans="1:27" ht="15.75" customHeight="1" x14ac:dyDescent="0.2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5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</row>
    <row r="819" spans="1:27" ht="15.75" customHeight="1" x14ac:dyDescent="0.2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5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</row>
    <row r="820" spans="1:27" ht="15.75" customHeight="1" x14ac:dyDescent="0.2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5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</row>
    <row r="821" spans="1:27" ht="15.75" customHeight="1" x14ac:dyDescent="0.2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5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</row>
    <row r="822" spans="1:27" ht="15.75" customHeight="1" x14ac:dyDescent="0.2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5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</row>
    <row r="823" spans="1:27" ht="15.75" customHeight="1" x14ac:dyDescent="0.2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5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</row>
    <row r="824" spans="1:27" ht="15.75" customHeight="1" x14ac:dyDescent="0.2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5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</row>
    <row r="825" spans="1:27" ht="15.75" customHeight="1" x14ac:dyDescent="0.2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5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</row>
    <row r="826" spans="1:27" ht="15.75" customHeight="1" x14ac:dyDescent="0.2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5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</row>
    <row r="827" spans="1:27" ht="15.75" customHeight="1" x14ac:dyDescent="0.2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5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</row>
    <row r="828" spans="1:27" ht="15.75" customHeight="1" x14ac:dyDescent="0.2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5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</row>
    <row r="829" spans="1:27" ht="15.75" customHeight="1" x14ac:dyDescent="0.2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5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</row>
    <row r="830" spans="1:27" ht="15.75" customHeight="1" x14ac:dyDescent="0.2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5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</row>
    <row r="831" spans="1:27" ht="15.75" customHeight="1" x14ac:dyDescent="0.2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5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</row>
    <row r="832" spans="1:27" ht="15.75" customHeight="1" x14ac:dyDescent="0.2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5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</row>
    <row r="833" spans="1:27" ht="15.75" customHeight="1" x14ac:dyDescent="0.2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5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</row>
    <row r="834" spans="1:27" ht="15.75" customHeight="1" x14ac:dyDescent="0.2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5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</row>
    <row r="835" spans="1:27" ht="15.75" customHeight="1" x14ac:dyDescent="0.2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5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</row>
    <row r="836" spans="1:27" ht="15.75" customHeight="1" x14ac:dyDescent="0.2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5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</row>
    <row r="837" spans="1:27" ht="15.75" customHeight="1" x14ac:dyDescent="0.2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5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</row>
    <row r="838" spans="1:27" ht="15.75" customHeight="1" x14ac:dyDescent="0.2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5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</row>
    <row r="839" spans="1:27" ht="15.75" customHeight="1" x14ac:dyDescent="0.2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5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</row>
    <row r="840" spans="1:27" ht="15.75" customHeight="1" x14ac:dyDescent="0.2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5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</row>
    <row r="841" spans="1:27" ht="15.75" customHeight="1" x14ac:dyDescent="0.2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5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</row>
    <row r="842" spans="1:27" ht="15.75" customHeight="1" x14ac:dyDescent="0.2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5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</row>
    <row r="843" spans="1:27" ht="15.75" customHeight="1" x14ac:dyDescent="0.2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5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</row>
    <row r="844" spans="1:27" ht="15.75" customHeight="1" x14ac:dyDescent="0.2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5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</row>
    <row r="845" spans="1:27" ht="15.75" customHeight="1" x14ac:dyDescent="0.2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5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</row>
    <row r="846" spans="1:27" ht="15.75" customHeight="1" x14ac:dyDescent="0.2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5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</row>
    <row r="847" spans="1:27" ht="15.75" customHeight="1" x14ac:dyDescent="0.2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5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</row>
    <row r="848" spans="1:27" ht="15.75" customHeight="1" x14ac:dyDescent="0.2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5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</row>
    <row r="849" spans="1:27" ht="15.75" customHeight="1" x14ac:dyDescent="0.2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5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</row>
    <row r="850" spans="1:27" ht="15.75" customHeight="1" x14ac:dyDescent="0.2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5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</row>
    <row r="851" spans="1:27" ht="15.75" customHeight="1" x14ac:dyDescent="0.2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5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</row>
    <row r="852" spans="1:27" ht="15.75" customHeight="1" x14ac:dyDescent="0.2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5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</row>
    <row r="853" spans="1:27" ht="15.75" customHeight="1" x14ac:dyDescent="0.2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5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</row>
    <row r="854" spans="1:27" ht="15.75" customHeight="1" x14ac:dyDescent="0.2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5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</row>
    <row r="855" spans="1:27" ht="15.75" customHeight="1" x14ac:dyDescent="0.2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5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</row>
    <row r="856" spans="1:27" ht="15.75" customHeight="1" x14ac:dyDescent="0.2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5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</row>
    <row r="857" spans="1:27" ht="15.75" customHeight="1" x14ac:dyDescent="0.2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5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</row>
    <row r="858" spans="1:27" ht="15.75" customHeight="1" x14ac:dyDescent="0.2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5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</row>
    <row r="859" spans="1:27" ht="15.75" customHeight="1" x14ac:dyDescent="0.2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5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</row>
    <row r="860" spans="1:27" ht="15.75" customHeight="1" x14ac:dyDescent="0.2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5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</row>
    <row r="861" spans="1:27" ht="15.75" customHeight="1" x14ac:dyDescent="0.2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5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</row>
    <row r="862" spans="1:27" ht="15.75" customHeight="1" x14ac:dyDescent="0.2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5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</row>
    <row r="863" spans="1:27" ht="15.75" customHeight="1" x14ac:dyDescent="0.2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5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</row>
    <row r="864" spans="1:27" ht="15.75" customHeight="1" x14ac:dyDescent="0.2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5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</row>
    <row r="865" spans="1:27" ht="15.75" customHeight="1" x14ac:dyDescent="0.2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5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</row>
    <row r="866" spans="1:27" ht="15.75" customHeight="1" x14ac:dyDescent="0.2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5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</row>
    <row r="867" spans="1:27" ht="15.75" customHeight="1" x14ac:dyDescent="0.2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5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</row>
    <row r="868" spans="1:27" ht="15.75" customHeight="1" x14ac:dyDescent="0.2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5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</row>
    <row r="869" spans="1:27" ht="15.75" customHeight="1" x14ac:dyDescent="0.2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5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</row>
    <row r="870" spans="1:27" ht="15.75" customHeight="1" x14ac:dyDescent="0.2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5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</row>
    <row r="871" spans="1:27" ht="15.75" customHeight="1" x14ac:dyDescent="0.2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5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</row>
    <row r="872" spans="1:27" ht="15.75" customHeight="1" x14ac:dyDescent="0.2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5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</row>
    <row r="873" spans="1:27" ht="15.75" customHeight="1" x14ac:dyDescent="0.2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5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</row>
    <row r="874" spans="1:27" ht="15.75" customHeight="1" x14ac:dyDescent="0.2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5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</row>
    <row r="875" spans="1:27" ht="15.75" customHeight="1" x14ac:dyDescent="0.2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5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</row>
    <row r="876" spans="1:27" ht="15.75" customHeight="1" x14ac:dyDescent="0.2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5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</row>
    <row r="877" spans="1:27" ht="15.75" customHeight="1" x14ac:dyDescent="0.2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5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</row>
    <row r="878" spans="1:27" ht="15.75" customHeight="1" x14ac:dyDescent="0.2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5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</row>
    <row r="879" spans="1:27" ht="15.75" customHeight="1" x14ac:dyDescent="0.2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5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</row>
    <row r="880" spans="1:27" ht="15.75" customHeight="1" x14ac:dyDescent="0.2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5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</row>
    <row r="881" spans="1:27" ht="15.75" customHeight="1" x14ac:dyDescent="0.2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5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</row>
    <row r="882" spans="1:27" ht="15.75" customHeight="1" x14ac:dyDescent="0.2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5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</row>
    <row r="883" spans="1:27" ht="15.75" customHeight="1" x14ac:dyDescent="0.2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5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</row>
    <row r="884" spans="1:27" ht="15.75" customHeight="1" x14ac:dyDescent="0.2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5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</row>
    <row r="885" spans="1:27" ht="15.75" customHeight="1" x14ac:dyDescent="0.2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5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</row>
    <row r="886" spans="1:27" ht="15.75" customHeight="1" x14ac:dyDescent="0.2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5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</row>
    <row r="887" spans="1:27" ht="15.75" customHeight="1" x14ac:dyDescent="0.2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5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</row>
    <row r="888" spans="1:27" ht="15.75" customHeight="1" x14ac:dyDescent="0.2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5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</row>
    <row r="889" spans="1:27" ht="15.75" customHeight="1" x14ac:dyDescent="0.2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5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</row>
    <row r="890" spans="1:27" ht="15.75" customHeight="1" x14ac:dyDescent="0.2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5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</row>
    <row r="891" spans="1:27" ht="15.75" customHeight="1" x14ac:dyDescent="0.2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5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</row>
    <row r="892" spans="1:27" ht="15.75" customHeight="1" x14ac:dyDescent="0.2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5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</row>
    <row r="893" spans="1:27" ht="15.75" customHeight="1" x14ac:dyDescent="0.2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5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</row>
    <row r="894" spans="1:27" ht="15.75" customHeight="1" x14ac:dyDescent="0.2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5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</row>
    <row r="895" spans="1:27" ht="15.75" customHeight="1" x14ac:dyDescent="0.2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5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</row>
    <row r="896" spans="1:27" ht="15.75" customHeight="1" x14ac:dyDescent="0.2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5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</row>
    <row r="897" spans="1:27" ht="15.75" customHeight="1" x14ac:dyDescent="0.2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5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</row>
    <row r="898" spans="1:27" ht="15.75" customHeight="1" x14ac:dyDescent="0.2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5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</row>
    <row r="899" spans="1:27" ht="15.75" customHeight="1" x14ac:dyDescent="0.2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5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</row>
    <row r="900" spans="1:27" ht="15.75" customHeight="1" x14ac:dyDescent="0.2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5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</row>
    <row r="901" spans="1:27" ht="15.75" customHeight="1" x14ac:dyDescent="0.2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5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</row>
    <row r="902" spans="1:27" ht="15.75" customHeight="1" x14ac:dyDescent="0.2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5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</row>
    <row r="903" spans="1:27" ht="15.75" customHeight="1" x14ac:dyDescent="0.2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5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</row>
    <row r="904" spans="1:27" ht="15.75" customHeight="1" x14ac:dyDescent="0.2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5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</row>
    <row r="905" spans="1:27" ht="15.75" customHeight="1" x14ac:dyDescent="0.2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5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</row>
    <row r="906" spans="1:27" ht="15.75" customHeight="1" x14ac:dyDescent="0.2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5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</row>
    <row r="907" spans="1:27" ht="15.75" customHeight="1" x14ac:dyDescent="0.2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5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</row>
    <row r="908" spans="1:27" ht="15.75" customHeight="1" x14ac:dyDescent="0.2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5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</row>
    <row r="909" spans="1:27" ht="15.75" customHeight="1" x14ac:dyDescent="0.2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5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</row>
    <row r="910" spans="1:27" ht="15.75" customHeight="1" x14ac:dyDescent="0.2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5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</row>
    <row r="911" spans="1:27" ht="15.75" customHeight="1" x14ac:dyDescent="0.2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5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</row>
    <row r="912" spans="1:27" ht="15.75" customHeight="1" x14ac:dyDescent="0.2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5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</row>
    <row r="913" spans="1:27" ht="15.75" customHeight="1" x14ac:dyDescent="0.2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5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</row>
    <row r="914" spans="1:27" ht="15.75" customHeight="1" x14ac:dyDescent="0.2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5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</row>
    <row r="915" spans="1:27" ht="15.75" customHeight="1" x14ac:dyDescent="0.2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5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</row>
    <row r="916" spans="1:27" ht="15.75" customHeight="1" x14ac:dyDescent="0.2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5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</row>
    <row r="917" spans="1:27" ht="15.75" customHeight="1" x14ac:dyDescent="0.2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5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</row>
    <row r="918" spans="1:27" ht="15.75" customHeight="1" x14ac:dyDescent="0.2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5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</row>
    <row r="919" spans="1:27" ht="15.75" customHeight="1" x14ac:dyDescent="0.2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5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</row>
    <row r="920" spans="1:27" ht="15.75" customHeight="1" x14ac:dyDescent="0.2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5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</row>
    <row r="921" spans="1:27" ht="15.75" customHeight="1" x14ac:dyDescent="0.2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5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</row>
    <row r="922" spans="1:27" ht="15.75" customHeight="1" x14ac:dyDescent="0.2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5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</row>
    <row r="923" spans="1:27" ht="15.75" customHeight="1" x14ac:dyDescent="0.2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5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</row>
    <row r="924" spans="1:27" ht="15.75" customHeight="1" x14ac:dyDescent="0.2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5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</row>
    <row r="925" spans="1:27" ht="15.75" customHeight="1" x14ac:dyDescent="0.2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5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</row>
    <row r="926" spans="1:27" ht="15.75" customHeight="1" x14ac:dyDescent="0.2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5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</row>
    <row r="927" spans="1:27" ht="15.75" customHeight="1" x14ac:dyDescent="0.2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5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</row>
    <row r="928" spans="1:27" ht="15.75" customHeight="1" x14ac:dyDescent="0.2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5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</row>
    <row r="929" spans="1:27" ht="15.75" customHeight="1" x14ac:dyDescent="0.2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5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</row>
    <row r="930" spans="1:27" ht="15.75" customHeight="1" x14ac:dyDescent="0.2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5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</row>
    <row r="931" spans="1:27" ht="15.75" customHeight="1" x14ac:dyDescent="0.2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5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</row>
    <row r="932" spans="1:27" ht="15.75" customHeight="1" x14ac:dyDescent="0.2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5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</row>
    <row r="933" spans="1:27" ht="15.75" customHeight="1" x14ac:dyDescent="0.2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5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</row>
    <row r="934" spans="1:27" ht="15.75" customHeight="1" x14ac:dyDescent="0.2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5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</row>
    <row r="935" spans="1:27" ht="15.75" customHeight="1" x14ac:dyDescent="0.2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5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</row>
    <row r="936" spans="1:27" ht="15.75" customHeight="1" x14ac:dyDescent="0.2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5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</row>
    <row r="937" spans="1:27" ht="15.75" customHeight="1" x14ac:dyDescent="0.2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5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</row>
    <row r="938" spans="1:27" ht="15.75" customHeight="1" x14ac:dyDescent="0.2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5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</row>
    <row r="939" spans="1:27" ht="15.75" customHeight="1" x14ac:dyDescent="0.2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5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</row>
    <row r="940" spans="1:27" ht="15.75" customHeight="1" x14ac:dyDescent="0.2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5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</row>
    <row r="941" spans="1:27" ht="15.75" customHeight="1" x14ac:dyDescent="0.2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5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</row>
    <row r="942" spans="1:27" ht="15.75" customHeight="1" x14ac:dyDescent="0.2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5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</row>
    <row r="943" spans="1:27" ht="15.75" customHeight="1" x14ac:dyDescent="0.2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5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</row>
    <row r="944" spans="1:27" ht="15.75" customHeight="1" x14ac:dyDescent="0.2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5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</row>
    <row r="945" spans="1:27" ht="15.75" customHeight="1" x14ac:dyDescent="0.2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5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</row>
    <row r="946" spans="1:27" ht="15.75" customHeight="1" x14ac:dyDescent="0.2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5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</row>
    <row r="947" spans="1:27" ht="15.75" customHeight="1" x14ac:dyDescent="0.2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5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</row>
    <row r="948" spans="1:27" ht="15.75" customHeight="1" x14ac:dyDescent="0.2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5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</row>
    <row r="949" spans="1:27" ht="15.75" customHeight="1" x14ac:dyDescent="0.2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5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</row>
    <row r="950" spans="1:27" ht="15.75" customHeight="1" x14ac:dyDescent="0.2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5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</row>
    <row r="951" spans="1:27" ht="15.75" customHeight="1" x14ac:dyDescent="0.2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5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</row>
    <row r="952" spans="1:27" ht="15.75" customHeight="1" x14ac:dyDescent="0.2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5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</row>
    <row r="953" spans="1:27" ht="15.75" customHeight="1" x14ac:dyDescent="0.2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5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</row>
    <row r="954" spans="1:27" ht="15.75" customHeight="1" x14ac:dyDescent="0.2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5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</row>
    <row r="955" spans="1:27" ht="15.75" customHeight="1" x14ac:dyDescent="0.2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5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</row>
    <row r="956" spans="1:27" ht="15.75" customHeight="1" x14ac:dyDescent="0.2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5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</row>
    <row r="957" spans="1:27" ht="15.75" customHeight="1" x14ac:dyDescent="0.2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5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</row>
    <row r="958" spans="1:27" ht="15.75" customHeight="1" x14ac:dyDescent="0.2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5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</row>
    <row r="959" spans="1:27" ht="15.75" customHeight="1" x14ac:dyDescent="0.2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5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</row>
    <row r="960" spans="1:27" ht="15.75" customHeight="1" x14ac:dyDescent="0.2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5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</row>
    <row r="961" spans="1:27" ht="15.75" customHeight="1" x14ac:dyDescent="0.2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5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</row>
    <row r="962" spans="1:27" ht="15.75" customHeight="1" x14ac:dyDescent="0.2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5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</row>
    <row r="963" spans="1:27" ht="15.75" customHeight="1" x14ac:dyDescent="0.2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5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</row>
    <row r="964" spans="1:27" ht="15.75" customHeight="1" x14ac:dyDescent="0.2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5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</row>
    <row r="965" spans="1:27" ht="15.75" customHeight="1" x14ac:dyDescent="0.2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5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</row>
    <row r="966" spans="1:27" ht="15.75" customHeight="1" x14ac:dyDescent="0.2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5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</row>
    <row r="967" spans="1:27" ht="15.75" customHeight="1" x14ac:dyDescent="0.2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5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</row>
    <row r="968" spans="1:27" ht="15.75" customHeight="1" x14ac:dyDescent="0.2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5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</row>
    <row r="969" spans="1:27" ht="15.75" customHeight="1" x14ac:dyDescent="0.2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5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</row>
    <row r="970" spans="1:27" ht="15.75" customHeight="1" x14ac:dyDescent="0.2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5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</row>
    <row r="971" spans="1:27" ht="15.75" customHeight="1" x14ac:dyDescent="0.2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5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</row>
    <row r="972" spans="1:27" ht="15.75" customHeight="1" x14ac:dyDescent="0.2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5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</row>
    <row r="973" spans="1:27" ht="15.75" customHeight="1" x14ac:dyDescent="0.2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5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</row>
    <row r="974" spans="1:27" ht="15.75" customHeight="1" x14ac:dyDescent="0.2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5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</row>
    <row r="975" spans="1:27" ht="15.75" customHeight="1" x14ac:dyDescent="0.2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5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</row>
    <row r="976" spans="1:27" ht="15.75" customHeight="1" x14ac:dyDescent="0.2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5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</row>
    <row r="977" spans="1:27" ht="15.75" customHeight="1" x14ac:dyDescent="0.2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5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</row>
    <row r="978" spans="1:27" ht="15.75" customHeight="1" x14ac:dyDescent="0.2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5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</row>
    <row r="979" spans="1:27" ht="15.75" customHeight="1" x14ac:dyDescent="0.2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5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</row>
    <row r="980" spans="1:27" ht="15.75" customHeight="1" x14ac:dyDescent="0.2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5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</row>
    <row r="981" spans="1:27" ht="15.75" customHeight="1" x14ac:dyDescent="0.2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5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</row>
    <row r="982" spans="1:27" ht="15.75" customHeight="1" x14ac:dyDescent="0.2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5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</row>
    <row r="983" spans="1:27" ht="15.75" customHeight="1" x14ac:dyDescent="0.2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5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</row>
    <row r="984" spans="1:27" ht="15.75" customHeight="1" x14ac:dyDescent="0.2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5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</row>
    <row r="985" spans="1:27" ht="15.75" customHeight="1" x14ac:dyDescent="0.2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5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</row>
    <row r="986" spans="1:27" ht="15.75" customHeight="1" x14ac:dyDescent="0.2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5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</row>
    <row r="987" spans="1:27" ht="15.75" customHeight="1" x14ac:dyDescent="0.2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5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</row>
    <row r="988" spans="1:27" ht="15.75" customHeight="1" x14ac:dyDescent="0.2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5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</row>
    <row r="989" spans="1:27" ht="15.75" customHeight="1" x14ac:dyDescent="0.2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5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</row>
    <row r="990" spans="1:27" ht="15.75" customHeight="1" x14ac:dyDescent="0.2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5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</row>
    <row r="991" spans="1:27" ht="15.75" customHeight="1" x14ac:dyDescent="0.2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5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</row>
    <row r="992" spans="1:27" ht="15.75" customHeight="1" x14ac:dyDescent="0.2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5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</row>
    <row r="993" spans="1:27" ht="15.75" customHeight="1" x14ac:dyDescent="0.2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5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</row>
    <row r="994" spans="1:27" ht="15.75" customHeight="1" x14ac:dyDescent="0.2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5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</row>
    <row r="995" spans="1:27" ht="15.75" customHeight="1" x14ac:dyDescent="0.2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5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</row>
    <row r="996" spans="1:27" ht="15.75" customHeight="1" x14ac:dyDescent="0.2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5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</row>
    <row r="997" spans="1:27" ht="15.75" customHeight="1" x14ac:dyDescent="0.2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5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</row>
    <row r="998" spans="1:27" ht="15.75" customHeight="1" x14ac:dyDescent="0.2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5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</row>
    <row r="999" spans="1:27" ht="15.75" customHeight="1" x14ac:dyDescent="0.2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5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</row>
    <row r="1000" spans="1:27" ht="15.75" customHeight="1" x14ac:dyDescent="0.2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5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</row>
    <row r="1001" spans="1:27" ht="15.75" customHeight="1" x14ac:dyDescent="0.2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5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4"/>
    </row>
    <row r="1002" spans="1:27" ht="15.75" customHeight="1" x14ac:dyDescent="0.2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5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  <c r="AA1002" s="84"/>
    </row>
    <row r="1003" spans="1:27" ht="15.75" customHeight="1" x14ac:dyDescent="0.2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5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  <c r="AA1003" s="84"/>
    </row>
    <row r="1004" spans="1:27" ht="15.75" customHeight="1" x14ac:dyDescent="0.2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5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  <c r="AA1004" s="84"/>
    </row>
    <row r="1005" spans="1:27" ht="15.75" customHeight="1" x14ac:dyDescent="0.2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5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  <c r="AA1005" s="84"/>
    </row>
    <row r="1006" spans="1:27" ht="15.75" customHeight="1" x14ac:dyDescent="0.2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5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  <c r="AA1006" s="84"/>
    </row>
    <row r="1007" spans="1:27" ht="15.75" customHeight="1" x14ac:dyDescent="0.2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5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  <c r="AA1007" s="84"/>
    </row>
    <row r="1008" spans="1:27" ht="15.75" customHeight="1" x14ac:dyDescent="0.2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5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  <c r="AA1008" s="84"/>
    </row>
    <row r="1009" spans="1:27" ht="15.75" customHeight="1" x14ac:dyDescent="0.2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5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  <c r="AA1009" s="84"/>
    </row>
    <row r="1010" spans="1:27" ht="15.75" customHeight="1" x14ac:dyDescent="0.2">
      <c r="A1010" s="84"/>
      <c r="B1010" s="84"/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5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  <c r="AA1010" s="84"/>
    </row>
    <row r="1011" spans="1:27" ht="15.75" customHeight="1" x14ac:dyDescent="0.2">
      <c r="A1011" s="84"/>
      <c r="B1011" s="84"/>
      <c r="C1011" s="84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5"/>
      <c r="O1011" s="84"/>
      <c r="P1011" s="84"/>
      <c r="Q1011" s="84"/>
      <c r="R1011" s="84"/>
      <c r="S1011" s="84"/>
      <c r="T1011" s="84"/>
      <c r="U1011" s="84"/>
      <c r="V1011" s="84"/>
      <c r="W1011" s="84"/>
      <c r="X1011" s="84"/>
      <c r="Y1011" s="84"/>
      <c r="Z1011" s="84"/>
      <c r="AA1011" s="84"/>
    </row>
    <row r="1012" spans="1:27" ht="15.75" customHeight="1" x14ac:dyDescent="0.2">
      <c r="A1012" s="84"/>
      <c r="B1012" s="84"/>
      <c r="C1012" s="84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5"/>
      <c r="O1012" s="84"/>
      <c r="P1012" s="84"/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  <c r="AA1012" s="84"/>
    </row>
    <row r="1013" spans="1:27" ht="15.75" customHeight="1" x14ac:dyDescent="0.2">
      <c r="A1013" s="84"/>
      <c r="B1013" s="84"/>
      <c r="C1013" s="84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5"/>
      <c r="O1013" s="84"/>
      <c r="P1013" s="84"/>
      <c r="Q1013" s="84"/>
      <c r="R1013" s="84"/>
      <c r="S1013" s="84"/>
      <c r="T1013" s="84"/>
      <c r="U1013" s="84"/>
      <c r="V1013" s="84"/>
      <c r="W1013" s="84"/>
      <c r="X1013" s="84"/>
      <c r="Y1013" s="84"/>
      <c r="Z1013" s="84"/>
      <c r="AA1013" s="84"/>
    </row>
    <row r="1014" spans="1:27" ht="15.75" customHeight="1" x14ac:dyDescent="0.2">
      <c r="A1014" s="84"/>
      <c r="B1014" s="84"/>
      <c r="C1014" s="84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5"/>
      <c r="O1014" s="84"/>
      <c r="P1014" s="84"/>
      <c r="Q1014" s="84"/>
      <c r="R1014" s="84"/>
      <c r="S1014" s="84"/>
      <c r="T1014" s="84"/>
      <c r="U1014" s="84"/>
      <c r="V1014" s="84"/>
      <c r="W1014" s="84"/>
      <c r="X1014" s="84"/>
      <c r="Y1014" s="84"/>
      <c r="Z1014" s="84"/>
      <c r="AA1014" s="84"/>
    </row>
    <row r="1015" spans="1:27" ht="15.75" customHeight="1" x14ac:dyDescent="0.2">
      <c r="A1015" s="84"/>
      <c r="B1015" s="84"/>
      <c r="C1015" s="84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5"/>
      <c r="O1015" s="84"/>
      <c r="P1015" s="84"/>
      <c r="Q1015" s="84"/>
      <c r="R1015" s="84"/>
      <c r="S1015" s="84"/>
      <c r="T1015" s="84"/>
      <c r="U1015" s="84"/>
      <c r="V1015" s="84"/>
      <c r="W1015" s="84"/>
      <c r="X1015" s="84"/>
      <c r="Y1015" s="84"/>
      <c r="Z1015" s="84"/>
      <c r="AA1015" s="84"/>
    </row>
    <row r="1016" spans="1:27" ht="15.75" customHeight="1" x14ac:dyDescent="0.2">
      <c r="A1016" s="84"/>
      <c r="B1016" s="84"/>
      <c r="C1016" s="84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5"/>
      <c r="O1016" s="84"/>
      <c r="P1016" s="84"/>
      <c r="Q1016" s="84"/>
      <c r="R1016" s="84"/>
      <c r="S1016" s="84"/>
      <c r="T1016" s="84"/>
      <c r="U1016" s="84"/>
      <c r="V1016" s="84"/>
      <c r="W1016" s="84"/>
      <c r="X1016" s="84"/>
      <c r="Y1016" s="84"/>
      <c r="Z1016" s="84"/>
      <c r="AA1016" s="84"/>
    </row>
    <row r="1017" spans="1:27" ht="15.75" customHeight="1" x14ac:dyDescent="0.2">
      <c r="A1017" s="84"/>
      <c r="B1017" s="84"/>
      <c r="C1017" s="84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5"/>
      <c r="O1017" s="84"/>
      <c r="P1017" s="84"/>
      <c r="Q1017" s="84"/>
      <c r="R1017" s="84"/>
      <c r="S1017" s="84"/>
      <c r="T1017" s="84"/>
      <c r="U1017" s="84"/>
      <c r="V1017" s="84"/>
      <c r="W1017" s="84"/>
      <c r="X1017" s="84"/>
      <c r="Y1017" s="84"/>
      <c r="Z1017" s="84"/>
      <c r="AA1017" s="84"/>
    </row>
    <row r="1018" spans="1:27" ht="15.75" customHeight="1" x14ac:dyDescent="0.2">
      <c r="A1018" s="84"/>
      <c r="B1018" s="84"/>
      <c r="C1018" s="84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5"/>
      <c r="O1018" s="84"/>
      <c r="P1018" s="84"/>
      <c r="Q1018" s="84"/>
      <c r="R1018" s="84"/>
      <c r="S1018" s="84"/>
      <c r="T1018" s="84"/>
      <c r="U1018" s="84"/>
      <c r="V1018" s="84"/>
      <c r="W1018" s="84"/>
      <c r="X1018" s="84"/>
      <c r="Y1018" s="84"/>
      <c r="Z1018" s="84"/>
      <c r="AA1018" s="84"/>
    </row>
    <row r="1019" spans="1:27" ht="15.75" customHeight="1" x14ac:dyDescent="0.2">
      <c r="A1019" s="84"/>
      <c r="B1019" s="84"/>
      <c r="C1019" s="84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5"/>
      <c r="O1019" s="84"/>
      <c r="P1019" s="84"/>
      <c r="Q1019" s="84"/>
      <c r="R1019" s="84"/>
      <c r="S1019" s="84"/>
      <c r="T1019" s="84"/>
      <c r="U1019" s="84"/>
      <c r="V1019" s="84"/>
      <c r="W1019" s="84"/>
      <c r="X1019" s="84"/>
      <c r="Y1019" s="84"/>
      <c r="Z1019" s="84"/>
      <c r="AA1019" s="84"/>
    </row>
    <row r="1020" spans="1:27" ht="15.75" customHeight="1" x14ac:dyDescent="0.2">
      <c r="A1020" s="84"/>
      <c r="B1020" s="84"/>
      <c r="C1020" s="84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5"/>
      <c r="O1020" s="84"/>
      <c r="P1020" s="84"/>
      <c r="Q1020" s="84"/>
      <c r="R1020" s="84"/>
      <c r="S1020" s="84"/>
      <c r="T1020" s="84"/>
      <c r="U1020" s="84"/>
      <c r="V1020" s="84"/>
      <c r="W1020" s="84"/>
      <c r="X1020" s="84"/>
      <c r="Y1020" s="84"/>
      <c r="Z1020" s="84"/>
      <c r="AA1020" s="84"/>
    </row>
    <row r="1021" spans="1:27" ht="15.75" customHeight="1" x14ac:dyDescent="0.2">
      <c r="A1021" s="84"/>
      <c r="B1021" s="84"/>
      <c r="C1021" s="84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5"/>
      <c r="O1021" s="84"/>
      <c r="P1021" s="84"/>
      <c r="Q1021" s="84"/>
      <c r="R1021" s="84"/>
      <c r="S1021" s="84"/>
      <c r="T1021" s="84"/>
      <c r="U1021" s="84"/>
      <c r="V1021" s="84"/>
      <c r="W1021" s="84"/>
      <c r="X1021" s="84"/>
      <c r="Y1021" s="84"/>
      <c r="Z1021" s="84"/>
      <c r="AA1021" s="84"/>
    </row>
    <row r="1022" spans="1:27" ht="15.75" customHeight="1" x14ac:dyDescent="0.2">
      <c r="A1022" s="84"/>
      <c r="B1022" s="84"/>
      <c r="C1022" s="84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5"/>
      <c r="O1022" s="84"/>
      <c r="P1022" s="84"/>
      <c r="Q1022" s="84"/>
      <c r="R1022" s="84"/>
      <c r="S1022" s="84"/>
      <c r="T1022" s="84"/>
      <c r="U1022" s="84"/>
      <c r="V1022" s="84"/>
      <c r="W1022" s="84"/>
      <c r="X1022" s="84"/>
      <c r="Y1022" s="84"/>
      <c r="Z1022" s="84"/>
      <c r="AA1022" s="84"/>
    </row>
    <row r="1023" spans="1:27" ht="15.75" customHeight="1" x14ac:dyDescent="0.2">
      <c r="A1023" s="84"/>
      <c r="B1023" s="84"/>
      <c r="C1023" s="84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5"/>
      <c r="O1023" s="84"/>
      <c r="P1023" s="84"/>
      <c r="Q1023" s="84"/>
      <c r="R1023" s="84"/>
      <c r="S1023" s="84"/>
      <c r="T1023" s="84"/>
      <c r="U1023" s="84"/>
      <c r="V1023" s="84"/>
      <c r="W1023" s="84"/>
      <c r="X1023" s="84"/>
      <c r="Y1023" s="84"/>
      <c r="Z1023" s="84"/>
      <c r="AA1023" s="84"/>
    </row>
    <row r="1024" spans="1:27" ht="15.75" customHeight="1" x14ac:dyDescent="0.2">
      <c r="A1024" s="84"/>
      <c r="B1024" s="84"/>
      <c r="C1024" s="84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5"/>
      <c r="O1024" s="84"/>
      <c r="P1024" s="84"/>
      <c r="Q1024" s="84"/>
      <c r="R1024" s="84"/>
      <c r="S1024" s="84"/>
      <c r="T1024" s="84"/>
      <c r="U1024" s="84"/>
      <c r="V1024" s="84"/>
      <c r="W1024" s="84"/>
      <c r="X1024" s="84"/>
      <c r="Y1024" s="84"/>
      <c r="Z1024" s="84"/>
      <c r="AA1024" s="84"/>
    </row>
    <row r="1025" spans="1:27" ht="15.75" customHeight="1" x14ac:dyDescent="0.2">
      <c r="A1025" s="84"/>
      <c r="B1025" s="84"/>
      <c r="C1025" s="84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5"/>
      <c r="O1025" s="84"/>
      <c r="P1025" s="84"/>
      <c r="Q1025" s="84"/>
      <c r="R1025" s="84"/>
      <c r="S1025" s="84"/>
      <c r="T1025" s="84"/>
      <c r="U1025" s="84"/>
      <c r="V1025" s="84"/>
      <c r="W1025" s="84"/>
      <c r="X1025" s="84"/>
      <c r="Y1025" s="84"/>
      <c r="Z1025" s="84"/>
      <c r="AA1025" s="84"/>
    </row>
    <row r="1026" spans="1:27" ht="15.75" customHeight="1" x14ac:dyDescent="0.2">
      <c r="A1026" s="84"/>
      <c r="B1026" s="84"/>
      <c r="C1026" s="84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5"/>
      <c r="O1026" s="84"/>
      <c r="P1026" s="84"/>
      <c r="Q1026" s="84"/>
      <c r="R1026" s="84"/>
      <c r="S1026" s="84"/>
      <c r="T1026" s="84"/>
      <c r="U1026" s="84"/>
      <c r="V1026" s="84"/>
      <c r="W1026" s="84"/>
      <c r="X1026" s="84"/>
      <c r="Y1026" s="84"/>
      <c r="Z1026" s="84"/>
      <c r="AA1026" s="84"/>
    </row>
    <row r="1027" spans="1:27" ht="15.75" customHeight="1" x14ac:dyDescent="0.2">
      <c r="A1027" s="84"/>
      <c r="B1027" s="84"/>
      <c r="C1027" s="84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5"/>
      <c r="O1027" s="84"/>
      <c r="P1027" s="84"/>
      <c r="Q1027" s="84"/>
      <c r="R1027" s="84"/>
      <c r="S1027" s="84"/>
      <c r="T1027" s="84"/>
      <c r="U1027" s="84"/>
      <c r="V1027" s="84"/>
      <c r="W1027" s="84"/>
      <c r="X1027" s="84"/>
      <c r="Y1027" s="84"/>
      <c r="Z1027" s="84"/>
      <c r="AA1027" s="84"/>
    </row>
    <row r="1028" spans="1:27" ht="15.75" customHeight="1" x14ac:dyDescent="0.2">
      <c r="A1028" s="84"/>
      <c r="B1028" s="84"/>
      <c r="C1028" s="84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5"/>
      <c r="O1028" s="84"/>
      <c r="P1028" s="84"/>
      <c r="Q1028" s="84"/>
      <c r="R1028" s="84"/>
      <c r="S1028" s="84"/>
      <c r="T1028" s="84"/>
      <c r="U1028" s="84"/>
      <c r="V1028" s="84"/>
      <c r="W1028" s="84"/>
      <c r="X1028" s="84"/>
      <c r="Y1028" s="84"/>
      <c r="Z1028" s="84"/>
      <c r="AA1028" s="84"/>
    </row>
    <row r="1029" spans="1:27" ht="15.75" customHeight="1" x14ac:dyDescent="0.2">
      <c r="A1029" s="84"/>
      <c r="B1029" s="84"/>
      <c r="C1029" s="84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5"/>
      <c r="O1029" s="84"/>
      <c r="P1029" s="84"/>
      <c r="Q1029" s="84"/>
      <c r="R1029" s="84"/>
      <c r="S1029" s="84"/>
      <c r="T1029" s="84"/>
      <c r="U1029" s="84"/>
      <c r="V1029" s="84"/>
      <c r="W1029" s="84"/>
      <c r="X1029" s="84"/>
      <c r="Y1029" s="84"/>
      <c r="Z1029" s="84"/>
      <c r="AA1029" s="84"/>
    </row>
    <row r="1030" spans="1:27" ht="15.75" customHeight="1" x14ac:dyDescent="0.2">
      <c r="A1030" s="84"/>
      <c r="B1030" s="84"/>
      <c r="C1030" s="84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5"/>
      <c r="O1030" s="84"/>
      <c r="P1030" s="84"/>
      <c r="Q1030" s="84"/>
      <c r="R1030" s="84"/>
      <c r="S1030" s="84"/>
      <c r="T1030" s="84"/>
      <c r="U1030" s="84"/>
      <c r="V1030" s="84"/>
      <c r="W1030" s="84"/>
      <c r="X1030" s="84"/>
      <c r="Y1030" s="84"/>
      <c r="Z1030" s="84"/>
      <c r="AA1030" s="84"/>
    </row>
    <row r="1031" spans="1:27" ht="15.75" customHeight="1" x14ac:dyDescent="0.2">
      <c r="A1031" s="84"/>
      <c r="B1031" s="84"/>
      <c r="C1031" s="84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5"/>
      <c r="O1031" s="84"/>
      <c r="P1031" s="84"/>
      <c r="Q1031" s="84"/>
      <c r="R1031" s="84"/>
      <c r="S1031" s="84"/>
      <c r="T1031" s="84"/>
      <c r="U1031" s="84"/>
      <c r="V1031" s="84"/>
      <c r="W1031" s="84"/>
      <c r="X1031" s="84"/>
      <c r="Y1031" s="84"/>
      <c r="Z1031" s="84"/>
      <c r="AA1031" s="84"/>
    </row>
    <row r="1032" spans="1:27" ht="15.75" customHeight="1" x14ac:dyDescent="0.2">
      <c r="A1032" s="84"/>
      <c r="B1032" s="84"/>
      <c r="C1032" s="84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5"/>
      <c r="O1032" s="84"/>
      <c r="P1032" s="84"/>
      <c r="Q1032" s="84"/>
      <c r="R1032" s="84"/>
      <c r="S1032" s="84"/>
      <c r="T1032" s="84"/>
      <c r="U1032" s="84"/>
      <c r="V1032" s="84"/>
      <c r="W1032" s="84"/>
      <c r="X1032" s="84"/>
      <c r="Y1032" s="84"/>
      <c r="Z1032" s="84"/>
      <c r="AA1032" s="84"/>
    </row>
    <row r="1033" spans="1:27" ht="15.75" customHeight="1" x14ac:dyDescent="0.2">
      <c r="A1033" s="84"/>
      <c r="B1033" s="84"/>
      <c r="C1033" s="84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5"/>
      <c r="O1033" s="84"/>
      <c r="P1033" s="84"/>
      <c r="Q1033" s="84"/>
      <c r="R1033" s="84"/>
      <c r="S1033" s="84"/>
      <c r="T1033" s="84"/>
      <c r="U1033" s="84"/>
      <c r="V1033" s="84"/>
      <c r="W1033" s="84"/>
      <c r="X1033" s="84"/>
      <c r="Y1033" s="84"/>
      <c r="Z1033" s="84"/>
      <c r="AA1033" s="84"/>
    </row>
    <row r="1034" spans="1:27" ht="15.75" customHeight="1" x14ac:dyDescent="0.2">
      <c r="A1034" s="84"/>
      <c r="B1034" s="84"/>
      <c r="C1034" s="84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5"/>
      <c r="O1034" s="84"/>
      <c r="P1034" s="84"/>
      <c r="Q1034" s="84"/>
      <c r="R1034" s="84"/>
      <c r="S1034" s="84"/>
      <c r="T1034" s="84"/>
      <c r="U1034" s="84"/>
      <c r="V1034" s="84"/>
      <c r="W1034" s="84"/>
      <c r="X1034" s="84"/>
      <c r="Y1034" s="84"/>
      <c r="Z1034" s="84"/>
      <c r="AA1034" s="84"/>
    </row>
    <row r="1035" spans="1:27" ht="15.75" customHeight="1" x14ac:dyDescent="0.2">
      <c r="A1035" s="84"/>
      <c r="B1035" s="84"/>
      <c r="C1035" s="84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5"/>
      <c r="O1035" s="84"/>
      <c r="P1035" s="84"/>
      <c r="Q1035" s="84"/>
      <c r="R1035" s="84"/>
      <c r="S1035" s="84"/>
      <c r="T1035" s="84"/>
      <c r="U1035" s="84"/>
      <c r="V1035" s="84"/>
      <c r="W1035" s="84"/>
      <c r="X1035" s="84"/>
      <c r="Y1035" s="84"/>
      <c r="Z1035" s="84"/>
      <c r="AA1035" s="84"/>
    </row>
    <row r="1036" spans="1:27" ht="15.75" customHeight="1" x14ac:dyDescent="0.2">
      <c r="A1036" s="84"/>
      <c r="B1036" s="84"/>
      <c r="C1036" s="84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5"/>
      <c r="O1036" s="84"/>
      <c r="P1036" s="84"/>
      <c r="Q1036" s="84"/>
      <c r="R1036" s="84"/>
      <c r="S1036" s="84"/>
      <c r="T1036" s="84"/>
      <c r="U1036" s="84"/>
      <c r="V1036" s="84"/>
      <c r="W1036" s="84"/>
      <c r="X1036" s="84"/>
      <c r="Y1036" s="84"/>
      <c r="Z1036" s="84"/>
      <c r="AA1036" s="84"/>
    </row>
    <row r="1037" spans="1:27" ht="15.75" customHeight="1" x14ac:dyDescent="0.2">
      <c r="A1037" s="84"/>
      <c r="B1037" s="84"/>
      <c r="C1037" s="84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5"/>
      <c r="O1037" s="84"/>
      <c r="P1037" s="84"/>
      <c r="Q1037" s="84"/>
      <c r="R1037" s="84"/>
      <c r="S1037" s="84"/>
      <c r="T1037" s="84"/>
      <c r="U1037" s="84"/>
      <c r="V1037" s="84"/>
      <c r="W1037" s="84"/>
      <c r="X1037" s="84"/>
      <c r="Y1037" s="84"/>
      <c r="Z1037" s="84"/>
      <c r="AA1037" s="84"/>
    </row>
    <row r="1038" spans="1:27" ht="15.75" customHeight="1" x14ac:dyDescent="0.2">
      <c r="A1038" s="84"/>
      <c r="B1038" s="84"/>
      <c r="C1038" s="84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5"/>
      <c r="O1038" s="84"/>
      <c r="P1038" s="84"/>
      <c r="Q1038" s="84"/>
      <c r="R1038" s="84"/>
      <c r="S1038" s="84"/>
      <c r="T1038" s="84"/>
      <c r="U1038" s="84"/>
      <c r="V1038" s="84"/>
      <c r="W1038" s="84"/>
      <c r="X1038" s="84"/>
      <c r="Y1038" s="84"/>
      <c r="Z1038" s="84"/>
      <c r="AA1038" s="84"/>
    </row>
    <row r="1039" spans="1:27" ht="15.75" customHeight="1" x14ac:dyDescent="0.2">
      <c r="A1039" s="84"/>
      <c r="B1039" s="84"/>
      <c r="C1039" s="84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5"/>
      <c r="O1039" s="84"/>
      <c r="P1039" s="84"/>
      <c r="Q1039" s="84"/>
      <c r="R1039" s="84"/>
      <c r="S1039" s="84"/>
      <c r="T1039" s="84"/>
      <c r="U1039" s="84"/>
      <c r="V1039" s="84"/>
      <c r="W1039" s="84"/>
      <c r="X1039" s="84"/>
      <c r="Y1039" s="84"/>
      <c r="Z1039" s="84"/>
      <c r="AA1039" s="84"/>
    </row>
    <row r="1040" spans="1:27" ht="15.75" customHeight="1" x14ac:dyDescent="0.2">
      <c r="A1040" s="84"/>
      <c r="B1040" s="84"/>
      <c r="C1040" s="84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5"/>
      <c r="O1040" s="84"/>
      <c r="P1040" s="84"/>
      <c r="Q1040" s="84"/>
      <c r="R1040" s="84"/>
      <c r="S1040" s="84"/>
      <c r="T1040" s="84"/>
      <c r="U1040" s="84"/>
      <c r="V1040" s="84"/>
      <c r="W1040" s="84"/>
      <c r="X1040" s="84"/>
      <c r="Y1040" s="84"/>
      <c r="Z1040" s="84"/>
      <c r="AA1040" s="84"/>
    </row>
    <row r="1041" spans="1:27" ht="15.75" customHeight="1" x14ac:dyDescent="0.2">
      <c r="A1041" s="84"/>
      <c r="B1041" s="84"/>
      <c r="C1041" s="84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5"/>
      <c r="O1041" s="84"/>
      <c r="P1041" s="84"/>
      <c r="Q1041" s="84"/>
      <c r="R1041" s="84"/>
      <c r="S1041" s="84"/>
      <c r="T1041" s="84"/>
      <c r="U1041" s="84"/>
      <c r="V1041" s="84"/>
      <c r="W1041" s="84"/>
      <c r="X1041" s="84"/>
      <c r="Y1041" s="84"/>
      <c r="Z1041" s="84"/>
      <c r="AA1041" s="84"/>
    </row>
    <row r="1042" spans="1:27" ht="15.75" customHeight="1" x14ac:dyDescent="0.2">
      <c r="A1042" s="84"/>
      <c r="B1042" s="84"/>
      <c r="C1042" s="84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5"/>
      <c r="O1042" s="84"/>
      <c r="P1042" s="84"/>
      <c r="Q1042" s="84"/>
      <c r="R1042" s="84"/>
      <c r="S1042" s="84"/>
      <c r="T1042" s="84"/>
      <c r="U1042" s="84"/>
      <c r="V1042" s="84"/>
      <c r="W1042" s="84"/>
      <c r="X1042" s="84"/>
      <c r="Y1042" s="84"/>
      <c r="Z1042" s="84"/>
      <c r="AA1042" s="84"/>
    </row>
  </sheetData>
  <mergeCells count="16">
    <mergeCell ref="B1:B2"/>
    <mergeCell ref="C1:L1"/>
    <mergeCell ref="M1:M2"/>
    <mergeCell ref="A235:B236"/>
    <mergeCell ref="C235:C236"/>
    <mergeCell ref="D235:D236"/>
    <mergeCell ref="J235:J236"/>
    <mergeCell ref="K235:K236"/>
    <mergeCell ref="L235:L236"/>
    <mergeCell ref="M235:M236"/>
    <mergeCell ref="E235:E236"/>
    <mergeCell ref="F235:F236"/>
    <mergeCell ref="G235:G236"/>
    <mergeCell ref="H235:H236"/>
    <mergeCell ref="I235:I236"/>
    <mergeCell ref="A1:A2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5E0B3"/>
  </sheetPr>
  <dimension ref="A1:AH1000"/>
  <sheetViews>
    <sheetView workbookViewId="0">
      <selection sqref="A1:AG1"/>
    </sheetView>
  </sheetViews>
  <sheetFormatPr defaultColWidth="12.625" defaultRowHeight="15" customHeight="1" x14ac:dyDescent="0.2"/>
  <cols>
    <col min="1" max="1" width="8.375" customWidth="1"/>
    <col min="2" max="32" width="4.125" customWidth="1"/>
    <col min="33" max="33" width="8.125" bestFit="1" customWidth="1"/>
  </cols>
  <sheetData>
    <row r="1" spans="1:34" x14ac:dyDescent="0.2">
      <c r="A1" s="264" t="s">
        <v>321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</row>
    <row r="2" spans="1:34" x14ac:dyDescent="0.2">
      <c r="A2" s="265" t="s">
        <v>424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  <c r="AA2" s="265"/>
      <c r="AB2" s="265"/>
      <c r="AC2" s="265"/>
      <c r="AD2" s="265"/>
      <c r="AE2" s="265"/>
      <c r="AF2" s="265"/>
      <c r="AG2" s="265"/>
    </row>
    <row r="3" spans="1:34" x14ac:dyDescent="0.25">
      <c r="A3" s="86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4" x14ac:dyDescent="0.2">
      <c r="A4" s="87" t="s">
        <v>322</v>
      </c>
      <c r="B4" s="88">
        <v>1</v>
      </c>
      <c r="C4" s="88">
        <v>2</v>
      </c>
      <c r="D4" s="88">
        <v>3</v>
      </c>
      <c r="E4" s="88">
        <v>4</v>
      </c>
      <c r="F4" s="88">
        <v>5</v>
      </c>
      <c r="G4" s="88">
        <v>6</v>
      </c>
      <c r="H4" s="88">
        <v>7</v>
      </c>
      <c r="I4" s="88">
        <v>8</v>
      </c>
      <c r="J4" s="88">
        <v>9</v>
      </c>
      <c r="K4" s="88">
        <v>10</v>
      </c>
      <c r="L4" s="88">
        <v>11</v>
      </c>
      <c r="M4" s="88">
        <v>12</v>
      </c>
      <c r="N4" s="88">
        <v>13</v>
      </c>
      <c r="O4" s="88">
        <v>14</v>
      </c>
      <c r="P4" s="88">
        <v>15</v>
      </c>
      <c r="Q4" s="88">
        <v>16</v>
      </c>
      <c r="R4" s="88">
        <v>17</v>
      </c>
      <c r="S4" s="88">
        <v>18</v>
      </c>
      <c r="T4" s="88">
        <v>19</v>
      </c>
      <c r="U4" s="88">
        <v>20</v>
      </c>
      <c r="V4" s="88">
        <v>21</v>
      </c>
      <c r="W4" s="88">
        <v>22</v>
      </c>
      <c r="X4" s="88">
        <v>23</v>
      </c>
      <c r="Y4" s="88">
        <v>24</v>
      </c>
      <c r="Z4" s="88">
        <v>25</v>
      </c>
      <c r="AA4" s="88">
        <v>26</v>
      </c>
      <c r="AB4" s="88">
        <v>27</v>
      </c>
      <c r="AC4" s="88">
        <v>28</v>
      </c>
      <c r="AD4" s="88">
        <v>29</v>
      </c>
      <c r="AE4" s="88">
        <v>30</v>
      </c>
      <c r="AF4" s="88">
        <v>31</v>
      </c>
      <c r="AG4" s="29" t="s">
        <v>323</v>
      </c>
    </row>
    <row r="5" spans="1:34" x14ac:dyDescent="0.25">
      <c r="A5" s="89">
        <v>0</v>
      </c>
      <c r="B5" s="90">
        <v>22</v>
      </c>
      <c r="C5" s="90">
        <v>23</v>
      </c>
      <c r="D5" s="90">
        <v>43</v>
      </c>
      <c r="E5" s="90">
        <v>22</v>
      </c>
      <c r="F5" s="90">
        <v>21</v>
      </c>
      <c r="G5" s="90">
        <v>26</v>
      </c>
      <c r="H5" s="90">
        <v>22</v>
      </c>
      <c r="I5" s="90">
        <v>33</v>
      </c>
      <c r="J5" s="90">
        <v>24</v>
      </c>
      <c r="K5" s="90">
        <v>19</v>
      </c>
      <c r="L5" s="90">
        <v>26</v>
      </c>
      <c r="M5" s="90">
        <v>20</v>
      </c>
      <c r="N5" s="90">
        <v>33</v>
      </c>
      <c r="O5" s="90">
        <v>19</v>
      </c>
      <c r="P5" s="90">
        <v>53</v>
      </c>
      <c r="Q5" s="90">
        <v>27</v>
      </c>
      <c r="R5" s="90">
        <v>21</v>
      </c>
      <c r="S5" s="90">
        <v>35</v>
      </c>
      <c r="T5" s="90">
        <v>36</v>
      </c>
      <c r="U5" s="90">
        <v>29</v>
      </c>
      <c r="V5" s="90">
        <v>15</v>
      </c>
      <c r="W5" s="90">
        <v>10</v>
      </c>
      <c r="X5" s="90">
        <v>17</v>
      </c>
      <c r="Y5" s="90">
        <v>27</v>
      </c>
      <c r="Z5" s="90">
        <v>40</v>
      </c>
      <c r="AA5" s="90">
        <v>24</v>
      </c>
      <c r="AB5" s="90">
        <v>28</v>
      </c>
      <c r="AC5" s="90">
        <v>10</v>
      </c>
      <c r="AD5" s="90">
        <v>0</v>
      </c>
      <c r="AE5" s="90">
        <v>0</v>
      </c>
      <c r="AF5" s="90">
        <v>0</v>
      </c>
      <c r="AG5" s="91">
        <f>AVERAGE(B5:AF5)</f>
        <v>23.387096774193548</v>
      </c>
      <c r="AH5" s="176">
        <v>0</v>
      </c>
    </row>
    <row r="6" spans="1:34" x14ac:dyDescent="0.25">
      <c r="A6" s="89">
        <v>4.1666666666666664E-2</v>
      </c>
      <c r="B6" s="90">
        <v>12</v>
      </c>
      <c r="C6" s="90">
        <v>23</v>
      </c>
      <c r="D6" s="90">
        <v>11</v>
      </c>
      <c r="E6" s="90">
        <v>16</v>
      </c>
      <c r="F6" s="90">
        <v>18</v>
      </c>
      <c r="G6" s="90">
        <v>21</v>
      </c>
      <c r="H6" s="90">
        <v>7</v>
      </c>
      <c r="I6" s="90">
        <v>24</v>
      </c>
      <c r="J6" s="90">
        <v>9</v>
      </c>
      <c r="K6" s="90">
        <v>9</v>
      </c>
      <c r="L6" s="90">
        <v>16</v>
      </c>
      <c r="M6" s="90">
        <v>10</v>
      </c>
      <c r="N6" s="90">
        <v>15</v>
      </c>
      <c r="O6" s="90">
        <v>12</v>
      </c>
      <c r="P6" s="90">
        <v>21</v>
      </c>
      <c r="Q6" s="90">
        <v>16</v>
      </c>
      <c r="R6" s="90">
        <v>14</v>
      </c>
      <c r="S6" s="90">
        <v>11</v>
      </c>
      <c r="T6" s="90">
        <v>15</v>
      </c>
      <c r="U6" s="90">
        <v>8</v>
      </c>
      <c r="V6" s="90">
        <v>11</v>
      </c>
      <c r="W6" s="90">
        <v>9</v>
      </c>
      <c r="X6" s="90">
        <v>11</v>
      </c>
      <c r="Y6" s="90">
        <v>11</v>
      </c>
      <c r="Z6" s="90">
        <v>18</v>
      </c>
      <c r="AA6" s="90">
        <v>19</v>
      </c>
      <c r="AB6" s="90">
        <v>17</v>
      </c>
      <c r="AC6" s="90">
        <v>7</v>
      </c>
      <c r="AD6" s="90">
        <v>0</v>
      </c>
      <c r="AE6" s="90">
        <v>0</v>
      </c>
      <c r="AF6" s="90">
        <v>0</v>
      </c>
      <c r="AG6" s="91">
        <f t="shared" ref="AG6:AG28" si="0">AVERAGE(B6:AF6)</f>
        <v>12.612903225806452</v>
      </c>
      <c r="AH6" s="176">
        <v>1</v>
      </c>
    </row>
    <row r="7" spans="1:34" x14ac:dyDescent="0.25">
      <c r="A7" s="89">
        <v>8.3333333333333329E-2</v>
      </c>
      <c r="B7" s="90">
        <v>12</v>
      </c>
      <c r="C7" s="90">
        <v>12</v>
      </c>
      <c r="D7" s="90">
        <v>13</v>
      </c>
      <c r="E7" s="90">
        <v>12</v>
      </c>
      <c r="F7" s="90">
        <v>6</v>
      </c>
      <c r="G7" s="90">
        <v>15</v>
      </c>
      <c r="H7" s="90">
        <v>7</v>
      </c>
      <c r="I7" s="90">
        <v>5</v>
      </c>
      <c r="J7" s="90">
        <v>8</v>
      </c>
      <c r="K7" s="90">
        <v>7</v>
      </c>
      <c r="L7" s="90">
        <v>17</v>
      </c>
      <c r="M7" s="90">
        <v>14</v>
      </c>
      <c r="N7" s="90">
        <v>11</v>
      </c>
      <c r="O7" s="90">
        <v>4</v>
      </c>
      <c r="P7" s="90">
        <v>4</v>
      </c>
      <c r="Q7" s="90">
        <v>11</v>
      </c>
      <c r="R7" s="90">
        <v>9</v>
      </c>
      <c r="S7" s="90">
        <v>9</v>
      </c>
      <c r="T7" s="90">
        <v>12</v>
      </c>
      <c r="U7" s="90">
        <v>20</v>
      </c>
      <c r="V7" s="90">
        <v>12</v>
      </c>
      <c r="W7" s="90">
        <v>7</v>
      </c>
      <c r="X7" s="90">
        <v>14</v>
      </c>
      <c r="Y7" s="90">
        <v>8</v>
      </c>
      <c r="Z7" s="90">
        <v>8</v>
      </c>
      <c r="AA7" s="90">
        <v>10</v>
      </c>
      <c r="AB7" s="90">
        <v>12</v>
      </c>
      <c r="AC7" s="90">
        <v>4</v>
      </c>
      <c r="AD7" s="90">
        <v>0</v>
      </c>
      <c r="AE7" s="90">
        <v>0</v>
      </c>
      <c r="AF7" s="90">
        <v>0</v>
      </c>
      <c r="AG7" s="91">
        <f t="shared" si="0"/>
        <v>9.129032258064516</v>
      </c>
      <c r="AH7" s="176">
        <v>2</v>
      </c>
    </row>
    <row r="8" spans="1:34" x14ac:dyDescent="0.25">
      <c r="A8" s="89">
        <v>0.125</v>
      </c>
      <c r="B8" s="90">
        <v>16</v>
      </c>
      <c r="C8" s="90">
        <v>13</v>
      </c>
      <c r="D8" s="90">
        <v>17</v>
      </c>
      <c r="E8" s="90">
        <v>8</v>
      </c>
      <c r="F8" s="90">
        <v>5</v>
      </c>
      <c r="G8" s="90">
        <v>14</v>
      </c>
      <c r="H8" s="90">
        <v>6</v>
      </c>
      <c r="I8" s="90">
        <v>6</v>
      </c>
      <c r="J8" s="90">
        <v>7</v>
      </c>
      <c r="K8" s="90">
        <v>14</v>
      </c>
      <c r="L8" s="90">
        <v>15</v>
      </c>
      <c r="M8" s="90">
        <v>8</v>
      </c>
      <c r="N8" s="90">
        <v>8</v>
      </c>
      <c r="O8" s="90">
        <v>8</v>
      </c>
      <c r="P8" s="90">
        <v>9</v>
      </c>
      <c r="Q8" s="90">
        <v>10</v>
      </c>
      <c r="R8" s="90">
        <v>8</v>
      </c>
      <c r="S8" s="90">
        <v>9</v>
      </c>
      <c r="T8" s="90">
        <v>7</v>
      </c>
      <c r="U8" s="90">
        <v>9</v>
      </c>
      <c r="V8" s="90">
        <v>13</v>
      </c>
      <c r="W8" s="90">
        <v>11</v>
      </c>
      <c r="X8" s="90">
        <v>11</v>
      </c>
      <c r="Y8" s="90">
        <v>15</v>
      </c>
      <c r="Z8" s="90">
        <v>10</v>
      </c>
      <c r="AA8" s="90">
        <v>8</v>
      </c>
      <c r="AB8" s="90">
        <v>0</v>
      </c>
      <c r="AC8" s="90">
        <v>1</v>
      </c>
      <c r="AD8" s="90">
        <v>0</v>
      </c>
      <c r="AE8" s="90">
        <v>0</v>
      </c>
      <c r="AF8" s="90">
        <v>0</v>
      </c>
      <c r="AG8" s="91">
        <f t="shared" si="0"/>
        <v>8.5806451612903221</v>
      </c>
      <c r="AH8" s="176">
        <v>3</v>
      </c>
    </row>
    <row r="9" spans="1:34" x14ac:dyDescent="0.25">
      <c r="A9" s="89">
        <v>0.16666666666666666</v>
      </c>
      <c r="B9" s="90">
        <v>14</v>
      </c>
      <c r="C9" s="90">
        <v>9</v>
      </c>
      <c r="D9" s="90">
        <v>13</v>
      </c>
      <c r="E9" s="90">
        <v>12</v>
      </c>
      <c r="F9" s="90">
        <v>10</v>
      </c>
      <c r="G9" s="90">
        <v>9</v>
      </c>
      <c r="H9" s="90">
        <v>6</v>
      </c>
      <c r="I9" s="90">
        <v>6</v>
      </c>
      <c r="J9" s="90">
        <v>12</v>
      </c>
      <c r="K9" s="90">
        <v>20</v>
      </c>
      <c r="L9" s="90">
        <v>14</v>
      </c>
      <c r="M9" s="90">
        <v>10</v>
      </c>
      <c r="N9" s="90">
        <v>5</v>
      </c>
      <c r="O9" s="90">
        <v>5</v>
      </c>
      <c r="P9" s="90">
        <v>14</v>
      </c>
      <c r="Q9" s="90">
        <v>10</v>
      </c>
      <c r="R9" s="90">
        <v>10</v>
      </c>
      <c r="S9" s="90">
        <v>16</v>
      </c>
      <c r="T9" s="90">
        <v>10</v>
      </c>
      <c r="U9" s="90">
        <v>15</v>
      </c>
      <c r="V9" s="90">
        <v>4</v>
      </c>
      <c r="W9" s="90">
        <v>5</v>
      </c>
      <c r="X9" s="90">
        <v>12</v>
      </c>
      <c r="Y9" s="90">
        <v>16</v>
      </c>
      <c r="Z9" s="90">
        <v>11</v>
      </c>
      <c r="AA9" s="90">
        <v>4</v>
      </c>
      <c r="AB9" s="90">
        <v>12</v>
      </c>
      <c r="AC9" s="90">
        <v>3</v>
      </c>
      <c r="AD9" s="90">
        <v>0</v>
      </c>
      <c r="AE9" s="90">
        <v>0</v>
      </c>
      <c r="AF9" s="90">
        <v>0</v>
      </c>
      <c r="AG9" s="91">
        <f t="shared" si="0"/>
        <v>9.258064516129032</v>
      </c>
      <c r="AH9" s="176">
        <v>4</v>
      </c>
    </row>
    <row r="10" spans="1:34" x14ac:dyDescent="0.25">
      <c r="A10" s="89">
        <v>0.20833333333333334</v>
      </c>
      <c r="B10" s="90">
        <v>21</v>
      </c>
      <c r="C10" s="90">
        <v>24</v>
      </c>
      <c r="D10" s="90">
        <v>19</v>
      </c>
      <c r="E10" s="90">
        <v>42</v>
      </c>
      <c r="F10" s="90">
        <v>28</v>
      </c>
      <c r="G10" s="90">
        <v>33</v>
      </c>
      <c r="H10" s="90">
        <v>20</v>
      </c>
      <c r="I10" s="90">
        <v>21</v>
      </c>
      <c r="J10" s="90">
        <v>21</v>
      </c>
      <c r="K10" s="90">
        <v>24</v>
      </c>
      <c r="L10" s="90">
        <v>20</v>
      </c>
      <c r="M10" s="90">
        <v>37</v>
      </c>
      <c r="N10" s="90">
        <v>34</v>
      </c>
      <c r="O10" s="90">
        <v>30</v>
      </c>
      <c r="P10" s="90">
        <v>25</v>
      </c>
      <c r="Q10" s="90">
        <v>17</v>
      </c>
      <c r="R10" s="90">
        <v>26</v>
      </c>
      <c r="S10" s="90">
        <v>32</v>
      </c>
      <c r="T10" s="90">
        <v>28</v>
      </c>
      <c r="U10" s="90">
        <v>41</v>
      </c>
      <c r="V10" s="90">
        <v>11</v>
      </c>
      <c r="W10" s="90">
        <v>27</v>
      </c>
      <c r="X10" s="90">
        <v>30</v>
      </c>
      <c r="Y10" s="90">
        <v>22</v>
      </c>
      <c r="Z10" s="90">
        <v>37</v>
      </c>
      <c r="AA10" s="90">
        <v>40</v>
      </c>
      <c r="AB10" s="90">
        <v>21</v>
      </c>
      <c r="AC10" s="90">
        <v>15</v>
      </c>
      <c r="AD10" s="90">
        <v>0</v>
      </c>
      <c r="AE10" s="90">
        <v>0</v>
      </c>
      <c r="AF10" s="90">
        <v>0</v>
      </c>
      <c r="AG10" s="91">
        <f t="shared" si="0"/>
        <v>24.06451612903226</v>
      </c>
      <c r="AH10" s="176">
        <v>5</v>
      </c>
    </row>
    <row r="11" spans="1:34" x14ac:dyDescent="0.25">
      <c r="A11" s="89">
        <v>0.25</v>
      </c>
      <c r="B11" s="90">
        <v>62</v>
      </c>
      <c r="C11" s="90">
        <v>50</v>
      </c>
      <c r="D11" s="90">
        <v>33</v>
      </c>
      <c r="E11" s="90">
        <v>45</v>
      </c>
      <c r="F11" s="90">
        <v>45</v>
      </c>
      <c r="G11" s="90">
        <v>52</v>
      </c>
      <c r="H11" s="90">
        <v>37</v>
      </c>
      <c r="I11" s="90">
        <v>36</v>
      </c>
      <c r="J11" s="90">
        <v>54</v>
      </c>
      <c r="K11" s="90">
        <v>64</v>
      </c>
      <c r="L11" s="90">
        <v>63</v>
      </c>
      <c r="M11" s="90">
        <v>64</v>
      </c>
      <c r="N11" s="90">
        <v>54</v>
      </c>
      <c r="O11" s="90">
        <v>32</v>
      </c>
      <c r="P11" s="90">
        <v>37</v>
      </c>
      <c r="Q11" s="90">
        <v>60</v>
      </c>
      <c r="R11" s="90">
        <v>79</v>
      </c>
      <c r="S11" s="90">
        <v>46</v>
      </c>
      <c r="T11" s="90">
        <v>52</v>
      </c>
      <c r="U11" s="90">
        <v>73</v>
      </c>
      <c r="V11" s="90">
        <v>27</v>
      </c>
      <c r="W11" s="90">
        <v>35</v>
      </c>
      <c r="X11" s="90">
        <v>55</v>
      </c>
      <c r="Y11" s="90">
        <v>33</v>
      </c>
      <c r="Z11" s="90">
        <v>42</v>
      </c>
      <c r="AA11" s="90">
        <v>41</v>
      </c>
      <c r="AB11" s="90">
        <v>47</v>
      </c>
      <c r="AC11" s="90">
        <v>21</v>
      </c>
      <c r="AD11" s="90">
        <v>0</v>
      </c>
      <c r="AE11" s="90">
        <v>0</v>
      </c>
      <c r="AF11" s="90">
        <v>0</v>
      </c>
      <c r="AG11" s="91">
        <f t="shared" si="0"/>
        <v>43.193548387096776</v>
      </c>
      <c r="AH11" s="176">
        <v>6</v>
      </c>
    </row>
    <row r="12" spans="1:34" x14ac:dyDescent="0.25">
      <c r="A12" s="89">
        <v>0.29166666666666669</v>
      </c>
      <c r="B12" s="90">
        <v>83</v>
      </c>
      <c r="C12" s="90">
        <v>93</v>
      </c>
      <c r="D12" s="90">
        <v>63</v>
      </c>
      <c r="E12" s="90">
        <v>75</v>
      </c>
      <c r="F12" s="90">
        <v>54</v>
      </c>
      <c r="G12" s="90">
        <v>78</v>
      </c>
      <c r="H12" s="90">
        <v>48</v>
      </c>
      <c r="I12" s="90">
        <v>63</v>
      </c>
      <c r="J12" s="90">
        <v>119</v>
      </c>
      <c r="K12" s="90">
        <v>79</v>
      </c>
      <c r="L12" s="90">
        <v>97</v>
      </c>
      <c r="M12" s="90">
        <v>65</v>
      </c>
      <c r="N12" s="90">
        <v>89</v>
      </c>
      <c r="O12" s="90">
        <v>49</v>
      </c>
      <c r="P12" s="90">
        <v>87</v>
      </c>
      <c r="Q12" s="90">
        <v>101</v>
      </c>
      <c r="R12" s="90">
        <v>80</v>
      </c>
      <c r="S12" s="90">
        <v>106</v>
      </c>
      <c r="T12" s="90">
        <v>68</v>
      </c>
      <c r="U12" s="90">
        <v>56</v>
      </c>
      <c r="V12" s="90">
        <v>39</v>
      </c>
      <c r="W12" s="90">
        <v>63</v>
      </c>
      <c r="X12" s="90">
        <v>95</v>
      </c>
      <c r="Y12" s="90">
        <v>82</v>
      </c>
      <c r="Z12" s="90">
        <v>112</v>
      </c>
      <c r="AA12" s="90">
        <v>81</v>
      </c>
      <c r="AB12" s="90">
        <v>43</v>
      </c>
      <c r="AC12" s="90">
        <v>56</v>
      </c>
      <c r="AD12" s="90">
        <v>0</v>
      </c>
      <c r="AE12" s="90">
        <v>0</v>
      </c>
      <c r="AF12" s="90">
        <v>0</v>
      </c>
      <c r="AG12" s="91">
        <f t="shared" si="0"/>
        <v>68.516129032258064</v>
      </c>
      <c r="AH12" s="176">
        <v>7</v>
      </c>
    </row>
    <row r="13" spans="1:34" x14ac:dyDescent="0.25">
      <c r="A13" s="89">
        <v>0.33333333333333331</v>
      </c>
      <c r="B13" s="90">
        <v>180</v>
      </c>
      <c r="C13" s="90">
        <v>160</v>
      </c>
      <c r="D13" s="90">
        <v>134</v>
      </c>
      <c r="E13" s="90">
        <v>141</v>
      </c>
      <c r="F13" s="90">
        <v>147</v>
      </c>
      <c r="G13" s="90">
        <v>126</v>
      </c>
      <c r="H13" s="90">
        <v>72</v>
      </c>
      <c r="I13" s="90">
        <v>156</v>
      </c>
      <c r="J13" s="90">
        <v>151</v>
      </c>
      <c r="K13" s="90">
        <v>172</v>
      </c>
      <c r="L13" s="90">
        <v>138</v>
      </c>
      <c r="M13" s="90">
        <v>100</v>
      </c>
      <c r="N13" s="90">
        <v>118</v>
      </c>
      <c r="O13" s="90">
        <v>89</v>
      </c>
      <c r="P13" s="90">
        <v>198</v>
      </c>
      <c r="Q13" s="90">
        <v>153</v>
      </c>
      <c r="R13" s="90">
        <v>131</v>
      </c>
      <c r="S13" s="90">
        <v>150</v>
      </c>
      <c r="T13" s="90">
        <v>124</v>
      </c>
      <c r="U13" s="90">
        <v>82</v>
      </c>
      <c r="V13" s="90">
        <v>49</v>
      </c>
      <c r="W13" s="90">
        <v>135</v>
      </c>
      <c r="X13" s="90">
        <v>157</v>
      </c>
      <c r="Y13" s="90">
        <v>126</v>
      </c>
      <c r="Z13" s="90">
        <v>148</v>
      </c>
      <c r="AA13" s="90">
        <v>160</v>
      </c>
      <c r="AB13" s="90">
        <v>94</v>
      </c>
      <c r="AC13" s="90">
        <v>45</v>
      </c>
      <c r="AD13" s="90">
        <v>0</v>
      </c>
      <c r="AE13" s="90">
        <v>0</v>
      </c>
      <c r="AF13" s="90">
        <v>0</v>
      </c>
      <c r="AG13" s="91">
        <f t="shared" si="0"/>
        <v>117.29032258064517</v>
      </c>
      <c r="AH13" s="176">
        <v>8</v>
      </c>
    </row>
    <row r="14" spans="1:34" x14ac:dyDescent="0.25">
      <c r="A14" s="89">
        <v>0.375</v>
      </c>
      <c r="B14" s="90">
        <v>212</v>
      </c>
      <c r="C14" s="90">
        <v>154</v>
      </c>
      <c r="D14" s="90">
        <v>186</v>
      </c>
      <c r="E14" s="90">
        <v>171</v>
      </c>
      <c r="F14" s="90">
        <v>149</v>
      </c>
      <c r="G14" s="90">
        <v>159</v>
      </c>
      <c r="H14" s="90">
        <v>51</v>
      </c>
      <c r="I14" s="90">
        <v>214</v>
      </c>
      <c r="J14" s="90">
        <v>177</v>
      </c>
      <c r="K14" s="90">
        <v>191</v>
      </c>
      <c r="L14" s="90">
        <v>211</v>
      </c>
      <c r="M14" s="90">
        <v>119</v>
      </c>
      <c r="N14" s="90">
        <v>152</v>
      </c>
      <c r="O14" s="90">
        <v>84</v>
      </c>
      <c r="P14" s="90">
        <v>192</v>
      </c>
      <c r="Q14" s="90">
        <v>209</v>
      </c>
      <c r="R14" s="90">
        <v>211</v>
      </c>
      <c r="S14" s="90">
        <v>176</v>
      </c>
      <c r="T14" s="90">
        <v>168</v>
      </c>
      <c r="U14" s="90">
        <v>123</v>
      </c>
      <c r="V14" s="90">
        <v>52</v>
      </c>
      <c r="W14" s="90">
        <v>149</v>
      </c>
      <c r="X14" s="90">
        <v>209</v>
      </c>
      <c r="Y14" s="90">
        <v>162</v>
      </c>
      <c r="Z14" s="90">
        <v>172</v>
      </c>
      <c r="AA14" s="90">
        <v>188</v>
      </c>
      <c r="AB14" s="90">
        <v>113</v>
      </c>
      <c r="AC14" s="90">
        <v>74</v>
      </c>
      <c r="AD14" s="90">
        <v>0</v>
      </c>
      <c r="AE14" s="90">
        <v>0</v>
      </c>
      <c r="AF14" s="90">
        <v>0</v>
      </c>
      <c r="AG14" s="91">
        <f t="shared" si="0"/>
        <v>142.83870967741936</v>
      </c>
      <c r="AH14" s="176">
        <v>9</v>
      </c>
    </row>
    <row r="15" spans="1:34" x14ac:dyDescent="0.25">
      <c r="A15" s="89">
        <v>0.41666666666666669</v>
      </c>
      <c r="B15" s="90">
        <v>241</v>
      </c>
      <c r="C15" s="90">
        <v>197</v>
      </c>
      <c r="D15" s="90">
        <v>183</v>
      </c>
      <c r="E15" s="90">
        <v>160</v>
      </c>
      <c r="F15" s="90">
        <v>182</v>
      </c>
      <c r="G15" s="90">
        <v>192</v>
      </c>
      <c r="H15" s="90">
        <v>72</v>
      </c>
      <c r="I15" s="90">
        <v>244</v>
      </c>
      <c r="J15" s="90">
        <v>213</v>
      </c>
      <c r="K15" s="90">
        <v>212</v>
      </c>
      <c r="L15" s="90">
        <v>162</v>
      </c>
      <c r="M15" s="90">
        <v>114</v>
      </c>
      <c r="N15" s="90">
        <v>169</v>
      </c>
      <c r="O15" s="90">
        <v>57</v>
      </c>
      <c r="P15" s="90">
        <v>232</v>
      </c>
      <c r="Q15" s="90">
        <v>181</v>
      </c>
      <c r="R15" s="90">
        <v>201</v>
      </c>
      <c r="S15" s="90">
        <v>167</v>
      </c>
      <c r="T15" s="90">
        <v>185</v>
      </c>
      <c r="U15" s="90">
        <v>112</v>
      </c>
      <c r="V15" s="90">
        <v>48</v>
      </c>
      <c r="W15" s="90">
        <v>133</v>
      </c>
      <c r="X15" s="90">
        <v>204</v>
      </c>
      <c r="Y15" s="90">
        <v>174</v>
      </c>
      <c r="Z15" s="90">
        <v>195</v>
      </c>
      <c r="AA15" s="90">
        <v>164</v>
      </c>
      <c r="AB15" s="90">
        <v>100</v>
      </c>
      <c r="AC15" s="90">
        <v>55</v>
      </c>
      <c r="AD15" s="90">
        <v>0</v>
      </c>
      <c r="AE15" s="90">
        <v>0</v>
      </c>
      <c r="AF15" s="90">
        <v>0</v>
      </c>
      <c r="AG15" s="91">
        <f t="shared" si="0"/>
        <v>146.74193548387098</v>
      </c>
      <c r="AH15" s="176">
        <v>10</v>
      </c>
    </row>
    <row r="16" spans="1:34" x14ac:dyDescent="0.25">
      <c r="A16" s="89">
        <v>0.45833333333333331</v>
      </c>
      <c r="B16" s="90">
        <v>197</v>
      </c>
      <c r="C16" s="90">
        <v>174</v>
      </c>
      <c r="D16" s="90">
        <v>195</v>
      </c>
      <c r="E16" s="90">
        <v>162</v>
      </c>
      <c r="F16" s="90">
        <v>165</v>
      </c>
      <c r="G16" s="90">
        <v>141</v>
      </c>
      <c r="H16" s="90">
        <v>66</v>
      </c>
      <c r="I16" s="90">
        <v>264</v>
      </c>
      <c r="J16" s="90">
        <v>225</v>
      </c>
      <c r="K16" s="90">
        <v>198</v>
      </c>
      <c r="L16" s="90">
        <v>199</v>
      </c>
      <c r="M16" s="90">
        <v>133</v>
      </c>
      <c r="N16" s="90">
        <v>181</v>
      </c>
      <c r="O16" s="90">
        <v>72</v>
      </c>
      <c r="P16" s="90">
        <v>266</v>
      </c>
      <c r="Q16" s="90">
        <v>220</v>
      </c>
      <c r="R16" s="90">
        <v>211</v>
      </c>
      <c r="S16" s="90">
        <v>190</v>
      </c>
      <c r="T16" s="90">
        <v>191</v>
      </c>
      <c r="U16" s="90">
        <v>106</v>
      </c>
      <c r="V16" s="90">
        <v>64</v>
      </c>
      <c r="W16" s="90">
        <v>205</v>
      </c>
      <c r="X16" s="90">
        <v>193</v>
      </c>
      <c r="Y16" s="90">
        <v>200</v>
      </c>
      <c r="Z16" s="90">
        <v>186</v>
      </c>
      <c r="AA16" s="90">
        <v>148</v>
      </c>
      <c r="AB16" s="90">
        <v>89</v>
      </c>
      <c r="AC16" s="90">
        <v>69</v>
      </c>
      <c r="AD16" s="90">
        <v>0</v>
      </c>
      <c r="AE16" s="90">
        <v>0</v>
      </c>
      <c r="AF16" s="90">
        <v>0</v>
      </c>
      <c r="AG16" s="91">
        <f t="shared" si="0"/>
        <v>151.93548387096774</v>
      </c>
      <c r="AH16" s="176">
        <v>11</v>
      </c>
    </row>
    <row r="17" spans="1:34" x14ac:dyDescent="0.25">
      <c r="A17" s="89">
        <v>0.5</v>
      </c>
      <c r="B17" s="90">
        <v>212</v>
      </c>
      <c r="C17" s="90">
        <v>202</v>
      </c>
      <c r="D17" s="90">
        <v>134</v>
      </c>
      <c r="E17" s="90">
        <v>166</v>
      </c>
      <c r="F17" s="90">
        <v>175</v>
      </c>
      <c r="G17" s="90">
        <v>155</v>
      </c>
      <c r="H17" s="90">
        <v>58</v>
      </c>
      <c r="I17" s="90">
        <v>214</v>
      </c>
      <c r="J17" s="90">
        <v>184</v>
      </c>
      <c r="K17" s="90">
        <v>185</v>
      </c>
      <c r="L17" s="90">
        <v>155</v>
      </c>
      <c r="M17" s="90">
        <v>92</v>
      </c>
      <c r="N17" s="90">
        <v>141</v>
      </c>
      <c r="O17" s="90">
        <v>91</v>
      </c>
      <c r="P17" s="90">
        <v>242</v>
      </c>
      <c r="Q17" s="90">
        <v>180</v>
      </c>
      <c r="R17" s="90">
        <v>205</v>
      </c>
      <c r="S17" s="90">
        <v>122</v>
      </c>
      <c r="T17" s="90">
        <v>152</v>
      </c>
      <c r="U17" s="90">
        <v>123</v>
      </c>
      <c r="V17" s="90">
        <v>57</v>
      </c>
      <c r="W17" s="90">
        <v>226</v>
      </c>
      <c r="X17" s="90">
        <v>157</v>
      </c>
      <c r="Y17" s="90">
        <v>171</v>
      </c>
      <c r="Z17" s="90">
        <v>220</v>
      </c>
      <c r="AA17" s="90">
        <v>155</v>
      </c>
      <c r="AB17" s="90">
        <v>115</v>
      </c>
      <c r="AC17" s="90">
        <v>81</v>
      </c>
      <c r="AD17" s="90">
        <v>0</v>
      </c>
      <c r="AE17" s="90">
        <v>0</v>
      </c>
      <c r="AF17" s="90">
        <v>0</v>
      </c>
      <c r="AG17" s="91">
        <f t="shared" si="0"/>
        <v>140.96774193548387</v>
      </c>
      <c r="AH17" s="176">
        <v>12</v>
      </c>
    </row>
    <row r="18" spans="1:34" x14ac:dyDescent="0.25">
      <c r="A18" s="89">
        <v>0.54166666666666663</v>
      </c>
      <c r="B18" s="90">
        <v>235</v>
      </c>
      <c r="C18" s="90">
        <v>198</v>
      </c>
      <c r="D18" s="90">
        <v>160</v>
      </c>
      <c r="E18" s="90">
        <v>166</v>
      </c>
      <c r="F18" s="90">
        <v>177</v>
      </c>
      <c r="G18" s="90">
        <v>131</v>
      </c>
      <c r="H18" s="90">
        <v>68</v>
      </c>
      <c r="I18" s="90">
        <v>223</v>
      </c>
      <c r="J18" s="90">
        <v>170</v>
      </c>
      <c r="K18" s="90">
        <v>245</v>
      </c>
      <c r="L18" s="90">
        <v>193</v>
      </c>
      <c r="M18" s="90">
        <v>111</v>
      </c>
      <c r="N18" s="90">
        <v>116</v>
      </c>
      <c r="O18" s="90">
        <v>72</v>
      </c>
      <c r="P18" s="90">
        <v>247</v>
      </c>
      <c r="Q18" s="90">
        <v>201</v>
      </c>
      <c r="R18" s="90">
        <v>173</v>
      </c>
      <c r="S18" s="90">
        <v>200</v>
      </c>
      <c r="T18" s="90">
        <v>165</v>
      </c>
      <c r="U18" s="90">
        <v>98</v>
      </c>
      <c r="V18" s="90">
        <v>47</v>
      </c>
      <c r="W18" s="90">
        <v>244</v>
      </c>
      <c r="X18" s="90">
        <v>150</v>
      </c>
      <c r="Y18" s="90">
        <v>126</v>
      </c>
      <c r="Z18" s="90">
        <v>162</v>
      </c>
      <c r="AA18" s="90">
        <v>170</v>
      </c>
      <c r="AB18" s="90">
        <v>107</v>
      </c>
      <c r="AC18" s="90">
        <v>73</v>
      </c>
      <c r="AD18" s="90">
        <v>0</v>
      </c>
      <c r="AE18" s="90">
        <v>0</v>
      </c>
      <c r="AF18" s="90">
        <v>0</v>
      </c>
      <c r="AG18" s="91">
        <f t="shared" si="0"/>
        <v>142.83870967741936</v>
      </c>
      <c r="AH18" s="176">
        <v>13</v>
      </c>
    </row>
    <row r="19" spans="1:34" x14ac:dyDescent="0.25">
      <c r="A19" s="89">
        <v>0.58333333333333337</v>
      </c>
      <c r="B19" s="90">
        <v>221</v>
      </c>
      <c r="C19" s="90">
        <v>170</v>
      </c>
      <c r="D19" s="90">
        <v>169</v>
      </c>
      <c r="E19" s="90">
        <v>155</v>
      </c>
      <c r="F19" s="90">
        <v>177</v>
      </c>
      <c r="G19" s="90">
        <v>126</v>
      </c>
      <c r="H19" s="90">
        <v>102</v>
      </c>
      <c r="I19" s="90">
        <v>222</v>
      </c>
      <c r="J19" s="90">
        <v>179</v>
      </c>
      <c r="K19" s="90">
        <v>201</v>
      </c>
      <c r="L19" s="90">
        <v>186</v>
      </c>
      <c r="M19" s="90">
        <v>118</v>
      </c>
      <c r="N19" s="90">
        <v>128</v>
      </c>
      <c r="O19" s="90">
        <v>61</v>
      </c>
      <c r="P19" s="90">
        <v>230</v>
      </c>
      <c r="Q19" s="90">
        <v>183</v>
      </c>
      <c r="R19" s="90">
        <v>183</v>
      </c>
      <c r="S19" s="90">
        <v>192</v>
      </c>
      <c r="T19" s="90">
        <v>186</v>
      </c>
      <c r="U19" s="90">
        <v>84</v>
      </c>
      <c r="V19" s="90">
        <v>38</v>
      </c>
      <c r="W19" s="90">
        <v>235</v>
      </c>
      <c r="X19" s="90">
        <v>171</v>
      </c>
      <c r="Y19" s="90">
        <v>162</v>
      </c>
      <c r="Z19" s="90">
        <v>123</v>
      </c>
      <c r="AA19" s="90">
        <v>153</v>
      </c>
      <c r="AB19" s="90">
        <v>125</v>
      </c>
      <c r="AC19" s="90">
        <v>59</v>
      </c>
      <c r="AD19" s="90">
        <v>0</v>
      </c>
      <c r="AE19" s="90">
        <v>0</v>
      </c>
      <c r="AF19" s="90">
        <v>0</v>
      </c>
      <c r="AG19" s="91">
        <f t="shared" si="0"/>
        <v>139.96774193548387</v>
      </c>
      <c r="AH19" s="176">
        <v>14</v>
      </c>
    </row>
    <row r="20" spans="1:34" x14ac:dyDescent="0.25">
      <c r="A20" s="89">
        <v>0.625</v>
      </c>
      <c r="B20" s="90">
        <v>182</v>
      </c>
      <c r="C20" s="90">
        <v>176</v>
      </c>
      <c r="D20" s="90">
        <v>157</v>
      </c>
      <c r="E20" s="90">
        <v>146</v>
      </c>
      <c r="F20" s="90">
        <v>156</v>
      </c>
      <c r="G20" s="90">
        <v>164</v>
      </c>
      <c r="H20" s="90">
        <v>40</v>
      </c>
      <c r="I20" s="90">
        <v>208</v>
      </c>
      <c r="J20" s="90">
        <v>138</v>
      </c>
      <c r="K20" s="90">
        <v>175</v>
      </c>
      <c r="L20" s="90">
        <v>147</v>
      </c>
      <c r="M20" s="90">
        <v>112</v>
      </c>
      <c r="N20" s="90">
        <v>110</v>
      </c>
      <c r="O20" s="90">
        <v>58</v>
      </c>
      <c r="P20" s="90">
        <v>208</v>
      </c>
      <c r="Q20" s="90">
        <v>190</v>
      </c>
      <c r="R20" s="90">
        <v>154</v>
      </c>
      <c r="S20" s="90">
        <v>187</v>
      </c>
      <c r="T20" s="90">
        <v>168</v>
      </c>
      <c r="U20" s="90">
        <v>85</v>
      </c>
      <c r="V20" s="90">
        <v>54</v>
      </c>
      <c r="W20" s="90">
        <v>211</v>
      </c>
      <c r="X20" s="90">
        <v>153</v>
      </c>
      <c r="Y20" s="90">
        <v>140</v>
      </c>
      <c r="Z20" s="90">
        <v>105</v>
      </c>
      <c r="AA20" s="90">
        <v>130</v>
      </c>
      <c r="AB20" s="90">
        <v>78</v>
      </c>
      <c r="AC20" s="90">
        <v>43</v>
      </c>
      <c r="AD20" s="90">
        <v>0</v>
      </c>
      <c r="AE20" s="90">
        <v>0</v>
      </c>
      <c r="AF20" s="90">
        <v>0</v>
      </c>
      <c r="AG20" s="91">
        <f t="shared" si="0"/>
        <v>125</v>
      </c>
      <c r="AH20" s="176">
        <v>15</v>
      </c>
    </row>
    <row r="21" spans="1:34" ht="15.75" customHeight="1" x14ac:dyDescent="0.25">
      <c r="A21" s="89">
        <v>0.66666666666666663</v>
      </c>
      <c r="B21" s="90">
        <v>160</v>
      </c>
      <c r="C21" s="90">
        <v>154</v>
      </c>
      <c r="D21" s="90">
        <v>141</v>
      </c>
      <c r="E21" s="90">
        <v>95</v>
      </c>
      <c r="F21" s="90">
        <v>138</v>
      </c>
      <c r="G21" s="90">
        <v>102</v>
      </c>
      <c r="H21" s="90">
        <v>58</v>
      </c>
      <c r="I21" s="90">
        <v>127</v>
      </c>
      <c r="J21" s="90">
        <v>153</v>
      </c>
      <c r="K21" s="90">
        <v>161</v>
      </c>
      <c r="L21" s="90">
        <v>130</v>
      </c>
      <c r="M21" s="90">
        <v>79</v>
      </c>
      <c r="N21" s="90">
        <v>106</v>
      </c>
      <c r="O21" s="90">
        <v>73</v>
      </c>
      <c r="P21" s="90">
        <v>151</v>
      </c>
      <c r="Q21" s="90">
        <v>148</v>
      </c>
      <c r="R21" s="90">
        <v>137</v>
      </c>
      <c r="S21" s="90">
        <v>163</v>
      </c>
      <c r="T21" s="90">
        <v>155</v>
      </c>
      <c r="U21" s="90">
        <v>73</v>
      </c>
      <c r="V21" s="90">
        <v>71</v>
      </c>
      <c r="W21" s="90">
        <v>167</v>
      </c>
      <c r="X21" s="90">
        <v>148</v>
      </c>
      <c r="Y21" s="90">
        <v>130</v>
      </c>
      <c r="Z21" s="90">
        <v>137</v>
      </c>
      <c r="AA21" s="90">
        <v>75</v>
      </c>
      <c r="AB21" s="90">
        <v>82</v>
      </c>
      <c r="AC21" s="90">
        <v>50</v>
      </c>
      <c r="AD21" s="90">
        <v>0</v>
      </c>
      <c r="AE21" s="90">
        <v>0</v>
      </c>
      <c r="AF21" s="90">
        <v>0</v>
      </c>
      <c r="AG21" s="91">
        <f t="shared" si="0"/>
        <v>108.51612903225806</v>
      </c>
      <c r="AH21" s="176">
        <v>16</v>
      </c>
    </row>
    <row r="22" spans="1:34" ht="15.75" customHeight="1" x14ac:dyDescent="0.25">
      <c r="A22" s="89">
        <v>0.70833333333333337</v>
      </c>
      <c r="B22" s="90">
        <v>160</v>
      </c>
      <c r="C22" s="90">
        <v>133</v>
      </c>
      <c r="D22" s="90">
        <v>120</v>
      </c>
      <c r="E22" s="90">
        <v>123</v>
      </c>
      <c r="F22" s="90">
        <v>150</v>
      </c>
      <c r="G22" s="90">
        <v>86</v>
      </c>
      <c r="H22" s="90">
        <v>58</v>
      </c>
      <c r="I22" s="90">
        <v>134</v>
      </c>
      <c r="J22" s="90">
        <v>106</v>
      </c>
      <c r="K22" s="90">
        <v>125</v>
      </c>
      <c r="L22" s="90">
        <v>98</v>
      </c>
      <c r="M22" s="90">
        <v>58</v>
      </c>
      <c r="N22" s="90">
        <v>79</v>
      </c>
      <c r="O22" s="90">
        <v>68</v>
      </c>
      <c r="P22" s="90">
        <v>159</v>
      </c>
      <c r="Q22" s="90">
        <v>115</v>
      </c>
      <c r="R22" s="90">
        <v>114</v>
      </c>
      <c r="S22" s="90">
        <v>119</v>
      </c>
      <c r="T22" s="90">
        <v>121</v>
      </c>
      <c r="U22" s="90">
        <v>82</v>
      </c>
      <c r="V22" s="90">
        <v>72</v>
      </c>
      <c r="W22" s="90">
        <v>115</v>
      </c>
      <c r="X22" s="90">
        <v>128</v>
      </c>
      <c r="Y22" s="90">
        <v>103</v>
      </c>
      <c r="Z22" s="90">
        <v>112</v>
      </c>
      <c r="AA22" s="90">
        <v>105</v>
      </c>
      <c r="AB22" s="90">
        <v>67</v>
      </c>
      <c r="AC22" s="90">
        <v>55</v>
      </c>
      <c r="AD22" s="90">
        <v>0</v>
      </c>
      <c r="AE22" s="90">
        <v>0</v>
      </c>
      <c r="AF22" s="90">
        <v>0</v>
      </c>
      <c r="AG22" s="91">
        <f t="shared" si="0"/>
        <v>95.645161290322577</v>
      </c>
      <c r="AH22" s="176">
        <v>17</v>
      </c>
    </row>
    <row r="23" spans="1:34" ht="15.75" customHeight="1" x14ac:dyDescent="0.25">
      <c r="A23" s="89">
        <v>0.75</v>
      </c>
      <c r="B23" s="90">
        <v>157</v>
      </c>
      <c r="C23" s="90">
        <v>113</v>
      </c>
      <c r="D23" s="90">
        <v>106</v>
      </c>
      <c r="E23" s="90">
        <v>120</v>
      </c>
      <c r="F23" s="90">
        <v>93</v>
      </c>
      <c r="G23" s="90">
        <v>89</v>
      </c>
      <c r="H23" s="90">
        <v>58</v>
      </c>
      <c r="I23" s="90">
        <v>122</v>
      </c>
      <c r="J23" s="90">
        <v>121</v>
      </c>
      <c r="K23" s="90">
        <v>104</v>
      </c>
      <c r="L23" s="90">
        <v>137</v>
      </c>
      <c r="M23" s="90">
        <v>105</v>
      </c>
      <c r="N23" s="90">
        <v>90</v>
      </c>
      <c r="O23" s="90">
        <v>54</v>
      </c>
      <c r="P23" s="90">
        <v>137</v>
      </c>
      <c r="Q23" s="90">
        <v>91</v>
      </c>
      <c r="R23" s="90">
        <v>133</v>
      </c>
      <c r="S23" s="90">
        <v>90</v>
      </c>
      <c r="T23" s="90">
        <v>76</v>
      </c>
      <c r="U23" s="90">
        <v>63</v>
      </c>
      <c r="V23" s="90">
        <v>46</v>
      </c>
      <c r="W23" s="90">
        <v>121</v>
      </c>
      <c r="X23" s="90">
        <v>125</v>
      </c>
      <c r="Y23" s="90">
        <v>94</v>
      </c>
      <c r="Z23" s="90">
        <v>78</v>
      </c>
      <c r="AA23" s="90">
        <v>76</v>
      </c>
      <c r="AB23" s="90">
        <v>58</v>
      </c>
      <c r="AC23" s="90">
        <v>51</v>
      </c>
      <c r="AD23" s="90">
        <v>0</v>
      </c>
      <c r="AE23" s="90">
        <v>0</v>
      </c>
      <c r="AF23" s="90">
        <v>0</v>
      </c>
      <c r="AG23" s="91">
        <f t="shared" si="0"/>
        <v>87.354838709677423</v>
      </c>
      <c r="AH23" s="176">
        <v>18</v>
      </c>
    </row>
    <row r="24" spans="1:34" ht="15.75" customHeight="1" x14ac:dyDescent="0.25">
      <c r="A24" s="89">
        <v>0.79166666666666663</v>
      </c>
      <c r="B24" s="90">
        <v>102</v>
      </c>
      <c r="C24" s="90">
        <v>117</v>
      </c>
      <c r="D24" s="90">
        <v>93</v>
      </c>
      <c r="E24" s="90">
        <v>101</v>
      </c>
      <c r="F24" s="90">
        <v>93</v>
      </c>
      <c r="G24" s="90">
        <v>73</v>
      </c>
      <c r="H24" s="90">
        <v>52</v>
      </c>
      <c r="I24" s="90">
        <v>109</v>
      </c>
      <c r="J24" s="90">
        <v>105</v>
      </c>
      <c r="K24" s="90">
        <v>120</v>
      </c>
      <c r="L24" s="90">
        <v>103</v>
      </c>
      <c r="M24" s="90">
        <v>96</v>
      </c>
      <c r="N24" s="90">
        <v>54</v>
      </c>
      <c r="O24" s="90">
        <v>66</v>
      </c>
      <c r="P24" s="90">
        <v>124</v>
      </c>
      <c r="Q24" s="90">
        <v>126</v>
      </c>
      <c r="R24" s="90">
        <v>109</v>
      </c>
      <c r="S24" s="90">
        <v>89</v>
      </c>
      <c r="T24" s="90">
        <v>95</v>
      </c>
      <c r="U24" s="90">
        <v>96</v>
      </c>
      <c r="V24" s="90">
        <v>64</v>
      </c>
      <c r="W24" s="90">
        <v>102</v>
      </c>
      <c r="X24" s="90">
        <v>105</v>
      </c>
      <c r="Y24" s="90">
        <v>86</v>
      </c>
      <c r="Z24" s="90">
        <v>72</v>
      </c>
      <c r="AA24" s="90">
        <v>69</v>
      </c>
      <c r="AB24" s="90">
        <v>72</v>
      </c>
      <c r="AC24" s="90">
        <v>53</v>
      </c>
      <c r="AD24" s="90">
        <v>0</v>
      </c>
      <c r="AE24" s="90">
        <v>0</v>
      </c>
      <c r="AF24" s="90">
        <v>0</v>
      </c>
      <c r="AG24" s="91">
        <f t="shared" si="0"/>
        <v>82.129032258064512</v>
      </c>
      <c r="AH24" s="176">
        <v>19</v>
      </c>
    </row>
    <row r="25" spans="1:34" ht="15.75" customHeight="1" x14ac:dyDescent="0.25">
      <c r="A25" s="89">
        <v>0.83333333333333337</v>
      </c>
      <c r="B25" s="90">
        <v>84</v>
      </c>
      <c r="C25" s="90">
        <v>109</v>
      </c>
      <c r="D25" s="90">
        <v>75</v>
      </c>
      <c r="E25" s="90">
        <v>64</v>
      </c>
      <c r="F25" s="90">
        <v>71</v>
      </c>
      <c r="G25" s="90">
        <v>57</v>
      </c>
      <c r="H25" s="90">
        <v>64</v>
      </c>
      <c r="I25" s="90">
        <v>102</v>
      </c>
      <c r="J25" s="90">
        <v>67</v>
      </c>
      <c r="K25" s="90">
        <v>107</v>
      </c>
      <c r="L25" s="90">
        <v>133</v>
      </c>
      <c r="M25" s="90">
        <v>55</v>
      </c>
      <c r="N25" s="90">
        <v>69</v>
      </c>
      <c r="O25" s="90">
        <v>47</v>
      </c>
      <c r="P25" s="90">
        <v>118</v>
      </c>
      <c r="Q25" s="90">
        <v>74</v>
      </c>
      <c r="R25" s="90">
        <v>93</v>
      </c>
      <c r="S25" s="90">
        <v>100</v>
      </c>
      <c r="T25" s="90">
        <v>120</v>
      </c>
      <c r="U25" s="90">
        <v>93</v>
      </c>
      <c r="V25" s="90">
        <v>46</v>
      </c>
      <c r="W25" s="90">
        <v>99</v>
      </c>
      <c r="X25" s="90">
        <v>79</v>
      </c>
      <c r="Y25" s="90">
        <v>76</v>
      </c>
      <c r="Z25" s="90">
        <v>76</v>
      </c>
      <c r="AA25" s="90">
        <v>70</v>
      </c>
      <c r="AB25" s="90">
        <v>60</v>
      </c>
      <c r="AC25" s="90">
        <v>46</v>
      </c>
      <c r="AD25" s="90">
        <v>0</v>
      </c>
      <c r="AE25" s="90">
        <v>0</v>
      </c>
      <c r="AF25" s="90">
        <v>0</v>
      </c>
      <c r="AG25" s="91">
        <f t="shared" si="0"/>
        <v>72.709677419354833</v>
      </c>
      <c r="AH25" s="176">
        <v>20</v>
      </c>
    </row>
    <row r="26" spans="1:34" ht="15.75" customHeight="1" x14ac:dyDescent="0.25">
      <c r="A26" s="89">
        <v>0.875</v>
      </c>
      <c r="B26" s="90">
        <v>68</v>
      </c>
      <c r="C26" s="90">
        <v>78</v>
      </c>
      <c r="D26" s="90">
        <v>60</v>
      </c>
      <c r="E26" s="90">
        <v>57</v>
      </c>
      <c r="F26" s="90">
        <v>65</v>
      </c>
      <c r="G26" s="90">
        <v>56</v>
      </c>
      <c r="H26" s="90">
        <v>44</v>
      </c>
      <c r="I26" s="90">
        <v>68</v>
      </c>
      <c r="J26" s="90">
        <v>84</v>
      </c>
      <c r="K26" s="90">
        <v>80</v>
      </c>
      <c r="L26" s="90">
        <v>94</v>
      </c>
      <c r="M26" s="90">
        <v>43</v>
      </c>
      <c r="N26" s="90">
        <v>53</v>
      </c>
      <c r="O26" s="90">
        <v>45</v>
      </c>
      <c r="P26" s="90">
        <v>106</v>
      </c>
      <c r="Q26" s="90">
        <v>90</v>
      </c>
      <c r="R26" s="90">
        <v>58</v>
      </c>
      <c r="S26" s="90">
        <v>80</v>
      </c>
      <c r="T26" s="90">
        <v>70</v>
      </c>
      <c r="U26" s="90">
        <v>71</v>
      </c>
      <c r="V26" s="90">
        <v>33</v>
      </c>
      <c r="W26" s="90">
        <v>86</v>
      </c>
      <c r="X26" s="90">
        <v>79</v>
      </c>
      <c r="Y26" s="90">
        <v>88</v>
      </c>
      <c r="Z26" s="90">
        <v>63</v>
      </c>
      <c r="AA26" s="90">
        <v>78</v>
      </c>
      <c r="AB26" s="90">
        <v>48</v>
      </c>
      <c r="AC26" s="90">
        <v>48</v>
      </c>
      <c r="AD26" s="90">
        <v>0</v>
      </c>
      <c r="AE26" s="90">
        <v>0</v>
      </c>
      <c r="AF26" s="90">
        <v>0</v>
      </c>
      <c r="AG26" s="91">
        <f t="shared" si="0"/>
        <v>61.064516129032256</v>
      </c>
      <c r="AH26" s="176">
        <v>21</v>
      </c>
    </row>
    <row r="27" spans="1:34" ht="15.75" customHeight="1" x14ac:dyDescent="0.25">
      <c r="A27" s="89">
        <v>0.91666666666666663</v>
      </c>
      <c r="B27" s="90">
        <v>54</v>
      </c>
      <c r="C27" s="90">
        <v>52</v>
      </c>
      <c r="D27" s="90">
        <v>44</v>
      </c>
      <c r="E27" s="90">
        <v>66</v>
      </c>
      <c r="F27" s="90">
        <v>55</v>
      </c>
      <c r="G27" s="90">
        <v>61</v>
      </c>
      <c r="H27" s="90">
        <v>28</v>
      </c>
      <c r="I27" s="90">
        <v>66</v>
      </c>
      <c r="J27" s="90">
        <v>94</v>
      </c>
      <c r="K27" s="90">
        <v>39</v>
      </c>
      <c r="L27" s="90">
        <v>55</v>
      </c>
      <c r="M27" s="90">
        <v>33</v>
      </c>
      <c r="N27" s="90">
        <v>48</v>
      </c>
      <c r="O27" s="90">
        <v>33</v>
      </c>
      <c r="P27" s="90">
        <v>62</v>
      </c>
      <c r="Q27" s="90">
        <v>62</v>
      </c>
      <c r="R27" s="90">
        <v>80</v>
      </c>
      <c r="S27" s="90">
        <v>79</v>
      </c>
      <c r="T27" s="90">
        <v>55</v>
      </c>
      <c r="U27" s="90">
        <v>43</v>
      </c>
      <c r="V27" s="90">
        <v>36</v>
      </c>
      <c r="W27" s="90">
        <v>35</v>
      </c>
      <c r="X27" s="90">
        <v>43</v>
      </c>
      <c r="Y27" s="90">
        <v>67</v>
      </c>
      <c r="Z27" s="90">
        <v>59</v>
      </c>
      <c r="AA27" s="90">
        <v>47</v>
      </c>
      <c r="AB27" s="90">
        <v>46</v>
      </c>
      <c r="AC27" s="90">
        <v>33</v>
      </c>
      <c r="AD27" s="90">
        <v>0</v>
      </c>
      <c r="AE27" s="90">
        <v>0</v>
      </c>
      <c r="AF27" s="90">
        <v>0</v>
      </c>
      <c r="AG27" s="91">
        <f t="shared" si="0"/>
        <v>47.58064516129032</v>
      </c>
      <c r="AH27" s="176">
        <v>22</v>
      </c>
    </row>
    <row r="28" spans="1:34" ht="15.75" customHeight="1" x14ac:dyDescent="0.25">
      <c r="A28" s="89">
        <v>0.95833333333333337</v>
      </c>
      <c r="B28" s="90">
        <v>27</v>
      </c>
      <c r="C28" s="90">
        <v>28</v>
      </c>
      <c r="D28" s="90">
        <v>35</v>
      </c>
      <c r="E28" s="90">
        <v>39</v>
      </c>
      <c r="F28" s="90">
        <v>21</v>
      </c>
      <c r="G28" s="90">
        <v>24</v>
      </c>
      <c r="H28" s="90">
        <v>35</v>
      </c>
      <c r="I28" s="90">
        <v>52</v>
      </c>
      <c r="J28" s="90">
        <v>47</v>
      </c>
      <c r="K28" s="90">
        <v>33</v>
      </c>
      <c r="L28" s="90">
        <v>34</v>
      </c>
      <c r="M28" s="90">
        <v>36</v>
      </c>
      <c r="N28" s="90">
        <v>32</v>
      </c>
      <c r="O28" s="90">
        <v>25</v>
      </c>
      <c r="P28" s="90">
        <v>29</v>
      </c>
      <c r="Q28" s="90">
        <v>31</v>
      </c>
      <c r="R28" s="90">
        <v>60</v>
      </c>
      <c r="S28" s="90">
        <v>41</v>
      </c>
      <c r="T28" s="90">
        <v>41</v>
      </c>
      <c r="U28" s="90">
        <v>36</v>
      </c>
      <c r="V28" s="90">
        <v>22</v>
      </c>
      <c r="W28" s="90">
        <v>34</v>
      </c>
      <c r="X28" s="90">
        <v>52</v>
      </c>
      <c r="Y28" s="90">
        <v>45</v>
      </c>
      <c r="Z28" s="90">
        <v>47</v>
      </c>
      <c r="AA28" s="90">
        <v>25</v>
      </c>
      <c r="AB28" s="90">
        <v>17</v>
      </c>
      <c r="AC28" s="90">
        <v>13</v>
      </c>
      <c r="AD28" s="90">
        <v>0</v>
      </c>
      <c r="AE28" s="90">
        <v>0</v>
      </c>
      <c r="AF28" s="90">
        <v>0</v>
      </c>
      <c r="AG28" s="91">
        <f t="shared" si="0"/>
        <v>31</v>
      </c>
      <c r="AH28" s="176">
        <v>23</v>
      </c>
    </row>
    <row r="29" spans="1:34" ht="15.75" customHeight="1" x14ac:dyDescent="0.25">
      <c r="A29" s="86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spans="1:34" ht="15.75" customHeight="1" x14ac:dyDescent="0.25">
      <c r="A30" s="8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spans="1:34" ht="15.75" customHeight="1" x14ac:dyDescent="0.25">
      <c r="A31" s="8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spans="1:34" ht="15.75" customHeight="1" x14ac:dyDescent="0.25">
      <c r="A32" s="8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spans="1:33" ht="15.75" customHeight="1" x14ac:dyDescent="0.25">
      <c r="A33" s="8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spans="1:33" ht="15.75" customHeight="1" x14ac:dyDescent="0.25">
      <c r="A34" s="86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spans="1:33" ht="15.75" customHeight="1" x14ac:dyDescent="0.25">
      <c r="A35" s="8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spans="1:33" ht="15.75" customHeight="1" x14ac:dyDescent="0.25">
      <c r="A36" s="8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spans="1:33" ht="15.75" customHeight="1" x14ac:dyDescent="0.25">
      <c r="A37" s="8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spans="1:33" ht="15.75" customHeight="1" x14ac:dyDescent="0.25">
      <c r="A38" s="86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</row>
    <row r="39" spans="1:33" ht="15.75" customHeight="1" x14ac:dyDescent="0.25">
      <c r="A39" s="8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spans="1:33" ht="15.75" customHeight="1" x14ac:dyDescent="0.25">
      <c r="A40" s="8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spans="1:33" ht="15.75" customHeight="1" x14ac:dyDescent="0.25">
      <c r="A41" s="8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spans="1:33" ht="15.75" customHeight="1" x14ac:dyDescent="0.25">
      <c r="A42" s="8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spans="1:33" ht="15.75" customHeight="1" x14ac:dyDescent="0.25">
      <c r="A43" s="86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spans="1:33" ht="15.75" customHeight="1" x14ac:dyDescent="0.25">
      <c r="A44" s="8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spans="1:33" ht="15.75" customHeight="1" x14ac:dyDescent="0.25">
      <c r="A45" s="86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</row>
    <row r="46" spans="1:33" ht="15.75" customHeight="1" x14ac:dyDescent="0.25">
      <c r="A46" s="86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spans="1:33" ht="15.75" customHeight="1" x14ac:dyDescent="0.25">
      <c r="A47" s="86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spans="1:33" ht="15.75" customHeight="1" x14ac:dyDescent="0.25">
      <c r="A48" s="86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spans="1:33" ht="15.75" customHeight="1" x14ac:dyDescent="0.25">
      <c r="A49" s="86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spans="1:33" ht="15.75" customHeight="1" x14ac:dyDescent="0.25">
      <c r="A50" s="86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spans="1:33" ht="15.75" customHeight="1" x14ac:dyDescent="0.25">
      <c r="A51" s="86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spans="1:33" ht="15.75" customHeight="1" x14ac:dyDescent="0.25">
      <c r="A52" s="86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spans="1:33" ht="15.75" customHeight="1" x14ac:dyDescent="0.25">
      <c r="A53" s="86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spans="1:33" ht="15.75" customHeight="1" x14ac:dyDescent="0.25">
      <c r="A54" s="86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spans="1:33" ht="15.75" customHeight="1" x14ac:dyDescent="0.25">
      <c r="A55" s="8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spans="1:33" ht="15.75" customHeight="1" x14ac:dyDescent="0.25">
      <c r="A56" s="86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spans="1:33" ht="15.75" customHeight="1" x14ac:dyDescent="0.25">
      <c r="A57" s="86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spans="1:33" ht="15.75" customHeight="1" x14ac:dyDescent="0.25">
      <c r="A58" s="86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spans="1:33" ht="15.75" customHeight="1" x14ac:dyDescent="0.25">
      <c r="A59" s="86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</row>
    <row r="60" spans="1:33" ht="15.75" customHeight="1" x14ac:dyDescent="0.25">
      <c r="A60" s="86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spans="1:33" ht="15.75" customHeight="1" x14ac:dyDescent="0.25">
      <c r="A61" s="86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spans="1:33" ht="15.75" customHeight="1" x14ac:dyDescent="0.25">
      <c r="A62" s="86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spans="1:33" ht="15.75" customHeight="1" x14ac:dyDescent="0.25">
      <c r="A63" s="86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</row>
    <row r="64" spans="1:33" ht="15.75" customHeight="1" x14ac:dyDescent="0.25">
      <c r="A64" s="86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spans="1:33" ht="15.75" customHeight="1" x14ac:dyDescent="0.25">
      <c r="A65" s="86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spans="1:33" ht="15.75" customHeight="1" x14ac:dyDescent="0.25">
      <c r="A66" s="86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spans="1:33" ht="15.75" customHeight="1" x14ac:dyDescent="0.25">
      <c r="A67" s="86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spans="1:33" ht="15.75" customHeight="1" x14ac:dyDescent="0.25">
      <c r="A68" s="86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spans="1:33" ht="15.75" customHeight="1" x14ac:dyDescent="0.25">
      <c r="A69" s="86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spans="1:33" ht="15.75" customHeight="1" x14ac:dyDescent="0.25">
      <c r="A70" s="86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spans="1:33" ht="15.75" customHeight="1" x14ac:dyDescent="0.25">
      <c r="A71" s="86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spans="1:33" ht="15.75" customHeight="1" x14ac:dyDescent="0.25">
      <c r="A72" s="86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spans="1:33" ht="15.75" customHeight="1" x14ac:dyDescent="0.25">
      <c r="A73" s="86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spans="1:33" ht="15.75" customHeight="1" x14ac:dyDescent="0.25">
      <c r="A74" s="86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spans="1:33" ht="15.75" customHeight="1" x14ac:dyDescent="0.25">
      <c r="A75" s="86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spans="1:33" ht="15.75" customHeight="1" x14ac:dyDescent="0.25">
      <c r="A76" s="86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spans="1:33" ht="15.75" customHeight="1" x14ac:dyDescent="0.25">
      <c r="A77" s="86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spans="1:33" ht="15.75" customHeight="1" x14ac:dyDescent="0.25">
      <c r="A78" s="86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spans="1:33" ht="15.75" customHeight="1" x14ac:dyDescent="0.25">
      <c r="A79" s="86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spans="1:33" ht="15.75" customHeight="1" x14ac:dyDescent="0.25">
      <c r="A80" s="8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spans="1:33" ht="15.75" customHeight="1" x14ac:dyDescent="0.25">
      <c r="A81" s="86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spans="1:33" ht="15.75" customHeight="1" x14ac:dyDescent="0.25">
      <c r="A82" s="86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spans="1:33" ht="15.75" customHeight="1" x14ac:dyDescent="0.25">
      <c r="A83" s="86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spans="1:33" ht="15.75" customHeight="1" x14ac:dyDescent="0.25">
      <c r="A84" s="86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spans="1:33" ht="15.75" customHeight="1" x14ac:dyDescent="0.25">
      <c r="A85" s="86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spans="1:33" ht="15.75" customHeight="1" x14ac:dyDescent="0.25">
      <c r="A86" s="86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spans="1:33" ht="15.75" customHeight="1" x14ac:dyDescent="0.25">
      <c r="A87" s="86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spans="1:33" ht="15.75" customHeight="1" x14ac:dyDescent="0.25">
      <c r="A88" s="86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spans="1:33" ht="15.75" customHeight="1" x14ac:dyDescent="0.25">
      <c r="A89" s="86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spans="1:33" ht="15.75" customHeight="1" x14ac:dyDescent="0.25">
      <c r="A90" s="86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spans="1:33" ht="15.75" customHeight="1" x14ac:dyDescent="0.25">
      <c r="A91" s="86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spans="1:33" ht="15.75" customHeight="1" x14ac:dyDescent="0.25">
      <c r="A92" s="86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spans="1:33" ht="15.75" customHeight="1" x14ac:dyDescent="0.25">
      <c r="A93" s="86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spans="1:33" ht="15.75" customHeight="1" x14ac:dyDescent="0.25">
      <c r="A94" s="86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spans="1:33" ht="15.75" customHeight="1" x14ac:dyDescent="0.25">
      <c r="A95" s="86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spans="1:33" ht="15.75" customHeight="1" x14ac:dyDescent="0.25">
      <c r="A96" s="86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spans="1:33" ht="15.75" customHeight="1" x14ac:dyDescent="0.25">
      <c r="A97" s="86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spans="1:33" ht="15.75" customHeight="1" x14ac:dyDescent="0.25">
      <c r="A98" s="86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spans="1:33" ht="15.75" customHeight="1" x14ac:dyDescent="0.25">
      <c r="A99" s="86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spans="1:33" ht="15.75" customHeight="1" x14ac:dyDescent="0.25">
      <c r="A100" s="86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spans="1:33" ht="15.75" customHeight="1" x14ac:dyDescent="0.25">
      <c r="A101" s="86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spans="1:33" ht="15.75" customHeight="1" x14ac:dyDescent="0.25">
      <c r="A102" s="86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spans="1:33" ht="15.75" customHeight="1" x14ac:dyDescent="0.25">
      <c r="A103" s="86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</row>
    <row r="104" spans="1:33" ht="15.75" customHeight="1" x14ac:dyDescent="0.25">
      <c r="A104" s="86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spans="1:33" ht="15.75" customHeight="1" x14ac:dyDescent="0.25">
      <c r="A105" s="8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spans="1:33" ht="15.75" customHeight="1" x14ac:dyDescent="0.25">
      <c r="A106" s="8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spans="1:33" ht="15.75" customHeight="1" x14ac:dyDescent="0.25">
      <c r="A107" s="86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spans="1:33" ht="15.75" customHeight="1" x14ac:dyDescent="0.25">
      <c r="A108" s="86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spans="1:33" ht="15.75" customHeight="1" x14ac:dyDescent="0.25">
      <c r="A109" s="8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spans="1:33" ht="15.75" customHeight="1" x14ac:dyDescent="0.25">
      <c r="A110" s="8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spans="1:33" ht="15.75" customHeight="1" x14ac:dyDescent="0.25">
      <c r="A111" s="86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spans="1:33" ht="15.75" customHeight="1" x14ac:dyDescent="0.25">
      <c r="A112" s="86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spans="1:33" ht="15.75" customHeight="1" x14ac:dyDescent="0.25">
      <c r="A113" s="86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spans="1:33" ht="15.75" customHeight="1" x14ac:dyDescent="0.25">
      <c r="A114" s="86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spans="1:33" ht="15.75" customHeight="1" x14ac:dyDescent="0.25">
      <c r="A115" s="86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spans="1:33" ht="15.75" customHeight="1" x14ac:dyDescent="0.25">
      <c r="A116" s="86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spans="1:33" ht="15.75" customHeight="1" x14ac:dyDescent="0.25">
      <c r="A117" s="86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spans="1:33" ht="15.75" customHeight="1" x14ac:dyDescent="0.25">
      <c r="A118" s="8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spans="1:33" ht="15.75" customHeight="1" x14ac:dyDescent="0.25">
      <c r="A119" s="86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spans="1:33" ht="15.75" customHeight="1" x14ac:dyDescent="0.25">
      <c r="A120" s="86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spans="1:33" ht="15.75" customHeight="1" x14ac:dyDescent="0.25">
      <c r="A121" s="86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spans="1:33" ht="15.75" customHeight="1" x14ac:dyDescent="0.25">
      <c r="A122" s="86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spans="1:33" ht="15.75" customHeight="1" x14ac:dyDescent="0.25">
      <c r="A123" s="86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spans="1:33" ht="15.75" customHeight="1" x14ac:dyDescent="0.25">
      <c r="A124" s="86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spans="1:33" ht="15.75" customHeight="1" x14ac:dyDescent="0.25">
      <c r="A125" s="86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spans="1:33" ht="15.75" customHeight="1" x14ac:dyDescent="0.25">
      <c r="A126" s="86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spans="1:33" ht="15.75" customHeight="1" x14ac:dyDescent="0.25">
      <c r="A127" s="86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spans="1:33" ht="15.75" customHeight="1" x14ac:dyDescent="0.25">
      <c r="A128" s="86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spans="1:33" ht="15.75" customHeight="1" x14ac:dyDescent="0.25">
      <c r="A129" s="86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spans="1:33" ht="15.75" customHeight="1" x14ac:dyDescent="0.25">
      <c r="A130" s="86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spans="1:33" ht="15.75" customHeight="1" x14ac:dyDescent="0.25">
      <c r="A131" s="86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spans="1:33" ht="15.75" customHeight="1" x14ac:dyDescent="0.25">
      <c r="A132" s="86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spans="1:33" ht="15.75" customHeight="1" x14ac:dyDescent="0.25">
      <c r="A133" s="86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spans="1:33" ht="15.75" customHeight="1" x14ac:dyDescent="0.25">
      <c r="A134" s="86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spans="1:33" ht="15.75" customHeight="1" x14ac:dyDescent="0.25">
      <c r="A135" s="86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spans="1:33" ht="15.75" customHeight="1" x14ac:dyDescent="0.25">
      <c r="A136" s="86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spans="1:33" ht="15.75" customHeight="1" x14ac:dyDescent="0.25">
      <c r="A137" s="86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spans="1:33" ht="15.75" customHeight="1" x14ac:dyDescent="0.25">
      <c r="A138" s="86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spans="1:33" ht="15.75" customHeight="1" x14ac:dyDescent="0.25">
      <c r="A139" s="86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spans="1:33" ht="15.75" customHeight="1" x14ac:dyDescent="0.25">
      <c r="A140" s="86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spans="1:33" ht="15.75" customHeight="1" x14ac:dyDescent="0.25">
      <c r="A141" s="86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spans="1:33" ht="15.75" customHeight="1" x14ac:dyDescent="0.25">
      <c r="A142" s="86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spans="1:33" ht="15.75" customHeight="1" x14ac:dyDescent="0.25">
      <c r="A143" s="86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spans="1:33" ht="15.75" customHeight="1" x14ac:dyDescent="0.25">
      <c r="A144" s="86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spans="1:33" ht="15.75" customHeight="1" x14ac:dyDescent="0.25">
      <c r="A145" s="86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spans="1:33" ht="15.75" customHeight="1" x14ac:dyDescent="0.25">
      <c r="A146" s="86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spans="1:33" ht="15.75" customHeight="1" x14ac:dyDescent="0.25">
      <c r="A147" s="86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spans="1:33" ht="15.75" customHeight="1" x14ac:dyDescent="0.25">
      <c r="A148" s="86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spans="1:33" ht="15.75" customHeight="1" x14ac:dyDescent="0.25">
      <c r="A149" s="86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spans="1:33" ht="15.75" customHeight="1" x14ac:dyDescent="0.25">
      <c r="A150" s="86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spans="1:33" ht="15.75" customHeight="1" x14ac:dyDescent="0.25">
      <c r="A151" s="86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spans="1:33" ht="15.75" customHeight="1" x14ac:dyDescent="0.25">
      <c r="A152" s="86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spans="1:33" ht="15.75" customHeight="1" x14ac:dyDescent="0.25">
      <c r="A153" s="8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spans="1:33" ht="15.75" customHeight="1" x14ac:dyDescent="0.25">
      <c r="A154" s="86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spans="1:33" ht="15.75" customHeight="1" x14ac:dyDescent="0.25">
      <c r="A155" s="86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spans="1:33" ht="15.75" customHeight="1" x14ac:dyDescent="0.25">
      <c r="A156" s="86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spans="1:33" ht="15.75" customHeight="1" x14ac:dyDescent="0.25">
      <c r="A157" s="86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spans="1:33" ht="15.75" customHeight="1" x14ac:dyDescent="0.25">
      <c r="A158" s="86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spans="1:33" ht="15.75" customHeight="1" x14ac:dyDescent="0.25">
      <c r="A159" s="86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spans="1:33" ht="15.75" customHeight="1" x14ac:dyDescent="0.25">
      <c r="A160" s="86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spans="1:33" ht="15.75" customHeight="1" x14ac:dyDescent="0.25">
      <c r="A161" s="86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spans="1:33" ht="15.75" customHeight="1" x14ac:dyDescent="0.25">
      <c r="A162" s="86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spans="1:33" ht="15.75" customHeight="1" x14ac:dyDescent="0.25">
      <c r="A163" s="86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spans="1:33" ht="15.75" customHeight="1" x14ac:dyDescent="0.25">
      <c r="A164" s="86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spans="1:33" ht="15.75" customHeight="1" x14ac:dyDescent="0.25">
      <c r="A165" s="86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</row>
    <row r="166" spans="1:33" ht="15.75" customHeight="1" x14ac:dyDescent="0.25">
      <c r="A166" s="86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spans="1:33" ht="15.75" customHeight="1" x14ac:dyDescent="0.25">
      <c r="A167" s="86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spans="1:33" ht="15.75" customHeight="1" x14ac:dyDescent="0.25">
      <c r="A168" s="86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spans="1:33" ht="15.75" customHeight="1" x14ac:dyDescent="0.25">
      <c r="A169" s="86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spans="1:33" ht="15.75" customHeight="1" x14ac:dyDescent="0.25">
      <c r="A170" s="86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spans="1:33" ht="15.75" customHeight="1" x14ac:dyDescent="0.25">
      <c r="A171" s="86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spans="1:33" ht="15.75" customHeight="1" x14ac:dyDescent="0.25">
      <c r="A172" s="86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spans="1:33" ht="15.75" customHeight="1" x14ac:dyDescent="0.25">
      <c r="A173" s="8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</row>
    <row r="174" spans="1:33" ht="15.75" customHeight="1" x14ac:dyDescent="0.25">
      <c r="A174" s="8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spans="1:33" ht="15.75" customHeight="1" x14ac:dyDescent="0.25">
      <c r="A175" s="86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spans="1:33" ht="15.75" customHeight="1" x14ac:dyDescent="0.25">
      <c r="A176" s="86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spans="1:33" ht="15.75" customHeight="1" x14ac:dyDescent="0.25">
      <c r="A177" s="86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spans="1:33" ht="15.75" customHeight="1" x14ac:dyDescent="0.25">
      <c r="A178" s="86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spans="1:33" ht="15.75" customHeight="1" x14ac:dyDescent="0.25">
      <c r="A179" s="86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spans="1:33" ht="15.75" customHeight="1" x14ac:dyDescent="0.25">
      <c r="A180" s="86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</row>
    <row r="181" spans="1:33" ht="15.75" customHeight="1" x14ac:dyDescent="0.25">
      <c r="A181" s="86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spans="1:33" ht="15.75" customHeight="1" x14ac:dyDescent="0.25">
      <c r="A182" s="8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spans="1:33" ht="15.75" customHeight="1" x14ac:dyDescent="0.25">
      <c r="A183" s="86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spans="1:33" ht="15.75" customHeight="1" x14ac:dyDescent="0.25">
      <c r="A184" s="86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spans="1:33" ht="15.75" customHeight="1" x14ac:dyDescent="0.25">
      <c r="A185" s="86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spans="1:33" ht="15.75" customHeight="1" x14ac:dyDescent="0.25">
      <c r="A186" s="86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spans="1:33" ht="15.75" customHeight="1" x14ac:dyDescent="0.25">
      <c r="A187" s="86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spans="1:33" ht="15.75" customHeight="1" x14ac:dyDescent="0.25">
      <c r="A188" s="86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spans="1:33" ht="15.75" customHeight="1" x14ac:dyDescent="0.25">
      <c r="A189" s="86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spans="1:33" ht="15.75" customHeight="1" x14ac:dyDescent="0.25">
      <c r="A190" s="86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spans="1:33" ht="15.75" customHeight="1" x14ac:dyDescent="0.25">
      <c r="A191" s="86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spans="1:33" ht="15.75" customHeight="1" x14ac:dyDescent="0.25">
      <c r="A192" s="86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spans="1:33" ht="15.75" customHeight="1" x14ac:dyDescent="0.25">
      <c r="A193" s="86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spans="1:33" ht="15.75" customHeight="1" x14ac:dyDescent="0.25">
      <c r="A194" s="86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</row>
    <row r="195" spans="1:33" ht="15.75" customHeight="1" x14ac:dyDescent="0.25">
      <c r="A195" s="86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spans="1:33" ht="15.75" customHeight="1" x14ac:dyDescent="0.25">
      <c r="A196" s="86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spans="1:33" ht="15.75" customHeight="1" x14ac:dyDescent="0.25">
      <c r="A197" s="86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spans="1:33" ht="15.75" customHeight="1" x14ac:dyDescent="0.25">
      <c r="A198" s="8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</row>
    <row r="199" spans="1:33" ht="15.75" customHeight="1" x14ac:dyDescent="0.25">
      <c r="A199" s="86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spans="1:33" ht="15.75" customHeight="1" x14ac:dyDescent="0.25">
      <c r="A200" s="86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spans="1:33" ht="15.75" customHeight="1" x14ac:dyDescent="0.25">
      <c r="A201" s="86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spans="1:33" ht="15.75" customHeight="1" x14ac:dyDescent="0.25">
      <c r="A202" s="86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spans="1:33" ht="15.75" customHeight="1" x14ac:dyDescent="0.25">
      <c r="A203" s="86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spans="1:33" ht="15.75" customHeight="1" x14ac:dyDescent="0.25">
      <c r="A204" s="86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spans="1:33" ht="15.75" customHeight="1" x14ac:dyDescent="0.25">
      <c r="A205" s="86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</row>
    <row r="206" spans="1:33" ht="15.75" customHeight="1" x14ac:dyDescent="0.25">
      <c r="A206" s="86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spans="1:33" ht="15.75" customHeight="1" x14ac:dyDescent="0.25">
      <c r="A207" s="86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spans="1:33" ht="15.75" customHeight="1" x14ac:dyDescent="0.25">
      <c r="A208" s="86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spans="1:33" ht="15.75" customHeight="1" x14ac:dyDescent="0.25">
      <c r="A209" s="86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spans="1:33" ht="15.75" customHeight="1" x14ac:dyDescent="0.25">
      <c r="A210" s="86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spans="1:33" ht="15.75" customHeight="1" x14ac:dyDescent="0.25">
      <c r="A211" s="86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spans="1:33" ht="15.75" customHeight="1" x14ac:dyDescent="0.25">
      <c r="A212" s="86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spans="1:33" ht="15.75" customHeight="1" x14ac:dyDescent="0.25">
      <c r="A213" s="86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spans="1:33" ht="15.75" customHeight="1" x14ac:dyDescent="0.25">
      <c r="A214" s="86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spans="1:33" ht="15.75" customHeight="1" x14ac:dyDescent="0.25">
      <c r="A215" s="86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spans="1:33" ht="15.75" customHeight="1" x14ac:dyDescent="0.25">
      <c r="A216" s="86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spans="1:33" ht="15.75" customHeight="1" x14ac:dyDescent="0.25">
      <c r="A217" s="86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spans="1:33" ht="15.75" customHeight="1" x14ac:dyDescent="0.25">
      <c r="A218" s="86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spans="1:33" ht="15.75" customHeight="1" x14ac:dyDescent="0.25">
      <c r="A219" s="86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</row>
    <row r="220" spans="1:33" ht="15.75" customHeight="1" x14ac:dyDescent="0.25">
      <c r="A220" s="86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spans="1:33" ht="15.75" customHeight="1" x14ac:dyDescent="0.25">
      <c r="A221" s="86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spans="1:33" ht="15.75" customHeight="1" x14ac:dyDescent="0.25">
      <c r="A222" s="86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spans="1:33" ht="15.75" customHeight="1" x14ac:dyDescent="0.25">
      <c r="A223" s="86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</row>
    <row r="224" spans="1:33" ht="15.75" customHeight="1" x14ac:dyDescent="0.25">
      <c r="A224" s="86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spans="1:33" ht="15.75" customHeight="1" x14ac:dyDescent="0.25">
      <c r="A225" s="86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spans="1:33" ht="15.75" customHeight="1" x14ac:dyDescent="0.25">
      <c r="A226" s="86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spans="1:33" ht="15.75" customHeight="1" x14ac:dyDescent="0.25">
      <c r="A227" s="86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spans="1:33" ht="15.75" customHeight="1" x14ac:dyDescent="0.25">
      <c r="A228" s="86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</row>
    <row r="229" spans="1:33" ht="15.75" customHeight="1" x14ac:dyDescent="0.25">
      <c r="A229" s="8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spans="1:33" ht="15.75" customHeight="1" x14ac:dyDescent="0.25">
      <c r="A230" s="86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spans="1:33" ht="15.75" customHeight="1" x14ac:dyDescent="0.25">
      <c r="A231" s="86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spans="1:33" ht="15.75" customHeight="1" x14ac:dyDescent="0.25">
      <c r="A232" s="86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spans="1:33" ht="15.75" customHeight="1" x14ac:dyDescent="0.25">
      <c r="A233" s="8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spans="1:33" ht="15.75" customHeight="1" x14ac:dyDescent="0.25">
      <c r="A234" s="8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spans="1:33" ht="15.75" customHeight="1" x14ac:dyDescent="0.25">
      <c r="A235" s="8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spans="1:33" ht="15.75" customHeight="1" x14ac:dyDescent="0.25">
      <c r="A236" s="8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spans="1:33" ht="15.75" customHeight="1" x14ac:dyDescent="0.25">
      <c r="A237" s="8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spans="1:33" ht="15.75" customHeight="1" x14ac:dyDescent="0.25">
      <c r="A238" s="8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</row>
    <row r="239" spans="1:33" ht="15.75" customHeight="1" x14ac:dyDescent="0.25">
      <c r="A239" s="8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spans="1:33" ht="15.75" customHeight="1" x14ac:dyDescent="0.25">
      <c r="A240" s="8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spans="1:33" ht="15.75" customHeight="1" x14ac:dyDescent="0.25">
      <c r="A241" s="8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spans="1:33" ht="15.75" customHeight="1" x14ac:dyDescent="0.25">
      <c r="A242" s="8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spans="1:33" ht="15.75" customHeight="1" x14ac:dyDescent="0.25">
      <c r="A243" s="8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spans="1:33" ht="15.75" customHeight="1" x14ac:dyDescent="0.25">
      <c r="A244" s="8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spans="1:33" ht="15.75" customHeight="1" x14ac:dyDescent="0.25">
      <c r="A245" s="8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spans="1:33" ht="15.75" customHeight="1" x14ac:dyDescent="0.25">
      <c r="A246" s="8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spans="1:33" ht="15.75" customHeight="1" x14ac:dyDescent="0.25">
      <c r="A247" s="8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spans="1:33" ht="15.75" customHeight="1" x14ac:dyDescent="0.25">
      <c r="A248" s="8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spans="1:33" ht="15.75" customHeight="1" x14ac:dyDescent="0.25">
      <c r="A249" s="86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spans="1:33" ht="15.75" customHeight="1" x14ac:dyDescent="0.25">
      <c r="A250" s="86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spans="1:33" ht="15.75" customHeight="1" x14ac:dyDescent="0.25">
      <c r="A251" s="86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spans="1:33" ht="15.75" customHeight="1" x14ac:dyDescent="0.25">
      <c r="A252" s="86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spans="1:33" ht="15.75" customHeight="1" x14ac:dyDescent="0.25">
      <c r="A253" s="86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spans="1:33" ht="15.75" customHeight="1" x14ac:dyDescent="0.25">
      <c r="A254" s="86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spans="1:33" ht="15.75" customHeight="1" x14ac:dyDescent="0.25">
      <c r="A255" s="86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spans="1:33" ht="15.75" customHeight="1" x14ac:dyDescent="0.25">
      <c r="A256" s="86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spans="1:33" ht="15.75" customHeight="1" x14ac:dyDescent="0.25">
      <c r="A257" s="86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spans="1:33" ht="15.75" customHeight="1" x14ac:dyDescent="0.25">
      <c r="A258" s="86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spans="1:33" ht="15.75" customHeight="1" x14ac:dyDescent="0.25">
      <c r="A259" s="8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spans="1:33" ht="15.75" customHeight="1" x14ac:dyDescent="0.25">
      <c r="A260" s="86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spans="1:33" ht="15.75" customHeight="1" x14ac:dyDescent="0.25">
      <c r="A261" s="86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</row>
    <row r="262" spans="1:33" ht="15.75" customHeight="1" x14ac:dyDescent="0.25">
      <c r="A262" s="86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spans="1:33" ht="15.75" customHeight="1" x14ac:dyDescent="0.25">
      <c r="A263" s="86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</row>
    <row r="264" spans="1:33" ht="15.75" customHeight="1" x14ac:dyDescent="0.25">
      <c r="A264" s="86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spans="1:33" ht="15.75" customHeight="1" x14ac:dyDescent="0.25">
      <c r="A265" s="86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spans="1:33" ht="15.75" customHeight="1" x14ac:dyDescent="0.25">
      <c r="A266" s="86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spans="1:33" ht="15.75" customHeight="1" x14ac:dyDescent="0.25">
      <c r="A267" s="86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</row>
    <row r="268" spans="1:33" ht="15.75" customHeight="1" x14ac:dyDescent="0.25">
      <c r="A268" s="86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spans="1:33" ht="15.75" customHeight="1" x14ac:dyDescent="0.25">
      <c r="A269" s="86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spans="1:33" ht="15.75" customHeight="1" x14ac:dyDescent="0.25">
      <c r="A270" s="86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spans="1:33" ht="15.75" customHeight="1" x14ac:dyDescent="0.25">
      <c r="A271" s="86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</row>
    <row r="272" spans="1:33" ht="15.75" customHeight="1" x14ac:dyDescent="0.25">
      <c r="A272" s="86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spans="1:33" ht="15.75" customHeight="1" x14ac:dyDescent="0.25">
      <c r="A273" s="86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spans="1:33" ht="15.75" customHeight="1" x14ac:dyDescent="0.25">
      <c r="A274" s="8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spans="1:33" ht="15.75" customHeight="1" x14ac:dyDescent="0.25">
      <c r="A275" s="8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</row>
    <row r="276" spans="1:33" ht="15.75" customHeight="1" x14ac:dyDescent="0.25">
      <c r="A276" s="8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spans="1:33" ht="15.75" customHeight="1" x14ac:dyDescent="0.25">
      <c r="A277" s="8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spans="1:33" ht="15.75" customHeight="1" x14ac:dyDescent="0.25">
      <c r="A278" s="86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spans="1:33" ht="15.75" customHeight="1" x14ac:dyDescent="0.25">
      <c r="A279" s="86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spans="1:33" ht="15.75" customHeight="1" x14ac:dyDescent="0.25">
      <c r="A280" s="86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spans="1:33" ht="15.75" customHeight="1" x14ac:dyDescent="0.25">
      <c r="A281" s="86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spans="1:33" ht="15.75" customHeight="1" x14ac:dyDescent="0.25">
      <c r="A282" s="86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spans="1:33" ht="15.75" customHeight="1" x14ac:dyDescent="0.25">
      <c r="A283" s="86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spans="1:33" ht="15.75" customHeight="1" x14ac:dyDescent="0.25">
      <c r="A284" s="86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spans="1:33" ht="15.75" customHeight="1" x14ac:dyDescent="0.25">
      <c r="A285" s="86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spans="1:33" ht="15.75" customHeight="1" x14ac:dyDescent="0.25">
      <c r="A286" s="86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spans="1:33" ht="15.75" customHeight="1" x14ac:dyDescent="0.25">
      <c r="A287" s="86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spans="1:33" ht="15.75" customHeight="1" x14ac:dyDescent="0.25">
      <c r="A288" s="86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spans="1:33" ht="15.75" customHeight="1" x14ac:dyDescent="0.25">
      <c r="A289" s="86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spans="1:33" ht="15.75" customHeight="1" x14ac:dyDescent="0.25">
      <c r="A290" s="86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spans="1:33" ht="15.75" customHeight="1" x14ac:dyDescent="0.25">
      <c r="A291" s="86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spans="1:33" ht="15.75" customHeight="1" x14ac:dyDescent="0.25">
      <c r="A292" s="8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</row>
    <row r="293" spans="1:33" ht="15.75" customHeight="1" x14ac:dyDescent="0.25">
      <c r="A293" s="86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spans="1:33" ht="15.75" customHeight="1" x14ac:dyDescent="0.25">
      <c r="A294" s="86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</row>
    <row r="295" spans="1:33" ht="15.75" customHeight="1" x14ac:dyDescent="0.25">
      <c r="A295" s="86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spans="1:33" ht="15.75" customHeight="1" x14ac:dyDescent="0.25">
      <c r="A296" s="86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</row>
    <row r="297" spans="1:33" ht="15.75" customHeight="1" x14ac:dyDescent="0.25">
      <c r="A297" s="86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spans="1:33" ht="15.75" customHeight="1" x14ac:dyDescent="0.25">
      <c r="A298" s="86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</row>
    <row r="299" spans="1:33" ht="15.75" customHeight="1" x14ac:dyDescent="0.25">
      <c r="A299" s="86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spans="1:33" ht="15.75" customHeight="1" x14ac:dyDescent="0.25">
      <c r="A300" s="86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</row>
    <row r="301" spans="1:33" ht="15.75" customHeight="1" x14ac:dyDescent="0.25">
      <c r="A301" s="86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spans="1:33" ht="15.75" customHeight="1" x14ac:dyDescent="0.25">
      <c r="A302" s="86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spans="1:33" ht="15.75" customHeight="1" x14ac:dyDescent="0.25">
      <c r="A303" s="86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spans="1:33" ht="15.75" customHeight="1" x14ac:dyDescent="0.25">
      <c r="A304" s="86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spans="1:33" ht="15.75" customHeight="1" x14ac:dyDescent="0.25">
      <c r="A305" s="86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spans="1:33" ht="15.75" customHeight="1" x14ac:dyDescent="0.25">
      <c r="A306" s="86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spans="1:33" ht="15.75" customHeight="1" x14ac:dyDescent="0.25">
      <c r="A307" s="86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spans="1:33" ht="15.75" customHeight="1" x14ac:dyDescent="0.25">
      <c r="A308" s="86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</row>
    <row r="309" spans="1:33" ht="15.75" customHeight="1" x14ac:dyDescent="0.25">
      <c r="A309" s="86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spans="1:33" ht="15.75" customHeight="1" x14ac:dyDescent="0.25">
      <c r="A310" s="86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spans="1:33" ht="15.75" customHeight="1" x14ac:dyDescent="0.25">
      <c r="A311" s="86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spans="1:33" ht="15.75" customHeight="1" x14ac:dyDescent="0.25">
      <c r="A312" s="86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spans="1:33" ht="15.75" customHeight="1" x14ac:dyDescent="0.25">
      <c r="A313" s="86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spans="1:33" ht="15.75" customHeight="1" x14ac:dyDescent="0.25">
      <c r="A314" s="8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spans="1:33" ht="15.75" customHeight="1" x14ac:dyDescent="0.25">
      <c r="A315" s="8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</row>
    <row r="316" spans="1:33" ht="15.75" customHeight="1" x14ac:dyDescent="0.25">
      <c r="A316" s="8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spans="1:33" ht="15.75" customHeight="1" x14ac:dyDescent="0.25">
      <c r="A317" s="8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spans="1:33" ht="15.75" customHeight="1" x14ac:dyDescent="0.25">
      <c r="A318" s="8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spans="1:33" ht="15.75" customHeight="1" x14ac:dyDescent="0.25">
      <c r="A319" s="8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spans="1:33" ht="15.75" customHeight="1" x14ac:dyDescent="0.25">
      <c r="A320" s="8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spans="1:33" ht="15.75" customHeight="1" x14ac:dyDescent="0.25">
      <c r="A321" s="86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spans="1:33" ht="15.75" customHeight="1" x14ac:dyDescent="0.25">
      <c r="A322" s="8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spans="1:33" ht="15.75" customHeight="1" x14ac:dyDescent="0.25">
      <c r="A323" s="86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spans="1:33" ht="15.75" customHeight="1" x14ac:dyDescent="0.25">
      <c r="A324" s="86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spans="1:33" ht="15.75" customHeight="1" x14ac:dyDescent="0.25">
      <c r="A325" s="86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spans="1:33" ht="15.75" customHeight="1" x14ac:dyDescent="0.25">
      <c r="A326" s="86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spans="1:33" ht="15.75" customHeight="1" x14ac:dyDescent="0.25">
      <c r="A327" s="86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spans="1:33" ht="15.75" customHeight="1" x14ac:dyDescent="0.25">
      <c r="A328" s="86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spans="1:33" ht="15.75" customHeight="1" x14ac:dyDescent="0.25">
      <c r="A329" s="86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</row>
    <row r="330" spans="1:33" ht="15.75" customHeight="1" x14ac:dyDescent="0.25">
      <c r="A330" s="86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spans="1:33" ht="15.75" customHeight="1" x14ac:dyDescent="0.25">
      <c r="A331" s="86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spans="1:33" ht="15.75" customHeight="1" x14ac:dyDescent="0.25">
      <c r="A332" s="86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spans="1:33" ht="15.75" customHeight="1" x14ac:dyDescent="0.25">
      <c r="A333" s="86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</row>
    <row r="334" spans="1:33" ht="15.75" customHeight="1" x14ac:dyDescent="0.25">
      <c r="A334" s="86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spans="1:33" ht="15.75" customHeight="1" x14ac:dyDescent="0.25">
      <c r="A335" s="8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spans="1:33" ht="15.75" customHeight="1" x14ac:dyDescent="0.25">
      <c r="A336" s="8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spans="1:33" ht="15.75" customHeight="1" x14ac:dyDescent="0.25">
      <c r="A337" s="86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spans="1:33" ht="15.75" customHeight="1" x14ac:dyDescent="0.25">
      <c r="A338" s="86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spans="1:33" ht="15.75" customHeight="1" x14ac:dyDescent="0.25">
      <c r="A339" s="86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spans="1:33" ht="15.75" customHeight="1" x14ac:dyDescent="0.25">
      <c r="A340" s="86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</row>
    <row r="341" spans="1:33" ht="15.75" customHeight="1" x14ac:dyDescent="0.25">
      <c r="A341" s="86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spans="1:33" ht="15.75" customHeight="1" x14ac:dyDescent="0.25">
      <c r="A342" s="86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spans="1:33" ht="15.75" customHeight="1" x14ac:dyDescent="0.25">
      <c r="A343" s="86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spans="1:33" ht="15.75" customHeight="1" x14ac:dyDescent="0.25">
      <c r="A344" s="8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spans="1:33" ht="15.75" customHeight="1" x14ac:dyDescent="0.25">
      <c r="A345" s="86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spans="1:33" ht="15.75" customHeight="1" x14ac:dyDescent="0.25">
      <c r="A346" s="86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spans="1:33" ht="15.75" customHeight="1" x14ac:dyDescent="0.25">
      <c r="A347" s="86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spans="1:33" ht="15.75" customHeight="1" x14ac:dyDescent="0.25">
      <c r="A348" s="86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spans="1:33" ht="15.75" customHeight="1" x14ac:dyDescent="0.25">
      <c r="A349" s="86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spans="1:33" ht="15.75" customHeight="1" x14ac:dyDescent="0.25">
      <c r="A350" s="86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spans="1:33" ht="15.75" customHeight="1" x14ac:dyDescent="0.25">
      <c r="A351" s="86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spans="1:33" ht="15.75" customHeight="1" x14ac:dyDescent="0.25">
      <c r="A352" s="8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spans="1:33" ht="15.75" customHeight="1" x14ac:dyDescent="0.25">
      <c r="A353" s="86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spans="1:33" ht="15.75" customHeight="1" x14ac:dyDescent="0.25">
      <c r="A354" s="86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</row>
    <row r="355" spans="1:33" ht="15.75" customHeight="1" x14ac:dyDescent="0.25">
      <c r="A355" s="86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spans="1:33" ht="15.75" customHeight="1" x14ac:dyDescent="0.25">
      <c r="A356" s="8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spans="1:33" ht="15.75" customHeight="1" x14ac:dyDescent="0.25">
      <c r="A357" s="8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spans="1:33" ht="15.75" customHeight="1" x14ac:dyDescent="0.25">
      <c r="A358" s="8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</row>
    <row r="359" spans="1:33" ht="15.75" customHeight="1" x14ac:dyDescent="0.25">
      <c r="A359" s="8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spans="1:33" ht="15.75" customHeight="1" x14ac:dyDescent="0.25">
      <c r="A360" s="8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spans="1:33" ht="15.75" customHeight="1" x14ac:dyDescent="0.25">
      <c r="A361" s="8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spans="1:33" ht="15.75" customHeight="1" x14ac:dyDescent="0.25">
      <c r="A362" s="8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spans="1:33" ht="15.75" customHeight="1" x14ac:dyDescent="0.25">
      <c r="A363" s="8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</row>
    <row r="364" spans="1:33" ht="15.75" customHeight="1" x14ac:dyDescent="0.25">
      <c r="A364" s="8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spans="1:33" ht="15.75" customHeight="1" x14ac:dyDescent="0.25">
      <c r="A365" s="86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spans="1:33" ht="15.75" customHeight="1" x14ac:dyDescent="0.25">
      <c r="A366" s="86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spans="1:33" ht="15.75" customHeight="1" x14ac:dyDescent="0.25">
      <c r="A367" s="8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spans="1:33" ht="15.75" customHeight="1" x14ac:dyDescent="0.25">
      <c r="A368" s="8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spans="1:33" ht="15.75" customHeight="1" x14ac:dyDescent="0.25">
      <c r="A369" s="8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spans="1:33" ht="15.75" customHeight="1" x14ac:dyDescent="0.25">
      <c r="A370" s="86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spans="1:33" ht="15.75" customHeight="1" x14ac:dyDescent="0.25">
      <c r="A371" s="86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spans="1:33" ht="15.75" customHeight="1" x14ac:dyDescent="0.25">
      <c r="A372" s="86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spans="1:33" ht="15.75" customHeight="1" x14ac:dyDescent="0.25">
      <c r="A373" s="8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</row>
    <row r="374" spans="1:33" ht="15.75" customHeight="1" x14ac:dyDescent="0.25">
      <c r="A374" s="8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spans="1:33" ht="15.75" customHeight="1" x14ac:dyDescent="0.25">
      <c r="A375" s="8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spans="1:33" ht="15.75" customHeight="1" x14ac:dyDescent="0.25">
      <c r="A376" s="8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spans="1:33" ht="15.75" customHeight="1" x14ac:dyDescent="0.25">
      <c r="A377" s="86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spans="1:33" ht="15.75" customHeight="1" x14ac:dyDescent="0.25">
      <c r="A378" s="86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spans="1:33" ht="15.75" customHeight="1" x14ac:dyDescent="0.25">
      <c r="A379" s="86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spans="1:33" ht="15.75" customHeight="1" x14ac:dyDescent="0.25">
      <c r="A380" s="86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spans="1:33" ht="15.75" customHeight="1" x14ac:dyDescent="0.25">
      <c r="A381" s="86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spans="1:33" ht="15.75" customHeight="1" x14ac:dyDescent="0.25">
      <c r="A382" s="86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spans="1:33" ht="15.75" customHeight="1" x14ac:dyDescent="0.25">
      <c r="A383" s="8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spans="1:33" ht="15.75" customHeight="1" x14ac:dyDescent="0.25">
      <c r="A384" s="86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spans="1:33" ht="15.75" customHeight="1" x14ac:dyDescent="0.25">
      <c r="A385" s="86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spans="1:33" ht="15.75" customHeight="1" x14ac:dyDescent="0.25">
      <c r="A386" s="86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spans="1:33" ht="15.75" customHeight="1" x14ac:dyDescent="0.25">
      <c r="A387" s="86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spans="1:33" ht="15.75" customHeight="1" x14ac:dyDescent="0.25">
      <c r="A388" s="86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spans="1:33" ht="15.75" customHeight="1" x14ac:dyDescent="0.25">
      <c r="A389" s="8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spans="1:33" ht="15.75" customHeight="1" x14ac:dyDescent="0.25">
      <c r="A390" s="86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spans="1:33" ht="15.75" customHeight="1" x14ac:dyDescent="0.25">
      <c r="A391" s="86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spans="1:33" ht="15.75" customHeight="1" x14ac:dyDescent="0.25">
      <c r="A392" s="86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spans="1:33" ht="15.75" customHeight="1" x14ac:dyDescent="0.25">
      <c r="A393" s="86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spans="1:33" ht="15.75" customHeight="1" x14ac:dyDescent="0.25">
      <c r="A394" s="86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spans="1:33" ht="15.75" customHeight="1" x14ac:dyDescent="0.25">
      <c r="A395" s="8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spans="1:33" ht="15.75" customHeight="1" x14ac:dyDescent="0.25">
      <c r="A396" s="86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</row>
    <row r="397" spans="1:33" ht="15.75" customHeight="1" x14ac:dyDescent="0.25">
      <c r="A397" s="86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spans="1:33" ht="15.75" customHeight="1" x14ac:dyDescent="0.25">
      <c r="A398" s="86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</row>
    <row r="399" spans="1:33" ht="15.75" customHeight="1" x14ac:dyDescent="0.25">
      <c r="A399" s="86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spans="1:33" ht="15.75" customHeight="1" x14ac:dyDescent="0.25">
      <c r="A400" s="86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spans="1:33" ht="15.75" customHeight="1" x14ac:dyDescent="0.25">
      <c r="A401" s="8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spans="1:33" ht="15.75" customHeight="1" x14ac:dyDescent="0.25">
      <c r="A402" s="86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</row>
    <row r="403" spans="1:33" ht="15.75" customHeight="1" x14ac:dyDescent="0.25">
      <c r="A403" s="86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spans="1:33" ht="15.75" customHeight="1" x14ac:dyDescent="0.25">
      <c r="A404" s="86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spans="1:33" ht="15.75" customHeight="1" x14ac:dyDescent="0.25">
      <c r="A405" s="86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spans="1:33" ht="15.75" customHeight="1" x14ac:dyDescent="0.25">
      <c r="A406" s="86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</row>
    <row r="407" spans="1:33" ht="15.75" customHeight="1" x14ac:dyDescent="0.25">
      <c r="A407" s="8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spans="1:33" ht="15.75" customHeight="1" x14ac:dyDescent="0.25">
      <c r="A408" s="86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spans="1:33" ht="15.75" customHeight="1" x14ac:dyDescent="0.25">
      <c r="A409" s="8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spans="1:33" ht="15.75" customHeight="1" x14ac:dyDescent="0.25">
      <c r="A410" s="86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</row>
    <row r="411" spans="1:33" ht="15.75" customHeight="1" x14ac:dyDescent="0.25">
      <c r="A411" s="86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spans="1:33" ht="15.75" customHeight="1" x14ac:dyDescent="0.25">
      <c r="A412" s="86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spans="1:33" ht="15.75" customHeight="1" x14ac:dyDescent="0.25">
      <c r="A413" s="86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spans="1:33" ht="15.75" customHeight="1" x14ac:dyDescent="0.25">
      <c r="A414" s="86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spans="1:33" ht="15.75" customHeight="1" x14ac:dyDescent="0.25">
      <c r="A415" s="86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spans="1:33" ht="15.75" customHeight="1" x14ac:dyDescent="0.25">
      <c r="A416" s="86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spans="1:33" ht="15.75" customHeight="1" x14ac:dyDescent="0.25">
      <c r="A417" s="86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spans="1:33" ht="15.75" customHeight="1" x14ac:dyDescent="0.25">
      <c r="A418" s="86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spans="1:33" ht="15.75" customHeight="1" x14ac:dyDescent="0.25">
      <c r="A419" s="8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spans="1:33" ht="15.75" customHeight="1" x14ac:dyDescent="0.25">
      <c r="A420" s="8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spans="1:33" ht="15.75" customHeight="1" x14ac:dyDescent="0.25">
      <c r="A421" s="86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spans="1:33" ht="15.75" customHeight="1" x14ac:dyDescent="0.25">
      <c r="A422" s="86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spans="1:33" ht="15.75" customHeight="1" x14ac:dyDescent="0.25">
      <c r="A423" s="86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spans="1:33" ht="15.75" customHeight="1" x14ac:dyDescent="0.25">
      <c r="A424" s="86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spans="1:33" ht="15.75" customHeight="1" x14ac:dyDescent="0.25">
      <c r="A425" s="86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spans="1:33" ht="15.75" customHeight="1" x14ac:dyDescent="0.25">
      <c r="A426" s="86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spans="1:33" ht="15.75" customHeight="1" x14ac:dyDescent="0.25">
      <c r="A427" s="86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</row>
    <row r="428" spans="1:33" ht="15.75" customHeight="1" x14ac:dyDescent="0.25">
      <c r="A428" s="86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spans="1:33" ht="15.75" customHeight="1" x14ac:dyDescent="0.25">
      <c r="A429" s="86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</row>
    <row r="430" spans="1:33" ht="15.75" customHeight="1" x14ac:dyDescent="0.25">
      <c r="A430" s="86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spans="1:33" ht="15.75" customHeight="1" x14ac:dyDescent="0.25">
      <c r="A431" s="86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</row>
    <row r="432" spans="1:33" ht="15.75" customHeight="1" x14ac:dyDescent="0.25">
      <c r="A432" s="86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spans="1:33" ht="15.75" customHeight="1" x14ac:dyDescent="0.25">
      <c r="A433" s="86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</row>
    <row r="434" spans="1:33" ht="15.75" customHeight="1" x14ac:dyDescent="0.25">
      <c r="A434" s="8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spans="1:33" ht="15.75" customHeight="1" x14ac:dyDescent="0.25">
      <c r="A435" s="8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</row>
    <row r="436" spans="1:33" ht="15.75" customHeight="1" x14ac:dyDescent="0.25">
      <c r="A436" s="8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spans="1:33" ht="15.75" customHeight="1" x14ac:dyDescent="0.25">
      <c r="A437" s="8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spans="1:33" ht="15.75" customHeight="1" x14ac:dyDescent="0.25">
      <c r="A438" s="8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spans="1:33" ht="15.75" customHeight="1" x14ac:dyDescent="0.25">
      <c r="A439" s="86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spans="1:33" ht="15.75" customHeight="1" x14ac:dyDescent="0.25">
      <c r="A440" s="86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spans="1:33" ht="15.75" customHeight="1" x14ac:dyDescent="0.25">
      <c r="A441" s="86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spans="1:33" ht="15.75" customHeight="1" x14ac:dyDescent="0.25">
      <c r="A442" s="86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spans="1:33" ht="15.75" customHeight="1" x14ac:dyDescent="0.25">
      <c r="A443" s="86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</row>
    <row r="444" spans="1:33" ht="15.75" customHeight="1" x14ac:dyDescent="0.25">
      <c r="A444" s="86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spans="1:33" ht="15.75" customHeight="1" x14ac:dyDescent="0.25">
      <c r="A445" s="86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spans="1:33" ht="15.75" customHeight="1" x14ac:dyDescent="0.25">
      <c r="A446" s="86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spans="1:33" ht="15.75" customHeight="1" x14ac:dyDescent="0.25">
      <c r="A447" s="86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spans="1:33" ht="15.75" customHeight="1" x14ac:dyDescent="0.25">
      <c r="A448" s="86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spans="1:33" ht="15.75" customHeight="1" x14ac:dyDescent="0.25">
      <c r="A449" s="86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spans="1:33" ht="15.75" customHeight="1" x14ac:dyDescent="0.25">
      <c r="A450" s="86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</row>
    <row r="451" spans="1:33" ht="15.75" customHeight="1" x14ac:dyDescent="0.25">
      <c r="A451" s="86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spans="1:33" ht="15.75" customHeight="1" x14ac:dyDescent="0.25">
      <c r="A452" s="86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spans="1:33" ht="15.75" customHeight="1" x14ac:dyDescent="0.25">
      <c r="A453" s="86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spans="1:33" ht="15.75" customHeight="1" x14ac:dyDescent="0.25">
      <c r="A454" s="86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spans="1:33" ht="15.75" customHeight="1" x14ac:dyDescent="0.25">
      <c r="A455" s="86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spans="1:33" ht="15.75" customHeight="1" x14ac:dyDescent="0.25">
      <c r="A456" s="86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spans="1:33" ht="15.75" customHeight="1" x14ac:dyDescent="0.25">
      <c r="A457" s="86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spans="1:33" ht="15.75" customHeight="1" x14ac:dyDescent="0.25">
      <c r="A458" s="86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spans="1:33" ht="15.75" customHeight="1" x14ac:dyDescent="0.25">
      <c r="A459" s="86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spans="1:33" ht="15.75" customHeight="1" x14ac:dyDescent="0.25">
      <c r="A460" s="86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spans="1:33" ht="15.75" customHeight="1" x14ac:dyDescent="0.25">
      <c r="A461" s="86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spans="1:33" ht="15.75" customHeight="1" x14ac:dyDescent="0.25">
      <c r="A462" s="86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spans="1:33" ht="15.75" customHeight="1" x14ac:dyDescent="0.25">
      <c r="A463" s="86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spans="1:33" ht="15.75" customHeight="1" x14ac:dyDescent="0.25">
      <c r="A464" s="86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</row>
    <row r="465" spans="1:33" ht="15.75" customHeight="1" x14ac:dyDescent="0.25">
      <c r="A465" s="86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spans="1:33" ht="15.75" customHeight="1" x14ac:dyDescent="0.25">
      <c r="A466" s="86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spans="1:33" ht="15.75" customHeight="1" x14ac:dyDescent="0.25">
      <c r="A467" s="86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spans="1:33" ht="15.75" customHeight="1" x14ac:dyDescent="0.25">
      <c r="A468" s="86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</row>
    <row r="469" spans="1:33" ht="15.75" customHeight="1" x14ac:dyDescent="0.25">
      <c r="A469" s="86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spans="1:33" ht="15.75" customHeight="1" x14ac:dyDescent="0.25">
      <c r="A470" s="86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spans="1:33" ht="15.75" customHeight="1" x14ac:dyDescent="0.25">
      <c r="A471" s="86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spans="1:33" ht="15.75" customHeight="1" x14ac:dyDescent="0.25">
      <c r="A472" s="86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spans="1:33" ht="15.75" customHeight="1" x14ac:dyDescent="0.25">
      <c r="A473" s="86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spans="1:33" ht="15.75" customHeight="1" x14ac:dyDescent="0.25">
      <c r="A474" s="86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spans="1:33" ht="15.75" customHeight="1" x14ac:dyDescent="0.25">
      <c r="A475" s="86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</row>
    <row r="476" spans="1:33" ht="15.75" customHeight="1" x14ac:dyDescent="0.25">
      <c r="A476" s="86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spans="1:33" ht="15.75" customHeight="1" x14ac:dyDescent="0.25">
      <c r="A477" s="86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spans="1:33" ht="15.75" customHeight="1" x14ac:dyDescent="0.25">
      <c r="A478" s="86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spans="1:33" ht="15.75" customHeight="1" x14ac:dyDescent="0.25">
      <c r="A479" s="86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spans="1:33" ht="15.75" customHeight="1" x14ac:dyDescent="0.25">
      <c r="A480" s="86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spans="1:33" ht="15.75" customHeight="1" x14ac:dyDescent="0.25">
      <c r="A481" s="86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spans="1:33" ht="15.75" customHeight="1" x14ac:dyDescent="0.25">
      <c r="A482" s="86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spans="1:33" ht="15.75" customHeight="1" x14ac:dyDescent="0.25">
      <c r="A483" s="86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spans="1:33" ht="15.75" customHeight="1" x14ac:dyDescent="0.25">
      <c r="A484" s="86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spans="1:33" ht="15.75" customHeight="1" x14ac:dyDescent="0.25">
      <c r="A485" s="86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spans="1:33" ht="15.75" customHeight="1" x14ac:dyDescent="0.25">
      <c r="A486" s="86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spans="1:33" ht="15.75" customHeight="1" x14ac:dyDescent="0.25">
      <c r="A487" s="86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spans="1:33" ht="15.75" customHeight="1" x14ac:dyDescent="0.25">
      <c r="A488" s="86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spans="1:33" ht="15.75" customHeight="1" x14ac:dyDescent="0.25">
      <c r="A489" s="86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</row>
    <row r="490" spans="1:33" ht="15.75" customHeight="1" x14ac:dyDescent="0.25">
      <c r="A490" s="8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spans="1:33" ht="15.75" customHeight="1" x14ac:dyDescent="0.25">
      <c r="A491" s="8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spans="1:33" ht="15.75" customHeight="1" x14ac:dyDescent="0.25">
      <c r="A492" s="8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spans="1:33" ht="15.75" customHeight="1" x14ac:dyDescent="0.25">
      <c r="A493" s="8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</row>
    <row r="494" spans="1:33" ht="15.75" customHeight="1" x14ac:dyDescent="0.25">
      <c r="A494" s="8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spans="1:33" ht="15.75" customHeight="1" x14ac:dyDescent="0.25">
      <c r="A495" s="86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spans="1:33" ht="15.75" customHeight="1" x14ac:dyDescent="0.25">
      <c r="A496" s="86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spans="1:33" ht="15.75" customHeight="1" x14ac:dyDescent="0.25">
      <c r="A497" s="86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spans="1:33" ht="15.75" customHeight="1" x14ac:dyDescent="0.25">
      <c r="A498" s="86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</row>
    <row r="499" spans="1:33" ht="15.75" customHeight="1" x14ac:dyDescent="0.25">
      <c r="A499" s="86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spans="1:33" ht="15.75" customHeight="1" x14ac:dyDescent="0.25">
      <c r="A500" s="86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spans="1:33" ht="15.75" customHeight="1" x14ac:dyDescent="0.25">
      <c r="A501" s="8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spans="1:33" ht="15.75" customHeight="1" x14ac:dyDescent="0.25">
      <c r="A502" s="86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spans="1:33" ht="15.75" customHeight="1" x14ac:dyDescent="0.25">
      <c r="A503" s="86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spans="1:33" ht="15.75" customHeight="1" x14ac:dyDescent="0.25">
      <c r="A504" s="86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spans="1:33" ht="15.75" customHeight="1" x14ac:dyDescent="0.25">
      <c r="A505" s="86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spans="1:33" ht="15.75" customHeight="1" x14ac:dyDescent="0.25">
      <c r="A506" s="8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spans="1:33" ht="15.75" customHeight="1" x14ac:dyDescent="0.25">
      <c r="A507" s="8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spans="1:33" ht="15.75" customHeight="1" x14ac:dyDescent="0.25">
      <c r="A508" s="8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</row>
    <row r="509" spans="1:33" ht="15.75" customHeight="1" x14ac:dyDescent="0.25">
      <c r="A509" s="8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spans="1:33" ht="15.75" customHeight="1" x14ac:dyDescent="0.25">
      <c r="A510" s="8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spans="1:33" ht="15.75" customHeight="1" x14ac:dyDescent="0.25">
      <c r="A511" s="8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spans="1:33" ht="15.75" customHeight="1" x14ac:dyDescent="0.25">
      <c r="A512" s="8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spans="1:33" ht="15.75" customHeight="1" x14ac:dyDescent="0.25">
      <c r="A513" s="86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spans="1:33" ht="15.75" customHeight="1" x14ac:dyDescent="0.25">
      <c r="A514" s="8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spans="1:33" ht="15.75" customHeight="1" x14ac:dyDescent="0.25">
      <c r="A515" s="86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spans="1:33" ht="15.75" customHeight="1" x14ac:dyDescent="0.25">
      <c r="A516" s="86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spans="1:33" ht="15.75" customHeight="1" x14ac:dyDescent="0.25">
      <c r="A517" s="86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spans="1:33" ht="15.75" customHeight="1" x14ac:dyDescent="0.25">
      <c r="A518" s="86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spans="1:33" ht="15.75" customHeight="1" x14ac:dyDescent="0.25">
      <c r="A519" s="86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spans="1:33" ht="15.75" customHeight="1" x14ac:dyDescent="0.25">
      <c r="A520" s="86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spans="1:33" ht="15.75" customHeight="1" x14ac:dyDescent="0.25">
      <c r="A521" s="86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spans="1:33" ht="15.75" customHeight="1" x14ac:dyDescent="0.25">
      <c r="A522" s="86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spans="1:33" ht="15.75" customHeight="1" x14ac:dyDescent="0.25">
      <c r="A523" s="8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spans="1:33" ht="15.75" customHeight="1" x14ac:dyDescent="0.25">
      <c r="A524" s="86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spans="1:33" ht="15.75" customHeight="1" x14ac:dyDescent="0.25">
      <c r="A525" s="86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spans="1:33" ht="15.75" customHeight="1" x14ac:dyDescent="0.25">
      <c r="A526" s="86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spans="1:33" ht="15.75" customHeight="1" x14ac:dyDescent="0.25">
      <c r="A527" s="86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spans="1:33" ht="15.75" customHeight="1" x14ac:dyDescent="0.25">
      <c r="A528" s="86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spans="1:33" ht="15.75" customHeight="1" x14ac:dyDescent="0.25">
      <c r="A529" s="86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spans="1:33" ht="15.75" customHeight="1" x14ac:dyDescent="0.25">
      <c r="A530" s="8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spans="1:33" ht="15.75" customHeight="1" x14ac:dyDescent="0.25">
      <c r="A531" s="86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</row>
    <row r="532" spans="1:33" ht="15.75" customHeight="1" x14ac:dyDescent="0.25">
      <c r="A532" s="86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spans="1:33" ht="15.75" customHeight="1" x14ac:dyDescent="0.25">
      <c r="A533" s="86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</row>
    <row r="534" spans="1:33" ht="15.75" customHeight="1" x14ac:dyDescent="0.25">
      <c r="A534" s="86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spans="1:33" ht="15.75" customHeight="1" x14ac:dyDescent="0.25">
      <c r="A535" s="86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spans="1:33" ht="15.75" customHeight="1" x14ac:dyDescent="0.25">
      <c r="A536" s="86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spans="1:33" ht="15.75" customHeight="1" x14ac:dyDescent="0.25">
      <c r="A537" s="86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</row>
    <row r="538" spans="1:33" ht="15.75" customHeight="1" x14ac:dyDescent="0.25">
      <c r="A538" s="86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spans="1:33" ht="15.75" customHeight="1" x14ac:dyDescent="0.25">
      <c r="A539" s="86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spans="1:33" ht="15.75" customHeight="1" x14ac:dyDescent="0.25">
      <c r="A540" s="86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spans="1:33" ht="15.75" customHeight="1" x14ac:dyDescent="0.25">
      <c r="A541" s="86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</row>
    <row r="542" spans="1:33" ht="15.75" customHeight="1" x14ac:dyDescent="0.25">
      <c r="A542" s="86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spans="1:33" ht="15.75" customHeight="1" x14ac:dyDescent="0.25">
      <c r="A543" s="86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spans="1:33" ht="15.75" customHeight="1" x14ac:dyDescent="0.25">
      <c r="A544" s="8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spans="1:33" ht="15.75" customHeight="1" x14ac:dyDescent="0.25">
      <c r="A545" s="86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</row>
    <row r="546" spans="1:33" ht="15.75" customHeight="1" x14ac:dyDescent="0.25">
      <c r="A546" s="86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spans="1:33" ht="15.75" customHeight="1" x14ac:dyDescent="0.25">
      <c r="A547" s="86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spans="1:33" ht="15.75" customHeight="1" x14ac:dyDescent="0.25">
      <c r="A548" s="86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spans="1:33" ht="15.75" customHeight="1" x14ac:dyDescent="0.25">
      <c r="A549" s="8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spans="1:33" ht="15.75" customHeight="1" x14ac:dyDescent="0.25">
      <c r="A550" s="8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spans="1:33" ht="15.75" customHeight="1" x14ac:dyDescent="0.25">
      <c r="A551" s="8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spans="1:33" ht="15.75" customHeight="1" x14ac:dyDescent="0.25">
      <c r="A552" s="8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spans="1:33" ht="15.75" customHeight="1" x14ac:dyDescent="0.25">
      <c r="A553" s="8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spans="1:33" ht="15.75" customHeight="1" x14ac:dyDescent="0.25">
      <c r="A554" s="8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spans="1:33" ht="15.75" customHeight="1" x14ac:dyDescent="0.25">
      <c r="A555" s="8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spans="1:33" ht="15.75" customHeight="1" x14ac:dyDescent="0.25">
      <c r="A556" s="8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spans="1:33" ht="15.75" customHeight="1" x14ac:dyDescent="0.25">
      <c r="A557" s="8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spans="1:33" ht="15.75" customHeight="1" x14ac:dyDescent="0.25">
      <c r="A558" s="8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spans="1:33" ht="15.75" customHeight="1" x14ac:dyDescent="0.25">
      <c r="A559" s="8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spans="1:33" ht="15.75" customHeight="1" x14ac:dyDescent="0.25">
      <c r="A560" s="8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spans="1:33" ht="15.75" customHeight="1" x14ac:dyDescent="0.25">
      <c r="A561" s="8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spans="1:33" ht="15.75" customHeight="1" x14ac:dyDescent="0.25">
      <c r="A562" s="8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</row>
    <row r="563" spans="1:33" ht="15.75" customHeight="1" x14ac:dyDescent="0.25">
      <c r="A563" s="8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spans="1:33" ht="15.75" customHeight="1" x14ac:dyDescent="0.25">
      <c r="A564" s="8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</row>
    <row r="565" spans="1:33" ht="15.75" customHeight="1" x14ac:dyDescent="0.25">
      <c r="A565" s="8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spans="1:33" ht="15.75" customHeight="1" x14ac:dyDescent="0.25">
      <c r="A566" s="8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</row>
    <row r="567" spans="1:33" ht="15.75" customHeight="1" x14ac:dyDescent="0.25">
      <c r="A567" s="86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spans="1:33" ht="15.75" customHeight="1" x14ac:dyDescent="0.25">
      <c r="A568" s="86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</row>
    <row r="569" spans="1:33" ht="15.75" customHeight="1" x14ac:dyDescent="0.25">
      <c r="A569" s="8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spans="1:33" ht="15.75" customHeight="1" x14ac:dyDescent="0.25">
      <c r="A570" s="86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</row>
    <row r="571" spans="1:33" ht="15.75" customHeight="1" x14ac:dyDescent="0.25">
      <c r="A571" s="8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spans="1:33" ht="15.75" customHeight="1" x14ac:dyDescent="0.25">
      <c r="A572" s="8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spans="1:33" ht="15.75" customHeight="1" x14ac:dyDescent="0.25">
      <c r="A573" s="8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spans="1:33" ht="15.75" customHeight="1" x14ac:dyDescent="0.25">
      <c r="A574" s="86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spans="1:33" ht="15.75" customHeight="1" x14ac:dyDescent="0.25">
      <c r="A575" s="8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spans="1:33" ht="15.75" customHeight="1" x14ac:dyDescent="0.25">
      <c r="A576" s="8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spans="1:33" ht="15.75" customHeight="1" x14ac:dyDescent="0.25">
      <c r="A577" s="8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spans="1:33" ht="15.75" customHeight="1" x14ac:dyDescent="0.25">
      <c r="A578" s="8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</row>
    <row r="579" spans="1:33" ht="15.75" customHeight="1" x14ac:dyDescent="0.25">
      <c r="A579" s="8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spans="1:33" ht="15.75" customHeight="1" x14ac:dyDescent="0.25">
      <c r="A580" s="8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spans="1:33" ht="15.75" customHeight="1" x14ac:dyDescent="0.25">
      <c r="A581" s="8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spans="1:33" ht="15.75" customHeight="1" x14ac:dyDescent="0.25">
      <c r="A582" s="8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spans="1:33" ht="15.75" customHeight="1" x14ac:dyDescent="0.25">
      <c r="A583" s="8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spans="1:33" ht="15.75" customHeight="1" x14ac:dyDescent="0.25">
      <c r="A584" s="8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spans="1:33" ht="15.75" customHeight="1" x14ac:dyDescent="0.25">
      <c r="A585" s="8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</row>
    <row r="586" spans="1:33" ht="15.75" customHeight="1" x14ac:dyDescent="0.25">
      <c r="A586" s="8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spans="1:33" ht="15.75" customHeight="1" x14ac:dyDescent="0.25">
      <c r="A587" s="8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spans="1:33" ht="15.75" customHeight="1" x14ac:dyDescent="0.25">
      <c r="A588" s="8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spans="1:33" ht="15.75" customHeight="1" x14ac:dyDescent="0.25">
      <c r="A589" s="8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spans="1:33" ht="15.75" customHeight="1" x14ac:dyDescent="0.25">
      <c r="A590" s="8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spans="1:33" ht="15.75" customHeight="1" x14ac:dyDescent="0.25">
      <c r="A591" s="8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spans="1:33" ht="15.75" customHeight="1" x14ac:dyDescent="0.25">
      <c r="A592" s="8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spans="1:33" ht="15.75" customHeight="1" x14ac:dyDescent="0.25">
      <c r="A593" s="8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spans="1:33" ht="15.75" customHeight="1" x14ac:dyDescent="0.25">
      <c r="A594" s="8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spans="1:33" ht="15.75" customHeight="1" x14ac:dyDescent="0.25">
      <c r="A595" s="8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spans="1:33" ht="15.75" customHeight="1" x14ac:dyDescent="0.25">
      <c r="A596" s="8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spans="1:33" ht="15.75" customHeight="1" x14ac:dyDescent="0.25">
      <c r="A597" s="8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spans="1:33" ht="15.75" customHeight="1" x14ac:dyDescent="0.25">
      <c r="A598" s="8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spans="1:33" ht="15.75" customHeight="1" x14ac:dyDescent="0.25">
      <c r="A599" s="8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</row>
    <row r="600" spans="1:33" ht="15.75" customHeight="1" x14ac:dyDescent="0.25">
      <c r="A600" s="8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spans="1:33" ht="15.75" customHeight="1" x14ac:dyDescent="0.25">
      <c r="A601" s="8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spans="1:33" ht="15.75" customHeight="1" x14ac:dyDescent="0.25">
      <c r="A602" s="8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spans="1:33" ht="15.75" customHeight="1" x14ac:dyDescent="0.25">
      <c r="A603" s="8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</row>
    <row r="604" spans="1:33" ht="15.75" customHeight="1" x14ac:dyDescent="0.25">
      <c r="A604" s="8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spans="1:33" ht="15.75" customHeight="1" x14ac:dyDescent="0.25">
      <c r="A605" s="8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spans="1:33" ht="15.75" customHeight="1" x14ac:dyDescent="0.25">
      <c r="A606" s="8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spans="1:33" ht="15.75" customHeight="1" x14ac:dyDescent="0.25">
      <c r="A607" s="8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spans="1:33" ht="15.75" customHeight="1" x14ac:dyDescent="0.25">
      <c r="A608" s="8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spans="1:33" ht="15.75" customHeight="1" x14ac:dyDescent="0.25">
      <c r="A609" s="8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spans="1:33" ht="15.75" customHeight="1" x14ac:dyDescent="0.25">
      <c r="A610" s="8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</row>
    <row r="611" spans="1:33" ht="15.75" customHeight="1" x14ac:dyDescent="0.25">
      <c r="A611" s="86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spans="1:33" ht="15.75" customHeight="1" x14ac:dyDescent="0.25">
      <c r="A612" s="86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spans="1:33" ht="15.75" customHeight="1" x14ac:dyDescent="0.25">
      <c r="A613" s="86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spans="1:33" ht="15.75" customHeight="1" x14ac:dyDescent="0.25">
      <c r="A614" s="86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spans="1:33" ht="15.75" customHeight="1" x14ac:dyDescent="0.25">
      <c r="A615" s="86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spans="1:33" ht="15.75" customHeight="1" x14ac:dyDescent="0.25">
      <c r="A616" s="86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spans="1:33" ht="15.75" customHeight="1" x14ac:dyDescent="0.25">
      <c r="A617" s="8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spans="1:33" ht="15.75" customHeight="1" x14ac:dyDescent="0.25">
      <c r="A618" s="8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spans="1:33" ht="15.75" customHeight="1" x14ac:dyDescent="0.25">
      <c r="A619" s="8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spans="1:33" ht="15.75" customHeight="1" x14ac:dyDescent="0.25">
      <c r="A620" s="8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spans="1:33" ht="15.75" customHeight="1" x14ac:dyDescent="0.25">
      <c r="A621" s="86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spans="1:33" ht="15.75" customHeight="1" x14ac:dyDescent="0.25">
      <c r="A622" s="86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spans="1:33" ht="15.75" customHeight="1" x14ac:dyDescent="0.25">
      <c r="A623" s="86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spans="1:33" ht="15.75" customHeight="1" x14ac:dyDescent="0.25">
      <c r="A624" s="8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</row>
    <row r="625" spans="1:33" ht="15.75" customHeight="1" x14ac:dyDescent="0.25">
      <c r="A625" s="8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spans="1:33" ht="15.75" customHeight="1" x14ac:dyDescent="0.25">
      <c r="A626" s="86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spans="1:33" ht="15.75" customHeight="1" x14ac:dyDescent="0.25">
      <c r="A627" s="8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spans="1:33" ht="15.75" customHeight="1" x14ac:dyDescent="0.25">
      <c r="A628" s="8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</row>
    <row r="629" spans="1:33" ht="15.75" customHeight="1" x14ac:dyDescent="0.25">
      <c r="A629" s="8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spans="1:33" ht="15.75" customHeight="1" x14ac:dyDescent="0.25">
      <c r="A630" s="8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spans="1:33" ht="15.75" customHeight="1" x14ac:dyDescent="0.25">
      <c r="A631" s="8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spans="1:33" ht="15.75" customHeight="1" x14ac:dyDescent="0.25">
      <c r="A632" s="8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spans="1:33" ht="15.75" customHeight="1" x14ac:dyDescent="0.25">
      <c r="A633" s="86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</row>
    <row r="634" spans="1:33" ht="15.75" customHeight="1" x14ac:dyDescent="0.25">
      <c r="A634" s="8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spans="1:33" ht="15.75" customHeight="1" x14ac:dyDescent="0.25">
      <c r="A635" s="86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spans="1:33" ht="15.75" customHeight="1" x14ac:dyDescent="0.25">
      <c r="A636" s="86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spans="1:33" ht="15.75" customHeight="1" x14ac:dyDescent="0.25">
      <c r="A637" s="86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spans="1:33" ht="15.75" customHeight="1" x14ac:dyDescent="0.25">
      <c r="A638" s="86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spans="1:33" ht="15.75" customHeight="1" x14ac:dyDescent="0.25">
      <c r="A639" s="86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spans="1:33" ht="15.75" customHeight="1" x14ac:dyDescent="0.25">
      <c r="A640" s="8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spans="1:33" ht="15.75" customHeight="1" x14ac:dyDescent="0.25">
      <c r="A641" s="8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spans="1:33" ht="15.75" customHeight="1" x14ac:dyDescent="0.25">
      <c r="A642" s="8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spans="1:33" ht="15.75" customHeight="1" x14ac:dyDescent="0.25">
      <c r="A643" s="8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</row>
    <row r="644" spans="1:33" ht="15.75" customHeight="1" x14ac:dyDescent="0.25">
      <c r="A644" s="86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spans="1:33" ht="15.75" customHeight="1" x14ac:dyDescent="0.25">
      <c r="A645" s="86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spans="1:33" ht="15.75" customHeight="1" x14ac:dyDescent="0.25">
      <c r="A646" s="86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spans="1:33" ht="15.75" customHeight="1" x14ac:dyDescent="0.25">
      <c r="A647" s="8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spans="1:33" ht="15.75" customHeight="1" x14ac:dyDescent="0.25">
      <c r="A648" s="8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spans="1:33" ht="15.75" customHeight="1" x14ac:dyDescent="0.25">
      <c r="A649" s="8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spans="1:33" ht="15.75" customHeight="1" x14ac:dyDescent="0.25">
      <c r="A650" s="8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spans="1:33" ht="15.75" customHeight="1" x14ac:dyDescent="0.25">
      <c r="A651" s="8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spans="1:33" ht="15.75" customHeight="1" x14ac:dyDescent="0.25">
      <c r="A652" s="8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spans="1:33" ht="15.75" customHeight="1" x14ac:dyDescent="0.25">
      <c r="A653" s="8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spans="1:33" ht="15.75" customHeight="1" x14ac:dyDescent="0.25">
      <c r="A654" s="86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spans="1:33" ht="15.75" customHeight="1" x14ac:dyDescent="0.25">
      <c r="A655" s="86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spans="1:33" ht="15.75" customHeight="1" x14ac:dyDescent="0.25">
      <c r="A656" s="86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spans="1:33" ht="15.75" customHeight="1" x14ac:dyDescent="0.25">
      <c r="A657" s="8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spans="1:33" ht="15.75" customHeight="1" x14ac:dyDescent="0.25">
      <c r="A658" s="8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spans="1:33" ht="15.75" customHeight="1" x14ac:dyDescent="0.25">
      <c r="A659" s="8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spans="1:33" ht="15.75" customHeight="1" x14ac:dyDescent="0.25">
      <c r="A660" s="8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spans="1:33" ht="15.75" customHeight="1" x14ac:dyDescent="0.25">
      <c r="A661" s="8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spans="1:33" ht="15.75" customHeight="1" x14ac:dyDescent="0.25">
      <c r="A662" s="86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spans="1:33" ht="15.75" customHeight="1" x14ac:dyDescent="0.25">
      <c r="A663" s="86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spans="1:33" ht="15.75" customHeight="1" x14ac:dyDescent="0.25">
      <c r="A664" s="8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spans="1:33" ht="15.75" customHeight="1" x14ac:dyDescent="0.25">
      <c r="A665" s="8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spans="1:33" ht="15.75" customHeight="1" x14ac:dyDescent="0.25">
      <c r="A666" s="8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</row>
    <row r="667" spans="1:33" ht="15.75" customHeight="1" x14ac:dyDescent="0.25">
      <c r="A667" s="8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spans="1:33" ht="15.75" customHeight="1" x14ac:dyDescent="0.25">
      <c r="A668" s="8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</row>
    <row r="669" spans="1:33" ht="15.75" customHeight="1" x14ac:dyDescent="0.25">
      <c r="A669" s="86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spans="1:33" ht="15.75" customHeight="1" x14ac:dyDescent="0.25">
      <c r="A670" s="86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spans="1:33" ht="15.75" customHeight="1" x14ac:dyDescent="0.25">
      <c r="A671" s="86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spans="1:33" ht="15.75" customHeight="1" x14ac:dyDescent="0.25">
      <c r="A672" s="8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</row>
    <row r="673" spans="1:33" ht="15.75" customHeight="1" x14ac:dyDescent="0.25">
      <c r="A673" s="86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spans="1:33" ht="15.75" customHeight="1" x14ac:dyDescent="0.25">
      <c r="A674" s="86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spans="1:33" ht="15.75" customHeight="1" x14ac:dyDescent="0.25">
      <c r="A675" s="86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spans="1:33" ht="15.75" customHeight="1" x14ac:dyDescent="0.25">
      <c r="A676" s="86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</row>
    <row r="677" spans="1:33" ht="15.75" customHeight="1" x14ac:dyDescent="0.25">
      <c r="A677" s="8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spans="1:33" ht="15.75" customHeight="1" x14ac:dyDescent="0.25">
      <c r="A678" s="8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spans="1:33" ht="15.75" customHeight="1" x14ac:dyDescent="0.25">
      <c r="A679" s="8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spans="1:33" ht="15.75" customHeight="1" x14ac:dyDescent="0.25">
      <c r="A680" s="8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</row>
    <row r="681" spans="1:33" ht="15.75" customHeight="1" x14ac:dyDescent="0.25">
      <c r="A681" s="8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spans="1:33" ht="15.75" customHeight="1" x14ac:dyDescent="0.25">
      <c r="A682" s="8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spans="1:33" ht="15.75" customHeight="1" x14ac:dyDescent="0.25">
      <c r="A683" s="8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spans="1:33" ht="15.75" customHeight="1" x14ac:dyDescent="0.25">
      <c r="A684" s="86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spans="1:33" ht="15.75" customHeight="1" x14ac:dyDescent="0.25">
      <c r="A685" s="86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spans="1:33" ht="15.75" customHeight="1" x14ac:dyDescent="0.25">
      <c r="A686" s="8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spans="1:33" ht="15.75" customHeight="1" x14ac:dyDescent="0.25">
      <c r="A687" s="8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spans="1:33" ht="15.75" customHeight="1" x14ac:dyDescent="0.25">
      <c r="A688" s="8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spans="1:33" ht="15.75" customHeight="1" x14ac:dyDescent="0.25">
      <c r="A689" s="86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spans="1:33" ht="15.75" customHeight="1" x14ac:dyDescent="0.25">
      <c r="A690" s="86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  <row r="691" spans="1:33" ht="15.75" customHeight="1" x14ac:dyDescent="0.25">
      <c r="A691" s="86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</row>
    <row r="692" spans="1:33" ht="15.75" customHeight="1" x14ac:dyDescent="0.25">
      <c r="A692" s="86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</row>
    <row r="693" spans="1:33" ht="15.75" customHeight="1" x14ac:dyDescent="0.25">
      <c r="A693" s="86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</row>
    <row r="694" spans="1:33" ht="15.75" customHeight="1" x14ac:dyDescent="0.25">
      <c r="A694" s="86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</row>
    <row r="695" spans="1:33" ht="15.75" customHeight="1" x14ac:dyDescent="0.25">
      <c r="A695" s="86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</row>
    <row r="696" spans="1:33" ht="15.75" customHeight="1" x14ac:dyDescent="0.25">
      <c r="A696" s="86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</row>
    <row r="697" spans="1:33" ht="15.75" customHeight="1" x14ac:dyDescent="0.25">
      <c r="A697" s="8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</row>
    <row r="698" spans="1:33" ht="15.75" customHeight="1" x14ac:dyDescent="0.25">
      <c r="A698" s="86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</row>
    <row r="699" spans="1:33" ht="15.75" customHeight="1" x14ac:dyDescent="0.25">
      <c r="A699" s="86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</row>
    <row r="700" spans="1:33" ht="15.75" customHeight="1" x14ac:dyDescent="0.25">
      <c r="A700" s="86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</row>
    <row r="701" spans="1:33" ht="15.75" customHeight="1" x14ac:dyDescent="0.25">
      <c r="A701" s="86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</row>
    <row r="702" spans="1:33" ht="15.75" customHeight="1" x14ac:dyDescent="0.25">
      <c r="A702" s="86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</row>
    <row r="703" spans="1:33" ht="15.75" customHeight="1" x14ac:dyDescent="0.25">
      <c r="A703" s="86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</row>
    <row r="704" spans="1:33" ht="15.75" customHeight="1" x14ac:dyDescent="0.25">
      <c r="A704" s="86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</row>
    <row r="705" spans="1:33" ht="15.75" customHeight="1" x14ac:dyDescent="0.25">
      <c r="A705" s="86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</row>
    <row r="706" spans="1:33" ht="15.75" customHeight="1" x14ac:dyDescent="0.25">
      <c r="A706" s="86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</row>
    <row r="707" spans="1:33" ht="15.75" customHeight="1" x14ac:dyDescent="0.25">
      <c r="A707" s="86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</row>
    <row r="708" spans="1:33" ht="15.75" customHeight="1" x14ac:dyDescent="0.25">
      <c r="A708" s="86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</row>
    <row r="709" spans="1:33" ht="15.75" customHeight="1" x14ac:dyDescent="0.25">
      <c r="A709" s="86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</row>
    <row r="710" spans="1:33" ht="15.75" customHeight="1" x14ac:dyDescent="0.25">
      <c r="A710" s="86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</row>
    <row r="711" spans="1:33" ht="15.75" customHeight="1" x14ac:dyDescent="0.25">
      <c r="A711" s="86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</row>
    <row r="712" spans="1:33" ht="15.75" customHeight="1" x14ac:dyDescent="0.25">
      <c r="A712" s="86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</row>
    <row r="713" spans="1:33" ht="15.75" customHeight="1" x14ac:dyDescent="0.25">
      <c r="A713" s="86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</row>
    <row r="714" spans="1:33" ht="15.75" customHeight="1" x14ac:dyDescent="0.25">
      <c r="A714" s="86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</row>
    <row r="715" spans="1:33" ht="15.75" customHeight="1" x14ac:dyDescent="0.25">
      <c r="A715" s="86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</row>
    <row r="716" spans="1:33" ht="15.75" customHeight="1" x14ac:dyDescent="0.25">
      <c r="A716" s="86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</row>
    <row r="717" spans="1:33" ht="15.75" customHeight="1" x14ac:dyDescent="0.25">
      <c r="A717" s="8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</row>
    <row r="718" spans="1:33" ht="15.75" customHeight="1" x14ac:dyDescent="0.25">
      <c r="A718" s="86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</row>
    <row r="719" spans="1:33" ht="15.75" customHeight="1" x14ac:dyDescent="0.25">
      <c r="A719" s="86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</row>
    <row r="720" spans="1:33" ht="15.75" customHeight="1" x14ac:dyDescent="0.25">
      <c r="A720" s="86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</row>
    <row r="721" spans="1:33" ht="15.75" customHeight="1" x14ac:dyDescent="0.25">
      <c r="A721" s="86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</row>
    <row r="722" spans="1:33" ht="15.75" customHeight="1" x14ac:dyDescent="0.25">
      <c r="A722" s="86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</row>
    <row r="723" spans="1:33" ht="15.75" customHeight="1" x14ac:dyDescent="0.25">
      <c r="A723" s="86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</row>
    <row r="724" spans="1:33" ht="15.75" customHeight="1" x14ac:dyDescent="0.25">
      <c r="A724" s="86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</row>
    <row r="725" spans="1:33" ht="15.75" customHeight="1" x14ac:dyDescent="0.25">
      <c r="A725" s="86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</row>
    <row r="726" spans="1:33" ht="15.75" customHeight="1" x14ac:dyDescent="0.25">
      <c r="A726" s="86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</row>
    <row r="727" spans="1:33" ht="15.75" customHeight="1" x14ac:dyDescent="0.25">
      <c r="A727" s="86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</row>
    <row r="728" spans="1:33" ht="15.75" customHeight="1" x14ac:dyDescent="0.25">
      <c r="A728" s="86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</row>
    <row r="729" spans="1:33" ht="15.75" customHeight="1" x14ac:dyDescent="0.25">
      <c r="A729" s="86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</row>
    <row r="730" spans="1:33" ht="15.75" customHeight="1" x14ac:dyDescent="0.25">
      <c r="A730" s="86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</row>
    <row r="731" spans="1:33" ht="15.75" customHeight="1" x14ac:dyDescent="0.25">
      <c r="A731" s="86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</row>
    <row r="732" spans="1:33" ht="15.75" customHeight="1" x14ac:dyDescent="0.25">
      <c r="A732" s="86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</row>
    <row r="733" spans="1:33" ht="15.75" customHeight="1" x14ac:dyDescent="0.25">
      <c r="A733" s="8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</row>
    <row r="734" spans="1:33" ht="15.75" customHeight="1" x14ac:dyDescent="0.25">
      <c r="A734" s="86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</row>
    <row r="735" spans="1:33" ht="15.75" customHeight="1" x14ac:dyDescent="0.25">
      <c r="A735" s="86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</row>
    <row r="736" spans="1:33" ht="15.75" customHeight="1" x14ac:dyDescent="0.25">
      <c r="A736" s="86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</row>
    <row r="737" spans="1:33" ht="15.75" customHeight="1" x14ac:dyDescent="0.25">
      <c r="A737" s="86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</row>
    <row r="738" spans="1:33" ht="15.75" customHeight="1" x14ac:dyDescent="0.25">
      <c r="A738" s="86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</row>
    <row r="739" spans="1:33" ht="15.75" customHeight="1" x14ac:dyDescent="0.25">
      <c r="A739" s="86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</row>
    <row r="740" spans="1:33" ht="15.75" customHeight="1" x14ac:dyDescent="0.25">
      <c r="A740" s="86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</row>
    <row r="741" spans="1:33" ht="15.75" customHeight="1" x14ac:dyDescent="0.25">
      <c r="A741" s="86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</row>
    <row r="742" spans="1:33" ht="15.75" customHeight="1" x14ac:dyDescent="0.25">
      <c r="A742" s="86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</row>
    <row r="743" spans="1:33" ht="15.75" customHeight="1" x14ac:dyDescent="0.25">
      <c r="A743" s="86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</row>
    <row r="744" spans="1:33" ht="15.75" customHeight="1" x14ac:dyDescent="0.25">
      <c r="A744" s="86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</row>
    <row r="745" spans="1:33" ht="15.75" customHeight="1" x14ac:dyDescent="0.25">
      <c r="A745" s="86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</row>
    <row r="746" spans="1:33" ht="15.75" customHeight="1" x14ac:dyDescent="0.25">
      <c r="A746" s="86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</row>
    <row r="747" spans="1:33" ht="15.75" customHeight="1" x14ac:dyDescent="0.25">
      <c r="A747" s="86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</row>
    <row r="748" spans="1:33" ht="15.75" customHeight="1" x14ac:dyDescent="0.25">
      <c r="A748" s="86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</row>
    <row r="749" spans="1:33" ht="15.75" customHeight="1" x14ac:dyDescent="0.25">
      <c r="A749" s="86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</row>
    <row r="750" spans="1:33" ht="15.75" customHeight="1" x14ac:dyDescent="0.25">
      <c r="A750" s="86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</row>
    <row r="751" spans="1:33" ht="15.75" customHeight="1" x14ac:dyDescent="0.25">
      <c r="A751" s="86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</row>
    <row r="752" spans="1:33" ht="15.75" customHeight="1" x14ac:dyDescent="0.25">
      <c r="A752" s="86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</row>
    <row r="753" spans="1:33" ht="15.75" customHeight="1" x14ac:dyDescent="0.25">
      <c r="A753" s="86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</row>
    <row r="754" spans="1:33" ht="15.75" customHeight="1" x14ac:dyDescent="0.25">
      <c r="A754" s="86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</row>
    <row r="755" spans="1:33" ht="15.75" customHeight="1" x14ac:dyDescent="0.25">
      <c r="A755" s="86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</row>
    <row r="756" spans="1:33" ht="15.75" customHeight="1" x14ac:dyDescent="0.25">
      <c r="A756" s="86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</row>
    <row r="757" spans="1:33" ht="15.75" customHeight="1" x14ac:dyDescent="0.25">
      <c r="A757" s="86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</row>
    <row r="758" spans="1:33" ht="15.75" customHeight="1" x14ac:dyDescent="0.25">
      <c r="A758" s="86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</row>
    <row r="759" spans="1:33" ht="15.75" customHeight="1" x14ac:dyDescent="0.25">
      <c r="A759" s="86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</row>
    <row r="760" spans="1:33" ht="15.75" customHeight="1" x14ac:dyDescent="0.25">
      <c r="A760" s="86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</row>
    <row r="761" spans="1:33" ht="15.75" customHeight="1" x14ac:dyDescent="0.25">
      <c r="A761" s="86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</row>
    <row r="762" spans="1:33" ht="15.75" customHeight="1" x14ac:dyDescent="0.25">
      <c r="A762" s="86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</row>
    <row r="763" spans="1:33" ht="15.75" customHeight="1" x14ac:dyDescent="0.25">
      <c r="A763" s="86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</row>
    <row r="764" spans="1:33" ht="15.75" customHeight="1" x14ac:dyDescent="0.25">
      <c r="A764" s="86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</row>
    <row r="765" spans="1:33" ht="15.75" customHeight="1" x14ac:dyDescent="0.25">
      <c r="A765" s="86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</row>
    <row r="766" spans="1:33" ht="15.75" customHeight="1" x14ac:dyDescent="0.25">
      <c r="A766" s="86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</row>
    <row r="767" spans="1:33" ht="15.75" customHeight="1" x14ac:dyDescent="0.25">
      <c r="A767" s="86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</row>
    <row r="768" spans="1:33" ht="15.75" customHeight="1" x14ac:dyDescent="0.25">
      <c r="A768" s="86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</row>
    <row r="769" spans="1:33" ht="15.75" customHeight="1" x14ac:dyDescent="0.25">
      <c r="A769" s="86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</row>
    <row r="770" spans="1:33" ht="15.75" customHeight="1" x14ac:dyDescent="0.25">
      <c r="A770" s="86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</row>
    <row r="771" spans="1:33" ht="15.75" customHeight="1" x14ac:dyDescent="0.25">
      <c r="A771" s="86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</row>
    <row r="772" spans="1:33" ht="15.75" customHeight="1" x14ac:dyDescent="0.25">
      <c r="A772" s="86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</row>
    <row r="773" spans="1:33" ht="15.75" customHeight="1" x14ac:dyDescent="0.25">
      <c r="A773" s="86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</row>
    <row r="774" spans="1:33" ht="15.75" customHeight="1" x14ac:dyDescent="0.25">
      <c r="A774" s="86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</row>
    <row r="775" spans="1:33" ht="15.75" customHeight="1" x14ac:dyDescent="0.25">
      <c r="A775" s="86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</row>
    <row r="776" spans="1:33" ht="15.75" customHeight="1" x14ac:dyDescent="0.25">
      <c r="A776" s="86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</row>
    <row r="777" spans="1:33" ht="15.75" customHeight="1" x14ac:dyDescent="0.25">
      <c r="A777" s="8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</row>
    <row r="778" spans="1:33" ht="15.75" customHeight="1" x14ac:dyDescent="0.25">
      <c r="A778" s="86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</row>
    <row r="779" spans="1:33" ht="15.75" customHeight="1" x14ac:dyDescent="0.25">
      <c r="A779" s="86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</row>
    <row r="780" spans="1:33" ht="15.75" customHeight="1" x14ac:dyDescent="0.25">
      <c r="A780" s="86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</row>
    <row r="781" spans="1:33" ht="15.75" customHeight="1" x14ac:dyDescent="0.25">
      <c r="A781" s="86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</row>
    <row r="782" spans="1:33" ht="15.75" customHeight="1" x14ac:dyDescent="0.25">
      <c r="A782" s="86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</row>
    <row r="783" spans="1:33" ht="15.75" customHeight="1" x14ac:dyDescent="0.25">
      <c r="A783" s="8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</row>
    <row r="784" spans="1:33" ht="15.75" customHeight="1" x14ac:dyDescent="0.25">
      <c r="A784" s="8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</row>
    <row r="785" spans="1:33" ht="15.75" customHeight="1" x14ac:dyDescent="0.25">
      <c r="A785" s="8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</row>
    <row r="786" spans="1:33" ht="15.75" customHeight="1" x14ac:dyDescent="0.25">
      <c r="A786" s="8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</row>
    <row r="787" spans="1:33" ht="15.75" customHeight="1" x14ac:dyDescent="0.25">
      <c r="A787" s="8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</row>
    <row r="788" spans="1:33" ht="15.75" customHeight="1" x14ac:dyDescent="0.25">
      <c r="A788" s="8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</row>
    <row r="789" spans="1:33" ht="15.75" customHeight="1" x14ac:dyDescent="0.25">
      <c r="A789" s="8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</row>
    <row r="790" spans="1:33" ht="15.75" customHeight="1" x14ac:dyDescent="0.25">
      <c r="A790" s="86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</row>
    <row r="791" spans="1:33" ht="15.75" customHeight="1" x14ac:dyDescent="0.25">
      <c r="A791" s="86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</row>
    <row r="792" spans="1:33" ht="15.75" customHeight="1" x14ac:dyDescent="0.25">
      <c r="A792" s="86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</row>
    <row r="793" spans="1:33" ht="15.75" customHeight="1" x14ac:dyDescent="0.25">
      <c r="A793" s="86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</row>
    <row r="794" spans="1:33" ht="15.75" customHeight="1" x14ac:dyDescent="0.25">
      <c r="A794" s="86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</row>
    <row r="795" spans="1:33" ht="15.75" customHeight="1" x14ac:dyDescent="0.25">
      <c r="A795" s="86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</row>
    <row r="796" spans="1:33" ht="15.75" customHeight="1" x14ac:dyDescent="0.25">
      <c r="A796" s="86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</row>
    <row r="797" spans="1:33" ht="15.75" customHeight="1" x14ac:dyDescent="0.25">
      <c r="A797" s="86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</row>
    <row r="798" spans="1:33" ht="15.75" customHeight="1" x14ac:dyDescent="0.25">
      <c r="A798" s="86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</row>
    <row r="799" spans="1:33" ht="15.75" customHeight="1" x14ac:dyDescent="0.25">
      <c r="A799" s="86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</row>
    <row r="800" spans="1:33" ht="15.75" customHeight="1" x14ac:dyDescent="0.25">
      <c r="A800" s="86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</row>
    <row r="801" spans="1:33" ht="15.75" customHeight="1" x14ac:dyDescent="0.25">
      <c r="A801" s="86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</row>
    <row r="802" spans="1:33" ht="15.75" customHeight="1" x14ac:dyDescent="0.25">
      <c r="A802" s="86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</row>
    <row r="803" spans="1:33" ht="15.75" customHeight="1" x14ac:dyDescent="0.25">
      <c r="A803" s="86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</row>
    <row r="804" spans="1:33" ht="15.75" customHeight="1" x14ac:dyDescent="0.25">
      <c r="A804" s="86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</row>
    <row r="805" spans="1:33" ht="15.75" customHeight="1" x14ac:dyDescent="0.25">
      <c r="A805" s="86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</row>
    <row r="806" spans="1:33" ht="15.75" customHeight="1" x14ac:dyDescent="0.25">
      <c r="A806" s="86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</row>
    <row r="807" spans="1:33" ht="15.75" customHeight="1" x14ac:dyDescent="0.25">
      <c r="A807" s="86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</row>
    <row r="808" spans="1:33" ht="15.75" customHeight="1" x14ac:dyDescent="0.25">
      <c r="A808" s="86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</row>
    <row r="809" spans="1:33" ht="15.75" customHeight="1" x14ac:dyDescent="0.25">
      <c r="A809" s="86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</row>
    <row r="810" spans="1:33" ht="15.75" customHeight="1" x14ac:dyDescent="0.25">
      <c r="A810" s="86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</row>
    <row r="811" spans="1:33" ht="15.75" customHeight="1" x14ac:dyDescent="0.25">
      <c r="A811" s="86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</row>
    <row r="812" spans="1:33" ht="15.75" customHeight="1" x14ac:dyDescent="0.25">
      <c r="A812" s="86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</row>
    <row r="813" spans="1:33" ht="15.75" customHeight="1" x14ac:dyDescent="0.25">
      <c r="A813" s="86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</row>
    <row r="814" spans="1:33" ht="15.75" customHeight="1" x14ac:dyDescent="0.25">
      <c r="A814" s="86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</row>
    <row r="815" spans="1:33" ht="15.75" customHeight="1" x14ac:dyDescent="0.25">
      <c r="A815" s="86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</row>
    <row r="816" spans="1:33" ht="15.75" customHeight="1" x14ac:dyDescent="0.25">
      <c r="A816" s="86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</row>
    <row r="817" spans="1:33" ht="15.75" customHeight="1" x14ac:dyDescent="0.25">
      <c r="A817" s="86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</row>
    <row r="818" spans="1:33" ht="15.75" customHeight="1" x14ac:dyDescent="0.25">
      <c r="A818" s="86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</row>
    <row r="819" spans="1:33" ht="15.75" customHeight="1" x14ac:dyDescent="0.25">
      <c r="A819" s="86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</row>
    <row r="820" spans="1:33" ht="15.75" customHeight="1" x14ac:dyDescent="0.25">
      <c r="A820" s="8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</row>
    <row r="821" spans="1:33" ht="15.75" customHeight="1" x14ac:dyDescent="0.25">
      <c r="A821" s="86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</row>
    <row r="822" spans="1:33" ht="15.75" customHeight="1" x14ac:dyDescent="0.25">
      <c r="A822" s="86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</row>
    <row r="823" spans="1:33" ht="15.75" customHeight="1" x14ac:dyDescent="0.25">
      <c r="A823" s="86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</row>
    <row r="824" spans="1:33" ht="15.75" customHeight="1" x14ac:dyDescent="0.25">
      <c r="A824" s="86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</row>
    <row r="825" spans="1:33" ht="15.75" customHeight="1" x14ac:dyDescent="0.25">
      <c r="A825" s="86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</row>
    <row r="826" spans="1:33" ht="15.75" customHeight="1" x14ac:dyDescent="0.25">
      <c r="A826" s="86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</row>
    <row r="827" spans="1:33" ht="15.75" customHeight="1" x14ac:dyDescent="0.25">
      <c r="A827" s="8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</row>
    <row r="828" spans="1:33" ht="15.75" customHeight="1" x14ac:dyDescent="0.25">
      <c r="A828" s="86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</row>
    <row r="829" spans="1:33" ht="15.75" customHeight="1" x14ac:dyDescent="0.25">
      <c r="A829" s="86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</row>
    <row r="830" spans="1:33" ht="15.75" customHeight="1" x14ac:dyDescent="0.25">
      <c r="A830" s="86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</row>
    <row r="831" spans="1:33" ht="15.75" customHeight="1" x14ac:dyDescent="0.25">
      <c r="A831" s="86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</row>
    <row r="832" spans="1:33" ht="15.75" customHeight="1" x14ac:dyDescent="0.25">
      <c r="A832" s="86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</row>
    <row r="833" spans="1:33" ht="15.75" customHeight="1" x14ac:dyDescent="0.25">
      <c r="A833" s="86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</row>
    <row r="834" spans="1:33" ht="15.75" customHeight="1" x14ac:dyDescent="0.25">
      <c r="A834" s="86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</row>
    <row r="835" spans="1:33" ht="15.75" customHeight="1" x14ac:dyDescent="0.25">
      <c r="A835" s="86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</row>
    <row r="836" spans="1:33" ht="15.75" customHeight="1" x14ac:dyDescent="0.25">
      <c r="A836" s="8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</row>
    <row r="837" spans="1:33" ht="15.75" customHeight="1" x14ac:dyDescent="0.25">
      <c r="A837" s="86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</row>
    <row r="838" spans="1:33" ht="15.75" customHeight="1" x14ac:dyDescent="0.25">
      <c r="A838" s="86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</row>
    <row r="839" spans="1:33" ht="15.75" customHeight="1" x14ac:dyDescent="0.25">
      <c r="A839" s="86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</row>
    <row r="840" spans="1:33" ht="15.75" customHeight="1" x14ac:dyDescent="0.25">
      <c r="A840" s="86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</row>
    <row r="841" spans="1:33" ht="15.75" customHeight="1" x14ac:dyDescent="0.25">
      <c r="A841" s="86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</row>
    <row r="842" spans="1:33" ht="15.75" customHeight="1" x14ac:dyDescent="0.25">
      <c r="A842" s="8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</row>
    <row r="843" spans="1:33" ht="15.75" customHeight="1" x14ac:dyDescent="0.25">
      <c r="A843" s="86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</row>
    <row r="844" spans="1:33" ht="15.75" customHeight="1" x14ac:dyDescent="0.25">
      <c r="A844" s="86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</row>
    <row r="845" spans="1:33" ht="15.75" customHeight="1" x14ac:dyDescent="0.25">
      <c r="A845" s="86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</row>
    <row r="846" spans="1:33" ht="15.75" customHeight="1" x14ac:dyDescent="0.25">
      <c r="A846" s="86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</row>
    <row r="847" spans="1:33" ht="15.75" customHeight="1" x14ac:dyDescent="0.25">
      <c r="A847" s="86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</row>
    <row r="848" spans="1:33" ht="15.75" customHeight="1" x14ac:dyDescent="0.25">
      <c r="A848" s="86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</row>
    <row r="849" spans="1:33" ht="15.75" customHeight="1" x14ac:dyDescent="0.25">
      <c r="A849" s="86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</row>
    <row r="850" spans="1:33" ht="15.75" customHeight="1" x14ac:dyDescent="0.25">
      <c r="A850" s="86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</row>
    <row r="851" spans="1:33" ht="15.75" customHeight="1" x14ac:dyDescent="0.25">
      <c r="A851" s="86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</row>
    <row r="852" spans="1:33" ht="15.75" customHeight="1" x14ac:dyDescent="0.25">
      <c r="A852" s="86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</row>
    <row r="853" spans="1:33" ht="15.75" customHeight="1" x14ac:dyDescent="0.25">
      <c r="A853" s="86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</row>
    <row r="854" spans="1:33" ht="15.75" customHeight="1" x14ac:dyDescent="0.25">
      <c r="A854" s="86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</row>
    <row r="855" spans="1:33" ht="15.75" customHeight="1" x14ac:dyDescent="0.25">
      <c r="A855" s="86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</row>
    <row r="856" spans="1:33" ht="15.75" customHeight="1" x14ac:dyDescent="0.25">
      <c r="A856" s="86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</row>
    <row r="857" spans="1:33" ht="15.75" customHeight="1" x14ac:dyDescent="0.25">
      <c r="A857" s="86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</row>
    <row r="858" spans="1:33" ht="15.75" customHeight="1" x14ac:dyDescent="0.25">
      <c r="A858" s="86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</row>
    <row r="859" spans="1:33" ht="15.75" customHeight="1" x14ac:dyDescent="0.25">
      <c r="A859" s="86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</row>
    <row r="860" spans="1:33" ht="15.75" customHeight="1" x14ac:dyDescent="0.25">
      <c r="A860" s="86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</row>
    <row r="861" spans="1:33" ht="15.75" customHeight="1" x14ac:dyDescent="0.25">
      <c r="A861" s="86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</row>
    <row r="862" spans="1:33" ht="15.75" customHeight="1" x14ac:dyDescent="0.25">
      <c r="A862" s="86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</row>
    <row r="863" spans="1:33" ht="15.75" customHeight="1" x14ac:dyDescent="0.25">
      <c r="A863" s="86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</row>
    <row r="864" spans="1:33" ht="15.75" customHeight="1" x14ac:dyDescent="0.25">
      <c r="A864" s="86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</row>
    <row r="865" spans="1:33" ht="15.75" customHeight="1" x14ac:dyDescent="0.25">
      <c r="A865" s="86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</row>
    <row r="866" spans="1:33" ht="15.75" customHeight="1" x14ac:dyDescent="0.25">
      <c r="A866" s="8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</row>
    <row r="867" spans="1:33" ht="15.75" customHeight="1" x14ac:dyDescent="0.25">
      <c r="A867" s="86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</row>
    <row r="868" spans="1:33" ht="15.75" customHeight="1" x14ac:dyDescent="0.25">
      <c r="A868" s="86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</row>
    <row r="869" spans="1:33" ht="15.75" customHeight="1" x14ac:dyDescent="0.25">
      <c r="A869" s="86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</row>
    <row r="870" spans="1:33" ht="15.75" customHeight="1" x14ac:dyDescent="0.25">
      <c r="A870" s="86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</row>
    <row r="871" spans="1:33" ht="15.75" customHeight="1" x14ac:dyDescent="0.25">
      <c r="A871" s="8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</row>
    <row r="872" spans="1:33" ht="15.75" customHeight="1" x14ac:dyDescent="0.25">
      <c r="A872" s="86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</row>
    <row r="873" spans="1:33" ht="15.75" customHeight="1" x14ac:dyDescent="0.25">
      <c r="A873" s="86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</row>
    <row r="874" spans="1:33" ht="15.75" customHeight="1" x14ac:dyDescent="0.25">
      <c r="A874" s="86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</row>
    <row r="875" spans="1:33" ht="15.75" customHeight="1" x14ac:dyDescent="0.25">
      <c r="A875" s="86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</row>
    <row r="876" spans="1:33" ht="15.75" customHeight="1" x14ac:dyDescent="0.25">
      <c r="A876" s="86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</row>
    <row r="877" spans="1:33" ht="15.75" customHeight="1" x14ac:dyDescent="0.25">
      <c r="A877" s="86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</row>
    <row r="878" spans="1:33" ht="15.75" customHeight="1" x14ac:dyDescent="0.25">
      <c r="A878" s="86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</row>
    <row r="879" spans="1:33" ht="15.75" customHeight="1" x14ac:dyDescent="0.25">
      <c r="A879" s="86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</row>
    <row r="880" spans="1:33" ht="15.75" customHeight="1" x14ac:dyDescent="0.25">
      <c r="A880" s="86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</row>
    <row r="881" spans="1:33" ht="15.75" customHeight="1" x14ac:dyDescent="0.25">
      <c r="A881" s="86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</row>
    <row r="882" spans="1:33" ht="15.75" customHeight="1" x14ac:dyDescent="0.25">
      <c r="A882" s="86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</row>
    <row r="883" spans="1:33" ht="15.75" customHeight="1" x14ac:dyDescent="0.25">
      <c r="A883" s="86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</row>
    <row r="884" spans="1:33" ht="15.75" customHeight="1" x14ac:dyDescent="0.25">
      <c r="A884" s="86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</row>
    <row r="885" spans="1:33" ht="15.75" customHeight="1" x14ac:dyDescent="0.25">
      <c r="A885" s="86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</row>
    <row r="886" spans="1:33" ht="15.75" customHeight="1" x14ac:dyDescent="0.25">
      <c r="A886" s="86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</row>
    <row r="887" spans="1:33" ht="15.75" customHeight="1" x14ac:dyDescent="0.25">
      <c r="A887" s="86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</row>
    <row r="888" spans="1:33" ht="15.75" customHeight="1" x14ac:dyDescent="0.25">
      <c r="A888" s="86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</row>
    <row r="889" spans="1:33" ht="15.75" customHeight="1" x14ac:dyDescent="0.25">
      <c r="A889" s="86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</row>
    <row r="890" spans="1:33" ht="15.75" customHeight="1" x14ac:dyDescent="0.25">
      <c r="A890" s="86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</row>
    <row r="891" spans="1:33" ht="15.75" customHeight="1" x14ac:dyDescent="0.25">
      <c r="A891" s="86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</row>
    <row r="892" spans="1:33" ht="15.75" customHeight="1" x14ac:dyDescent="0.25">
      <c r="A892" s="86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</row>
    <row r="893" spans="1:33" ht="15.75" customHeight="1" x14ac:dyDescent="0.25">
      <c r="A893" s="86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</row>
    <row r="894" spans="1:33" ht="15.75" customHeight="1" x14ac:dyDescent="0.25">
      <c r="A894" s="86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</row>
    <row r="895" spans="1:33" ht="15.75" customHeight="1" x14ac:dyDescent="0.25">
      <c r="A895" s="86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</row>
    <row r="896" spans="1:33" ht="15.75" customHeight="1" x14ac:dyDescent="0.25">
      <c r="A896" s="86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</row>
    <row r="897" spans="1:33" ht="15.75" customHeight="1" x14ac:dyDescent="0.25">
      <c r="A897" s="86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</row>
    <row r="898" spans="1:33" ht="15.75" customHeight="1" x14ac:dyDescent="0.25">
      <c r="A898" s="86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</row>
    <row r="899" spans="1:33" ht="15.75" customHeight="1" x14ac:dyDescent="0.25">
      <c r="A899" s="86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</row>
    <row r="900" spans="1:33" ht="15.75" customHeight="1" x14ac:dyDescent="0.25">
      <c r="A900" s="86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</row>
    <row r="901" spans="1:33" ht="15.75" customHeight="1" x14ac:dyDescent="0.25">
      <c r="A901" s="86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</row>
    <row r="902" spans="1:33" ht="15.75" customHeight="1" x14ac:dyDescent="0.25">
      <c r="A902" s="86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</row>
    <row r="903" spans="1:33" ht="15.75" customHeight="1" x14ac:dyDescent="0.25">
      <c r="A903" s="86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</row>
    <row r="904" spans="1:33" ht="15.75" customHeight="1" x14ac:dyDescent="0.25">
      <c r="A904" s="86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</row>
    <row r="905" spans="1:33" ht="15.75" customHeight="1" x14ac:dyDescent="0.25">
      <c r="A905" s="86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</row>
    <row r="906" spans="1:33" ht="15.75" customHeight="1" x14ac:dyDescent="0.25">
      <c r="A906" s="86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</row>
    <row r="907" spans="1:33" ht="15.75" customHeight="1" x14ac:dyDescent="0.25">
      <c r="A907" s="86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</row>
    <row r="908" spans="1:33" ht="15.75" customHeight="1" x14ac:dyDescent="0.25">
      <c r="A908" s="86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</row>
    <row r="909" spans="1:33" ht="15.75" customHeight="1" x14ac:dyDescent="0.25">
      <c r="A909" s="86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</row>
    <row r="910" spans="1:33" ht="15.75" customHeight="1" x14ac:dyDescent="0.25">
      <c r="A910" s="86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</row>
    <row r="911" spans="1:33" ht="15.75" customHeight="1" x14ac:dyDescent="0.25">
      <c r="A911" s="86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</row>
    <row r="912" spans="1:33" ht="15.75" customHeight="1" x14ac:dyDescent="0.25">
      <c r="A912" s="86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</row>
    <row r="913" spans="1:33" ht="15.75" customHeight="1" x14ac:dyDescent="0.25">
      <c r="A913" s="86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</row>
    <row r="914" spans="1:33" ht="15.75" customHeight="1" x14ac:dyDescent="0.25">
      <c r="A914" s="86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</row>
    <row r="915" spans="1:33" ht="15.75" customHeight="1" x14ac:dyDescent="0.25">
      <c r="A915" s="86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</row>
    <row r="916" spans="1:33" ht="15.75" customHeight="1" x14ac:dyDescent="0.25">
      <c r="A916" s="86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</row>
    <row r="917" spans="1:33" ht="15.75" customHeight="1" x14ac:dyDescent="0.25">
      <c r="A917" s="86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</row>
    <row r="918" spans="1:33" ht="15.75" customHeight="1" x14ac:dyDescent="0.25">
      <c r="A918" s="86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</row>
    <row r="919" spans="1:33" ht="15.75" customHeight="1" x14ac:dyDescent="0.25">
      <c r="A919" s="86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</row>
    <row r="920" spans="1:33" ht="15.75" customHeight="1" x14ac:dyDescent="0.25">
      <c r="A920" s="86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</row>
    <row r="921" spans="1:33" ht="15.75" customHeight="1" x14ac:dyDescent="0.25">
      <c r="A921" s="86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</row>
    <row r="922" spans="1:33" ht="15.75" customHeight="1" x14ac:dyDescent="0.25">
      <c r="A922" s="86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</row>
    <row r="923" spans="1:33" ht="15.75" customHeight="1" x14ac:dyDescent="0.25">
      <c r="A923" s="86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</row>
    <row r="924" spans="1:33" ht="15.75" customHeight="1" x14ac:dyDescent="0.25">
      <c r="A924" s="86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</row>
    <row r="925" spans="1:33" ht="15.75" customHeight="1" x14ac:dyDescent="0.25">
      <c r="A925" s="86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</row>
    <row r="926" spans="1:33" ht="15.75" customHeight="1" x14ac:dyDescent="0.25">
      <c r="A926" s="86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</row>
    <row r="927" spans="1:33" ht="15.75" customHeight="1" x14ac:dyDescent="0.25">
      <c r="A927" s="86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</row>
    <row r="928" spans="1:33" ht="15.75" customHeight="1" x14ac:dyDescent="0.25">
      <c r="A928" s="86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</row>
    <row r="929" spans="1:33" ht="15.75" customHeight="1" x14ac:dyDescent="0.25">
      <c r="A929" s="86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</row>
    <row r="930" spans="1:33" ht="15.75" customHeight="1" x14ac:dyDescent="0.25">
      <c r="A930" s="86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</row>
    <row r="931" spans="1:33" ht="15.75" customHeight="1" x14ac:dyDescent="0.25">
      <c r="A931" s="86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</row>
    <row r="932" spans="1:33" ht="15.75" customHeight="1" x14ac:dyDescent="0.25">
      <c r="A932" s="86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</row>
    <row r="933" spans="1:33" ht="15.75" customHeight="1" x14ac:dyDescent="0.25">
      <c r="A933" s="86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</row>
    <row r="934" spans="1:33" ht="15.75" customHeight="1" x14ac:dyDescent="0.25">
      <c r="A934" s="86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</row>
    <row r="935" spans="1:33" ht="15.75" customHeight="1" x14ac:dyDescent="0.25">
      <c r="A935" s="86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</row>
    <row r="936" spans="1:33" ht="15.75" customHeight="1" x14ac:dyDescent="0.25">
      <c r="A936" s="86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</row>
    <row r="937" spans="1:33" ht="15.75" customHeight="1" x14ac:dyDescent="0.25">
      <c r="A937" s="86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</row>
    <row r="938" spans="1:33" ht="15.75" customHeight="1" x14ac:dyDescent="0.25">
      <c r="A938" s="86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</row>
    <row r="939" spans="1:33" ht="15.75" customHeight="1" x14ac:dyDescent="0.25">
      <c r="A939" s="86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</row>
    <row r="940" spans="1:33" ht="15.75" customHeight="1" x14ac:dyDescent="0.25">
      <c r="A940" s="86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</row>
    <row r="941" spans="1:33" ht="15.75" customHeight="1" x14ac:dyDescent="0.25">
      <c r="A941" s="86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</row>
    <row r="942" spans="1:33" ht="15.75" customHeight="1" x14ac:dyDescent="0.25">
      <c r="A942" s="86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</row>
    <row r="943" spans="1:33" ht="15.75" customHeight="1" x14ac:dyDescent="0.25">
      <c r="A943" s="86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</row>
    <row r="944" spans="1:33" ht="15.75" customHeight="1" x14ac:dyDescent="0.25">
      <c r="A944" s="86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</row>
    <row r="945" spans="1:33" ht="15.75" customHeight="1" x14ac:dyDescent="0.25">
      <c r="A945" s="86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</row>
    <row r="946" spans="1:33" ht="15.75" customHeight="1" x14ac:dyDescent="0.25">
      <c r="A946" s="86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</row>
    <row r="947" spans="1:33" ht="15.75" customHeight="1" x14ac:dyDescent="0.25">
      <c r="A947" s="86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</row>
    <row r="948" spans="1:33" ht="15.75" customHeight="1" x14ac:dyDescent="0.25">
      <c r="A948" s="86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</row>
    <row r="949" spans="1:33" ht="15.75" customHeight="1" x14ac:dyDescent="0.25">
      <c r="A949" s="8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</row>
    <row r="950" spans="1:33" ht="15.75" customHeight="1" x14ac:dyDescent="0.25">
      <c r="A950" s="86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</row>
    <row r="951" spans="1:33" ht="15.75" customHeight="1" x14ac:dyDescent="0.25">
      <c r="A951" s="86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</row>
    <row r="952" spans="1:33" ht="15.75" customHeight="1" x14ac:dyDescent="0.25">
      <c r="A952" s="86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</row>
    <row r="953" spans="1:33" ht="15.75" customHeight="1" x14ac:dyDescent="0.25">
      <c r="A953" s="86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</row>
    <row r="954" spans="1:33" ht="15.75" customHeight="1" x14ac:dyDescent="0.25">
      <c r="A954" s="8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</row>
    <row r="955" spans="1:33" ht="15.75" customHeight="1" x14ac:dyDescent="0.25">
      <c r="A955" s="86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</row>
    <row r="956" spans="1:33" ht="15.75" customHeight="1" x14ac:dyDescent="0.25">
      <c r="A956" s="86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</row>
    <row r="957" spans="1:33" ht="15.75" customHeight="1" x14ac:dyDescent="0.25">
      <c r="A957" s="86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</row>
    <row r="958" spans="1:33" ht="15.75" customHeight="1" x14ac:dyDescent="0.25">
      <c r="A958" s="86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</row>
    <row r="959" spans="1:33" ht="15.75" customHeight="1" x14ac:dyDescent="0.25">
      <c r="A959" s="86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</row>
    <row r="960" spans="1:33" ht="15.75" customHeight="1" x14ac:dyDescent="0.25">
      <c r="A960" s="86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</row>
    <row r="961" spans="1:33" ht="15.75" customHeight="1" x14ac:dyDescent="0.25">
      <c r="A961" s="86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</row>
    <row r="962" spans="1:33" ht="15.75" customHeight="1" x14ac:dyDescent="0.25">
      <c r="A962" s="86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</row>
    <row r="963" spans="1:33" ht="15.75" customHeight="1" x14ac:dyDescent="0.25">
      <c r="A963" s="86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</row>
    <row r="964" spans="1:33" ht="15.75" customHeight="1" x14ac:dyDescent="0.25">
      <c r="A964" s="86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</row>
    <row r="965" spans="1:33" ht="15.75" customHeight="1" x14ac:dyDescent="0.25">
      <c r="A965" s="86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</row>
    <row r="966" spans="1:33" ht="15.75" customHeight="1" x14ac:dyDescent="0.25">
      <c r="A966" s="86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</row>
    <row r="967" spans="1:33" ht="15.75" customHeight="1" x14ac:dyDescent="0.25">
      <c r="A967" s="86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</row>
    <row r="968" spans="1:33" ht="15.75" customHeight="1" x14ac:dyDescent="0.25">
      <c r="A968" s="86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</row>
    <row r="969" spans="1:33" ht="15.75" customHeight="1" x14ac:dyDescent="0.25">
      <c r="A969" s="86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</row>
    <row r="970" spans="1:33" ht="15.75" customHeight="1" x14ac:dyDescent="0.25">
      <c r="A970" s="86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</row>
    <row r="971" spans="1:33" ht="15.75" customHeight="1" x14ac:dyDescent="0.25">
      <c r="A971" s="86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</row>
    <row r="972" spans="1:33" ht="15.75" customHeight="1" x14ac:dyDescent="0.25">
      <c r="A972" s="86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</row>
    <row r="973" spans="1:33" ht="15.75" customHeight="1" x14ac:dyDescent="0.25">
      <c r="A973" s="86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</row>
    <row r="974" spans="1:33" ht="15.75" customHeight="1" x14ac:dyDescent="0.25">
      <c r="A974" s="86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</row>
    <row r="975" spans="1:33" ht="15.75" customHeight="1" x14ac:dyDescent="0.25">
      <c r="A975" s="86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</row>
    <row r="976" spans="1:33" ht="15.75" customHeight="1" x14ac:dyDescent="0.25">
      <c r="A976" s="86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</row>
    <row r="977" spans="1:33" ht="15.75" customHeight="1" x14ac:dyDescent="0.25">
      <c r="A977" s="86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</row>
    <row r="978" spans="1:33" ht="15.75" customHeight="1" x14ac:dyDescent="0.25">
      <c r="A978" s="86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</row>
    <row r="979" spans="1:33" ht="15.75" customHeight="1" x14ac:dyDescent="0.25">
      <c r="A979" s="86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</row>
    <row r="980" spans="1:33" ht="15.75" customHeight="1" x14ac:dyDescent="0.25">
      <c r="A980" s="86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</row>
    <row r="981" spans="1:33" ht="15.75" customHeight="1" x14ac:dyDescent="0.25">
      <c r="A981" s="86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</row>
    <row r="982" spans="1:33" ht="15.75" customHeight="1" x14ac:dyDescent="0.25">
      <c r="A982" s="86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</row>
    <row r="983" spans="1:33" ht="15.75" customHeight="1" x14ac:dyDescent="0.25">
      <c r="A983" s="86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</row>
    <row r="984" spans="1:33" ht="15.75" customHeight="1" x14ac:dyDescent="0.25">
      <c r="A984" s="86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</row>
    <row r="985" spans="1:33" ht="15.75" customHeight="1" x14ac:dyDescent="0.25">
      <c r="A985" s="86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</row>
    <row r="986" spans="1:33" ht="15.75" customHeight="1" x14ac:dyDescent="0.25">
      <c r="A986" s="86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</row>
    <row r="987" spans="1:33" ht="15.75" customHeight="1" x14ac:dyDescent="0.25">
      <c r="A987" s="86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</row>
    <row r="988" spans="1:33" ht="15.75" customHeight="1" x14ac:dyDescent="0.25">
      <c r="A988" s="86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</row>
    <row r="989" spans="1:33" ht="15.75" customHeight="1" x14ac:dyDescent="0.25">
      <c r="A989" s="86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</row>
    <row r="990" spans="1:33" ht="15.75" customHeight="1" x14ac:dyDescent="0.25">
      <c r="A990" s="86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</row>
    <row r="991" spans="1:33" ht="15.75" customHeight="1" x14ac:dyDescent="0.25">
      <c r="A991" s="86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</row>
    <row r="992" spans="1:33" ht="15.75" customHeight="1" x14ac:dyDescent="0.25">
      <c r="A992" s="86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</row>
    <row r="993" spans="1:33" ht="15.75" customHeight="1" x14ac:dyDescent="0.25">
      <c r="A993" s="86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</row>
    <row r="994" spans="1:33" ht="15.75" customHeight="1" x14ac:dyDescent="0.25">
      <c r="A994" s="86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</row>
    <row r="995" spans="1:33" ht="15.75" customHeight="1" x14ac:dyDescent="0.25">
      <c r="A995" s="86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</row>
    <row r="996" spans="1:33" ht="15.75" customHeight="1" x14ac:dyDescent="0.25">
      <c r="A996" s="86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</row>
    <row r="997" spans="1:33" ht="15.75" customHeight="1" x14ac:dyDescent="0.25">
      <c r="A997" s="86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</row>
    <row r="998" spans="1:33" ht="15.75" customHeight="1" x14ac:dyDescent="0.25">
      <c r="A998" s="86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</row>
    <row r="999" spans="1:33" ht="15.75" customHeight="1" x14ac:dyDescent="0.25">
      <c r="A999" s="86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</row>
    <row r="1000" spans="1:33" ht="15.75" customHeight="1" x14ac:dyDescent="0.25">
      <c r="A1000" s="86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</row>
  </sheetData>
  <mergeCells count="2">
    <mergeCell ref="A1:AG1"/>
    <mergeCell ref="A2:AG2"/>
  </mergeCell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CAAC"/>
  </sheetPr>
  <dimension ref="A1:AH1000"/>
  <sheetViews>
    <sheetView workbookViewId="0">
      <selection sqref="A1:AG1"/>
    </sheetView>
  </sheetViews>
  <sheetFormatPr defaultColWidth="12.625" defaultRowHeight="15" customHeight="1" x14ac:dyDescent="0.2"/>
  <cols>
    <col min="1" max="1" width="19.25" customWidth="1"/>
    <col min="2" max="32" width="4.875" customWidth="1"/>
    <col min="33" max="34" width="8" customWidth="1"/>
  </cols>
  <sheetData>
    <row r="1" spans="1:34" x14ac:dyDescent="0.2">
      <c r="A1" s="264" t="s">
        <v>321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4"/>
    </row>
    <row r="2" spans="1:34" x14ac:dyDescent="0.2">
      <c r="A2" s="265" t="s">
        <v>424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  <c r="AA2" s="265"/>
      <c r="AB2" s="265"/>
      <c r="AC2" s="265"/>
      <c r="AD2" s="265"/>
      <c r="AE2" s="265"/>
      <c r="AF2" s="265"/>
      <c r="AG2" s="265"/>
      <c r="AH2" s="4"/>
    </row>
    <row r="3" spans="1:34" x14ac:dyDescent="0.2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4"/>
      <c r="AH3" s="4"/>
    </row>
    <row r="4" spans="1:34" x14ac:dyDescent="0.2">
      <c r="A4" s="37"/>
      <c r="B4" s="88">
        <v>1</v>
      </c>
      <c r="C4" s="88">
        <v>2</v>
      </c>
      <c r="D4" s="88">
        <v>3</v>
      </c>
      <c r="E4" s="88">
        <v>4</v>
      </c>
      <c r="F4" s="88">
        <v>5</v>
      </c>
      <c r="G4" s="88">
        <v>6</v>
      </c>
      <c r="H4" s="88">
        <v>7</v>
      </c>
      <c r="I4" s="88">
        <v>8</v>
      </c>
      <c r="J4" s="88">
        <v>9</v>
      </c>
      <c r="K4" s="88">
        <v>10</v>
      </c>
      <c r="L4" s="88">
        <v>11</v>
      </c>
      <c r="M4" s="88">
        <v>12</v>
      </c>
      <c r="N4" s="88">
        <v>13</v>
      </c>
      <c r="O4" s="88">
        <v>14</v>
      </c>
      <c r="P4" s="88">
        <v>15</v>
      </c>
      <c r="Q4" s="88">
        <v>16</v>
      </c>
      <c r="R4" s="88">
        <v>17</v>
      </c>
      <c r="S4" s="88">
        <v>18</v>
      </c>
      <c r="T4" s="88">
        <v>19</v>
      </c>
      <c r="U4" s="88">
        <v>20</v>
      </c>
      <c r="V4" s="88">
        <v>21</v>
      </c>
      <c r="W4" s="88">
        <v>22</v>
      </c>
      <c r="X4" s="88">
        <v>23</v>
      </c>
      <c r="Y4" s="88">
        <v>24</v>
      </c>
      <c r="Z4" s="88">
        <v>25</v>
      </c>
      <c r="AA4" s="88">
        <v>26</v>
      </c>
      <c r="AB4" s="88">
        <v>27</v>
      </c>
      <c r="AC4" s="88">
        <v>28</v>
      </c>
      <c r="AD4" s="88">
        <v>29</v>
      </c>
      <c r="AE4" s="88">
        <v>30</v>
      </c>
      <c r="AF4" s="88">
        <v>31</v>
      </c>
      <c r="AG4" s="29" t="s">
        <v>323</v>
      </c>
      <c r="AH4" s="4"/>
    </row>
    <row r="5" spans="1:34" x14ac:dyDescent="0.2">
      <c r="A5" s="92" t="s">
        <v>5</v>
      </c>
      <c r="B5" s="62">
        <f>VLOOKUP(A5,'Week 1'!$A$8:$H$16,2,0)</f>
        <v>584</v>
      </c>
      <c r="C5" s="62">
        <f>VLOOKUP(A5,'Week 1'!$A$8:$H$16,3,0)</f>
        <v>543</v>
      </c>
      <c r="D5" s="62">
        <f>VLOOKUP(A5,'Week 1'!$A$8:$H$16,4,0)</f>
        <v>538</v>
      </c>
      <c r="E5" s="62">
        <f>VLOOKUP(A5,'Week 1'!$A$8:$H$16,5,0)</f>
        <v>518</v>
      </c>
      <c r="F5" s="62">
        <f>VLOOKUP(A5,'Week 1'!$A$8:$H$16,6,0)</f>
        <v>493</v>
      </c>
      <c r="G5" s="62">
        <f>VLOOKUP(A5,'Week 1'!$A$8:$H$16,7,0)</f>
        <v>374</v>
      </c>
      <c r="H5" s="62">
        <f>VLOOKUP(A5,'Week 1'!$A$8:$H$16,8,0)</f>
        <v>218</v>
      </c>
      <c r="I5" s="62">
        <f>VLOOKUP(A5,'Week 2'!$A$8:$H$16,2,0)</f>
        <v>565</v>
      </c>
      <c r="J5" s="62">
        <f>VLOOKUP(A5,'Week 2'!$A$8:$H$16,3,0)</f>
        <v>566</v>
      </c>
      <c r="K5" s="62">
        <f>VLOOKUP(A5,'Week 2'!$A$8:$H$16,4,0)</f>
        <v>534</v>
      </c>
      <c r="L5" s="62">
        <f>VLOOKUP(A5,'Week 2'!$A$8:$H$16,5,0)</f>
        <v>492</v>
      </c>
      <c r="M5" s="62">
        <f>VLOOKUP(A5,'Week 2'!$A$8:$H$16,6,0)</f>
        <v>293</v>
      </c>
      <c r="N5" s="62">
        <f>VLOOKUP(A5,'Week 2'!$A$8:$H$16,7,0)</f>
        <v>353</v>
      </c>
      <c r="O5" s="62">
        <f>VLOOKUP(A5,'Week 2'!$A$8:$H$16,8,0)</f>
        <v>250</v>
      </c>
      <c r="P5" s="62">
        <f>VLOOKUP(A5,'Week 3'!$A$8:$H$16,2,0)</f>
        <v>583</v>
      </c>
      <c r="Q5" s="62">
        <f>VLOOKUP(A5,'Week 3'!$A$8:$H$16,3,0)</f>
        <v>613</v>
      </c>
      <c r="R5" s="62">
        <f>VLOOKUP(A5,'Week 3'!$A$8:$H$16,4,0)</f>
        <v>570</v>
      </c>
      <c r="S5" s="62">
        <f>VLOOKUP(A5,'Week 3'!$A$8:$H$16,5,0)</f>
        <v>594</v>
      </c>
      <c r="T5" s="62">
        <f>VLOOKUP(A5,'Week 3'!$A$8:$H$16,6,0)</f>
        <v>605</v>
      </c>
      <c r="U5" s="62">
        <f>VLOOKUP(A5,'Week 3'!$A$8:$H$16,7,0)</f>
        <v>65</v>
      </c>
      <c r="V5" s="62">
        <f>VLOOKUP(A5,'Week 3'!$A$8:$H$16,8,0)</f>
        <v>0</v>
      </c>
      <c r="W5" s="62">
        <f>VLOOKUP(A5,'Week 4'!$A$8:$J$16,2,0)</f>
        <v>455</v>
      </c>
      <c r="X5" s="62">
        <f>VLOOKUP(A5,'Week 4'!$A$8:$J$16,3,0)</f>
        <v>594</v>
      </c>
      <c r="Y5" s="62">
        <f>VLOOKUP(A5,'Week 4'!$A$8:$J$16,4,0)</f>
        <v>528</v>
      </c>
      <c r="Z5" s="62">
        <f>VLOOKUP(A5,'Week 4'!$A$8:$J$16,5,0)</f>
        <v>518</v>
      </c>
      <c r="AA5" s="62">
        <f>VLOOKUP(A5,'Week 4'!$A$8:$J$16,6,0)</f>
        <v>476</v>
      </c>
      <c r="AB5" s="62">
        <f>VLOOKUP(A5,'Week 4'!$A$8:$J$16,7,0)</f>
        <v>387</v>
      </c>
      <c r="AC5" s="62">
        <f>VLOOKUP(A5,'Week 4'!$A$8:$J$16,8,0)</f>
        <v>252</v>
      </c>
      <c r="AD5" s="62">
        <f>VLOOKUP(A5,'Week 4'!$A$8:$J$16,9,0)</f>
        <v>0</v>
      </c>
      <c r="AE5" s="62">
        <f>VLOOKUP(A5,'Week 4'!$A$8:$J$16,10,0)</f>
        <v>0</v>
      </c>
      <c r="AF5" s="62">
        <f>VLOOKUP(A5,'Week 4'!$A$8:$K$16,11,0)</f>
        <v>0</v>
      </c>
      <c r="AG5" s="91">
        <f t="shared" ref="AG5:AG13" si="0">AVERAGE(B5:AE5)</f>
        <v>418.7</v>
      </c>
      <c r="AH5" s="4"/>
    </row>
    <row r="6" spans="1:34" x14ac:dyDescent="0.2">
      <c r="A6" s="92" t="s">
        <v>6</v>
      </c>
      <c r="B6" s="62">
        <f>VLOOKUP(A6,'Week 1'!$A$8:$H$16,2,0)</f>
        <v>43</v>
      </c>
      <c r="C6" s="62">
        <f>VLOOKUP(A6,'Week 1'!$A$8:$H$16,3,0)</f>
        <v>27</v>
      </c>
      <c r="D6" s="62">
        <f>VLOOKUP(A6,'Week 1'!$A$8:$H$16,4,0)</f>
        <v>28</v>
      </c>
      <c r="E6" s="62">
        <f>VLOOKUP(A6,'Week 1'!$A$8:$H$16,5,0)</f>
        <v>44</v>
      </c>
      <c r="F6" s="62">
        <f>VLOOKUP(A6,'Week 1'!$A$8:$H$16,6,0)</f>
        <v>24</v>
      </c>
      <c r="G6" s="62">
        <f>VLOOKUP(A6,'Week 1'!$A$8:$H$16,7,0)</f>
        <v>50</v>
      </c>
      <c r="H6" s="62">
        <f>VLOOKUP(A6,'Week 1'!$A$8:$H$16,8,0)</f>
        <v>11</v>
      </c>
      <c r="I6" s="62">
        <f>VLOOKUP(A6,'Week 2'!$A$8:$H$16,2,0)</f>
        <v>35</v>
      </c>
      <c r="J6" s="62">
        <f>VLOOKUP(A6,'Week 2'!$A$8:$H$16,3,0)</f>
        <v>32</v>
      </c>
      <c r="K6" s="62">
        <f>VLOOKUP(A6,'Week 2'!$A$8:$H$16,4,0)</f>
        <v>33</v>
      </c>
      <c r="L6" s="62">
        <f>VLOOKUP(A6,'Week 2'!$A$8:$H$16,5,0)</f>
        <v>22</v>
      </c>
      <c r="M6" s="62">
        <f>VLOOKUP(A6,'Week 2'!$A$8:$H$16,6,0)</f>
        <v>16</v>
      </c>
      <c r="N6" s="62">
        <f>VLOOKUP(A6,'Week 2'!$A$8:$H$16,7,0)</f>
        <v>34</v>
      </c>
      <c r="O6" s="62">
        <f>VLOOKUP(A6,'Week 2'!$A$8:$H$16,8,0)</f>
        <v>21</v>
      </c>
      <c r="P6" s="62">
        <f>VLOOKUP(A6,'Week 3'!$A$8:$H$16,2,0)</f>
        <v>42</v>
      </c>
      <c r="Q6" s="62">
        <f>VLOOKUP(A6,'Week 3'!$A$8:$H$16,3,0)</f>
        <v>33</v>
      </c>
      <c r="R6" s="62">
        <f>VLOOKUP(A6,'Week 3'!$A$8:$H$16,4,0)</f>
        <v>22</v>
      </c>
      <c r="S6" s="62">
        <f>VLOOKUP(A6,'Week 3'!$A$8:$H$16,5,0)</f>
        <v>26</v>
      </c>
      <c r="T6" s="62">
        <f>VLOOKUP(A6,'Week 3'!$A$8:$H$16,6,0)</f>
        <v>27</v>
      </c>
      <c r="U6" s="62">
        <f>VLOOKUP(A6,'Week 3'!$A$8:$H$16,7,0)</f>
        <v>21</v>
      </c>
      <c r="V6" s="62">
        <f>VLOOKUP(A6,'Week 3'!$A$8:$H$16,8,0)</f>
        <v>15</v>
      </c>
      <c r="W6" s="62">
        <f>VLOOKUP(A6,'Week 4'!$A$8:$J$16,2,0)</f>
        <v>32</v>
      </c>
      <c r="X6" s="62">
        <f>VLOOKUP(A6,'Week 4'!$A$8:$J$16,3,0)</f>
        <v>45</v>
      </c>
      <c r="Y6" s="62">
        <f>VLOOKUP(A6,'Week 4'!$A$8:$J$16,4,0)</f>
        <v>42</v>
      </c>
      <c r="Z6" s="62">
        <f>VLOOKUP(A6,'Week 4'!$A$8:$J$16,5,0)</f>
        <v>31</v>
      </c>
      <c r="AA6" s="62">
        <f>VLOOKUP(A6,'Week 4'!$A$8:$J$16,6,0)</f>
        <v>35</v>
      </c>
      <c r="AB6" s="62">
        <f>VLOOKUP(A6,'Week 4'!$A$8:$J$16,7,0)</f>
        <v>19</v>
      </c>
      <c r="AC6" s="62">
        <f>VLOOKUP(A6,'Week 4'!$A$8:$J$16,8,0)</f>
        <v>13</v>
      </c>
      <c r="AD6" s="62">
        <f>VLOOKUP(A6,'Week 4'!$A$8:$J$16,9,0)</f>
        <v>0</v>
      </c>
      <c r="AE6" s="62">
        <f>VLOOKUP(A6,'Week 4'!$A$8:$J$16,10,0)</f>
        <v>0</v>
      </c>
      <c r="AF6" s="62">
        <f>VLOOKUP(A6,'Week 4'!$A$8:$K$16,11,0)</f>
        <v>0</v>
      </c>
      <c r="AG6" s="91">
        <f t="shared" si="0"/>
        <v>27.433333333333334</v>
      </c>
      <c r="AH6" s="4"/>
    </row>
    <row r="7" spans="1:34" x14ac:dyDescent="0.2">
      <c r="A7" s="92" t="s">
        <v>9</v>
      </c>
      <c r="B7" s="62">
        <f>VLOOKUP(A7,'Week 1'!$A$8:$H$16,2,0)</f>
        <v>60</v>
      </c>
      <c r="C7" s="62">
        <f>VLOOKUP(A7,'Week 1'!$A$8:$H$16,3,0)</f>
        <v>58</v>
      </c>
      <c r="D7" s="62">
        <f>VLOOKUP(A7,'Week 1'!$A$8:$H$16,4,0)</f>
        <v>58</v>
      </c>
      <c r="E7" s="62">
        <f>VLOOKUP(A7,'Week 1'!$A$8:$H$16,5,0)</f>
        <v>52</v>
      </c>
      <c r="F7" s="62">
        <f>VLOOKUP(A7,'Week 1'!$A$8:$H$16,6,0)</f>
        <v>28</v>
      </c>
      <c r="G7" s="62">
        <f>VLOOKUP(A7,'Week 1'!$A$8:$H$16,7,0)</f>
        <v>73</v>
      </c>
      <c r="H7" s="62">
        <f>VLOOKUP(A7,'Week 1'!$A$8:$H$16,8,0)</f>
        <v>33</v>
      </c>
      <c r="I7" s="62">
        <f>VLOOKUP(A7,'Week 2'!$A$8:$H$16,2,0)</f>
        <v>79</v>
      </c>
      <c r="J7" s="62">
        <f>VLOOKUP(A7,'Week 2'!$A$8:$H$16,3,0)</f>
        <v>44</v>
      </c>
      <c r="K7" s="62">
        <f>VLOOKUP(A7,'Week 2'!$A$8:$H$16,4,0)</f>
        <v>42</v>
      </c>
      <c r="L7" s="62">
        <f>VLOOKUP(A7,'Week 2'!$A$8:$H$16,5,0)</f>
        <v>55</v>
      </c>
      <c r="M7" s="62">
        <f>VLOOKUP(A7,'Week 2'!$A$8:$H$16,6,0)</f>
        <v>35</v>
      </c>
      <c r="N7" s="62">
        <f>VLOOKUP(A7,'Week 2'!$A$8:$H$16,7,0)</f>
        <v>43</v>
      </c>
      <c r="O7" s="62">
        <f>VLOOKUP(A7,'Week 2'!$A$8:$H$16,8,0)</f>
        <v>23</v>
      </c>
      <c r="P7" s="62">
        <f>VLOOKUP(A7,'Week 3'!$A$8:$H$16,2,0)</f>
        <v>76</v>
      </c>
      <c r="Q7" s="62">
        <f>VLOOKUP(A7,'Week 3'!$A$8:$H$16,3,0)</f>
        <v>35</v>
      </c>
      <c r="R7" s="62">
        <f>VLOOKUP(A7,'Week 3'!$A$8:$H$16,4,0)</f>
        <v>31</v>
      </c>
      <c r="S7" s="62">
        <f>VLOOKUP(A7,'Week 3'!$A$8:$H$16,5,0)</f>
        <v>27</v>
      </c>
      <c r="T7" s="62">
        <f>VLOOKUP(A7,'Week 3'!$A$8:$H$16,6,0)</f>
        <v>73</v>
      </c>
      <c r="U7" s="62">
        <f>VLOOKUP(A7,'Week 3'!$A$8:$H$16,7,0)</f>
        <v>49</v>
      </c>
      <c r="V7" s="62">
        <f>VLOOKUP(A7,'Week 3'!$A$8:$H$16,8,0)</f>
        <v>31</v>
      </c>
      <c r="W7" s="62">
        <f>VLOOKUP(A7,'Week 4'!$A$8:$J$16,2,0)</f>
        <v>78</v>
      </c>
      <c r="X7" s="62">
        <f>VLOOKUP(A7,'Week 4'!$A$8:$J$16,3,0)</f>
        <v>41</v>
      </c>
      <c r="Y7" s="62">
        <f>VLOOKUP(A7,'Week 4'!$A$8:$J$16,4,0)</f>
        <v>65</v>
      </c>
      <c r="Z7" s="62">
        <f>VLOOKUP(A7,'Week 4'!$A$8:$J$16,5,0)</f>
        <v>48</v>
      </c>
      <c r="AA7" s="62">
        <f>VLOOKUP(A7,'Week 4'!$A$8:$J$16,6,0)</f>
        <v>25</v>
      </c>
      <c r="AB7" s="62">
        <f>VLOOKUP(A7,'Week 4'!$A$8:$J$16,7,0)</f>
        <v>31</v>
      </c>
      <c r="AC7" s="62">
        <f>VLOOKUP(A7,'Week 4'!$A$8:$J$16,8,0)</f>
        <v>14</v>
      </c>
      <c r="AD7" s="62">
        <f>VLOOKUP(A7,'Week 4'!$A$8:$J$16,9,0)</f>
        <v>0</v>
      </c>
      <c r="AE7" s="62">
        <f>VLOOKUP(A7,'Week 4'!$A$8:$J$16,10,0)</f>
        <v>0</v>
      </c>
      <c r="AF7" s="62">
        <f>VLOOKUP(A7,'Week 4'!$A$8:$K$16,11,0)</f>
        <v>0</v>
      </c>
      <c r="AG7" s="91">
        <f t="shared" si="0"/>
        <v>43.56666666666667</v>
      </c>
      <c r="AH7" s="4"/>
    </row>
    <row r="8" spans="1:34" x14ac:dyDescent="0.2">
      <c r="A8" s="92" t="s">
        <v>10</v>
      </c>
      <c r="B8" s="62">
        <f>VLOOKUP(A8,'Week 1'!$A$8:$H$16,2,0)</f>
        <v>510</v>
      </c>
      <c r="C8" s="62">
        <f>VLOOKUP(A8,'Week 1'!$A$8:$H$16,3,0)</f>
        <v>520</v>
      </c>
      <c r="D8" s="62">
        <f>VLOOKUP(A8,'Week 1'!$A$8:$H$16,4,0)</f>
        <v>384</v>
      </c>
      <c r="E8" s="62">
        <f>VLOOKUP(A8,'Week 1'!$A$8:$H$16,5,0)</f>
        <v>382</v>
      </c>
      <c r="F8" s="62">
        <f>VLOOKUP(A8,'Week 1'!$A$8:$H$16,6,0)</f>
        <v>448</v>
      </c>
      <c r="G8" s="62">
        <f>VLOOKUP(A8,'Week 1'!$A$8:$H$16,7,0)</f>
        <v>383</v>
      </c>
      <c r="H8" s="62">
        <f>VLOOKUP(A8,'Week 1'!$A$8:$H$16,8,0)</f>
        <v>212</v>
      </c>
      <c r="I8" s="62">
        <f>VLOOKUP(A8,'Week 2'!$A$8:$H$16,2,0)</f>
        <v>513</v>
      </c>
      <c r="J8" s="62">
        <f>VLOOKUP(A8,'Week 2'!$A$8:$H$16,3,0)</f>
        <v>444</v>
      </c>
      <c r="K8" s="62">
        <f>VLOOKUP(A8,'Week 2'!$A$8:$H$16,4,0)</f>
        <v>412</v>
      </c>
      <c r="L8" s="62">
        <f>VLOOKUP(A8,'Week 2'!$A$8:$H$16,5,0)</f>
        <v>408</v>
      </c>
      <c r="M8" s="62">
        <f>VLOOKUP(A8,'Week 2'!$A$8:$H$16,6,0)</f>
        <v>280</v>
      </c>
      <c r="N8" s="62">
        <f>VLOOKUP(A8,'Week 2'!$A$8:$H$16,7,0)</f>
        <v>377</v>
      </c>
      <c r="O8" s="62">
        <f>VLOOKUP(A8,'Week 2'!$A$8:$H$16,8,0)</f>
        <v>250</v>
      </c>
      <c r="P8" s="62">
        <f>VLOOKUP(A8,'Week 3'!$A$8:$H$16,2,0)</f>
        <v>498</v>
      </c>
      <c r="Q8" s="62">
        <f>VLOOKUP(A8,'Week 3'!$A$8:$H$16,3,0)</f>
        <v>481</v>
      </c>
      <c r="R8" s="62">
        <f>VLOOKUP(A8,'Week 3'!$A$8:$H$16,4,0)</f>
        <v>500</v>
      </c>
      <c r="S8" s="62">
        <f>VLOOKUP(A8,'Week 3'!$A$8:$H$16,5,0)</f>
        <v>478</v>
      </c>
      <c r="T8" s="62">
        <f>VLOOKUP(A8,'Week 3'!$A$8:$H$16,6,0)</f>
        <v>492</v>
      </c>
      <c r="U8" s="62">
        <f>VLOOKUP(A8,'Week 3'!$A$8:$H$16,7,0)</f>
        <v>400</v>
      </c>
      <c r="V8" s="62">
        <f>VLOOKUP(A8,'Week 3'!$A$8:$H$16,8,0)</f>
        <v>190</v>
      </c>
      <c r="W8" s="62">
        <f>VLOOKUP(A8,'Week 4'!$A$8:$J$16,2,0)</f>
        <v>579</v>
      </c>
      <c r="X8" s="62">
        <f>VLOOKUP(A8,'Week 4'!$A$8:$J$16,3,0)</f>
        <v>502</v>
      </c>
      <c r="Y8" s="62">
        <f>VLOOKUP(A8,'Week 4'!$A$8:$J$16,4,0)</f>
        <v>376</v>
      </c>
      <c r="Z8" s="62">
        <f>VLOOKUP(A8,'Week 4'!$A$8:$J$16,5,0)</f>
        <v>505</v>
      </c>
      <c r="AA8" s="62">
        <f>VLOOKUP(A8,'Week 4'!$A$8:$J$16,6,0)</f>
        <v>376</v>
      </c>
      <c r="AB8" s="62">
        <f>VLOOKUP(A8,'Week 4'!$A$8:$J$16,7,0)</f>
        <v>315</v>
      </c>
      <c r="AC8" s="62">
        <f>VLOOKUP(A8,'Week 4'!$A$8:$J$16,8,0)</f>
        <v>223</v>
      </c>
      <c r="AD8" s="62">
        <f>VLOOKUP(A8,'Week 4'!$A$8:$J$16,9,0)</f>
        <v>0</v>
      </c>
      <c r="AE8" s="62">
        <f>VLOOKUP(A8,'Week 4'!$A$8:$J$16,10,0)</f>
        <v>0</v>
      </c>
      <c r="AF8" s="62">
        <f>VLOOKUP(A8,'Week 4'!$A$8:$K$16,11,0)</f>
        <v>0</v>
      </c>
      <c r="AG8" s="91">
        <f t="shared" si="0"/>
        <v>381.26666666666665</v>
      </c>
      <c r="AH8" s="4"/>
    </row>
    <row r="9" spans="1:34" x14ac:dyDescent="0.2">
      <c r="A9" s="92" t="s">
        <v>11</v>
      </c>
      <c r="B9" s="62">
        <f>VLOOKUP(A9,'Week 1'!$A$8:$H$16,2,0)</f>
        <v>170</v>
      </c>
      <c r="C9" s="62">
        <f>VLOOKUP(A9,'Week 1'!$A$8:$H$16,3,0)</f>
        <v>93</v>
      </c>
      <c r="D9" s="62">
        <f>VLOOKUP(A9,'Week 1'!$A$8:$H$16,4,0)</f>
        <v>95</v>
      </c>
      <c r="E9" s="62">
        <f>VLOOKUP(A9,'Week 1'!$A$8:$H$16,5,0)</f>
        <v>103</v>
      </c>
      <c r="F9" s="62">
        <f>VLOOKUP(A9,'Week 1'!$A$8:$H$16,6,0)</f>
        <v>145</v>
      </c>
      <c r="G9" s="62">
        <f>VLOOKUP(A9,'Week 1'!$A$8:$H$16,7,0)</f>
        <v>99</v>
      </c>
      <c r="H9" s="62">
        <f>VLOOKUP(A9,'Week 1'!$A$8:$H$16,8,0)</f>
        <v>61</v>
      </c>
      <c r="I9" s="62">
        <f>VLOOKUP(A9,'Week 2'!$A$8:$H$16,2,0)</f>
        <v>84</v>
      </c>
      <c r="J9" s="62">
        <f>VLOOKUP(A9,'Week 2'!$A$8:$H$16,3,0)</f>
        <v>113</v>
      </c>
      <c r="K9" s="62">
        <f>VLOOKUP(A9,'Week 2'!$A$8:$H$16,4,0)</f>
        <v>287</v>
      </c>
      <c r="L9" s="62">
        <f>VLOOKUP(A9,'Week 2'!$A$8:$H$16,5,0)</f>
        <v>171</v>
      </c>
      <c r="M9" s="62">
        <f>VLOOKUP(A9,'Week 2'!$A$8:$H$16,6,0)</f>
        <v>80</v>
      </c>
      <c r="N9" s="62">
        <f>VLOOKUP(A9,'Week 2'!$A$8:$H$16,7,0)</f>
        <v>62</v>
      </c>
      <c r="O9" s="62">
        <f>VLOOKUP(A9,'Week 2'!$A$8:$H$16,8,0)</f>
        <v>46</v>
      </c>
      <c r="P9" s="62">
        <f>VLOOKUP(A9,'Week 3'!$A$8:$H$16,2,0)</f>
        <v>150</v>
      </c>
      <c r="Q9" s="62">
        <f>VLOOKUP(A9,'Week 3'!$A$8:$H$16,3,0)</f>
        <v>86</v>
      </c>
      <c r="R9" s="62">
        <f>VLOOKUP(A9,'Week 3'!$A$8:$H$16,4,0)</f>
        <v>116</v>
      </c>
      <c r="S9" s="62">
        <f>VLOOKUP(A9,'Week 3'!$A$8:$H$16,5,0)</f>
        <v>116</v>
      </c>
      <c r="T9" s="62">
        <f>VLOOKUP(A9,'Week 3'!$A$8:$H$16,6,0)</f>
        <v>80</v>
      </c>
      <c r="U9" s="62">
        <f>VLOOKUP(A9,'Week 3'!$A$8:$H$16,7,0)</f>
        <v>61</v>
      </c>
      <c r="V9" s="62">
        <f>VLOOKUP(A9,'Week 3'!$A$8:$H$16,8,0)</f>
        <v>62</v>
      </c>
      <c r="W9" s="62">
        <f>VLOOKUP(A9,'Week 4'!$A$8:$J$16,2,0)</f>
        <v>82</v>
      </c>
      <c r="X9" s="62">
        <f>VLOOKUP(A9,'Week 4'!$A$8:$J$16,3,0)</f>
        <v>97</v>
      </c>
      <c r="Y9" s="62">
        <f>VLOOKUP(A9,'Week 4'!$A$8:$J$16,4,0)</f>
        <v>78</v>
      </c>
      <c r="Z9" s="62">
        <f>VLOOKUP(A9,'Week 4'!$A$8:$J$16,5,0)</f>
        <v>93</v>
      </c>
      <c r="AA9" s="62">
        <f>VLOOKUP(A9,'Week 4'!$A$8:$J$16,6,0)</f>
        <v>98</v>
      </c>
      <c r="AB9" s="62">
        <f>VLOOKUP(A9,'Week 4'!$A$8:$J$16,7,0)</f>
        <v>36</v>
      </c>
      <c r="AC9" s="62">
        <f>VLOOKUP(A9,'Week 4'!$A$8:$J$16,8,0)</f>
        <v>26</v>
      </c>
      <c r="AD9" s="62">
        <f>VLOOKUP(A9,'Week 4'!$A$8:$J$16,9,0)</f>
        <v>0</v>
      </c>
      <c r="AE9" s="62">
        <f>VLOOKUP(A9,'Week 4'!$A$8:$J$16,10,0)</f>
        <v>0</v>
      </c>
      <c r="AF9" s="62">
        <f>VLOOKUP(A9,'Week 4'!$A$8:$K$16,11,0)</f>
        <v>0</v>
      </c>
      <c r="AG9" s="91">
        <f t="shared" si="0"/>
        <v>93</v>
      </c>
      <c r="AH9" s="4"/>
    </row>
    <row r="10" spans="1:34" x14ac:dyDescent="0.2">
      <c r="A10" s="92" t="s">
        <v>8</v>
      </c>
      <c r="B10" s="62">
        <f>VLOOKUP(A10,'Week 1'!$A$8:$H$16,2,0)</f>
        <v>3</v>
      </c>
      <c r="C10" s="62">
        <f>VLOOKUP(A10,'Week 1'!$A$8:$H$16,3,0)</f>
        <v>3</v>
      </c>
      <c r="D10" s="62">
        <f>VLOOKUP(A10,'Week 1'!$A$8:$H$16,4,0)</f>
        <v>0</v>
      </c>
      <c r="E10" s="62">
        <f>VLOOKUP(A10,'Week 1'!$A$8:$H$16,5,0)</f>
        <v>0</v>
      </c>
      <c r="F10" s="62">
        <f>VLOOKUP(A10,'Week 1'!$A$8:$H$16,6,0)</f>
        <v>0</v>
      </c>
      <c r="G10" s="62">
        <f>VLOOKUP(A10,'Week 1'!$A$8:$H$16,7,0)</f>
        <v>0</v>
      </c>
      <c r="H10" s="62">
        <f>VLOOKUP(A10,'Week 1'!$A$8:$H$16,8,0)</f>
        <v>0</v>
      </c>
      <c r="I10" s="62">
        <f>VLOOKUP(A10,'Week 2'!$A$8:$H$16,2,0)</f>
        <v>0</v>
      </c>
      <c r="J10" s="62">
        <f>VLOOKUP(A10,'Week 2'!$A$8:$H$16,3,0)</f>
        <v>1</v>
      </c>
      <c r="K10" s="62">
        <f>VLOOKUP(A10,'Week 2'!$A$8:$H$16,4,0)</f>
        <v>0</v>
      </c>
      <c r="L10" s="62">
        <f>VLOOKUP(A10,'Week 2'!$A$8:$H$16,5,0)</f>
        <v>0</v>
      </c>
      <c r="M10" s="62">
        <f>VLOOKUP(A10,'Week 2'!$A$8:$H$16,6,0)</f>
        <v>0</v>
      </c>
      <c r="N10" s="62">
        <f>VLOOKUP(A10,'Week 2'!$A$8:$H$16,7,0)</f>
        <v>1</v>
      </c>
      <c r="O10" s="62">
        <f>VLOOKUP(A10,'Week 2'!$A$8:$H$16,8,0)</f>
        <v>0</v>
      </c>
      <c r="P10" s="62">
        <f>VLOOKUP(A10,'Week 3'!$A$8:$H$16,2,0)</f>
        <v>4</v>
      </c>
      <c r="Q10" s="62">
        <f>VLOOKUP(A10,'Week 3'!$A$8:$H$16,3,0)</f>
        <v>0</v>
      </c>
      <c r="R10" s="62">
        <f>VLOOKUP(A10,'Week 3'!$A$8:$H$16,4,0)</f>
        <v>0</v>
      </c>
      <c r="S10" s="62">
        <f>VLOOKUP(A10,'Week 3'!$A$8:$H$16,5,0)</f>
        <v>2</v>
      </c>
      <c r="T10" s="62">
        <f>VLOOKUP(A10,'Week 3'!$A$8:$H$16,6,0)</f>
        <v>0</v>
      </c>
      <c r="U10" s="62">
        <f>VLOOKUP(A10,'Week 3'!$A$8:$H$16,7,0)</f>
        <v>1</v>
      </c>
      <c r="V10" s="62">
        <f>VLOOKUP(A10,'Week 3'!$A$8:$H$16,8,0)</f>
        <v>0</v>
      </c>
      <c r="W10" s="62">
        <f>VLOOKUP(A10,'Week 4'!$A$8:$J$16,2,0)</f>
        <v>0</v>
      </c>
      <c r="X10" s="62">
        <f>VLOOKUP(A10,'Week 4'!$A$8:$J$16,3,0)</f>
        <v>0</v>
      </c>
      <c r="Y10" s="62">
        <f>VLOOKUP(A10,'Week 4'!$A$8:$J$16,4,0)</f>
        <v>0</v>
      </c>
      <c r="Z10" s="62">
        <f>VLOOKUP(A10,'Week 4'!$A$8:$J$16,5,0)</f>
        <v>0</v>
      </c>
      <c r="AA10" s="62">
        <f>VLOOKUP(A10,'Week 4'!$A$8:$J$16,6,0)</f>
        <v>0</v>
      </c>
      <c r="AB10" s="62">
        <f>VLOOKUP(A10,'Week 4'!$A$8:$J$16,7,0)</f>
        <v>0</v>
      </c>
      <c r="AC10" s="62">
        <f>VLOOKUP(A10,'Week 4'!$A$8:$J$16,8,0)</f>
        <v>0</v>
      </c>
      <c r="AD10" s="62">
        <f>VLOOKUP(A10,'Week 4'!$A$8:$J$16,9,0)</f>
        <v>0</v>
      </c>
      <c r="AE10" s="62">
        <f>VLOOKUP(A10,'Week 4'!$A$8:$J$16,10,0)</f>
        <v>0</v>
      </c>
      <c r="AF10" s="62">
        <f>VLOOKUP(A10,'Week 4'!$A$8:$K$16,11,0)</f>
        <v>0</v>
      </c>
      <c r="AG10" s="91">
        <f t="shared" si="0"/>
        <v>0.5</v>
      </c>
      <c r="AH10" s="4"/>
    </row>
    <row r="11" spans="1:34" x14ac:dyDescent="0.2">
      <c r="A11" s="92" t="s">
        <v>13</v>
      </c>
      <c r="B11" s="62">
        <f>VLOOKUP(A11,'Week 1'!$A$8:$H$16,2,0)</f>
        <v>72</v>
      </c>
      <c r="C11" s="62">
        <f>VLOOKUP(A11,'Week 1'!$A$8:$H$16,3,0)</f>
        <v>65</v>
      </c>
      <c r="D11" s="62">
        <f>VLOOKUP(A11,'Week 1'!$A$8:$H$16,4,0)</f>
        <v>61</v>
      </c>
      <c r="E11" s="62">
        <f>VLOOKUP(A11,'Week 1'!$A$8:$H$16,5,0)</f>
        <v>65</v>
      </c>
      <c r="F11" s="62">
        <f>VLOOKUP(A11,'Week 1'!$A$8:$H$16,6,0)</f>
        <v>76</v>
      </c>
      <c r="G11" s="62">
        <f>VLOOKUP(A11,'Week 1'!$A$8:$H$16,7,0)</f>
        <v>116</v>
      </c>
      <c r="H11" s="62">
        <f>VLOOKUP(A11,'Week 1'!$A$8:$H$16,8,0)</f>
        <v>40</v>
      </c>
      <c r="I11" s="62">
        <f>VLOOKUP(A11,'Week 2'!$A$8:$H$16,2,0)</f>
        <v>99</v>
      </c>
      <c r="J11" s="62">
        <f>VLOOKUP(A11,'Week 2'!$A$8:$H$16,3,0)</f>
        <v>99</v>
      </c>
      <c r="K11" s="62">
        <f>VLOOKUP(A11,'Week 2'!$A$8:$H$16,4,0)</f>
        <v>63</v>
      </c>
      <c r="L11" s="62">
        <f>VLOOKUP(A11,'Week 2'!$A$8:$H$16,5,0)</f>
        <v>89</v>
      </c>
      <c r="M11" s="62">
        <f>VLOOKUP(A11,'Week 2'!$A$8:$H$16,6,0)</f>
        <v>86</v>
      </c>
      <c r="N11" s="62">
        <f>VLOOKUP(A11,'Week 2'!$A$8:$H$16,7,0)</f>
        <v>55</v>
      </c>
      <c r="O11" s="62">
        <f>VLOOKUP(A11,'Week 2'!$A$8:$H$16,8,0)</f>
        <v>41</v>
      </c>
      <c r="P11" s="62">
        <f>VLOOKUP(A11,'Week 3'!$A$8:$H$16,2,0)</f>
        <v>78</v>
      </c>
      <c r="Q11" s="62">
        <f>VLOOKUP(A11,'Week 3'!$A$8:$H$16,3,0)</f>
        <v>66</v>
      </c>
      <c r="R11" s="62">
        <f>VLOOKUP(A11,'Week 3'!$A$8:$H$16,4,0)</f>
        <v>102</v>
      </c>
      <c r="S11" s="62">
        <f>VLOOKUP(A11,'Week 3'!$A$8:$H$16,5,0)</f>
        <v>110</v>
      </c>
      <c r="T11" s="62">
        <f>VLOOKUP(A11,'Week 3'!$A$8:$H$16,6,0)</f>
        <v>101</v>
      </c>
      <c r="U11" s="62">
        <f>VLOOKUP(A11,'Week 3'!$A$8:$H$16,7,0)</f>
        <v>155</v>
      </c>
      <c r="V11" s="62">
        <f>VLOOKUP(A11,'Week 3'!$A$8:$H$16,8,0)</f>
        <v>71</v>
      </c>
      <c r="W11" s="62">
        <f>VLOOKUP(A11,'Week 4'!$A$8:$J$16,2,0)</f>
        <v>94</v>
      </c>
      <c r="X11" s="62">
        <f>VLOOKUP(A11,'Week 4'!$A$8:$J$16,3,0)</f>
        <v>91</v>
      </c>
      <c r="Y11" s="62">
        <f>VLOOKUP(A11,'Week 4'!$A$8:$J$16,4,0)</f>
        <v>90</v>
      </c>
      <c r="Z11" s="62">
        <f>VLOOKUP(A11,'Week 4'!$A$8:$J$16,5,0)</f>
        <v>62</v>
      </c>
      <c r="AA11" s="62">
        <f>VLOOKUP(A11,'Week 4'!$A$8:$J$16,6,0)</f>
        <v>45</v>
      </c>
      <c r="AB11" s="62">
        <f>VLOOKUP(A11,'Week 4'!$A$8:$J$16,7,0)</f>
        <v>48</v>
      </c>
      <c r="AC11" s="62">
        <f>VLOOKUP(A11,'Week 4'!$A$8:$J$16,8,0)</f>
        <v>28</v>
      </c>
      <c r="AD11" s="62">
        <f>VLOOKUP(A11,'Week 4'!$A$8:$J$16,9,0)</f>
        <v>0</v>
      </c>
      <c r="AE11" s="62">
        <f>VLOOKUP(A11,'Week 4'!$A$8:$J$16,10,0)</f>
        <v>0</v>
      </c>
      <c r="AF11" s="62">
        <f>VLOOKUP(A11,'Week 4'!$A$8:$K$16,11,0)</f>
        <v>0</v>
      </c>
      <c r="AG11" s="91">
        <f t="shared" si="0"/>
        <v>72.266666666666666</v>
      </c>
      <c r="AH11" s="4"/>
    </row>
    <row r="12" spans="1:34" x14ac:dyDescent="0.2">
      <c r="A12" s="92" t="s">
        <v>12</v>
      </c>
      <c r="B12" s="62">
        <f>VLOOKUP(A12,'Week 1'!$A$8:$H$16,2,0)</f>
        <v>563</v>
      </c>
      <c r="C12" s="62">
        <f>VLOOKUP(A12,'Week 1'!$A$8:$H$16,3,0)</f>
        <v>575</v>
      </c>
      <c r="D12" s="62">
        <f>VLOOKUP(A12,'Week 1'!$A$8:$H$16,4,0)</f>
        <v>436</v>
      </c>
      <c r="E12" s="62">
        <f>VLOOKUP(A12,'Week 1'!$A$8:$H$16,5,0)</f>
        <v>491</v>
      </c>
      <c r="F12" s="62">
        <f>VLOOKUP(A12,'Week 1'!$A$8:$H$16,6,0)</f>
        <v>437</v>
      </c>
      <c r="G12" s="62">
        <f>VLOOKUP(A12,'Week 1'!$A$8:$H$16,7,0)</f>
        <v>417</v>
      </c>
      <c r="H12" s="62">
        <f>VLOOKUP(A12,'Week 1'!$A$8:$H$16,8,0)</f>
        <v>239</v>
      </c>
      <c r="I12" s="62">
        <f>VLOOKUP(A12,'Week 2'!$A$8:$H$16,2,0)</f>
        <v>610</v>
      </c>
      <c r="J12" s="62">
        <f>VLOOKUP(A12,'Week 2'!$A$8:$H$16,3,0)</f>
        <v>519</v>
      </c>
      <c r="K12" s="62">
        <f>VLOOKUP(A12,'Week 2'!$A$8:$H$16,4,0)</f>
        <v>640</v>
      </c>
      <c r="L12" s="62">
        <f>VLOOKUP(A12,'Week 2'!$A$8:$H$16,5,0)</f>
        <v>613</v>
      </c>
      <c r="M12" s="62">
        <f>VLOOKUP(A12,'Week 2'!$A$8:$H$16,6,0)</f>
        <v>362</v>
      </c>
      <c r="N12" s="62">
        <f>VLOOKUP(A12,'Week 2'!$A$8:$H$16,7,0)</f>
        <v>445</v>
      </c>
      <c r="O12" s="62">
        <f>VLOOKUP(A12,'Week 2'!$A$8:$H$16,8,0)</f>
        <v>208</v>
      </c>
      <c r="P12" s="62">
        <f>VLOOKUP(A12,'Week 3'!$A$8:$H$16,2,0)</f>
        <v>709</v>
      </c>
      <c r="Q12" s="62">
        <f>VLOOKUP(A12,'Week 3'!$A$8:$H$16,3,0)</f>
        <v>586</v>
      </c>
      <c r="R12" s="62">
        <f>VLOOKUP(A12,'Week 3'!$A$8:$H$16,4,0)</f>
        <v>522</v>
      </c>
      <c r="S12" s="62">
        <f>VLOOKUP(A12,'Week 3'!$A$8:$H$16,5,0)</f>
        <v>558</v>
      </c>
      <c r="T12" s="62">
        <f>VLOOKUP(A12,'Week 3'!$A$8:$H$16,6,0)</f>
        <v>380</v>
      </c>
      <c r="U12" s="62">
        <f>VLOOKUP(A12,'Week 3'!$A$8:$H$16,7,0)</f>
        <v>388</v>
      </c>
      <c r="V12" s="62">
        <f>VLOOKUP(A12,'Week 3'!$A$8:$H$16,8,0)</f>
        <v>251</v>
      </c>
      <c r="W12" s="62">
        <f>VLOOKUP(A12,'Week 4'!$A$8:$J$16,2,0)</f>
        <v>543</v>
      </c>
      <c r="X12" s="62">
        <f>VLOOKUP(A12,'Week 4'!$A$8:$J$16,3,0)</f>
        <v>412</v>
      </c>
      <c r="Y12" s="62">
        <f>VLOOKUP(A12,'Week 4'!$A$8:$J$16,4,0)</f>
        <v>440</v>
      </c>
      <c r="Z12" s="62">
        <f>VLOOKUP(A12,'Week 4'!$A$8:$J$16,5,0)</f>
        <v>424</v>
      </c>
      <c r="AA12" s="62">
        <f>VLOOKUP(A12,'Week 4'!$A$8:$J$16,6,0)</f>
        <v>473</v>
      </c>
      <c r="AB12" s="62">
        <f>VLOOKUP(A12,'Week 4'!$A$8:$J$16,7,0)</f>
        <v>243</v>
      </c>
      <c r="AC12" s="62">
        <f>VLOOKUP(A12,'Week 4'!$A$8:$J$16,8,0)</f>
        <v>158</v>
      </c>
      <c r="AD12" s="62">
        <f>VLOOKUP(A12,'Week 4'!$A$8:$J$16,9,0)</f>
        <v>0</v>
      </c>
      <c r="AE12" s="62">
        <f>VLOOKUP(A12,'Week 4'!$A$8:$J$16,10,0)</f>
        <v>0</v>
      </c>
      <c r="AF12" s="62">
        <f>VLOOKUP(A12,'Week 4'!$A$8:$K$16,11,0)</f>
        <v>0</v>
      </c>
      <c r="AG12" s="91">
        <f t="shared" si="0"/>
        <v>421.4</v>
      </c>
      <c r="AH12" s="4"/>
    </row>
    <row r="13" spans="1:34" x14ac:dyDescent="0.2">
      <c r="A13" s="92" t="s">
        <v>7</v>
      </c>
      <c r="B13" s="62">
        <f>VLOOKUP(A13,'Week 1'!$A$8:$H$16,2,0)</f>
        <v>729</v>
      </c>
      <c r="C13" s="62">
        <f>VLOOKUP(A13,'Week 1'!$A$8:$H$16,3,0)</f>
        <v>578</v>
      </c>
      <c r="D13" s="62">
        <f>VLOOKUP(A13,'Week 1'!$A$8:$H$16,4,0)</f>
        <v>604</v>
      </c>
      <c r="E13" s="62">
        <f>VLOOKUP(A13,'Week 1'!$A$8:$H$16,5,0)</f>
        <v>509</v>
      </c>
      <c r="F13" s="62">
        <f>VLOOKUP(A13,'Week 1'!$A$8:$H$16,6,0)</f>
        <v>550</v>
      </c>
      <c r="G13" s="62">
        <f>VLOOKUP(A13,'Week 1'!$A$8:$H$16,7,0)</f>
        <v>478</v>
      </c>
      <c r="H13" s="62">
        <f>VLOOKUP(A13,'Week 1'!$A$8:$H$16,8,0)</f>
        <v>265</v>
      </c>
      <c r="I13" s="62">
        <f>VLOOKUP(A13,'Week 2'!$A$8:$H$16,2,0)</f>
        <v>734</v>
      </c>
      <c r="J13" s="62">
        <f>VLOOKUP(A13,'Week 2'!$A$8:$H$16,3,0)</f>
        <v>650</v>
      </c>
      <c r="K13" s="62">
        <f>VLOOKUP(A13,'Week 2'!$A$8:$H$16,4,0)</f>
        <v>573</v>
      </c>
      <c r="L13" s="62">
        <f>VLOOKUP(A13,'Week 2'!$A$8:$H$16,5,0)</f>
        <v>593</v>
      </c>
      <c r="M13" s="62">
        <f>VLOOKUP(A13,'Week 2'!$A$8:$H$16,6,0)</f>
        <v>480</v>
      </c>
      <c r="N13" s="62">
        <f>VLOOKUP(A13,'Week 2'!$A$8:$H$16,7,0)</f>
        <v>525</v>
      </c>
      <c r="O13" s="62">
        <f>VLOOKUP(A13,'Week 2'!$A$8:$H$16,8,0)</f>
        <v>315</v>
      </c>
      <c r="P13" s="62">
        <f>VLOOKUP(A13,'Week 3'!$A$8:$H$16,2,0)</f>
        <v>811</v>
      </c>
      <c r="Q13" s="62">
        <f>VLOOKUP(A13,'Week 3'!$A$8:$H$16,3,0)</f>
        <v>606</v>
      </c>
      <c r="R13" s="62">
        <f>VLOOKUP(A13,'Week 3'!$A$8:$H$16,4,0)</f>
        <v>637</v>
      </c>
      <c r="S13" s="62">
        <f>VLOOKUP(A13,'Week 3'!$A$8:$H$16,5,0)</f>
        <v>498</v>
      </c>
      <c r="T13" s="62">
        <f>VLOOKUP(A13,'Week 3'!$A$8:$H$16,6,0)</f>
        <v>542</v>
      </c>
      <c r="U13" s="62">
        <f>VLOOKUP(A13,'Week 3'!$A$8:$H$16,7,0)</f>
        <v>481</v>
      </c>
      <c r="V13" s="62">
        <f>VLOOKUP(A13,'Week 3'!$A$8:$H$16,8,0)</f>
        <v>311</v>
      </c>
      <c r="W13" s="62">
        <f>VLOOKUP(A13,'Week 4'!$A$8:$J$16,2,0)</f>
        <v>601</v>
      </c>
      <c r="X13" s="62">
        <f>VLOOKUP(A13,'Week 4'!$A$8:$J$16,3,0)</f>
        <v>616</v>
      </c>
      <c r="Y13" s="62">
        <f>VLOOKUP(A13,'Week 4'!$A$8:$J$16,4,0)</f>
        <v>545</v>
      </c>
      <c r="Z13" s="62">
        <f>VLOOKUP(A13,'Week 4'!$A$8:$J$16,5,0)</f>
        <v>552</v>
      </c>
      <c r="AA13" s="62">
        <f>VLOOKUP(A13,'Week 4'!$A$8:$J$16,6,0)</f>
        <v>512</v>
      </c>
      <c r="AB13" s="62">
        <f>VLOOKUP(A13,'Week 4'!$A$8:$J$16,7,0)</f>
        <v>372</v>
      </c>
      <c r="AC13" s="62">
        <f>VLOOKUP(A13,'Week 4'!$A$8:$J$16,8,0)</f>
        <v>251</v>
      </c>
      <c r="AD13" s="62">
        <f>VLOOKUP(A13,'Week 4'!$A$8:$J$16,9,0)</f>
        <v>0</v>
      </c>
      <c r="AE13" s="62">
        <f>VLOOKUP(A13,'Week 4'!$A$8:$J$16,10,0)</f>
        <v>0</v>
      </c>
      <c r="AF13" s="62">
        <f>VLOOKUP(A13,'Week 4'!$A$8:$K$16,11,0)</f>
        <v>0</v>
      </c>
      <c r="AG13" s="91">
        <f t="shared" si="0"/>
        <v>497.26666666666665</v>
      </c>
      <c r="AH13" s="93"/>
    </row>
    <row r="14" spans="1:34" x14ac:dyDescent="0.2">
      <c r="A14" s="94" t="s">
        <v>316</v>
      </c>
      <c r="B14" s="62">
        <f t="shared" ref="B14:AF14" si="1">SUM(B5:B13)</f>
        <v>2734</v>
      </c>
      <c r="C14" s="62">
        <f t="shared" si="1"/>
        <v>2462</v>
      </c>
      <c r="D14" s="62">
        <f t="shared" si="1"/>
        <v>2204</v>
      </c>
      <c r="E14" s="62">
        <f t="shared" si="1"/>
        <v>2164</v>
      </c>
      <c r="F14" s="62">
        <f t="shared" si="1"/>
        <v>2201</v>
      </c>
      <c r="G14" s="62">
        <f t="shared" si="1"/>
        <v>1990</v>
      </c>
      <c r="H14" s="62">
        <f t="shared" si="1"/>
        <v>1079</v>
      </c>
      <c r="I14" s="62">
        <f t="shared" si="1"/>
        <v>2719</v>
      </c>
      <c r="J14" s="62">
        <f t="shared" si="1"/>
        <v>2468</v>
      </c>
      <c r="K14" s="62">
        <f t="shared" si="1"/>
        <v>2584</v>
      </c>
      <c r="L14" s="62">
        <f t="shared" si="1"/>
        <v>2443</v>
      </c>
      <c r="M14" s="62">
        <f t="shared" si="1"/>
        <v>1632</v>
      </c>
      <c r="N14" s="62">
        <f t="shared" si="1"/>
        <v>1895</v>
      </c>
      <c r="O14" s="62">
        <f t="shared" si="1"/>
        <v>1154</v>
      </c>
      <c r="P14" s="62">
        <f t="shared" si="1"/>
        <v>2951</v>
      </c>
      <c r="Q14" s="62">
        <f t="shared" si="1"/>
        <v>2506</v>
      </c>
      <c r="R14" s="62">
        <f t="shared" si="1"/>
        <v>2500</v>
      </c>
      <c r="S14" s="62">
        <f t="shared" si="1"/>
        <v>2409</v>
      </c>
      <c r="T14" s="62">
        <f t="shared" si="1"/>
        <v>2300</v>
      </c>
      <c r="U14" s="62">
        <f t="shared" si="1"/>
        <v>1621</v>
      </c>
      <c r="V14" s="62">
        <f t="shared" si="1"/>
        <v>931</v>
      </c>
      <c r="W14" s="62">
        <f t="shared" si="1"/>
        <v>2464</v>
      </c>
      <c r="X14" s="62">
        <f t="shared" si="1"/>
        <v>2398</v>
      </c>
      <c r="Y14" s="62">
        <f t="shared" si="1"/>
        <v>2164</v>
      </c>
      <c r="Z14" s="62">
        <f t="shared" si="1"/>
        <v>2233</v>
      </c>
      <c r="AA14" s="62">
        <f t="shared" si="1"/>
        <v>2040</v>
      </c>
      <c r="AB14" s="62">
        <f t="shared" si="1"/>
        <v>1451</v>
      </c>
      <c r="AC14" s="62">
        <f t="shared" si="1"/>
        <v>965</v>
      </c>
      <c r="AD14" s="62">
        <f t="shared" si="1"/>
        <v>0</v>
      </c>
      <c r="AE14" s="62">
        <f t="shared" si="1"/>
        <v>0</v>
      </c>
      <c r="AF14" s="62">
        <f t="shared" si="1"/>
        <v>0</v>
      </c>
      <c r="AG14" s="4"/>
      <c r="AH14" s="4"/>
    </row>
    <row r="15" spans="1:34" x14ac:dyDescent="0.2">
      <c r="A15" s="6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</row>
    <row r="16" spans="1:34" x14ac:dyDescent="0.2">
      <c r="A16" s="6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</row>
    <row r="17" spans="1:34" x14ac:dyDescent="0.2">
      <c r="A17" s="6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</row>
    <row r="18" spans="1:34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</row>
    <row r="19" spans="1:34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</row>
    <row r="20" spans="1:34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</row>
    <row r="21" spans="1:34" ht="15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</row>
    <row r="22" spans="1:34" ht="15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</row>
    <row r="23" spans="1:34" ht="15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 spans="1:34" ht="15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</row>
    <row r="25" spans="1:34" ht="15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</row>
    <row r="26" spans="1:34" ht="15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</row>
    <row r="27" spans="1:34" ht="15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</row>
    <row r="28" spans="1:34" ht="15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</row>
    <row r="29" spans="1:34" ht="15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</row>
    <row r="30" spans="1:34" ht="15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</row>
    <row r="31" spans="1:34" ht="15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</row>
    <row r="32" spans="1:34" ht="15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</row>
    <row r="33" spans="1:34" ht="15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</row>
    <row r="34" spans="1:34" ht="15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</row>
    <row r="35" spans="1:34" ht="15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</row>
    <row r="36" spans="1:34" ht="15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</row>
    <row r="37" spans="1:34" ht="15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</row>
    <row r="38" spans="1:34" ht="15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</row>
    <row r="39" spans="1:34" ht="15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</row>
    <row r="40" spans="1:34" ht="15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</row>
    <row r="41" spans="1:34" ht="15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</row>
    <row r="42" spans="1:34" ht="15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</row>
    <row r="43" spans="1:34" ht="15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</row>
    <row r="44" spans="1:34" ht="15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</row>
    <row r="45" spans="1:34" ht="15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</row>
    <row r="46" spans="1:34" ht="15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</row>
    <row r="47" spans="1:34" ht="15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</row>
    <row r="48" spans="1:34" ht="15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</row>
    <row r="49" spans="1:34" ht="15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</row>
    <row r="50" spans="1:34" ht="15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</row>
    <row r="51" spans="1:34" ht="15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</row>
    <row r="52" spans="1:34" ht="15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</row>
    <row r="53" spans="1:34" ht="15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</row>
    <row r="54" spans="1:34" ht="15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</row>
    <row r="55" spans="1:34" ht="15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</row>
    <row r="56" spans="1:34" ht="15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</row>
    <row r="57" spans="1:34" ht="15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</row>
    <row r="58" spans="1:34" ht="15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</row>
    <row r="59" spans="1:34" ht="15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</row>
    <row r="60" spans="1:34" ht="15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</row>
    <row r="61" spans="1:34" ht="15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</row>
    <row r="62" spans="1:34" ht="15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</row>
    <row r="63" spans="1:34" ht="15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</row>
    <row r="64" spans="1:34" ht="15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</row>
    <row r="65" spans="1:34" ht="15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</row>
    <row r="66" spans="1:34" ht="15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</row>
    <row r="67" spans="1:34" ht="15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</row>
    <row r="68" spans="1:34" ht="15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</row>
    <row r="69" spans="1:34" ht="15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</row>
    <row r="70" spans="1:34" ht="15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</row>
    <row r="71" spans="1:34" ht="15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</row>
    <row r="72" spans="1:34" ht="15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</row>
    <row r="73" spans="1:34" ht="15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</row>
    <row r="74" spans="1:34" ht="15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</row>
    <row r="75" spans="1:34" ht="15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</row>
    <row r="76" spans="1:34" ht="15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</row>
    <row r="77" spans="1:34" ht="15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</row>
    <row r="78" spans="1:34" ht="15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</row>
    <row r="79" spans="1:34" ht="15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</row>
    <row r="80" spans="1:34" ht="15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</row>
    <row r="81" spans="1:34" ht="15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</row>
    <row r="82" spans="1:34" ht="15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</row>
    <row r="83" spans="1:34" ht="15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</row>
    <row r="84" spans="1:34" ht="15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</row>
    <row r="85" spans="1:34" ht="15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</row>
    <row r="86" spans="1:34" ht="15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</row>
    <row r="87" spans="1:34" ht="15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</row>
    <row r="88" spans="1:34" ht="15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</row>
    <row r="89" spans="1:34" ht="15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</row>
    <row r="90" spans="1:34" ht="15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</row>
    <row r="91" spans="1:34" ht="15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</row>
    <row r="92" spans="1:34" ht="15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</row>
    <row r="93" spans="1:34" ht="15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</row>
    <row r="94" spans="1:34" ht="15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</row>
    <row r="95" spans="1:34" ht="15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</row>
    <row r="96" spans="1:34" ht="15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</row>
    <row r="97" spans="1:34" ht="15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</row>
    <row r="98" spans="1:34" ht="15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</row>
    <row r="99" spans="1:34" ht="15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</row>
    <row r="100" spans="1:34" ht="15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</row>
    <row r="101" spans="1:34" ht="15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</row>
    <row r="102" spans="1:34" ht="15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</row>
    <row r="103" spans="1:34" ht="15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</row>
    <row r="104" spans="1:34" ht="15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</row>
    <row r="105" spans="1:34" ht="15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</row>
    <row r="106" spans="1:34" ht="15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</row>
    <row r="107" spans="1:34" ht="15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</row>
    <row r="108" spans="1:34" ht="15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</row>
    <row r="109" spans="1:34" ht="15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</row>
    <row r="110" spans="1:34" ht="15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</row>
    <row r="111" spans="1:34" ht="15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</row>
    <row r="112" spans="1:34" ht="15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</row>
    <row r="113" spans="1:34" ht="15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</row>
    <row r="114" spans="1:34" ht="15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</row>
    <row r="115" spans="1:34" ht="15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</row>
    <row r="116" spans="1:34" ht="15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</row>
    <row r="117" spans="1:34" ht="15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</row>
    <row r="118" spans="1:34" ht="15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</row>
    <row r="119" spans="1:34" ht="15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</row>
    <row r="120" spans="1:34" ht="15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</row>
    <row r="121" spans="1:34" ht="15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</row>
    <row r="122" spans="1:34" ht="15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</row>
    <row r="123" spans="1:34" ht="15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</row>
    <row r="124" spans="1:34" ht="15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</row>
    <row r="125" spans="1:34" ht="15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</row>
    <row r="126" spans="1:34" ht="15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</row>
    <row r="127" spans="1:34" ht="15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</row>
    <row r="128" spans="1:34" ht="15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</row>
    <row r="129" spans="1:34" ht="15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</row>
    <row r="130" spans="1:34" ht="15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</row>
    <row r="131" spans="1:34" ht="15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</row>
    <row r="132" spans="1:34" ht="15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</row>
    <row r="133" spans="1:34" ht="15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</row>
    <row r="134" spans="1:34" ht="15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</row>
    <row r="135" spans="1:34" ht="15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</row>
    <row r="136" spans="1:34" ht="15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</row>
    <row r="137" spans="1:34" ht="15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</row>
    <row r="138" spans="1:34" ht="15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</row>
    <row r="139" spans="1:34" ht="15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</row>
    <row r="140" spans="1:34" ht="15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</row>
    <row r="141" spans="1:34" ht="15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 ht="15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 ht="15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 ht="15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1:34" ht="15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1:34" ht="15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1:34" ht="15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1:34" ht="15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1:34" ht="15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1:34" ht="15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1:34" ht="15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1:34" ht="15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1:34" ht="15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1:34" ht="15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1:34" ht="15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1:34" ht="15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1:34" ht="15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1:34" ht="15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1:34" ht="15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1:34" ht="15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1:34" ht="15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1:34" ht="15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1:34" ht="15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1:34" ht="15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1:34" ht="15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1:34" ht="15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1:34" ht="15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1:34" ht="15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1:34" ht="15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1:34" ht="15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1:34" ht="15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1:34" ht="15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1:34" ht="15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1:34" ht="15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1:34" ht="15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1:34" ht="15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 ht="15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 ht="15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 ht="15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 ht="15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 ht="15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 ht="15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 ht="15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4" spans="1:34" ht="15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</row>
    <row r="185" spans="1:34" ht="15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</row>
    <row r="186" spans="1:34" ht="15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</row>
    <row r="187" spans="1:34" ht="15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</row>
    <row r="188" spans="1:34" ht="15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</row>
    <row r="189" spans="1:34" ht="15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</row>
    <row r="190" spans="1:34" ht="15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</row>
    <row r="191" spans="1:34" ht="15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</row>
    <row r="192" spans="1:34" ht="15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</row>
    <row r="193" spans="1:34" ht="15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</row>
    <row r="194" spans="1:34" ht="15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</row>
    <row r="195" spans="1:34" ht="15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</row>
    <row r="196" spans="1:34" ht="15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</row>
    <row r="197" spans="1:34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</row>
    <row r="198" spans="1:34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</row>
    <row r="199" spans="1:34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</row>
    <row r="200" spans="1:34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</row>
    <row r="201" spans="1:34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</row>
    <row r="202" spans="1:34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</row>
    <row r="203" spans="1:34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</row>
    <row r="204" spans="1:34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</row>
    <row r="205" spans="1:34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</row>
    <row r="206" spans="1:34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</row>
    <row r="207" spans="1:34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</row>
    <row r="208" spans="1:34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</row>
    <row r="209" spans="1:34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</row>
    <row r="210" spans="1:34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</row>
    <row r="211" spans="1:34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</row>
    <row r="212" spans="1:34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</row>
    <row r="213" spans="1:34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</row>
    <row r="214" spans="1:34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</row>
    <row r="215" spans="1:34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</row>
    <row r="216" spans="1:34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</row>
    <row r="217" spans="1:34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</row>
    <row r="218" spans="1:34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</row>
    <row r="219" spans="1:34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</row>
    <row r="220" spans="1:34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</row>
    <row r="221" spans="1:34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</row>
    <row r="222" spans="1:34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</row>
    <row r="223" spans="1:34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</row>
    <row r="224" spans="1:34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</row>
    <row r="225" spans="1:34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</row>
    <row r="226" spans="1:34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</row>
    <row r="227" spans="1:34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</row>
    <row r="228" spans="1:34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</row>
    <row r="229" spans="1:34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</row>
    <row r="230" spans="1:34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</row>
    <row r="231" spans="1:34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</row>
    <row r="232" spans="1:34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</row>
    <row r="233" spans="1:34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</row>
    <row r="234" spans="1:34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</row>
    <row r="235" spans="1:34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</row>
    <row r="236" spans="1:34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</row>
    <row r="237" spans="1:34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</row>
    <row r="238" spans="1:34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</row>
    <row r="239" spans="1:34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</row>
    <row r="240" spans="1:34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</row>
    <row r="241" spans="1:34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</row>
    <row r="242" spans="1:34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</row>
    <row r="243" spans="1:34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</row>
    <row r="244" spans="1:34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</row>
    <row r="245" spans="1:34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</row>
    <row r="246" spans="1:34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</row>
    <row r="247" spans="1:34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</row>
    <row r="248" spans="1:34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</row>
    <row r="249" spans="1:34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</row>
    <row r="250" spans="1:34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</row>
    <row r="251" spans="1:34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</row>
    <row r="252" spans="1:34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</row>
    <row r="253" spans="1:34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</row>
    <row r="254" spans="1:34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</row>
    <row r="255" spans="1:34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</row>
    <row r="256" spans="1:34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</row>
    <row r="257" spans="1:34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</row>
    <row r="258" spans="1:34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</row>
    <row r="259" spans="1:34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</row>
    <row r="260" spans="1:34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</row>
    <row r="261" spans="1:34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</row>
    <row r="262" spans="1:34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</row>
    <row r="263" spans="1:34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</row>
    <row r="264" spans="1:34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</row>
    <row r="265" spans="1:34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</row>
    <row r="266" spans="1:34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</row>
    <row r="267" spans="1:34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</row>
    <row r="268" spans="1:34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</row>
    <row r="269" spans="1:34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</row>
    <row r="270" spans="1:34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</row>
    <row r="271" spans="1:34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</row>
    <row r="272" spans="1:34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</row>
    <row r="273" spans="1:34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</row>
    <row r="274" spans="1:34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</row>
    <row r="275" spans="1:34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</row>
    <row r="276" spans="1:34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</row>
    <row r="277" spans="1:34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</row>
    <row r="278" spans="1:34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</row>
    <row r="279" spans="1:34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</row>
    <row r="280" spans="1:34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</row>
    <row r="281" spans="1:34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</row>
    <row r="282" spans="1:34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</row>
    <row r="283" spans="1:34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</row>
    <row r="284" spans="1:34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</row>
    <row r="285" spans="1:34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</row>
    <row r="286" spans="1:34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</row>
    <row r="287" spans="1:34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</row>
    <row r="288" spans="1:34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</row>
    <row r="289" spans="1:34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</row>
    <row r="290" spans="1:34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</row>
    <row r="291" spans="1:34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</row>
    <row r="292" spans="1:34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</row>
    <row r="293" spans="1:34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</row>
    <row r="294" spans="1:34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</row>
    <row r="295" spans="1:34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</row>
    <row r="296" spans="1:34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</row>
    <row r="297" spans="1:34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</row>
    <row r="298" spans="1:34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</row>
    <row r="299" spans="1:34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</row>
    <row r="300" spans="1:34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</row>
    <row r="301" spans="1:34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</row>
    <row r="302" spans="1:34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</row>
    <row r="303" spans="1:34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</row>
    <row r="304" spans="1:34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</row>
    <row r="305" spans="1:34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</row>
    <row r="306" spans="1:34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</row>
    <row r="307" spans="1:34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</row>
    <row r="308" spans="1:34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</row>
    <row r="309" spans="1:34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</row>
    <row r="310" spans="1:34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</row>
    <row r="311" spans="1:34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</row>
    <row r="312" spans="1:34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</row>
    <row r="313" spans="1:34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</row>
    <row r="314" spans="1:34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</row>
    <row r="315" spans="1:34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</row>
    <row r="316" spans="1:34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</row>
    <row r="317" spans="1:34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</row>
    <row r="318" spans="1:34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1:34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</row>
    <row r="320" spans="1:34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</row>
    <row r="321" spans="1:34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1:34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</row>
    <row r="323" spans="1:34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</row>
    <row r="324" spans="1:34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1:34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</row>
    <row r="326" spans="1:34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</row>
    <row r="327" spans="1:34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</row>
    <row r="328" spans="1:34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</row>
    <row r="329" spans="1:34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</row>
    <row r="330" spans="1:34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</row>
    <row r="331" spans="1:34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</row>
    <row r="332" spans="1:34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</row>
    <row r="333" spans="1:34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</row>
    <row r="334" spans="1:34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</row>
    <row r="335" spans="1:34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</row>
    <row r="336" spans="1:34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</row>
    <row r="337" spans="1:34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</row>
    <row r="338" spans="1:34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</row>
    <row r="339" spans="1:34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</row>
    <row r="340" spans="1:34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</row>
    <row r="341" spans="1:34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</row>
    <row r="342" spans="1:34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</row>
    <row r="343" spans="1:34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</row>
    <row r="344" spans="1:34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</row>
    <row r="345" spans="1:34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</row>
    <row r="346" spans="1:34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</row>
    <row r="347" spans="1:34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</row>
    <row r="348" spans="1:34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</row>
    <row r="349" spans="1:34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</row>
    <row r="350" spans="1:34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</row>
    <row r="351" spans="1:34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</row>
    <row r="352" spans="1:34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</row>
    <row r="353" spans="1:34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</row>
    <row r="354" spans="1:34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</row>
    <row r="355" spans="1:34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</row>
    <row r="356" spans="1:34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</row>
    <row r="357" spans="1:34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</row>
    <row r="358" spans="1:34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</row>
    <row r="359" spans="1:34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</row>
    <row r="360" spans="1:34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</row>
    <row r="361" spans="1:34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</row>
    <row r="362" spans="1:34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</row>
    <row r="363" spans="1:34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</row>
    <row r="364" spans="1:34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</row>
    <row r="365" spans="1:34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</row>
    <row r="366" spans="1:34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</row>
    <row r="367" spans="1:34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</row>
    <row r="368" spans="1:34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</row>
    <row r="369" spans="1:34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</row>
    <row r="370" spans="1:34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</row>
    <row r="371" spans="1:34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</row>
    <row r="372" spans="1:34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</row>
    <row r="373" spans="1:34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</row>
    <row r="374" spans="1:34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</row>
    <row r="375" spans="1:34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</row>
    <row r="376" spans="1:34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</row>
    <row r="377" spans="1:34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</row>
    <row r="378" spans="1:34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</row>
    <row r="379" spans="1:34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</row>
    <row r="380" spans="1:34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</row>
    <row r="381" spans="1:34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</row>
    <row r="382" spans="1:34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</row>
    <row r="383" spans="1:34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</row>
    <row r="384" spans="1:34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</row>
    <row r="385" spans="1:34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</row>
    <row r="386" spans="1:34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</row>
    <row r="387" spans="1:34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</row>
    <row r="388" spans="1:34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</row>
    <row r="389" spans="1:34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</row>
    <row r="390" spans="1:34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</row>
    <row r="391" spans="1:34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</row>
    <row r="392" spans="1:34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</row>
    <row r="393" spans="1:34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</row>
    <row r="394" spans="1:34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</row>
    <row r="395" spans="1:34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</row>
    <row r="396" spans="1:34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</row>
    <row r="397" spans="1:34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</row>
    <row r="398" spans="1:34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</row>
    <row r="399" spans="1:34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</row>
    <row r="400" spans="1:34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</row>
    <row r="401" spans="1:34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</row>
    <row r="402" spans="1:34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</row>
    <row r="403" spans="1:34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</row>
    <row r="404" spans="1:34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</row>
    <row r="405" spans="1:34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</row>
    <row r="406" spans="1:34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</row>
    <row r="407" spans="1:34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</row>
    <row r="408" spans="1:34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</row>
    <row r="409" spans="1:34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</row>
    <row r="410" spans="1:34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</row>
    <row r="411" spans="1:34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</row>
    <row r="412" spans="1:34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</row>
    <row r="413" spans="1:34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</row>
    <row r="414" spans="1:34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</row>
    <row r="415" spans="1:34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</row>
    <row r="416" spans="1:34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</row>
    <row r="417" spans="1:34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</row>
    <row r="418" spans="1:34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</row>
    <row r="419" spans="1:34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</row>
    <row r="420" spans="1:34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</row>
    <row r="421" spans="1:34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</row>
    <row r="422" spans="1:34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</row>
    <row r="423" spans="1:34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</row>
    <row r="424" spans="1:34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</row>
    <row r="425" spans="1:34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</row>
    <row r="426" spans="1:34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</row>
    <row r="427" spans="1:34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</row>
    <row r="428" spans="1:34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</row>
    <row r="429" spans="1:34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</row>
    <row r="430" spans="1:34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</row>
    <row r="431" spans="1:34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</row>
    <row r="432" spans="1:34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</row>
    <row r="433" spans="1:34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</row>
    <row r="434" spans="1:34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</row>
    <row r="435" spans="1:34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</row>
    <row r="436" spans="1:34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</row>
    <row r="437" spans="1:34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</row>
    <row r="438" spans="1:34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</row>
    <row r="439" spans="1:34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</row>
    <row r="440" spans="1:34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</row>
    <row r="441" spans="1:34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</row>
    <row r="442" spans="1:34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</row>
    <row r="443" spans="1:34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</row>
    <row r="444" spans="1:34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</row>
    <row r="445" spans="1:34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</row>
    <row r="446" spans="1:34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</row>
    <row r="447" spans="1:34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</row>
    <row r="448" spans="1:34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</row>
    <row r="449" spans="1:34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</row>
    <row r="450" spans="1:34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</row>
    <row r="451" spans="1:34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</row>
    <row r="452" spans="1:34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</row>
    <row r="453" spans="1:34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</row>
    <row r="454" spans="1:34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</row>
    <row r="455" spans="1:34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</row>
    <row r="456" spans="1:34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</row>
    <row r="457" spans="1:34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</row>
    <row r="458" spans="1:34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</row>
    <row r="459" spans="1:34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</row>
    <row r="460" spans="1:34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</row>
    <row r="461" spans="1:34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</row>
    <row r="462" spans="1:34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</row>
    <row r="463" spans="1:34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</row>
    <row r="464" spans="1:34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</row>
    <row r="465" spans="1:34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</row>
    <row r="466" spans="1:34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</row>
    <row r="467" spans="1:34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</row>
    <row r="468" spans="1:34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</row>
    <row r="469" spans="1:34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</row>
    <row r="470" spans="1:34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</row>
    <row r="471" spans="1:34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</row>
    <row r="472" spans="1:34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</row>
    <row r="473" spans="1:34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</row>
    <row r="474" spans="1:34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</row>
    <row r="475" spans="1:34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</row>
    <row r="476" spans="1:34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</row>
    <row r="477" spans="1:34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</row>
    <row r="478" spans="1:34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</row>
    <row r="479" spans="1:34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</row>
    <row r="480" spans="1:34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</row>
    <row r="481" spans="1:34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</row>
    <row r="482" spans="1:34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</row>
    <row r="483" spans="1:34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</row>
    <row r="484" spans="1:34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</row>
    <row r="485" spans="1:34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</row>
    <row r="486" spans="1:34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</row>
    <row r="487" spans="1:34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</row>
    <row r="488" spans="1:34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</row>
    <row r="489" spans="1:34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</row>
    <row r="490" spans="1:34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</row>
    <row r="491" spans="1:34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</row>
    <row r="492" spans="1:34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</row>
    <row r="493" spans="1:34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</row>
    <row r="494" spans="1:34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</row>
    <row r="495" spans="1:34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</row>
    <row r="496" spans="1:34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</row>
    <row r="497" spans="1:34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</row>
    <row r="498" spans="1:34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</row>
    <row r="499" spans="1:34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</row>
    <row r="500" spans="1:34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</row>
    <row r="501" spans="1:34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</row>
    <row r="502" spans="1:34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</row>
    <row r="503" spans="1:34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</row>
    <row r="504" spans="1:34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</row>
    <row r="505" spans="1:34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</row>
    <row r="506" spans="1:34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</row>
    <row r="507" spans="1:34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</row>
    <row r="508" spans="1:34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</row>
    <row r="509" spans="1:34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</row>
    <row r="510" spans="1:34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</row>
    <row r="511" spans="1:34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</row>
    <row r="512" spans="1:34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</row>
    <row r="513" spans="1:34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</row>
    <row r="514" spans="1:34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</row>
    <row r="515" spans="1:34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</row>
    <row r="516" spans="1:34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</row>
    <row r="517" spans="1:34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</row>
    <row r="518" spans="1:34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</row>
    <row r="519" spans="1:34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</row>
    <row r="520" spans="1:34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</row>
    <row r="521" spans="1:34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</row>
    <row r="522" spans="1:34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</row>
    <row r="523" spans="1:34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</row>
    <row r="524" spans="1:34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</row>
    <row r="525" spans="1:34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</row>
    <row r="526" spans="1:34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</row>
    <row r="527" spans="1:34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</row>
    <row r="528" spans="1:34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</row>
    <row r="529" spans="1:34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</row>
    <row r="530" spans="1:34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</row>
    <row r="531" spans="1:34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</row>
    <row r="532" spans="1:34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</row>
    <row r="533" spans="1:34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</row>
    <row r="534" spans="1:34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</row>
    <row r="535" spans="1:34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</row>
    <row r="536" spans="1:34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</row>
    <row r="537" spans="1:34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</row>
    <row r="538" spans="1:34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</row>
    <row r="539" spans="1:34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</row>
    <row r="540" spans="1:34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</row>
    <row r="541" spans="1:34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</row>
    <row r="542" spans="1:34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</row>
    <row r="543" spans="1:34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</row>
    <row r="544" spans="1:34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</row>
    <row r="545" spans="1:34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</row>
    <row r="546" spans="1:34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</row>
    <row r="547" spans="1:34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</row>
    <row r="548" spans="1:34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</row>
    <row r="549" spans="1:34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</row>
    <row r="550" spans="1:34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</row>
    <row r="551" spans="1:34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</row>
    <row r="552" spans="1:34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</row>
    <row r="553" spans="1:34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</row>
    <row r="554" spans="1:34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</row>
    <row r="555" spans="1:34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</row>
    <row r="556" spans="1:34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</row>
    <row r="557" spans="1:34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</row>
    <row r="558" spans="1:34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</row>
    <row r="559" spans="1:34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</row>
    <row r="560" spans="1:34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</row>
    <row r="561" spans="1:34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</row>
    <row r="562" spans="1:34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</row>
    <row r="563" spans="1:34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</row>
    <row r="564" spans="1:34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</row>
    <row r="565" spans="1:34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</row>
    <row r="566" spans="1:34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</row>
    <row r="567" spans="1:34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</row>
    <row r="568" spans="1:34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</row>
    <row r="569" spans="1:34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</row>
    <row r="570" spans="1:34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</row>
    <row r="571" spans="1:34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</row>
    <row r="572" spans="1:34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</row>
    <row r="573" spans="1:34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</row>
    <row r="574" spans="1:34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</row>
    <row r="575" spans="1:34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</row>
    <row r="576" spans="1:34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</row>
    <row r="577" spans="1:34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</row>
    <row r="578" spans="1:34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</row>
    <row r="579" spans="1:34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</row>
    <row r="580" spans="1:34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</row>
    <row r="581" spans="1:34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</row>
    <row r="582" spans="1:34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</row>
    <row r="583" spans="1:34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</row>
    <row r="584" spans="1:34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</row>
    <row r="585" spans="1:34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</row>
    <row r="586" spans="1:34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</row>
    <row r="587" spans="1:34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</row>
    <row r="588" spans="1:34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</row>
    <row r="589" spans="1:34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</row>
    <row r="590" spans="1:34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</row>
    <row r="591" spans="1:34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</row>
    <row r="592" spans="1:34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</row>
    <row r="593" spans="1:34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</row>
    <row r="594" spans="1:34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</row>
    <row r="595" spans="1:34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</row>
    <row r="596" spans="1:34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</row>
    <row r="597" spans="1:34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</row>
    <row r="598" spans="1:34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</row>
    <row r="599" spans="1:34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</row>
    <row r="600" spans="1:34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</row>
    <row r="601" spans="1:34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</row>
    <row r="602" spans="1:34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</row>
    <row r="603" spans="1:34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</row>
    <row r="604" spans="1:34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</row>
    <row r="605" spans="1:34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</row>
    <row r="606" spans="1:34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</row>
    <row r="607" spans="1:34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</row>
    <row r="608" spans="1:34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</row>
    <row r="609" spans="1:34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</row>
    <row r="610" spans="1:34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</row>
    <row r="611" spans="1:34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</row>
    <row r="612" spans="1:34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</row>
    <row r="613" spans="1:34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</row>
    <row r="614" spans="1:34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</row>
    <row r="615" spans="1:34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</row>
    <row r="616" spans="1:34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</row>
    <row r="617" spans="1:34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</row>
    <row r="618" spans="1:34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</row>
    <row r="619" spans="1:34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</row>
    <row r="620" spans="1:34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</row>
    <row r="621" spans="1:34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</row>
    <row r="622" spans="1:34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</row>
    <row r="623" spans="1:34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</row>
    <row r="624" spans="1:34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</row>
    <row r="625" spans="1:34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</row>
    <row r="626" spans="1:34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</row>
    <row r="627" spans="1:34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</row>
    <row r="628" spans="1:34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</row>
    <row r="629" spans="1:34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</row>
    <row r="630" spans="1:34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</row>
    <row r="631" spans="1:34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</row>
    <row r="632" spans="1:34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</row>
    <row r="633" spans="1:34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</row>
    <row r="634" spans="1:34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</row>
    <row r="635" spans="1:34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</row>
    <row r="636" spans="1:34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</row>
    <row r="637" spans="1:34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</row>
    <row r="638" spans="1:34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</row>
    <row r="639" spans="1:34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</row>
    <row r="640" spans="1:34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</row>
    <row r="641" spans="1:34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</row>
    <row r="642" spans="1:34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</row>
    <row r="643" spans="1:34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</row>
    <row r="644" spans="1:34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</row>
    <row r="645" spans="1:34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</row>
    <row r="646" spans="1:34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</row>
    <row r="647" spans="1:34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</row>
    <row r="648" spans="1:34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</row>
    <row r="649" spans="1:34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</row>
    <row r="650" spans="1:34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</row>
    <row r="651" spans="1:34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</row>
    <row r="652" spans="1:34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</row>
    <row r="653" spans="1:34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</row>
    <row r="654" spans="1:34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</row>
    <row r="655" spans="1:34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</row>
    <row r="656" spans="1:34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</row>
    <row r="657" spans="1:34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</row>
    <row r="658" spans="1:34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</row>
    <row r="659" spans="1:34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</row>
    <row r="660" spans="1:34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</row>
    <row r="661" spans="1:34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</row>
    <row r="662" spans="1:34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</row>
    <row r="663" spans="1:34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</row>
    <row r="664" spans="1:34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</row>
    <row r="665" spans="1:34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</row>
    <row r="666" spans="1:34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</row>
    <row r="667" spans="1:34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</row>
    <row r="668" spans="1:34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</row>
    <row r="669" spans="1:34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</row>
    <row r="670" spans="1:34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</row>
    <row r="671" spans="1:34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</row>
    <row r="672" spans="1:34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</row>
    <row r="673" spans="1:34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</row>
    <row r="674" spans="1:34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</row>
    <row r="675" spans="1:34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</row>
    <row r="676" spans="1:34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</row>
    <row r="677" spans="1:34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</row>
    <row r="678" spans="1:34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</row>
    <row r="679" spans="1:34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</row>
    <row r="680" spans="1:34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</row>
    <row r="681" spans="1:34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</row>
    <row r="682" spans="1:34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</row>
    <row r="683" spans="1:34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</row>
    <row r="684" spans="1:34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</row>
    <row r="685" spans="1:34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</row>
    <row r="686" spans="1:34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</row>
    <row r="687" spans="1:34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</row>
    <row r="688" spans="1:34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</row>
    <row r="689" spans="1:34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</row>
    <row r="690" spans="1:34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</row>
    <row r="691" spans="1:34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</row>
    <row r="692" spans="1:34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</row>
    <row r="693" spans="1:34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</row>
    <row r="694" spans="1:34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</row>
    <row r="695" spans="1:34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</row>
    <row r="696" spans="1:34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</row>
    <row r="697" spans="1:34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</row>
    <row r="698" spans="1:34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</row>
    <row r="699" spans="1:34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</row>
    <row r="700" spans="1:34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</row>
    <row r="701" spans="1:34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</row>
    <row r="702" spans="1:34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</row>
    <row r="703" spans="1:34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</row>
    <row r="704" spans="1:34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</row>
    <row r="705" spans="1:34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</row>
    <row r="706" spans="1:34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</row>
    <row r="707" spans="1:34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</row>
    <row r="708" spans="1:34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</row>
    <row r="709" spans="1:34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</row>
    <row r="710" spans="1:34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</row>
    <row r="711" spans="1:34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</row>
    <row r="712" spans="1:34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</row>
    <row r="713" spans="1:34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</row>
    <row r="714" spans="1:34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</row>
    <row r="715" spans="1:34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</row>
    <row r="716" spans="1:34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</row>
    <row r="717" spans="1:34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</row>
    <row r="718" spans="1:34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</row>
    <row r="719" spans="1:34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</row>
    <row r="720" spans="1:34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</row>
    <row r="721" spans="1:34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</row>
    <row r="722" spans="1:34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</row>
    <row r="723" spans="1:34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</row>
    <row r="724" spans="1:34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</row>
    <row r="725" spans="1:34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</row>
    <row r="726" spans="1:34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</row>
    <row r="727" spans="1:34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</row>
    <row r="728" spans="1:34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</row>
    <row r="729" spans="1:34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</row>
    <row r="730" spans="1:34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</row>
    <row r="731" spans="1:34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</row>
    <row r="732" spans="1:34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</row>
    <row r="733" spans="1:34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</row>
    <row r="734" spans="1:34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</row>
    <row r="735" spans="1:34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</row>
    <row r="736" spans="1:34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</row>
    <row r="737" spans="1:34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</row>
    <row r="738" spans="1:34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</row>
    <row r="739" spans="1:34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</row>
    <row r="740" spans="1:34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</row>
    <row r="741" spans="1:34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</row>
    <row r="742" spans="1:34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</row>
    <row r="743" spans="1:34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</row>
    <row r="744" spans="1:34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</row>
    <row r="745" spans="1:34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</row>
    <row r="746" spans="1:34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</row>
    <row r="747" spans="1:34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</row>
    <row r="748" spans="1:34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</row>
    <row r="749" spans="1:34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</row>
    <row r="750" spans="1:34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</row>
    <row r="751" spans="1:34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</row>
    <row r="752" spans="1:34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</row>
    <row r="753" spans="1:34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</row>
    <row r="754" spans="1:34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</row>
    <row r="755" spans="1:34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</row>
    <row r="756" spans="1:34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</row>
    <row r="757" spans="1:34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</row>
    <row r="758" spans="1:34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</row>
    <row r="759" spans="1:34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</row>
    <row r="760" spans="1:34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</row>
    <row r="761" spans="1:34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</row>
    <row r="762" spans="1:34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</row>
    <row r="763" spans="1:34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</row>
    <row r="764" spans="1:34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</row>
    <row r="765" spans="1:34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</row>
    <row r="766" spans="1:34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</row>
    <row r="767" spans="1:34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</row>
    <row r="768" spans="1:34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</row>
    <row r="769" spans="1:34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</row>
    <row r="770" spans="1:34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</row>
    <row r="771" spans="1:34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</row>
    <row r="772" spans="1:34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</row>
    <row r="773" spans="1:34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</row>
    <row r="774" spans="1:34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</row>
    <row r="775" spans="1:34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</row>
    <row r="776" spans="1:34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</row>
    <row r="777" spans="1:34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</row>
    <row r="778" spans="1:34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</row>
    <row r="779" spans="1:34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</row>
    <row r="780" spans="1:34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</row>
    <row r="781" spans="1:34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</row>
    <row r="782" spans="1:34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</row>
    <row r="783" spans="1:34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</row>
    <row r="784" spans="1:34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</row>
    <row r="785" spans="1:34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</row>
    <row r="786" spans="1:34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</row>
    <row r="787" spans="1:34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</row>
    <row r="788" spans="1:34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</row>
    <row r="789" spans="1:34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</row>
    <row r="790" spans="1:34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</row>
    <row r="791" spans="1:34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</row>
    <row r="792" spans="1:34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</row>
    <row r="793" spans="1:34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</row>
    <row r="794" spans="1:34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</row>
    <row r="795" spans="1:34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</row>
    <row r="796" spans="1:34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</row>
    <row r="797" spans="1:34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</row>
    <row r="798" spans="1:34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</row>
    <row r="799" spans="1:34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</row>
    <row r="800" spans="1:34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</row>
    <row r="801" spans="1:34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</row>
    <row r="802" spans="1:34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</row>
    <row r="803" spans="1:34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</row>
    <row r="804" spans="1:34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</row>
    <row r="805" spans="1:34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</row>
    <row r="806" spans="1:34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</row>
    <row r="807" spans="1:34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</row>
    <row r="808" spans="1:34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</row>
    <row r="809" spans="1:34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</row>
    <row r="810" spans="1:34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</row>
    <row r="811" spans="1:34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</row>
    <row r="812" spans="1:34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</row>
    <row r="813" spans="1:34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</row>
    <row r="814" spans="1:34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</row>
    <row r="815" spans="1:34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</row>
    <row r="816" spans="1:34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</row>
    <row r="817" spans="1:34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</row>
    <row r="818" spans="1:34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</row>
    <row r="819" spans="1:34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</row>
    <row r="820" spans="1:34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</row>
    <row r="821" spans="1:34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</row>
    <row r="822" spans="1:34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</row>
    <row r="823" spans="1:34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</row>
    <row r="824" spans="1:34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</row>
    <row r="825" spans="1:34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</row>
    <row r="826" spans="1:34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</row>
    <row r="827" spans="1:34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</row>
    <row r="828" spans="1:34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</row>
    <row r="829" spans="1:34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</row>
    <row r="830" spans="1:34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</row>
    <row r="831" spans="1:34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</row>
    <row r="832" spans="1:34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</row>
    <row r="833" spans="1:34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</row>
    <row r="834" spans="1:34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</row>
    <row r="835" spans="1:34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</row>
    <row r="836" spans="1:34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</row>
    <row r="837" spans="1:34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</row>
    <row r="838" spans="1:34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</row>
    <row r="839" spans="1:34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</row>
    <row r="840" spans="1:34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</row>
    <row r="841" spans="1:34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</row>
    <row r="842" spans="1:34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</row>
    <row r="843" spans="1:34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</row>
    <row r="844" spans="1:34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</row>
    <row r="845" spans="1:34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</row>
    <row r="846" spans="1:34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</row>
    <row r="847" spans="1:34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</row>
    <row r="848" spans="1:34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</row>
    <row r="849" spans="1:34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</row>
    <row r="850" spans="1:34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</row>
    <row r="851" spans="1:34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</row>
    <row r="852" spans="1:34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</row>
    <row r="853" spans="1:34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</row>
    <row r="854" spans="1:34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</row>
    <row r="855" spans="1:34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</row>
    <row r="856" spans="1:34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</row>
    <row r="857" spans="1:34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</row>
    <row r="858" spans="1:34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</row>
    <row r="859" spans="1:34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</row>
    <row r="860" spans="1:34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</row>
    <row r="861" spans="1:34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</row>
    <row r="862" spans="1:34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</row>
    <row r="863" spans="1:34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</row>
    <row r="864" spans="1:34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</row>
    <row r="865" spans="1:34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</row>
    <row r="866" spans="1:34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</row>
    <row r="867" spans="1:34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</row>
    <row r="868" spans="1:34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</row>
    <row r="869" spans="1:34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</row>
    <row r="870" spans="1:34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</row>
    <row r="871" spans="1:34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</row>
    <row r="872" spans="1:34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</row>
    <row r="873" spans="1:34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</row>
    <row r="874" spans="1:34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</row>
    <row r="875" spans="1:34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</row>
    <row r="876" spans="1:34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</row>
    <row r="877" spans="1:34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</row>
    <row r="878" spans="1:34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</row>
    <row r="879" spans="1:34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</row>
    <row r="880" spans="1:34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</row>
    <row r="881" spans="1:34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</row>
    <row r="882" spans="1:34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</row>
    <row r="883" spans="1:34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</row>
    <row r="884" spans="1:34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</row>
    <row r="885" spans="1:34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</row>
    <row r="886" spans="1:34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</row>
    <row r="887" spans="1:34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</row>
    <row r="888" spans="1:34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</row>
    <row r="889" spans="1:34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</row>
    <row r="890" spans="1:34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</row>
    <row r="891" spans="1:34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</row>
    <row r="892" spans="1:34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</row>
    <row r="893" spans="1:34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</row>
    <row r="894" spans="1:34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</row>
    <row r="895" spans="1:34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</row>
    <row r="896" spans="1:34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</row>
    <row r="897" spans="1:34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</row>
    <row r="898" spans="1:34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</row>
    <row r="899" spans="1:34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</row>
    <row r="900" spans="1:34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</row>
    <row r="901" spans="1:34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</row>
    <row r="902" spans="1:34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</row>
    <row r="903" spans="1:34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</row>
    <row r="904" spans="1:34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</row>
    <row r="905" spans="1:34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</row>
    <row r="906" spans="1:34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</row>
    <row r="907" spans="1:34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</row>
    <row r="908" spans="1:34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</row>
    <row r="909" spans="1:34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</row>
    <row r="910" spans="1:34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</row>
    <row r="911" spans="1:34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</row>
    <row r="912" spans="1:34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</row>
    <row r="913" spans="1:34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</row>
    <row r="914" spans="1:34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</row>
    <row r="915" spans="1:34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</row>
    <row r="916" spans="1:34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</row>
    <row r="917" spans="1:34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</row>
    <row r="918" spans="1:34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</row>
    <row r="919" spans="1:34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</row>
    <row r="920" spans="1:34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</row>
    <row r="921" spans="1:34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</row>
    <row r="922" spans="1:34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</row>
    <row r="923" spans="1:34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</row>
    <row r="924" spans="1:34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</row>
    <row r="925" spans="1:34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</row>
    <row r="926" spans="1:34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</row>
    <row r="927" spans="1:34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</row>
    <row r="928" spans="1:34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</row>
    <row r="929" spans="1:34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</row>
    <row r="930" spans="1:34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</row>
    <row r="931" spans="1:34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</row>
    <row r="932" spans="1:34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</row>
    <row r="933" spans="1:34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</row>
    <row r="934" spans="1:34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</row>
    <row r="935" spans="1:34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</row>
    <row r="936" spans="1:34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</row>
    <row r="937" spans="1:34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</row>
    <row r="938" spans="1:34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</row>
    <row r="939" spans="1:34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</row>
    <row r="940" spans="1:34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</row>
    <row r="941" spans="1:34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</row>
    <row r="942" spans="1:34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</row>
    <row r="943" spans="1:34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</row>
    <row r="944" spans="1:34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</row>
    <row r="945" spans="1:34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</row>
    <row r="946" spans="1:34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</row>
    <row r="947" spans="1:34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</row>
    <row r="948" spans="1:34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</row>
    <row r="949" spans="1:34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</row>
    <row r="950" spans="1:34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</row>
    <row r="951" spans="1:34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</row>
    <row r="952" spans="1:34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</row>
    <row r="953" spans="1:34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</row>
    <row r="954" spans="1:34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</row>
    <row r="955" spans="1:34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</row>
    <row r="956" spans="1:34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</row>
    <row r="957" spans="1:34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</row>
    <row r="958" spans="1:34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</row>
    <row r="959" spans="1:34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</row>
    <row r="960" spans="1:34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</row>
    <row r="961" spans="1:34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</row>
    <row r="962" spans="1:34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</row>
    <row r="963" spans="1:34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</row>
    <row r="964" spans="1:34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</row>
    <row r="965" spans="1:34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</row>
    <row r="966" spans="1:34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</row>
    <row r="967" spans="1:34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</row>
    <row r="968" spans="1:34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</row>
    <row r="969" spans="1:34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</row>
    <row r="970" spans="1:34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</row>
    <row r="971" spans="1:34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</row>
    <row r="972" spans="1:34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</row>
    <row r="973" spans="1:34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</row>
    <row r="974" spans="1:34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</row>
    <row r="975" spans="1:34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</row>
    <row r="976" spans="1:34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</row>
    <row r="977" spans="1:34" ht="15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</row>
    <row r="978" spans="1:34" ht="15.75" customHeight="1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</row>
    <row r="979" spans="1:34" ht="15.75" customHeight="1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</row>
    <row r="980" spans="1:34" ht="15.75" customHeight="1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</row>
    <row r="981" spans="1:34" ht="15.75" customHeight="1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</row>
    <row r="982" spans="1:34" ht="15.75" customHeight="1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</row>
    <row r="983" spans="1:34" ht="15.75" customHeight="1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</row>
    <row r="984" spans="1:34" ht="15.75" customHeight="1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</row>
    <row r="985" spans="1:34" ht="15.75" customHeight="1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</row>
    <row r="986" spans="1:34" ht="15.75" customHeight="1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</row>
    <row r="987" spans="1:34" ht="15.75" customHeight="1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</row>
    <row r="988" spans="1:34" ht="15.75" customHeight="1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</row>
    <row r="989" spans="1:34" ht="15.75" customHeight="1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</row>
    <row r="990" spans="1:34" ht="15.75" customHeight="1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</row>
    <row r="991" spans="1:34" ht="15.75" customHeight="1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</row>
    <row r="992" spans="1:34" ht="15.75" customHeight="1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</row>
    <row r="993" spans="1:34" ht="15.75" customHeight="1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</row>
    <row r="994" spans="1:34" ht="15.75" customHeight="1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</row>
    <row r="995" spans="1:34" ht="15.75" customHeight="1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</row>
    <row r="996" spans="1:34" ht="15.75" customHeight="1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</row>
    <row r="997" spans="1:34" ht="15.75" customHeight="1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</row>
    <row r="998" spans="1:34" ht="15.75" customHeight="1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</row>
    <row r="999" spans="1:34" ht="15.75" customHeight="1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</row>
    <row r="1000" spans="1:34" ht="15.75" customHeight="1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</row>
  </sheetData>
  <mergeCells count="2">
    <mergeCell ref="A1:AG1"/>
    <mergeCell ref="A2:AG2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496B0"/>
  </sheetPr>
  <dimension ref="A1:AA1119"/>
  <sheetViews>
    <sheetView zoomScale="90" zoomScaleNormal="90" workbookViewId="0"/>
  </sheetViews>
  <sheetFormatPr defaultColWidth="12.625" defaultRowHeight="15" customHeight="1" x14ac:dyDescent="0.2"/>
  <cols>
    <col min="1" max="1" width="11.75" style="209" customWidth="1"/>
    <col min="2" max="2" width="22.75" style="209" customWidth="1"/>
    <col min="3" max="5" width="7.625" style="209" customWidth="1"/>
    <col min="6" max="6" width="9.25" style="209" customWidth="1"/>
    <col min="7" max="15" width="7.625" style="209" customWidth="1"/>
    <col min="16" max="16" width="7.625" style="209" bestFit="1" customWidth="1"/>
    <col min="17" max="17" width="14.5" style="209" bestFit="1" customWidth="1"/>
    <col min="18" max="18" width="4.375" style="189" customWidth="1"/>
    <col min="19" max="19" width="20.75" style="189" customWidth="1"/>
    <col min="20" max="20" width="10.125" style="189" bestFit="1" customWidth="1"/>
    <col min="21" max="27" width="7.625" style="189" customWidth="1"/>
    <col min="28" max="16384" width="12.625" style="189"/>
  </cols>
  <sheetData>
    <row r="1" spans="1:27" x14ac:dyDescent="0.2">
      <c r="A1" s="190" t="s">
        <v>324</v>
      </c>
      <c r="B1" s="190" t="s">
        <v>325</v>
      </c>
      <c r="C1" s="190" t="s">
        <v>326</v>
      </c>
      <c r="D1" s="190" t="s">
        <v>5</v>
      </c>
      <c r="E1" s="190" t="s">
        <v>6</v>
      </c>
      <c r="F1" s="190" t="s">
        <v>9</v>
      </c>
      <c r="G1" s="190" t="s">
        <v>10</v>
      </c>
      <c r="H1" s="190" t="s">
        <v>11</v>
      </c>
      <c r="I1" s="190" t="s">
        <v>8</v>
      </c>
      <c r="J1" s="190" t="s">
        <v>13</v>
      </c>
      <c r="K1" s="190" t="s">
        <v>327</v>
      </c>
      <c r="L1" s="190" t="s">
        <v>12</v>
      </c>
      <c r="M1" s="190" t="s">
        <v>7</v>
      </c>
      <c r="N1" s="190" t="s">
        <v>328</v>
      </c>
      <c r="O1" s="190" t="s">
        <v>329</v>
      </c>
      <c r="P1" s="191" t="s">
        <v>330</v>
      </c>
      <c r="Q1" s="191" t="s">
        <v>331</v>
      </c>
      <c r="R1" s="64"/>
      <c r="S1" s="64"/>
      <c r="T1" s="64"/>
      <c r="U1" s="64"/>
      <c r="V1" s="64"/>
      <c r="W1" s="64"/>
      <c r="X1" s="64"/>
      <c r="Y1" s="64"/>
      <c r="Z1" s="64"/>
      <c r="AA1" s="64"/>
    </row>
    <row r="2" spans="1:27" x14ac:dyDescent="0.25">
      <c r="A2" s="192">
        <v>44228</v>
      </c>
      <c r="B2" s="193" t="s">
        <v>332</v>
      </c>
      <c r="C2" s="194">
        <v>5001</v>
      </c>
      <c r="D2" s="194">
        <v>0</v>
      </c>
      <c r="E2" s="194">
        <v>0</v>
      </c>
      <c r="F2" s="194">
        <v>0</v>
      </c>
      <c r="G2" s="194">
        <v>0</v>
      </c>
      <c r="H2" s="194">
        <v>4</v>
      </c>
      <c r="I2" s="194">
        <v>0</v>
      </c>
      <c r="J2" s="194">
        <v>0</v>
      </c>
      <c r="K2" s="194">
        <v>0</v>
      </c>
      <c r="L2" s="194">
        <v>19</v>
      </c>
      <c r="M2" s="194">
        <v>8</v>
      </c>
      <c r="N2" s="194">
        <v>31</v>
      </c>
      <c r="O2" s="194">
        <v>0</v>
      </c>
      <c r="P2" s="195">
        <v>3.6226851851851854E-3</v>
      </c>
      <c r="Q2" s="195">
        <v>0.11243055555555555</v>
      </c>
      <c r="R2" s="64"/>
      <c r="S2" s="87" t="s">
        <v>3</v>
      </c>
      <c r="T2" s="97">
        <f>A2</f>
        <v>44228</v>
      </c>
      <c r="U2" s="64"/>
      <c r="V2" s="64"/>
      <c r="W2" s="64"/>
      <c r="X2" s="64"/>
      <c r="Y2" s="64"/>
      <c r="Z2" s="64"/>
      <c r="AA2" s="64"/>
    </row>
    <row r="3" spans="1:27" x14ac:dyDescent="0.25">
      <c r="A3" s="192">
        <v>44228</v>
      </c>
      <c r="B3" s="193" t="s">
        <v>333</v>
      </c>
      <c r="C3" s="194">
        <v>5002</v>
      </c>
      <c r="D3" s="194">
        <v>50</v>
      </c>
      <c r="E3" s="194">
        <v>0</v>
      </c>
      <c r="F3" s="194">
        <v>0</v>
      </c>
      <c r="G3" s="194">
        <v>0</v>
      </c>
      <c r="H3" s="194">
        <v>0</v>
      </c>
      <c r="I3" s="194">
        <v>0</v>
      </c>
      <c r="J3" s="194">
        <v>1</v>
      </c>
      <c r="K3" s="194">
        <v>0</v>
      </c>
      <c r="L3" s="194">
        <v>0</v>
      </c>
      <c r="M3" s="194">
        <v>0</v>
      </c>
      <c r="N3" s="194">
        <v>51</v>
      </c>
      <c r="O3" s="194">
        <v>1</v>
      </c>
      <c r="P3" s="195">
        <v>1.9675925925925928E-3</v>
      </c>
      <c r="Q3" s="195">
        <v>9.6180555555555561E-2</v>
      </c>
      <c r="R3" s="64"/>
      <c r="S3" s="98" t="s">
        <v>5</v>
      </c>
      <c r="T3" s="99">
        <f>D29</f>
        <v>583</v>
      </c>
      <c r="U3" s="64"/>
      <c r="V3" s="64"/>
      <c r="W3" s="64"/>
      <c r="X3" s="64"/>
      <c r="Y3" s="64"/>
      <c r="Z3" s="64"/>
      <c r="AA3" s="64"/>
    </row>
    <row r="4" spans="1:27" x14ac:dyDescent="0.2">
      <c r="A4" s="192">
        <v>44228</v>
      </c>
      <c r="B4" s="193" t="s">
        <v>334</v>
      </c>
      <c r="C4" s="196">
        <v>5003</v>
      </c>
      <c r="D4" s="197">
        <v>0</v>
      </c>
      <c r="E4" s="197">
        <v>0</v>
      </c>
      <c r="F4" s="197">
        <v>0</v>
      </c>
      <c r="G4" s="197">
        <v>0</v>
      </c>
      <c r="H4" s="197">
        <v>0</v>
      </c>
      <c r="I4" s="197">
        <v>0</v>
      </c>
      <c r="J4" s="197">
        <v>0</v>
      </c>
      <c r="K4" s="197">
        <v>0</v>
      </c>
      <c r="L4" s="197">
        <v>0</v>
      </c>
      <c r="M4" s="197">
        <v>0</v>
      </c>
      <c r="N4" s="197">
        <v>0</v>
      </c>
      <c r="O4" s="197">
        <v>0</v>
      </c>
      <c r="P4" s="197">
        <v>0</v>
      </c>
      <c r="Q4" s="197">
        <v>0</v>
      </c>
      <c r="R4" s="64"/>
      <c r="S4" s="100" t="s">
        <v>41</v>
      </c>
      <c r="T4" s="101">
        <v>0</v>
      </c>
      <c r="U4" s="64"/>
      <c r="V4" s="64"/>
      <c r="W4" s="64"/>
      <c r="X4" s="64"/>
      <c r="Y4" s="64"/>
      <c r="Z4" s="64"/>
      <c r="AA4" s="64"/>
    </row>
    <row r="5" spans="1:27" x14ac:dyDescent="0.25">
      <c r="A5" s="192">
        <v>44228</v>
      </c>
      <c r="B5" s="193" t="s">
        <v>335</v>
      </c>
      <c r="C5" s="194">
        <v>5004</v>
      </c>
      <c r="D5" s="194">
        <v>20</v>
      </c>
      <c r="E5" s="194">
        <v>3</v>
      </c>
      <c r="F5" s="194">
        <v>0</v>
      </c>
      <c r="G5" s="194">
        <v>0</v>
      </c>
      <c r="H5" s="194">
        <v>0</v>
      </c>
      <c r="I5" s="194">
        <v>0</v>
      </c>
      <c r="J5" s="194">
        <v>0</v>
      </c>
      <c r="K5" s="194">
        <v>0</v>
      </c>
      <c r="L5" s="194">
        <v>0</v>
      </c>
      <c r="M5" s="194">
        <v>79</v>
      </c>
      <c r="N5" s="194">
        <v>102</v>
      </c>
      <c r="O5" s="194">
        <v>0</v>
      </c>
      <c r="P5" s="195">
        <v>7.4074074074074068E-3</v>
      </c>
      <c r="Q5" s="195">
        <v>0.75548611111111119</v>
      </c>
      <c r="R5" s="64"/>
      <c r="S5" s="100" t="s">
        <v>6</v>
      </c>
      <c r="T5" s="101">
        <f>E29</f>
        <v>43</v>
      </c>
      <c r="U5" s="64"/>
      <c r="V5" s="64"/>
      <c r="W5" s="64"/>
      <c r="X5" s="64"/>
      <c r="Y5" s="64"/>
      <c r="Z5" s="64"/>
      <c r="AA5" s="64"/>
    </row>
    <row r="6" spans="1:27" x14ac:dyDescent="0.25">
      <c r="A6" s="192">
        <v>44228</v>
      </c>
      <c r="B6" s="193" t="s">
        <v>336</v>
      </c>
      <c r="C6" s="194">
        <v>5005</v>
      </c>
      <c r="D6" s="194">
        <v>20</v>
      </c>
      <c r="E6" s="194">
        <v>9</v>
      </c>
      <c r="F6" s="194">
        <v>0</v>
      </c>
      <c r="G6" s="194">
        <v>0</v>
      </c>
      <c r="H6" s="194">
        <v>0</v>
      </c>
      <c r="I6" s="194">
        <v>0</v>
      </c>
      <c r="J6" s="194">
        <v>0</v>
      </c>
      <c r="K6" s="194">
        <v>0</v>
      </c>
      <c r="L6" s="194">
        <v>0</v>
      </c>
      <c r="M6" s="194">
        <v>118</v>
      </c>
      <c r="N6" s="194">
        <v>147</v>
      </c>
      <c r="O6" s="194">
        <v>0</v>
      </c>
      <c r="P6" s="195">
        <v>4.363425925925926E-3</v>
      </c>
      <c r="Q6" s="195">
        <v>0.63788194444444446</v>
      </c>
      <c r="R6" s="64"/>
      <c r="S6" s="100" t="s">
        <v>7</v>
      </c>
      <c r="T6" s="101">
        <f>M29</f>
        <v>728</v>
      </c>
      <c r="U6" s="64"/>
      <c r="V6" s="64"/>
      <c r="W6" s="64"/>
      <c r="X6" s="64"/>
      <c r="Y6" s="64"/>
      <c r="Z6" s="64"/>
      <c r="AA6" s="64"/>
    </row>
    <row r="7" spans="1:27" x14ac:dyDescent="0.25">
      <c r="A7" s="192">
        <v>44228</v>
      </c>
      <c r="B7" s="193" t="s">
        <v>337</v>
      </c>
      <c r="C7" s="194">
        <v>5006</v>
      </c>
      <c r="D7" s="194">
        <v>0</v>
      </c>
      <c r="E7" s="194">
        <v>0</v>
      </c>
      <c r="F7" s="194">
        <v>0</v>
      </c>
      <c r="G7" s="194">
        <v>0</v>
      </c>
      <c r="H7" s="194">
        <v>11</v>
      </c>
      <c r="I7" s="194">
        <v>0</v>
      </c>
      <c r="J7" s="194">
        <v>0</v>
      </c>
      <c r="K7" s="194">
        <v>0</v>
      </c>
      <c r="L7" s="194">
        <v>16</v>
      </c>
      <c r="M7" s="194">
        <v>7</v>
      </c>
      <c r="N7" s="194">
        <v>34</v>
      </c>
      <c r="O7" s="194">
        <v>0</v>
      </c>
      <c r="P7" s="195">
        <v>1.832175925925926E-2</v>
      </c>
      <c r="Q7" s="195">
        <v>0.62307870370370366</v>
      </c>
      <c r="R7" s="64"/>
      <c r="S7" s="100" t="s">
        <v>8</v>
      </c>
      <c r="T7" s="101">
        <f>I29</f>
        <v>3</v>
      </c>
      <c r="U7" s="64"/>
      <c r="V7" s="64"/>
      <c r="W7" s="64"/>
      <c r="X7" s="64"/>
      <c r="Y7" s="64"/>
      <c r="Z7" s="64"/>
      <c r="AA7" s="64"/>
    </row>
    <row r="8" spans="1:27" x14ac:dyDescent="0.25">
      <c r="A8" s="192">
        <v>44228</v>
      </c>
      <c r="B8" s="193" t="s">
        <v>338</v>
      </c>
      <c r="C8" s="194">
        <v>5007</v>
      </c>
      <c r="D8" s="194">
        <v>21</v>
      </c>
      <c r="E8" s="194">
        <v>0</v>
      </c>
      <c r="F8" s="194">
        <v>5</v>
      </c>
      <c r="G8" s="194">
        <v>73</v>
      </c>
      <c r="H8" s="194">
        <v>38</v>
      </c>
      <c r="I8" s="194">
        <v>0</v>
      </c>
      <c r="J8" s="194">
        <v>0</v>
      </c>
      <c r="K8" s="194">
        <v>0</v>
      </c>
      <c r="L8" s="194">
        <v>84</v>
      </c>
      <c r="M8" s="194">
        <v>0</v>
      </c>
      <c r="N8" s="194">
        <v>221</v>
      </c>
      <c r="O8" s="194">
        <v>0</v>
      </c>
      <c r="P8" s="195">
        <v>3.414351851851852E-3</v>
      </c>
      <c r="Q8" s="195">
        <v>0.74673611111111116</v>
      </c>
      <c r="R8" s="64"/>
      <c r="S8" s="102" t="s">
        <v>9</v>
      </c>
      <c r="T8" s="103">
        <f>F29</f>
        <v>60</v>
      </c>
      <c r="U8" s="64"/>
      <c r="V8" s="64"/>
      <c r="W8" s="64"/>
      <c r="X8" s="64"/>
      <c r="Y8" s="64"/>
      <c r="Z8" s="64"/>
      <c r="AA8" s="64"/>
    </row>
    <row r="9" spans="1:27" x14ac:dyDescent="0.2">
      <c r="A9" s="192">
        <v>44228</v>
      </c>
      <c r="B9" s="193" t="s">
        <v>339</v>
      </c>
      <c r="C9" s="196">
        <v>5008</v>
      </c>
      <c r="D9" s="197">
        <v>0</v>
      </c>
      <c r="E9" s="197">
        <v>0</v>
      </c>
      <c r="F9" s="197">
        <v>0</v>
      </c>
      <c r="G9" s="197">
        <v>0</v>
      </c>
      <c r="H9" s="197">
        <v>0</v>
      </c>
      <c r="I9" s="197">
        <v>0</v>
      </c>
      <c r="J9" s="197">
        <v>0</v>
      </c>
      <c r="K9" s="197">
        <v>0</v>
      </c>
      <c r="L9" s="197">
        <v>0</v>
      </c>
      <c r="M9" s="197">
        <v>0</v>
      </c>
      <c r="N9" s="197">
        <v>0</v>
      </c>
      <c r="O9" s="197">
        <v>0</v>
      </c>
      <c r="P9" s="197">
        <v>0</v>
      </c>
      <c r="Q9" s="197">
        <v>0</v>
      </c>
      <c r="R9" s="64"/>
      <c r="S9" s="102" t="s">
        <v>10</v>
      </c>
      <c r="T9" s="103">
        <f>G29</f>
        <v>510</v>
      </c>
      <c r="U9" s="64"/>
      <c r="V9" s="64"/>
      <c r="W9" s="64"/>
      <c r="X9" s="64"/>
      <c r="Y9" s="64"/>
      <c r="Z9" s="64"/>
      <c r="AA9" s="64"/>
    </row>
    <row r="10" spans="1:27" x14ac:dyDescent="0.2">
      <c r="A10" s="192">
        <v>44228</v>
      </c>
      <c r="B10" s="193" t="s">
        <v>340</v>
      </c>
      <c r="C10" s="197">
        <v>5009</v>
      </c>
      <c r="D10" s="197">
        <v>0</v>
      </c>
      <c r="E10" s="197">
        <v>0</v>
      </c>
      <c r="F10" s="197">
        <v>0</v>
      </c>
      <c r="G10" s="197">
        <v>0</v>
      </c>
      <c r="H10" s="197">
        <v>0</v>
      </c>
      <c r="I10" s="197">
        <v>0</v>
      </c>
      <c r="J10" s="197">
        <v>0</v>
      </c>
      <c r="K10" s="197">
        <v>0</v>
      </c>
      <c r="L10" s="197">
        <v>0</v>
      </c>
      <c r="M10" s="197">
        <v>0</v>
      </c>
      <c r="N10" s="197">
        <v>0</v>
      </c>
      <c r="O10" s="197">
        <v>0</v>
      </c>
      <c r="P10" s="197">
        <v>0</v>
      </c>
      <c r="Q10" s="197">
        <v>0</v>
      </c>
      <c r="R10" s="64"/>
      <c r="S10" s="104" t="s">
        <v>11</v>
      </c>
      <c r="T10" s="105">
        <f>H29</f>
        <v>169</v>
      </c>
      <c r="U10" s="64"/>
      <c r="V10" s="64"/>
      <c r="W10" s="64"/>
      <c r="X10" s="64"/>
      <c r="Y10" s="64"/>
      <c r="Z10" s="64"/>
      <c r="AA10" s="64"/>
    </row>
    <row r="11" spans="1:27" x14ac:dyDescent="0.2">
      <c r="A11" s="192">
        <v>44228</v>
      </c>
      <c r="B11" s="193" t="s">
        <v>341</v>
      </c>
      <c r="C11" s="197">
        <v>5010</v>
      </c>
      <c r="D11" s="197">
        <v>0</v>
      </c>
      <c r="E11" s="197">
        <v>0</v>
      </c>
      <c r="F11" s="197">
        <v>0</v>
      </c>
      <c r="G11" s="197">
        <v>0</v>
      </c>
      <c r="H11" s="197">
        <v>0</v>
      </c>
      <c r="I11" s="197">
        <v>0</v>
      </c>
      <c r="J11" s="197">
        <v>0</v>
      </c>
      <c r="K11" s="197">
        <v>0</v>
      </c>
      <c r="L11" s="197">
        <v>0</v>
      </c>
      <c r="M11" s="197">
        <v>0</v>
      </c>
      <c r="N11" s="197">
        <v>0</v>
      </c>
      <c r="O11" s="197">
        <v>0</v>
      </c>
      <c r="P11" s="197">
        <v>0</v>
      </c>
      <c r="Q11" s="197">
        <v>0</v>
      </c>
      <c r="R11" s="64"/>
      <c r="S11" s="104" t="s">
        <v>12</v>
      </c>
      <c r="T11" s="105">
        <f>L29</f>
        <v>566</v>
      </c>
      <c r="U11" s="64"/>
      <c r="V11" s="64"/>
      <c r="W11" s="64"/>
      <c r="X11" s="64"/>
      <c r="Y11" s="64"/>
      <c r="Z11" s="64"/>
      <c r="AA11" s="64"/>
    </row>
    <row r="12" spans="1:27" x14ac:dyDescent="0.2">
      <c r="A12" s="192">
        <v>44228</v>
      </c>
      <c r="B12" s="193" t="s">
        <v>342</v>
      </c>
      <c r="C12" s="197">
        <v>5011</v>
      </c>
      <c r="D12" s="197">
        <v>0</v>
      </c>
      <c r="E12" s="197">
        <v>0</v>
      </c>
      <c r="F12" s="197">
        <v>0</v>
      </c>
      <c r="G12" s="197">
        <v>0</v>
      </c>
      <c r="H12" s="197">
        <v>0</v>
      </c>
      <c r="I12" s="197">
        <v>0</v>
      </c>
      <c r="J12" s="197">
        <v>0</v>
      </c>
      <c r="K12" s="197">
        <v>0</v>
      </c>
      <c r="L12" s="197">
        <v>0</v>
      </c>
      <c r="M12" s="197">
        <v>0</v>
      </c>
      <c r="N12" s="197">
        <v>0</v>
      </c>
      <c r="O12" s="197">
        <v>0</v>
      </c>
      <c r="P12" s="197">
        <v>0</v>
      </c>
      <c r="Q12" s="197">
        <v>0</v>
      </c>
      <c r="R12" s="64"/>
      <c r="S12" s="106" t="s">
        <v>13</v>
      </c>
      <c r="T12" s="107">
        <f>J29</f>
        <v>72</v>
      </c>
      <c r="U12" s="64"/>
      <c r="V12" s="64"/>
      <c r="W12" s="64"/>
      <c r="X12" s="64"/>
      <c r="Y12" s="64"/>
      <c r="Z12" s="64"/>
      <c r="AA12" s="64"/>
    </row>
    <row r="13" spans="1:27" x14ac:dyDescent="0.25">
      <c r="A13" s="192">
        <v>44228</v>
      </c>
      <c r="B13" s="193" t="s">
        <v>343</v>
      </c>
      <c r="C13" s="194">
        <v>5012</v>
      </c>
      <c r="D13" s="194">
        <v>22</v>
      </c>
      <c r="E13" s="194">
        <v>0</v>
      </c>
      <c r="F13" s="194">
        <v>0</v>
      </c>
      <c r="G13" s="194">
        <v>0</v>
      </c>
      <c r="H13" s="194">
        <v>57</v>
      </c>
      <c r="I13" s="194">
        <v>0</v>
      </c>
      <c r="J13" s="194">
        <v>0</v>
      </c>
      <c r="K13" s="194">
        <v>0</v>
      </c>
      <c r="L13" s="194">
        <v>190</v>
      </c>
      <c r="M13" s="194">
        <v>0</v>
      </c>
      <c r="N13" s="194">
        <v>269</v>
      </c>
      <c r="O13" s="194">
        <v>0</v>
      </c>
      <c r="P13" s="195">
        <v>2.5347222222222221E-3</v>
      </c>
      <c r="Q13" s="195">
        <v>0.67116898148148152</v>
      </c>
      <c r="R13" s="64"/>
      <c r="S13" s="64"/>
      <c r="T13" s="64"/>
      <c r="U13" s="64"/>
      <c r="V13" s="64"/>
      <c r="W13" s="64"/>
      <c r="X13" s="64"/>
      <c r="Y13" s="64"/>
      <c r="Z13" s="64"/>
      <c r="AA13" s="64"/>
    </row>
    <row r="14" spans="1:27" x14ac:dyDescent="0.25">
      <c r="A14" s="192">
        <v>44228</v>
      </c>
      <c r="B14" s="193" t="s">
        <v>344</v>
      </c>
      <c r="C14" s="194">
        <v>5013</v>
      </c>
      <c r="D14" s="194">
        <v>26</v>
      </c>
      <c r="E14" s="194">
        <v>0</v>
      </c>
      <c r="F14" s="194">
        <v>0</v>
      </c>
      <c r="G14" s="194">
        <v>0</v>
      </c>
      <c r="H14" s="194">
        <v>0</v>
      </c>
      <c r="I14" s="194">
        <v>0</v>
      </c>
      <c r="J14" s="194">
        <v>4</v>
      </c>
      <c r="K14" s="194">
        <v>0</v>
      </c>
      <c r="L14" s="194">
        <v>0</v>
      </c>
      <c r="M14" s="194">
        <v>0</v>
      </c>
      <c r="N14" s="194">
        <v>30</v>
      </c>
      <c r="O14" s="194">
        <v>0</v>
      </c>
      <c r="P14" s="195">
        <v>2.7893518518518519E-3</v>
      </c>
      <c r="Q14" s="195">
        <v>8.3506944444444453E-2</v>
      </c>
      <c r="R14" s="64"/>
      <c r="S14" s="64"/>
      <c r="T14" s="64"/>
      <c r="U14" s="64"/>
      <c r="V14" s="64"/>
      <c r="W14" s="64"/>
      <c r="X14" s="64"/>
      <c r="Y14" s="64"/>
      <c r="Z14" s="64"/>
      <c r="AA14" s="64"/>
    </row>
    <row r="15" spans="1:27" x14ac:dyDescent="0.25">
      <c r="A15" s="192">
        <v>44228</v>
      </c>
      <c r="B15" s="193" t="s">
        <v>345</v>
      </c>
      <c r="C15" s="194">
        <v>5014</v>
      </c>
      <c r="D15" s="194">
        <v>107</v>
      </c>
      <c r="E15" s="194">
        <v>0</v>
      </c>
      <c r="F15" s="194">
        <v>0</v>
      </c>
      <c r="G15" s="194">
        <v>0</v>
      </c>
      <c r="H15" s="194">
        <v>0</v>
      </c>
      <c r="I15" s="194">
        <v>0</v>
      </c>
      <c r="J15" s="194">
        <v>43</v>
      </c>
      <c r="K15" s="194">
        <v>0</v>
      </c>
      <c r="L15" s="194">
        <v>0</v>
      </c>
      <c r="M15" s="194">
        <v>0</v>
      </c>
      <c r="N15" s="194">
        <v>150</v>
      </c>
      <c r="O15" s="194">
        <v>0</v>
      </c>
      <c r="P15" s="195">
        <v>2.6041666666666665E-3</v>
      </c>
      <c r="Q15" s="195">
        <v>0.38074074074074077</v>
      </c>
      <c r="R15" s="64"/>
      <c r="S15" s="64"/>
      <c r="T15" s="64"/>
      <c r="U15" s="64"/>
      <c r="V15" s="64"/>
      <c r="W15" s="64"/>
      <c r="X15" s="64"/>
      <c r="Y15" s="64"/>
      <c r="Z15" s="64"/>
      <c r="AA15" s="64"/>
    </row>
    <row r="16" spans="1:27" x14ac:dyDescent="0.25">
      <c r="A16" s="192">
        <v>44228</v>
      </c>
      <c r="B16" s="193" t="s">
        <v>346</v>
      </c>
      <c r="C16" s="194">
        <v>5015</v>
      </c>
      <c r="D16" s="194">
        <v>20</v>
      </c>
      <c r="E16" s="194">
        <v>9</v>
      </c>
      <c r="F16" s="194">
        <v>0</v>
      </c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125</v>
      </c>
      <c r="N16" s="194">
        <v>154</v>
      </c>
      <c r="O16" s="194">
        <v>0</v>
      </c>
      <c r="P16" s="195">
        <v>1.082175925925926E-2</v>
      </c>
      <c r="Q16" s="198">
        <v>1.6342013888888889</v>
      </c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 x14ac:dyDescent="0.25">
      <c r="A17" s="192">
        <v>44228</v>
      </c>
      <c r="B17" s="193" t="s">
        <v>347</v>
      </c>
      <c r="C17" s="194">
        <v>5016</v>
      </c>
      <c r="D17" s="194">
        <v>20</v>
      </c>
      <c r="E17" s="194">
        <v>0</v>
      </c>
      <c r="F17" s="194">
        <v>29</v>
      </c>
      <c r="G17" s="194">
        <v>206</v>
      </c>
      <c r="H17" s="194">
        <v>0</v>
      </c>
      <c r="I17" s="194">
        <v>0</v>
      </c>
      <c r="J17" s="194">
        <v>0</v>
      </c>
      <c r="K17" s="194">
        <v>0</v>
      </c>
      <c r="L17" s="194">
        <v>0</v>
      </c>
      <c r="M17" s="194">
        <v>0</v>
      </c>
      <c r="N17" s="194">
        <v>255</v>
      </c>
      <c r="O17" s="194">
        <v>0</v>
      </c>
      <c r="P17" s="195">
        <v>1.4351851851851854E-3</v>
      </c>
      <c r="Q17" s="195">
        <v>0.36519675925925926</v>
      </c>
      <c r="R17" s="64"/>
      <c r="S17" s="64"/>
      <c r="T17" s="64"/>
      <c r="U17" s="64"/>
      <c r="V17" s="64"/>
      <c r="W17" s="64"/>
      <c r="X17" s="64"/>
      <c r="Y17" s="64"/>
      <c r="Z17" s="64"/>
      <c r="AA17" s="64"/>
    </row>
    <row r="18" spans="1:27" x14ac:dyDescent="0.25">
      <c r="A18" s="192">
        <v>44228</v>
      </c>
      <c r="B18" s="193" t="s">
        <v>348</v>
      </c>
      <c r="C18" s="194">
        <v>5017</v>
      </c>
      <c r="D18" s="194">
        <v>0</v>
      </c>
      <c r="E18" s="194">
        <v>1</v>
      </c>
      <c r="F18" s="194">
        <v>2</v>
      </c>
      <c r="G18" s="194">
        <v>15</v>
      </c>
      <c r="H18" s="194">
        <v>0</v>
      </c>
      <c r="I18" s="194">
        <v>0</v>
      </c>
      <c r="J18" s="194">
        <v>0</v>
      </c>
      <c r="K18" s="194">
        <v>0</v>
      </c>
      <c r="L18" s="194">
        <v>0</v>
      </c>
      <c r="M18" s="194">
        <v>10</v>
      </c>
      <c r="N18" s="194">
        <v>28</v>
      </c>
      <c r="O18" s="194">
        <v>0</v>
      </c>
      <c r="P18" s="195">
        <v>2.9398148148148148E-3</v>
      </c>
      <c r="Q18" s="195">
        <v>8.2384259259259254E-2</v>
      </c>
      <c r="R18" s="64"/>
      <c r="S18" s="64"/>
      <c r="T18" s="64"/>
      <c r="U18" s="64"/>
      <c r="V18" s="64"/>
      <c r="W18" s="64"/>
      <c r="X18" s="64"/>
      <c r="Y18" s="64"/>
      <c r="Z18" s="64"/>
      <c r="AA18" s="64"/>
    </row>
    <row r="19" spans="1:27" x14ac:dyDescent="0.25">
      <c r="A19" s="192">
        <v>44228</v>
      </c>
      <c r="B19" s="193" t="s">
        <v>349</v>
      </c>
      <c r="C19" s="194">
        <v>5018</v>
      </c>
      <c r="D19" s="194">
        <v>20</v>
      </c>
      <c r="E19" s="194">
        <v>0</v>
      </c>
      <c r="F19" s="194">
        <v>0</v>
      </c>
      <c r="G19" s="194">
        <v>0</v>
      </c>
      <c r="H19" s="194">
        <v>59</v>
      </c>
      <c r="I19" s="194">
        <v>0</v>
      </c>
      <c r="J19" s="194">
        <v>0</v>
      </c>
      <c r="K19" s="194">
        <v>0</v>
      </c>
      <c r="L19" s="194">
        <v>254</v>
      </c>
      <c r="M19" s="194">
        <v>0</v>
      </c>
      <c r="N19" s="194">
        <v>333</v>
      </c>
      <c r="O19" s="194">
        <v>0</v>
      </c>
      <c r="P19" s="195">
        <v>3.6226851851851854E-3</v>
      </c>
      <c r="Q19" s="198">
        <v>1.1927893518518518</v>
      </c>
      <c r="R19" s="64"/>
      <c r="S19" s="64"/>
      <c r="T19" s="64"/>
      <c r="U19" s="64"/>
      <c r="V19" s="64"/>
      <c r="W19" s="64"/>
      <c r="X19" s="64"/>
      <c r="Y19" s="64"/>
      <c r="Z19" s="64"/>
      <c r="AA19" s="64"/>
    </row>
    <row r="20" spans="1:27" ht="15.75" customHeight="1" x14ac:dyDescent="0.2">
      <c r="A20" s="192">
        <v>44228</v>
      </c>
      <c r="B20" s="193" t="s">
        <v>350</v>
      </c>
      <c r="C20" s="197">
        <v>5020</v>
      </c>
      <c r="D20" s="197">
        <v>0</v>
      </c>
      <c r="E20" s="197">
        <v>0</v>
      </c>
      <c r="F20" s="197">
        <v>0</v>
      </c>
      <c r="G20" s="197">
        <v>0</v>
      </c>
      <c r="H20" s="197">
        <v>0</v>
      </c>
      <c r="I20" s="197">
        <v>0</v>
      </c>
      <c r="J20" s="197">
        <v>0</v>
      </c>
      <c r="K20" s="197">
        <v>0</v>
      </c>
      <c r="L20" s="197">
        <v>0</v>
      </c>
      <c r="M20" s="197">
        <v>0</v>
      </c>
      <c r="N20" s="197">
        <v>0</v>
      </c>
      <c r="O20" s="197">
        <v>0</v>
      </c>
      <c r="P20" s="197">
        <v>0</v>
      </c>
      <c r="Q20" s="197">
        <v>0</v>
      </c>
      <c r="R20" s="64"/>
      <c r="S20" s="64"/>
      <c r="T20" s="64"/>
      <c r="U20" s="64"/>
      <c r="V20" s="64"/>
      <c r="W20" s="64"/>
      <c r="X20" s="64"/>
      <c r="Y20" s="64"/>
      <c r="Z20" s="64"/>
      <c r="AA20" s="64"/>
    </row>
    <row r="21" spans="1:27" ht="15.75" customHeight="1" x14ac:dyDescent="0.25">
      <c r="A21" s="192">
        <v>44228</v>
      </c>
      <c r="B21" s="193" t="s">
        <v>351</v>
      </c>
      <c r="C21" s="194">
        <v>5021</v>
      </c>
      <c r="D21" s="194">
        <v>22</v>
      </c>
      <c r="E21" s="194">
        <v>3</v>
      </c>
      <c r="F21" s="194">
        <v>0</v>
      </c>
      <c r="G21" s="194">
        <v>0</v>
      </c>
      <c r="H21" s="194">
        <v>0</v>
      </c>
      <c r="I21" s="194">
        <v>0</v>
      </c>
      <c r="J21" s="194">
        <v>0</v>
      </c>
      <c r="K21" s="194">
        <v>0</v>
      </c>
      <c r="L21" s="194">
        <v>0</v>
      </c>
      <c r="M21" s="194">
        <v>84</v>
      </c>
      <c r="N21" s="194">
        <v>109</v>
      </c>
      <c r="O21" s="194">
        <v>0</v>
      </c>
      <c r="P21" s="195">
        <v>4.2824074074074075E-3</v>
      </c>
      <c r="Q21" s="195">
        <v>0.46240740740740738</v>
      </c>
      <c r="R21" s="64"/>
      <c r="S21" s="64"/>
      <c r="T21" s="64"/>
      <c r="U21" s="64"/>
      <c r="V21" s="64"/>
      <c r="W21" s="64"/>
      <c r="X21" s="64"/>
      <c r="Y21" s="64"/>
      <c r="Z21" s="64"/>
      <c r="AA21" s="64"/>
    </row>
    <row r="22" spans="1:27" ht="15.75" customHeight="1" x14ac:dyDescent="0.25">
      <c r="A22" s="192">
        <v>44228</v>
      </c>
      <c r="B22" s="193" t="s">
        <v>352</v>
      </c>
      <c r="C22" s="194">
        <v>5022</v>
      </c>
      <c r="D22" s="194">
        <v>20</v>
      </c>
      <c r="E22" s="194">
        <v>0</v>
      </c>
      <c r="F22" s="194">
        <v>22</v>
      </c>
      <c r="G22" s="194">
        <v>193</v>
      </c>
      <c r="H22" s="194">
        <v>0</v>
      </c>
      <c r="I22" s="194">
        <v>0</v>
      </c>
      <c r="J22" s="194">
        <v>0</v>
      </c>
      <c r="K22" s="194">
        <v>0</v>
      </c>
      <c r="L22" s="194">
        <v>0</v>
      </c>
      <c r="M22" s="194">
        <v>0</v>
      </c>
      <c r="N22" s="194">
        <v>235</v>
      </c>
      <c r="O22" s="194">
        <v>0</v>
      </c>
      <c r="P22" s="195">
        <v>6.875E-3</v>
      </c>
      <c r="Q22" s="198">
        <v>1.6078703703703703</v>
      </c>
      <c r="R22" s="64"/>
      <c r="S22" s="64"/>
      <c r="T22" s="64"/>
      <c r="U22" s="64"/>
      <c r="V22" s="64"/>
      <c r="W22" s="64"/>
      <c r="X22" s="64"/>
      <c r="Y22" s="64"/>
      <c r="Z22" s="64"/>
      <c r="AA22" s="64"/>
    </row>
    <row r="23" spans="1:27" ht="15.75" customHeight="1" x14ac:dyDescent="0.2">
      <c r="A23" s="192">
        <v>44228</v>
      </c>
      <c r="B23" s="193" t="s">
        <v>353</v>
      </c>
      <c r="C23" s="197">
        <v>5023</v>
      </c>
      <c r="D23" s="197">
        <v>0</v>
      </c>
      <c r="E23" s="197">
        <v>0</v>
      </c>
      <c r="F23" s="197">
        <v>0</v>
      </c>
      <c r="G23" s="197">
        <v>0</v>
      </c>
      <c r="H23" s="197">
        <v>0</v>
      </c>
      <c r="I23" s="197">
        <v>0</v>
      </c>
      <c r="J23" s="197">
        <v>0</v>
      </c>
      <c r="K23" s="197">
        <v>0</v>
      </c>
      <c r="L23" s="197">
        <v>0</v>
      </c>
      <c r="M23" s="197">
        <v>0</v>
      </c>
      <c r="N23" s="197">
        <v>0</v>
      </c>
      <c r="O23" s="197">
        <v>0</v>
      </c>
      <c r="P23" s="197">
        <v>0</v>
      </c>
      <c r="Q23" s="197">
        <v>0</v>
      </c>
      <c r="R23" s="64"/>
      <c r="S23" s="64"/>
      <c r="T23" s="64"/>
      <c r="U23" s="64"/>
      <c r="V23" s="64"/>
      <c r="W23" s="64"/>
      <c r="X23" s="64"/>
      <c r="Y23" s="64"/>
      <c r="Z23" s="64"/>
      <c r="AA23" s="64"/>
    </row>
    <row r="24" spans="1:27" ht="15.75" customHeight="1" x14ac:dyDescent="0.25">
      <c r="A24" s="192">
        <v>44228</v>
      </c>
      <c r="B24" s="199" t="s">
        <v>354</v>
      </c>
      <c r="C24" s="194">
        <v>5028</v>
      </c>
      <c r="D24" s="194">
        <v>20</v>
      </c>
      <c r="E24" s="194">
        <v>8</v>
      </c>
      <c r="F24" s="194">
        <v>0</v>
      </c>
      <c r="G24" s="194">
        <v>0</v>
      </c>
      <c r="H24" s="194">
        <v>0</v>
      </c>
      <c r="I24" s="194">
        <v>1</v>
      </c>
      <c r="J24" s="194">
        <v>0</v>
      </c>
      <c r="K24" s="194">
        <v>0</v>
      </c>
      <c r="L24" s="194">
        <v>0</v>
      </c>
      <c r="M24" s="194">
        <v>104</v>
      </c>
      <c r="N24" s="194">
        <v>133</v>
      </c>
      <c r="O24" s="194">
        <v>0</v>
      </c>
      <c r="P24" s="195">
        <v>5.8449074074074072E-3</v>
      </c>
      <c r="Q24" s="195">
        <v>0.77725694444444438</v>
      </c>
      <c r="R24" s="64"/>
      <c r="S24" s="64"/>
      <c r="T24" s="64"/>
      <c r="U24" s="64"/>
      <c r="V24" s="64"/>
      <c r="W24" s="64"/>
      <c r="X24" s="64"/>
      <c r="Y24" s="64"/>
      <c r="Z24" s="64"/>
      <c r="AA24" s="64"/>
    </row>
    <row r="25" spans="1:27" ht="15.75" customHeight="1" x14ac:dyDescent="0.25">
      <c r="A25" s="192">
        <v>44228</v>
      </c>
      <c r="B25" s="199" t="s">
        <v>355</v>
      </c>
      <c r="C25" s="194">
        <v>5031</v>
      </c>
      <c r="D25" s="194">
        <v>20</v>
      </c>
      <c r="E25" s="194">
        <v>4</v>
      </c>
      <c r="F25" s="194">
        <v>0</v>
      </c>
      <c r="G25" s="194">
        <v>0</v>
      </c>
      <c r="H25" s="194">
        <v>0</v>
      </c>
      <c r="I25" s="194">
        <v>2</v>
      </c>
      <c r="J25" s="194">
        <v>0</v>
      </c>
      <c r="K25" s="194">
        <v>0</v>
      </c>
      <c r="L25" s="194">
        <v>0</v>
      </c>
      <c r="M25" s="194">
        <v>70</v>
      </c>
      <c r="N25" s="194">
        <v>96</v>
      </c>
      <c r="O25" s="194">
        <v>0</v>
      </c>
      <c r="P25" s="195">
        <v>7.013888888888889E-3</v>
      </c>
      <c r="Q25" s="195">
        <v>0.67369212962962965</v>
      </c>
      <c r="R25" s="64"/>
      <c r="S25" s="64"/>
      <c r="T25" s="64"/>
      <c r="U25" s="64"/>
      <c r="V25" s="64"/>
      <c r="W25" s="64"/>
      <c r="X25" s="64"/>
      <c r="Y25" s="64"/>
      <c r="Z25" s="64"/>
      <c r="AA25" s="64"/>
    </row>
    <row r="26" spans="1:27" ht="15.75" customHeight="1" x14ac:dyDescent="0.25">
      <c r="A26" s="192">
        <v>44228</v>
      </c>
      <c r="B26" s="199" t="s">
        <v>356</v>
      </c>
      <c r="C26" s="194">
        <v>5036</v>
      </c>
      <c r="D26" s="194">
        <v>20</v>
      </c>
      <c r="E26" s="194">
        <v>6</v>
      </c>
      <c r="F26" s="194">
        <v>0</v>
      </c>
      <c r="G26" s="194">
        <v>0</v>
      </c>
      <c r="H26" s="194">
        <v>0</v>
      </c>
      <c r="I26" s="194">
        <v>0</v>
      </c>
      <c r="J26" s="194">
        <v>0</v>
      </c>
      <c r="K26" s="194">
        <v>0</v>
      </c>
      <c r="L26" s="194">
        <v>0</v>
      </c>
      <c r="M26" s="194">
        <v>107</v>
      </c>
      <c r="N26" s="194">
        <v>133</v>
      </c>
      <c r="O26" s="194">
        <v>0</v>
      </c>
      <c r="P26" s="195">
        <v>7.7314814814814815E-3</v>
      </c>
      <c r="Q26" s="198">
        <v>1.0286689814814813</v>
      </c>
      <c r="R26" s="64"/>
      <c r="S26" s="64"/>
      <c r="T26" s="64"/>
      <c r="U26" s="64"/>
      <c r="V26" s="64"/>
      <c r="W26" s="64"/>
      <c r="X26" s="64"/>
      <c r="Y26" s="64"/>
      <c r="Z26" s="64"/>
      <c r="AA26" s="64"/>
    </row>
    <row r="27" spans="1:27" ht="15.75" customHeight="1" x14ac:dyDescent="0.25">
      <c r="A27" s="192">
        <v>44228</v>
      </c>
      <c r="B27" s="199" t="s">
        <v>380</v>
      </c>
      <c r="C27" s="194">
        <v>5040</v>
      </c>
      <c r="D27" s="194">
        <v>155</v>
      </c>
      <c r="E27" s="194">
        <v>0</v>
      </c>
      <c r="F27" s="194">
        <v>2</v>
      </c>
      <c r="G27" s="194">
        <v>23</v>
      </c>
      <c r="H27" s="194">
        <v>0</v>
      </c>
      <c r="I27" s="194">
        <v>0</v>
      </c>
      <c r="J27" s="194">
        <v>24</v>
      </c>
      <c r="K27" s="194">
        <v>0</v>
      </c>
      <c r="L27" s="194">
        <v>3</v>
      </c>
      <c r="M27" s="194">
        <v>16</v>
      </c>
      <c r="N27" s="194">
        <v>223</v>
      </c>
      <c r="O27" s="194">
        <v>7</v>
      </c>
      <c r="P27" s="195">
        <v>1.5162037037037036E-3</v>
      </c>
      <c r="Q27" s="195">
        <v>0.33642361111111113</v>
      </c>
      <c r="R27" s="64"/>
      <c r="S27" s="64"/>
      <c r="T27" s="64"/>
      <c r="U27" s="64"/>
      <c r="V27" s="64"/>
      <c r="W27" s="64"/>
      <c r="X27" s="64"/>
      <c r="Y27" s="64"/>
      <c r="Z27" s="64"/>
      <c r="AA27" s="64"/>
    </row>
    <row r="28" spans="1:27" ht="15.75" customHeight="1" x14ac:dyDescent="0.2">
      <c r="A28" s="192">
        <v>44228</v>
      </c>
      <c r="B28" s="199" t="s">
        <v>381</v>
      </c>
      <c r="C28" s="197">
        <v>5042</v>
      </c>
      <c r="D28" s="197">
        <v>0</v>
      </c>
      <c r="E28" s="197">
        <v>0</v>
      </c>
      <c r="F28" s="197">
        <v>0</v>
      </c>
      <c r="G28" s="197">
        <v>0</v>
      </c>
      <c r="H28" s="197">
        <v>0</v>
      </c>
      <c r="I28" s="197">
        <v>0</v>
      </c>
      <c r="J28" s="197">
        <v>0</v>
      </c>
      <c r="K28" s="197">
        <v>0</v>
      </c>
      <c r="L28" s="197">
        <v>0</v>
      </c>
      <c r="M28" s="197">
        <v>0</v>
      </c>
      <c r="N28" s="197">
        <v>0</v>
      </c>
      <c r="O28" s="197">
        <v>0</v>
      </c>
      <c r="P28" s="197">
        <v>0</v>
      </c>
      <c r="Q28" s="197">
        <v>0</v>
      </c>
      <c r="S28" s="64"/>
      <c r="T28" s="64"/>
      <c r="U28" s="64"/>
      <c r="V28" s="64"/>
      <c r="W28" s="64"/>
      <c r="X28" s="64"/>
      <c r="Y28" s="64"/>
      <c r="Z28" s="64"/>
      <c r="AA28" s="64"/>
    </row>
    <row r="29" spans="1:27" ht="15.75" customHeight="1" x14ac:dyDescent="0.2">
      <c r="A29" s="200"/>
      <c r="B29" s="196"/>
      <c r="C29" s="196"/>
      <c r="D29" s="196">
        <f t="shared" ref="D29:O29" si="0">SUM(D2:D28)</f>
        <v>583</v>
      </c>
      <c r="E29" s="196">
        <f t="shared" si="0"/>
        <v>43</v>
      </c>
      <c r="F29" s="196">
        <f t="shared" si="0"/>
        <v>60</v>
      </c>
      <c r="G29" s="196">
        <f t="shared" si="0"/>
        <v>510</v>
      </c>
      <c r="H29" s="196">
        <f t="shared" si="0"/>
        <v>169</v>
      </c>
      <c r="I29" s="196">
        <f t="shared" si="0"/>
        <v>3</v>
      </c>
      <c r="J29" s="196">
        <f t="shared" si="0"/>
        <v>72</v>
      </c>
      <c r="K29" s="196">
        <f t="shared" si="0"/>
        <v>0</v>
      </c>
      <c r="L29" s="196">
        <f t="shared" si="0"/>
        <v>566</v>
      </c>
      <c r="M29" s="196">
        <f t="shared" si="0"/>
        <v>728</v>
      </c>
      <c r="N29" s="196">
        <f t="shared" si="0"/>
        <v>2734</v>
      </c>
      <c r="O29" s="196">
        <f t="shared" si="0"/>
        <v>8</v>
      </c>
      <c r="P29" s="201"/>
      <c r="Q29" s="201"/>
      <c r="R29" s="64"/>
      <c r="S29" s="64"/>
      <c r="T29" s="64"/>
      <c r="U29" s="64"/>
      <c r="V29" s="64"/>
      <c r="W29" s="64"/>
      <c r="X29" s="64"/>
      <c r="Y29" s="64"/>
      <c r="Z29" s="64"/>
      <c r="AA29" s="64"/>
    </row>
    <row r="30" spans="1:27" ht="15.75" customHeight="1" x14ac:dyDescent="0.2">
      <c r="A30" s="202"/>
      <c r="B30" s="187"/>
      <c r="C30" s="187"/>
      <c r="D30" s="187"/>
      <c r="E30" s="187"/>
      <c r="F30" s="187"/>
      <c r="G30" s="187"/>
      <c r="H30" s="187"/>
      <c r="I30" s="187"/>
      <c r="J30" s="187"/>
      <c r="K30" s="187"/>
      <c r="L30" s="187"/>
      <c r="M30" s="187"/>
      <c r="N30" s="187"/>
      <c r="O30" s="187"/>
      <c r="P30" s="188"/>
      <c r="Q30" s="188"/>
      <c r="R30" s="64"/>
      <c r="S30" s="64"/>
      <c r="T30" s="64"/>
      <c r="U30" s="64"/>
      <c r="V30" s="64"/>
      <c r="W30" s="64"/>
      <c r="X30" s="64"/>
      <c r="Y30" s="64"/>
      <c r="Z30" s="64"/>
      <c r="AA30" s="64"/>
    </row>
    <row r="31" spans="1:27" ht="15.75" customHeight="1" x14ac:dyDescent="0.2">
      <c r="A31" s="203" t="s">
        <v>324</v>
      </c>
      <c r="B31" s="190" t="s">
        <v>325</v>
      </c>
      <c r="C31" s="204" t="s">
        <v>326</v>
      </c>
      <c r="D31" s="204" t="s">
        <v>5</v>
      </c>
      <c r="E31" s="204" t="s">
        <v>6</v>
      </c>
      <c r="F31" s="204" t="s">
        <v>9</v>
      </c>
      <c r="G31" s="204" t="s">
        <v>10</v>
      </c>
      <c r="H31" s="204" t="s">
        <v>11</v>
      </c>
      <c r="I31" s="204" t="s">
        <v>8</v>
      </c>
      <c r="J31" s="204" t="s">
        <v>13</v>
      </c>
      <c r="K31" s="204" t="s">
        <v>327</v>
      </c>
      <c r="L31" s="204" t="s">
        <v>12</v>
      </c>
      <c r="M31" s="204" t="s">
        <v>7</v>
      </c>
      <c r="N31" s="204" t="s">
        <v>328</v>
      </c>
      <c r="O31" s="204" t="s">
        <v>329</v>
      </c>
      <c r="P31" s="205" t="s">
        <v>330</v>
      </c>
      <c r="Q31" s="205" t="s">
        <v>331</v>
      </c>
      <c r="R31" s="64"/>
      <c r="S31" s="64"/>
      <c r="T31" s="64"/>
      <c r="U31" s="64"/>
      <c r="V31" s="64"/>
      <c r="W31" s="64"/>
      <c r="X31" s="64"/>
      <c r="Y31" s="64"/>
      <c r="Z31" s="64"/>
      <c r="AA31" s="64"/>
    </row>
    <row r="32" spans="1:27" ht="15.75" customHeight="1" x14ac:dyDescent="0.25">
      <c r="A32" s="206">
        <v>44229</v>
      </c>
      <c r="B32" s="193" t="s">
        <v>332</v>
      </c>
      <c r="C32" s="194">
        <v>5001</v>
      </c>
      <c r="D32" s="194">
        <v>0</v>
      </c>
      <c r="E32" s="194">
        <v>0</v>
      </c>
      <c r="F32" s="194">
        <v>0</v>
      </c>
      <c r="G32" s="194">
        <v>0</v>
      </c>
      <c r="H32" s="194">
        <v>8</v>
      </c>
      <c r="I32" s="194">
        <v>0</v>
      </c>
      <c r="J32" s="194">
        <v>0</v>
      </c>
      <c r="K32" s="194">
        <v>0</v>
      </c>
      <c r="L32" s="194">
        <v>50</v>
      </c>
      <c r="M32" s="194">
        <v>26</v>
      </c>
      <c r="N32" s="194">
        <v>84</v>
      </c>
      <c r="O32" s="194">
        <v>1</v>
      </c>
      <c r="P32" s="195">
        <v>4.7569444444444447E-3</v>
      </c>
      <c r="Q32" s="195">
        <v>0.39508101851851851</v>
      </c>
      <c r="R32" s="64"/>
      <c r="S32" s="87" t="s">
        <v>3</v>
      </c>
      <c r="T32" s="97">
        <f>A32</f>
        <v>44229</v>
      </c>
      <c r="U32" s="64"/>
      <c r="V32" s="64"/>
      <c r="W32" s="64"/>
      <c r="X32" s="64"/>
      <c r="Y32" s="64"/>
      <c r="Z32" s="64"/>
      <c r="AA32" s="64"/>
    </row>
    <row r="33" spans="1:27" ht="15.75" customHeight="1" x14ac:dyDescent="0.25">
      <c r="A33" s="206">
        <v>44229</v>
      </c>
      <c r="B33" s="193" t="s">
        <v>333</v>
      </c>
      <c r="C33" s="194">
        <v>5002</v>
      </c>
      <c r="D33" s="194">
        <v>21</v>
      </c>
      <c r="E33" s="194">
        <v>0</v>
      </c>
      <c r="F33" s="194">
        <v>0</v>
      </c>
      <c r="G33" s="194">
        <v>0</v>
      </c>
      <c r="H33" s="194">
        <v>0</v>
      </c>
      <c r="I33" s="194">
        <v>0</v>
      </c>
      <c r="J33" s="194">
        <v>18</v>
      </c>
      <c r="K33" s="194">
        <v>0</v>
      </c>
      <c r="L33" s="194">
        <v>0</v>
      </c>
      <c r="M33" s="194">
        <v>0</v>
      </c>
      <c r="N33" s="194">
        <v>39</v>
      </c>
      <c r="O33" s="194">
        <v>0</v>
      </c>
      <c r="P33" s="195">
        <v>1.5624999999999999E-3</v>
      </c>
      <c r="Q33" s="195">
        <v>5.950231481481482E-2</v>
      </c>
      <c r="R33" s="64"/>
      <c r="S33" s="98" t="s">
        <v>5</v>
      </c>
      <c r="T33" s="99">
        <f>D59</f>
        <v>545</v>
      </c>
      <c r="U33" s="64"/>
      <c r="V33" s="64"/>
      <c r="W33" s="64"/>
      <c r="X33" s="64"/>
      <c r="Y33" s="64"/>
      <c r="Z33" s="64"/>
      <c r="AA33" s="64"/>
    </row>
    <row r="34" spans="1:27" ht="15.75" customHeight="1" x14ac:dyDescent="0.25">
      <c r="A34" s="206">
        <v>44229</v>
      </c>
      <c r="B34" s="193" t="s">
        <v>334</v>
      </c>
      <c r="C34" s="194">
        <v>5003</v>
      </c>
      <c r="D34" s="194">
        <v>20</v>
      </c>
      <c r="E34" s="194">
        <v>5</v>
      </c>
      <c r="F34" s="194">
        <v>0</v>
      </c>
      <c r="G34" s="194">
        <v>0</v>
      </c>
      <c r="H34" s="194">
        <v>0</v>
      </c>
      <c r="I34" s="194">
        <v>1</v>
      </c>
      <c r="J34" s="194">
        <v>0</v>
      </c>
      <c r="K34" s="194">
        <v>0</v>
      </c>
      <c r="L34" s="194">
        <v>0</v>
      </c>
      <c r="M34" s="194">
        <v>91</v>
      </c>
      <c r="N34" s="194">
        <v>117</v>
      </c>
      <c r="O34" s="194">
        <v>0</v>
      </c>
      <c r="P34" s="195">
        <v>5.37037037037037E-3</v>
      </c>
      <c r="Q34" s="195">
        <v>0.62780092592592596</v>
      </c>
      <c r="R34" s="64"/>
      <c r="S34" s="100" t="s">
        <v>41</v>
      </c>
      <c r="T34" s="101">
        <v>0</v>
      </c>
      <c r="U34" s="64"/>
      <c r="V34" s="64"/>
      <c r="W34" s="64"/>
      <c r="X34" s="64"/>
      <c r="Y34" s="64"/>
      <c r="Z34" s="64"/>
      <c r="AA34" s="64"/>
    </row>
    <row r="35" spans="1:27" ht="15.75" customHeight="1" x14ac:dyDescent="0.25">
      <c r="A35" s="206">
        <v>44229</v>
      </c>
      <c r="B35" s="193" t="s">
        <v>335</v>
      </c>
      <c r="C35" s="194">
        <v>5004</v>
      </c>
      <c r="D35" s="194">
        <v>20</v>
      </c>
      <c r="E35" s="194">
        <v>1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58</v>
      </c>
      <c r="N35" s="194">
        <v>79</v>
      </c>
      <c r="O35" s="194">
        <v>0</v>
      </c>
      <c r="P35" s="195">
        <v>6.168981481481481E-3</v>
      </c>
      <c r="Q35" s="195">
        <v>0.4869560185185185</v>
      </c>
      <c r="R35" s="64"/>
      <c r="S35" s="100" t="s">
        <v>6</v>
      </c>
      <c r="T35" s="101">
        <f>E59</f>
        <v>27</v>
      </c>
      <c r="U35" s="64"/>
      <c r="V35" s="64"/>
      <c r="W35" s="64"/>
      <c r="X35" s="64"/>
      <c r="Y35" s="64"/>
      <c r="Z35" s="64"/>
      <c r="AA35" s="64"/>
    </row>
    <row r="36" spans="1:27" ht="15.75" customHeight="1" x14ac:dyDescent="0.25">
      <c r="A36" s="206">
        <v>44229</v>
      </c>
      <c r="B36" s="193" t="s">
        <v>336</v>
      </c>
      <c r="C36" s="194">
        <v>5005</v>
      </c>
      <c r="D36" s="194">
        <v>92</v>
      </c>
      <c r="E36" s="194">
        <v>0</v>
      </c>
      <c r="F36" s="194">
        <v>0</v>
      </c>
      <c r="G36" s="194">
        <v>4</v>
      </c>
      <c r="H36" s="194">
        <v>3</v>
      </c>
      <c r="I36" s="194">
        <v>0</v>
      </c>
      <c r="J36" s="194">
        <v>21</v>
      </c>
      <c r="K36" s="194">
        <v>0</v>
      </c>
      <c r="L36" s="194">
        <v>5</v>
      </c>
      <c r="M36" s="194">
        <v>0</v>
      </c>
      <c r="N36" s="194">
        <v>125</v>
      </c>
      <c r="O36" s="194">
        <v>1</v>
      </c>
      <c r="P36" s="195">
        <v>1.0416666666666667E-3</v>
      </c>
      <c r="Q36" s="195">
        <v>0.12850694444444444</v>
      </c>
      <c r="R36" s="64"/>
      <c r="S36" s="100" t="s">
        <v>7</v>
      </c>
      <c r="T36" s="101">
        <f>M59</f>
        <v>565</v>
      </c>
      <c r="U36" s="64"/>
      <c r="V36" s="64"/>
      <c r="W36" s="64"/>
      <c r="X36" s="64"/>
      <c r="Y36" s="64"/>
      <c r="Z36" s="64"/>
      <c r="AA36" s="64"/>
    </row>
    <row r="37" spans="1:27" ht="15.75" customHeight="1" x14ac:dyDescent="0.25">
      <c r="A37" s="206">
        <v>44229</v>
      </c>
      <c r="B37" s="193" t="s">
        <v>337</v>
      </c>
      <c r="C37" s="194">
        <v>5006</v>
      </c>
      <c r="D37" s="194">
        <v>23</v>
      </c>
      <c r="E37" s="194">
        <v>0</v>
      </c>
      <c r="F37" s="194">
        <v>0</v>
      </c>
      <c r="G37" s="194">
        <v>0</v>
      </c>
      <c r="H37" s="194">
        <v>37</v>
      </c>
      <c r="I37" s="194">
        <v>0</v>
      </c>
      <c r="J37" s="194">
        <v>0</v>
      </c>
      <c r="K37" s="194">
        <v>0</v>
      </c>
      <c r="L37" s="194">
        <v>182</v>
      </c>
      <c r="M37" s="194">
        <v>0</v>
      </c>
      <c r="N37" s="194">
        <v>242</v>
      </c>
      <c r="O37" s="194">
        <v>0</v>
      </c>
      <c r="P37" s="195">
        <v>2.7199074074074074E-3</v>
      </c>
      <c r="Q37" s="195">
        <v>0.65249999999999997</v>
      </c>
      <c r="R37" s="64"/>
      <c r="S37" s="100" t="s">
        <v>8</v>
      </c>
      <c r="T37" s="101">
        <f>I59</f>
        <v>3</v>
      </c>
      <c r="U37" s="64"/>
      <c r="V37" s="64"/>
      <c r="W37" s="64"/>
      <c r="X37" s="64"/>
      <c r="Y37" s="64"/>
      <c r="Z37" s="64"/>
      <c r="AA37" s="64"/>
    </row>
    <row r="38" spans="1:27" ht="15.75" customHeight="1" x14ac:dyDescent="0.25">
      <c r="A38" s="206">
        <v>44229</v>
      </c>
      <c r="B38" s="193" t="s">
        <v>338</v>
      </c>
      <c r="C38" s="194">
        <v>5007</v>
      </c>
      <c r="D38" s="194">
        <v>0</v>
      </c>
      <c r="E38" s="194">
        <v>0</v>
      </c>
      <c r="F38" s="194">
        <v>0</v>
      </c>
      <c r="G38" s="194">
        <v>17</v>
      </c>
      <c r="H38" s="194">
        <v>0</v>
      </c>
      <c r="I38" s="194">
        <v>0</v>
      </c>
      <c r="J38" s="194">
        <v>0</v>
      </c>
      <c r="K38" s="194">
        <v>0</v>
      </c>
      <c r="L38" s="194">
        <v>0</v>
      </c>
      <c r="M38" s="194">
        <v>2</v>
      </c>
      <c r="N38" s="194">
        <v>19</v>
      </c>
      <c r="O38" s="194">
        <v>0</v>
      </c>
      <c r="P38" s="195">
        <v>1.5972222222222221E-3</v>
      </c>
      <c r="Q38" s="195">
        <v>3.0428240740740742E-2</v>
      </c>
      <c r="R38" s="64"/>
      <c r="S38" s="102" t="s">
        <v>9</v>
      </c>
      <c r="T38" s="103">
        <f>F59</f>
        <v>58</v>
      </c>
      <c r="U38" s="64"/>
      <c r="V38" s="64"/>
      <c r="W38" s="64"/>
      <c r="X38" s="64"/>
      <c r="Y38" s="64"/>
      <c r="Z38" s="64"/>
      <c r="AA38" s="64"/>
    </row>
    <row r="39" spans="1:27" ht="15.75" customHeight="1" x14ac:dyDescent="0.25">
      <c r="A39" s="206">
        <v>44229</v>
      </c>
      <c r="B39" s="193" t="s">
        <v>339</v>
      </c>
      <c r="C39" s="194">
        <v>5008</v>
      </c>
      <c r="D39" s="194">
        <v>22</v>
      </c>
      <c r="E39" s="194">
        <v>6</v>
      </c>
      <c r="F39" s="194">
        <v>0</v>
      </c>
      <c r="G39" s="194">
        <v>0</v>
      </c>
      <c r="H39" s="194">
        <v>0</v>
      </c>
      <c r="I39" s="194">
        <v>0</v>
      </c>
      <c r="J39" s="194">
        <v>0</v>
      </c>
      <c r="K39" s="194">
        <v>0</v>
      </c>
      <c r="L39" s="194">
        <v>0</v>
      </c>
      <c r="M39" s="194">
        <v>85</v>
      </c>
      <c r="N39" s="194">
        <v>113</v>
      </c>
      <c r="O39" s="194">
        <v>0</v>
      </c>
      <c r="P39" s="195">
        <v>7.0601851851851841E-3</v>
      </c>
      <c r="Q39" s="195">
        <v>0.78381944444444451</v>
      </c>
      <c r="R39" s="64"/>
      <c r="S39" s="102" t="s">
        <v>10</v>
      </c>
      <c r="T39" s="103">
        <f>G59</f>
        <v>520</v>
      </c>
      <c r="U39" s="64"/>
      <c r="V39" s="64"/>
      <c r="W39" s="64"/>
      <c r="X39" s="64"/>
      <c r="Y39" s="64"/>
      <c r="Z39" s="64"/>
      <c r="AA39" s="64"/>
    </row>
    <row r="40" spans="1:27" ht="15.75" customHeight="1" x14ac:dyDescent="0.25">
      <c r="A40" s="206">
        <v>44229</v>
      </c>
      <c r="B40" s="193" t="s">
        <v>340</v>
      </c>
      <c r="C40" s="194">
        <v>5009</v>
      </c>
      <c r="D40" s="194">
        <v>20</v>
      </c>
      <c r="E40" s="194">
        <v>0</v>
      </c>
      <c r="F40" s="194">
        <v>9</v>
      </c>
      <c r="G40" s="194">
        <v>73</v>
      </c>
      <c r="H40" s="194">
        <v>18</v>
      </c>
      <c r="I40" s="194">
        <v>0</v>
      </c>
      <c r="J40" s="194">
        <v>0</v>
      </c>
      <c r="K40" s="194">
        <v>0</v>
      </c>
      <c r="L40" s="194">
        <v>62</v>
      </c>
      <c r="M40" s="194">
        <v>0</v>
      </c>
      <c r="N40" s="194">
        <v>182</v>
      </c>
      <c r="O40" s="194">
        <v>0</v>
      </c>
      <c r="P40" s="195">
        <v>1.4699074074074074E-3</v>
      </c>
      <c r="Q40" s="195">
        <v>0.26835648148148145</v>
      </c>
      <c r="R40" s="64"/>
      <c r="S40" s="104" t="s">
        <v>11</v>
      </c>
      <c r="T40" s="105">
        <f>H59</f>
        <v>94</v>
      </c>
      <c r="U40" s="64"/>
      <c r="V40" s="64"/>
      <c r="W40" s="64"/>
      <c r="X40" s="64"/>
      <c r="Y40" s="64"/>
      <c r="Z40" s="64"/>
      <c r="AA40" s="64"/>
    </row>
    <row r="41" spans="1:27" ht="15.75" customHeight="1" x14ac:dyDescent="0.2">
      <c r="A41" s="206">
        <v>44229</v>
      </c>
      <c r="B41" s="193" t="s">
        <v>341</v>
      </c>
      <c r="C41" s="197">
        <v>5010</v>
      </c>
      <c r="D41" s="197">
        <v>0</v>
      </c>
      <c r="E41" s="197">
        <v>0</v>
      </c>
      <c r="F41" s="197">
        <v>0</v>
      </c>
      <c r="G41" s="197">
        <v>0</v>
      </c>
      <c r="H41" s="197">
        <v>0</v>
      </c>
      <c r="I41" s="197">
        <v>0</v>
      </c>
      <c r="J41" s="197">
        <v>0</v>
      </c>
      <c r="K41" s="197">
        <v>0</v>
      </c>
      <c r="L41" s="197">
        <v>0</v>
      </c>
      <c r="M41" s="197">
        <v>0</v>
      </c>
      <c r="N41" s="197">
        <v>0</v>
      </c>
      <c r="O41" s="197">
        <v>0</v>
      </c>
      <c r="P41" s="197">
        <v>0</v>
      </c>
      <c r="Q41" s="197">
        <v>0</v>
      </c>
      <c r="R41" s="64"/>
      <c r="S41" s="104" t="s">
        <v>12</v>
      </c>
      <c r="T41" s="105">
        <f>L59</f>
        <v>574</v>
      </c>
      <c r="U41" s="64"/>
      <c r="V41" s="64"/>
      <c r="W41" s="64"/>
      <c r="X41" s="64"/>
      <c r="Y41" s="64"/>
      <c r="Z41" s="64"/>
      <c r="AA41" s="64"/>
    </row>
    <row r="42" spans="1:27" ht="15.75" customHeight="1" x14ac:dyDescent="0.2">
      <c r="A42" s="206">
        <v>44229</v>
      </c>
      <c r="B42" s="193" t="s">
        <v>342</v>
      </c>
      <c r="C42" s="197">
        <v>5011</v>
      </c>
      <c r="D42" s="197">
        <v>0</v>
      </c>
      <c r="E42" s="197">
        <v>0</v>
      </c>
      <c r="F42" s="197">
        <v>0</v>
      </c>
      <c r="G42" s="197">
        <v>0</v>
      </c>
      <c r="H42" s="197">
        <v>0</v>
      </c>
      <c r="I42" s="197">
        <v>0</v>
      </c>
      <c r="J42" s="197">
        <v>0</v>
      </c>
      <c r="K42" s="197">
        <v>0</v>
      </c>
      <c r="L42" s="197">
        <v>0</v>
      </c>
      <c r="M42" s="197">
        <v>0</v>
      </c>
      <c r="N42" s="197">
        <v>0</v>
      </c>
      <c r="O42" s="197">
        <v>0</v>
      </c>
      <c r="P42" s="197">
        <v>0</v>
      </c>
      <c r="Q42" s="197">
        <v>0</v>
      </c>
      <c r="R42" s="64"/>
      <c r="S42" s="106" t="s">
        <v>13</v>
      </c>
      <c r="T42" s="107">
        <f>J59</f>
        <v>65</v>
      </c>
      <c r="U42" s="64"/>
      <c r="V42" s="64"/>
      <c r="W42" s="64"/>
      <c r="X42" s="64"/>
      <c r="Y42" s="64"/>
      <c r="Z42" s="64"/>
      <c r="AA42" s="64"/>
    </row>
    <row r="43" spans="1:27" ht="15.75" customHeight="1" x14ac:dyDescent="0.25">
      <c r="A43" s="206">
        <v>44229</v>
      </c>
      <c r="B43" s="193" t="s">
        <v>343</v>
      </c>
      <c r="C43" s="194">
        <v>5012</v>
      </c>
      <c r="D43" s="194">
        <v>21</v>
      </c>
      <c r="E43" s="194">
        <v>0</v>
      </c>
      <c r="F43" s="194">
        <v>0</v>
      </c>
      <c r="G43" s="194">
        <v>0</v>
      </c>
      <c r="H43" s="194">
        <v>0</v>
      </c>
      <c r="I43" s="194">
        <v>0</v>
      </c>
      <c r="J43" s="194">
        <v>3</v>
      </c>
      <c r="K43" s="194">
        <v>0</v>
      </c>
      <c r="L43" s="194">
        <v>0</v>
      </c>
      <c r="M43" s="194">
        <v>0</v>
      </c>
      <c r="N43" s="194">
        <v>24</v>
      </c>
      <c r="O43" s="194">
        <v>0</v>
      </c>
      <c r="P43" s="195">
        <v>3.7962962962962963E-3</v>
      </c>
      <c r="Q43" s="195">
        <v>9.1203703703703717E-2</v>
      </c>
      <c r="R43" s="64"/>
      <c r="S43" s="64"/>
      <c r="T43" s="64"/>
      <c r="U43" s="64"/>
      <c r="V43" s="64"/>
      <c r="W43" s="64"/>
      <c r="X43" s="64"/>
      <c r="Y43" s="64"/>
      <c r="Z43" s="64"/>
      <c r="AA43" s="64"/>
    </row>
    <row r="44" spans="1:27" ht="15.75" customHeight="1" x14ac:dyDescent="0.25">
      <c r="A44" s="206">
        <v>44229</v>
      </c>
      <c r="B44" s="193" t="s">
        <v>344</v>
      </c>
      <c r="C44" s="194">
        <v>5013</v>
      </c>
      <c r="D44" s="197">
        <v>0</v>
      </c>
      <c r="E44" s="197">
        <v>0</v>
      </c>
      <c r="F44" s="197">
        <v>0</v>
      </c>
      <c r="G44" s="197">
        <v>0</v>
      </c>
      <c r="H44" s="197">
        <v>0</v>
      </c>
      <c r="I44" s="197">
        <v>0</v>
      </c>
      <c r="J44" s="197">
        <v>0</v>
      </c>
      <c r="K44" s="197">
        <v>0</v>
      </c>
      <c r="L44" s="197">
        <v>0</v>
      </c>
      <c r="M44" s="197">
        <v>0</v>
      </c>
      <c r="N44" s="197">
        <v>0</v>
      </c>
      <c r="O44" s="197">
        <v>0</v>
      </c>
      <c r="P44" s="197">
        <v>0</v>
      </c>
      <c r="Q44" s="197">
        <v>0</v>
      </c>
      <c r="R44" s="64"/>
      <c r="S44" s="64"/>
      <c r="T44" s="64"/>
      <c r="U44" s="64"/>
      <c r="V44" s="64"/>
      <c r="W44" s="64"/>
      <c r="X44" s="64"/>
      <c r="Y44" s="64"/>
      <c r="Z44" s="64"/>
      <c r="AA44" s="64"/>
    </row>
    <row r="45" spans="1:27" ht="15.75" customHeight="1" x14ac:dyDescent="0.25">
      <c r="A45" s="206">
        <v>44229</v>
      </c>
      <c r="B45" s="193" t="s">
        <v>345</v>
      </c>
      <c r="C45" s="194">
        <v>5014</v>
      </c>
      <c r="D45" s="194">
        <v>20</v>
      </c>
      <c r="E45" s="194">
        <v>0</v>
      </c>
      <c r="F45" s="194">
        <v>10</v>
      </c>
      <c r="G45" s="194">
        <v>131</v>
      </c>
      <c r="H45" s="194">
        <v>0</v>
      </c>
      <c r="I45" s="194">
        <v>0</v>
      </c>
      <c r="J45" s="194">
        <v>0</v>
      </c>
      <c r="K45" s="194">
        <v>0</v>
      </c>
      <c r="L45" s="194">
        <v>0</v>
      </c>
      <c r="M45" s="194">
        <v>0</v>
      </c>
      <c r="N45" s="194">
        <v>161</v>
      </c>
      <c r="O45" s="194">
        <v>1</v>
      </c>
      <c r="P45" s="195">
        <v>1.3888888888888889E-3</v>
      </c>
      <c r="Q45" s="195">
        <v>0.22355324074074076</v>
      </c>
      <c r="R45" s="64"/>
      <c r="S45" s="64"/>
      <c r="T45" s="64"/>
      <c r="U45" s="64"/>
      <c r="V45" s="64"/>
      <c r="W45" s="64"/>
      <c r="X45" s="64"/>
      <c r="Y45" s="64"/>
      <c r="Z45" s="64"/>
      <c r="AA45" s="64"/>
    </row>
    <row r="46" spans="1:27" ht="15.75" customHeight="1" x14ac:dyDescent="0.25">
      <c r="A46" s="206">
        <v>44229</v>
      </c>
      <c r="B46" s="193" t="s">
        <v>346</v>
      </c>
      <c r="C46" s="194">
        <v>5015</v>
      </c>
      <c r="D46" s="197">
        <v>0</v>
      </c>
      <c r="E46" s="197">
        <v>0</v>
      </c>
      <c r="F46" s="197">
        <v>0</v>
      </c>
      <c r="G46" s="197">
        <v>0</v>
      </c>
      <c r="H46" s="197">
        <v>0</v>
      </c>
      <c r="I46" s="197">
        <v>0</v>
      </c>
      <c r="J46" s="197">
        <v>0</v>
      </c>
      <c r="K46" s="197">
        <v>0</v>
      </c>
      <c r="L46" s="197">
        <v>0</v>
      </c>
      <c r="M46" s="197">
        <v>0</v>
      </c>
      <c r="N46" s="197">
        <v>0</v>
      </c>
      <c r="O46" s="197">
        <v>0</v>
      </c>
      <c r="P46" s="197">
        <v>0</v>
      </c>
      <c r="Q46" s="197">
        <v>0</v>
      </c>
      <c r="R46" s="64"/>
      <c r="S46" s="64"/>
      <c r="T46" s="64"/>
      <c r="U46" s="64"/>
      <c r="V46" s="64"/>
      <c r="W46" s="64"/>
      <c r="X46" s="64"/>
      <c r="Y46" s="64"/>
      <c r="Z46" s="64"/>
      <c r="AA46" s="64"/>
    </row>
    <row r="47" spans="1:27" ht="15.75" customHeight="1" x14ac:dyDescent="0.25">
      <c r="A47" s="206">
        <v>44229</v>
      </c>
      <c r="B47" s="193" t="s">
        <v>347</v>
      </c>
      <c r="C47" s="194">
        <v>5016</v>
      </c>
      <c r="D47" s="194">
        <v>20</v>
      </c>
      <c r="E47" s="194">
        <v>6</v>
      </c>
      <c r="F47" s="194">
        <v>0</v>
      </c>
      <c r="G47" s="194">
        <v>0</v>
      </c>
      <c r="H47" s="194">
        <v>0</v>
      </c>
      <c r="I47" s="194">
        <v>1</v>
      </c>
      <c r="J47" s="194">
        <v>0</v>
      </c>
      <c r="K47" s="194">
        <v>0</v>
      </c>
      <c r="L47" s="194">
        <v>0</v>
      </c>
      <c r="M47" s="194">
        <v>76</v>
      </c>
      <c r="N47" s="194">
        <v>103</v>
      </c>
      <c r="O47" s="194">
        <v>0</v>
      </c>
      <c r="P47" s="195">
        <v>7.5231481481481477E-3</v>
      </c>
      <c r="Q47" s="195">
        <v>0.77540509259259249</v>
      </c>
      <c r="R47" s="64"/>
      <c r="S47" s="64"/>
      <c r="T47" s="64"/>
      <c r="U47" s="64"/>
      <c r="V47" s="64"/>
      <c r="W47" s="64"/>
      <c r="X47" s="64"/>
      <c r="Y47" s="64"/>
      <c r="Z47" s="64"/>
      <c r="AA47" s="64"/>
    </row>
    <row r="48" spans="1:27" ht="15.75" customHeight="1" x14ac:dyDescent="0.25">
      <c r="A48" s="206">
        <v>44229</v>
      </c>
      <c r="B48" s="193" t="s">
        <v>348</v>
      </c>
      <c r="C48" s="194">
        <v>5017</v>
      </c>
      <c r="D48" s="194">
        <v>0</v>
      </c>
      <c r="E48" s="194">
        <v>1</v>
      </c>
      <c r="F48" s="194">
        <v>0</v>
      </c>
      <c r="G48" s="194">
        <v>17</v>
      </c>
      <c r="H48" s="194">
        <v>0</v>
      </c>
      <c r="I48" s="194">
        <v>0</v>
      </c>
      <c r="J48" s="194">
        <v>0</v>
      </c>
      <c r="K48" s="194">
        <v>0</v>
      </c>
      <c r="L48" s="194">
        <v>0</v>
      </c>
      <c r="M48" s="194">
        <v>12</v>
      </c>
      <c r="N48" s="194">
        <v>30</v>
      </c>
      <c r="O48" s="194">
        <v>0</v>
      </c>
      <c r="P48" s="195">
        <v>2.6388888888888885E-3</v>
      </c>
      <c r="Q48" s="195">
        <v>7.6481481481481484E-2</v>
      </c>
      <c r="R48" s="64"/>
      <c r="S48" s="64"/>
      <c r="T48" s="64"/>
      <c r="U48" s="64"/>
      <c r="V48" s="64"/>
      <c r="W48" s="64"/>
      <c r="X48" s="64"/>
      <c r="Y48" s="64"/>
      <c r="Z48" s="64"/>
      <c r="AA48" s="64"/>
    </row>
    <row r="49" spans="1:27" ht="15.75" customHeight="1" x14ac:dyDescent="0.25">
      <c r="A49" s="206">
        <v>44229</v>
      </c>
      <c r="B49" s="193" t="s">
        <v>349</v>
      </c>
      <c r="C49" s="194">
        <v>5018</v>
      </c>
      <c r="D49" s="194">
        <v>22</v>
      </c>
      <c r="E49" s="194">
        <v>2</v>
      </c>
      <c r="F49" s="194">
        <v>0</v>
      </c>
      <c r="G49" s="194">
        <v>0</v>
      </c>
      <c r="H49" s="194">
        <v>0</v>
      </c>
      <c r="I49" s="194">
        <v>1</v>
      </c>
      <c r="J49" s="194">
        <v>0</v>
      </c>
      <c r="K49" s="194">
        <v>0</v>
      </c>
      <c r="L49" s="194">
        <v>0</v>
      </c>
      <c r="M49" s="194">
        <v>85</v>
      </c>
      <c r="N49" s="194">
        <v>110</v>
      </c>
      <c r="O49" s="194">
        <v>0</v>
      </c>
      <c r="P49" s="195">
        <v>4.3518518518518515E-3</v>
      </c>
      <c r="Q49" s="195">
        <v>0.46967592592592594</v>
      </c>
      <c r="R49" s="64"/>
      <c r="S49" s="64"/>
      <c r="T49" s="64"/>
      <c r="U49" s="64"/>
      <c r="V49" s="64"/>
      <c r="W49" s="64"/>
      <c r="X49" s="64"/>
      <c r="Y49" s="64"/>
      <c r="Z49" s="64"/>
      <c r="AA49" s="64"/>
    </row>
    <row r="50" spans="1:27" ht="15.75" customHeight="1" x14ac:dyDescent="0.2">
      <c r="A50" s="206">
        <v>44229</v>
      </c>
      <c r="B50" s="193" t="s">
        <v>350</v>
      </c>
      <c r="C50" s="197">
        <v>5020</v>
      </c>
      <c r="D50" s="197">
        <v>0</v>
      </c>
      <c r="E50" s="197">
        <v>0</v>
      </c>
      <c r="F50" s="197">
        <v>0</v>
      </c>
      <c r="G50" s="197">
        <v>0</v>
      </c>
      <c r="H50" s="197">
        <v>0</v>
      </c>
      <c r="I50" s="197">
        <v>0</v>
      </c>
      <c r="J50" s="197">
        <v>0</v>
      </c>
      <c r="K50" s="197">
        <v>0</v>
      </c>
      <c r="L50" s="197">
        <v>0</v>
      </c>
      <c r="M50" s="197">
        <v>0</v>
      </c>
      <c r="N50" s="197">
        <v>0</v>
      </c>
      <c r="O50" s="197">
        <v>0</v>
      </c>
      <c r="P50" s="197">
        <v>0</v>
      </c>
      <c r="Q50" s="197">
        <v>0</v>
      </c>
      <c r="R50" s="64"/>
      <c r="S50" s="64"/>
      <c r="T50" s="64"/>
      <c r="U50" s="64"/>
      <c r="V50" s="64"/>
      <c r="W50" s="64"/>
      <c r="X50" s="64"/>
      <c r="Y50" s="64"/>
      <c r="Z50" s="64"/>
      <c r="AA50" s="64"/>
    </row>
    <row r="51" spans="1:27" ht="15.75" customHeight="1" x14ac:dyDescent="0.25">
      <c r="A51" s="206">
        <v>44229</v>
      </c>
      <c r="B51" s="193" t="s">
        <v>351</v>
      </c>
      <c r="C51" s="194">
        <v>5021</v>
      </c>
      <c r="D51" s="194">
        <v>20</v>
      </c>
      <c r="E51" s="194">
        <v>0</v>
      </c>
      <c r="F51" s="194">
        <v>32</v>
      </c>
      <c r="G51" s="194">
        <v>195</v>
      </c>
      <c r="H51" s="194">
        <v>0</v>
      </c>
      <c r="I51" s="194">
        <v>0</v>
      </c>
      <c r="J51" s="194">
        <v>0</v>
      </c>
      <c r="K51" s="194">
        <v>0</v>
      </c>
      <c r="L51" s="194">
        <v>0</v>
      </c>
      <c r="M51" s="194">
        <v>0</v>
      </c>
      <c r="N51" s="194">
        <v>247</v>
      </c>
      <c r="O51" s="194">
        <v>0</v>
      </c>
      <c r="P51" s="195">
        <v>2.4305555555555556E-3</v>
      </c>
      <c r="Q51" s="195">
        <v>0.59103009259259254</v>
      </c>
      <c r="R51" s="64"/>
      <c r="S51" s="64"/>
      <c r="T51" s="64"/>
      <c r="U51" s="64"/>
      <c r="V51" s="64"/>
      <c r="W51" s="64"/>
      <c r="X51" s="64"/>
      <c r="Y51" s="64"/>
      <c r="Z51" s="64"/>
      <c r="AA51" s="64"/>
    </row>
    <row r="52" spans="1:27" ht="15.75" customHeight="1" x14ac:dyDescent="0.25">
      <c r="A52" s="206">
        <v>44229</v>
      </c>
      <c r="B52" s="193" t="s">
        <v>352</v>
      </c>
      <c r="C52" s="194">
        <v>5022</v>
      </c>
      <c r="D52" s="194">
        <v>142</v>
      </c>
      <c r="E52" s="194">
        <v>0</v>
      </c>
      <c r="F52" s="194">
        <v>0</v>
      </c>
      <c r="G52" s="194">
        <v>0</v>
      </c>
      <c r="H52" s="194">
        <v>0</v>
      </c>
      <c r="I52" s="194">
        <v>0</v>
      </c>
      <c r="J52" s="194">
        <v>23</v>
      </c>
      <c r="K52" s="194">
        <v>0</v>
      </c>
      <c r="L52" s="194">
        <v>0</v>
      </c>
      <c r="M52" s="194">
        <v>0</v>
      </c>
      <c r="N52" s="194">
        <v>165</v>
      </c>
      <c r="O52" s="194">
        <v>3</v>
      </c>
      <c r="P52" s="195">
        <v>1.4004629629629629E-3</v>
      </c>
      <c r="Q52" s="195">
        <v>0.23142361111111112</v>
      </c>
      <c r="R52" s="64"/>
      <c r="S52" s="64"/>
      <c r="T52" s="64"/>
      <c r="U52" s="64"/>
      <c r="V52" s="64"/>
      <c r="W52" s="64"/>
      <c r="X52" s="64"/>
      <c r="Y52" s="64"/>
      <c r="Z52" s="64"/>
      <c r="AA52" s="64"/>
    </row>
    <row r="53" spans="1:27" ht="15.75" customHeight="1" x14ac:dyDescent="0.2">
      <c r="A53" s="206">
        <v>44229</v>
      </c>
      <c r="B53" s="193" t="s">
        <v>353</v>
      </c>
      <c r="C53" s="197">
        <v>5023</v>
      </c>
      <c r="D53" s="197">
        <v>0</v>
      </c>
      <c r="E53" s="197">
        <v>0</v>
      </c>
      <c r="F53" s="197">
        <v>0</v>
      </c>
      <c r="G53" s="197">
        <v>0</v>
      </c>
      <c r="H53" s="197">
        <v>0</v>
      </c>
      <c r="I53" s="197">
        <v>0</v>
      </c>
      <c r="J53" s="197">
        <v>0</v>
      </c>
      <c r="K53" s="197">
        <v>0</v>
      </c>
      <c r="L53" s="197">
        <v>0</v>
      </c>
      <c r="M53" s="197">
        <v>0</v>
      </c>
      <c r="N53" s="197">
        <v>0</v>
      </c>
      <c r="O53" s="197">
        <v>0</v>
      </c>
      <c r="P53" s="197">
        <v>0</v>
      </c>
      <c r="Q53" s="197">
        <v>0</v>
      </c>
      <c r="R53" s="64"/>
      <c r="S53" s="64"/>
      <c r="T53" s="64"/>
      <c r="U53" s="64"/>
      <c r="V53" s="64"/>
      <c r="W53" s="64"/>
      <c r="X53" s="64"/>
      <c r="Y53" s="64"/>
      <c r="Z53" s="64"/>
      <c r="AA53" s="64"/>
    </row>
    <row r="54" spans="1:27" ht="15.75" customHeight="1" x14ac:dyDescent="0.25">
      <c r="A54" s="206">
        <v>44229</v>
      </c>
      <c r="B54" s="199" t="s">
        <v>354</v>
      </c>
      <c r="C54" s="194">
        <v>5028</v>
      </c>
      <c r="D54" s="197">
        <v>0</v>
      </c>
      <c r="E54" s="197">
        <v>0</v>
      </c>
      <c r="F54" s="197">
        <v>0</v>
      </c>
      <c r="G54" s="197">
        <v>0</v>
      </c>
      <c r="H54" s="197">
        <v>0</v>
      </c>
      <c r="I54" s="197">
        <v>0</v>
      </c>
      <c r="J54" s="197">
        <v>0</v>
      </c>
      <c r="K54" s="197">
        <v>0</v>
      </c>
      <c r="L54" s="197">
        <v>0</v>
      </c>
      <c r="M54" s="197">
        <v>0</v>
      </c>
      <c r="N54" s="197">
        <v>0</v>
      </c>
      <c r="O54" s="197">
        <v>0</v>
      </c>
      <c r="P54" s="197">
        <v>0</v>
      </c>
      <c r="Q54" s="197">
        <v>0</v>
      </c>
      <c r="R54" s="64"/>
      <c r="S54" s="64"/>
      <c r="T54" s="64"/>
      <c r="U54" s="64"/>
      <c r="V54" s="64"/>
      <c r="W54" s="64"/>
      <c r="X54" s="64"/>
      <c r="Y54" s="64"/>
      <c r="Z54" s="64"/>
      <c r="AA54" s="64"/>
    </row>
    <row r="55" spans="1:27" ht="15.75" customHeight="1" x14ac:dyDescent="0.25">
      <c r="A55" s="206">
        <v>44229</v>
      </c>
      <c r="B55" s="199" t="s">
        <v>355</v>
      </c>
      <c r="C55" s="194">
        <v>5031</v>
      </c>
      <c r="D55" s="194">
        <v>20</v>
      </c>
      <c r="E55" s="194">
        <v>2</v>
      </c>
      <c r="F55" s="194">
        <v>0</v>
      </c>
      <c r="G55" s="194">
        <v>0</v>
      </c>
      <c r="H55" s="194">
        <v>0</v>
      </c>
      <c r="I55" s="194">
        <v>0</v>
      </c>
      <c r="J55" s="194">
        <v>0</v>
      </c>
      <c r="K55" s="194">
        <v>0</v>
      </c>
      <c r="L55" s="194">
        <v>0</v>
      </c>
      <c r="M55" s="194">
        <v>67</v>
      </c>
      <c r="N55" s="194">
        <v>89</v>
      </c>
      <c r="O55" s="194">
        <v>0</v>
      </c>
      <c r="P55" s="195">
        <v>7.3263888888888892E-3</v>
      </c>
      <c r="Q55" s="195">
        <v>0.6525347222222222</v>
      </c>
      <c r="R55" s="64"/>
      <c r="S55" s="64"/>
      <c r="T55" s="64"/>
      <c r="U55" s="64"/>
      <c r="V55" s="64"/>
      <c r="W55" s="64"/>
      <c r="X55" s="64"/>
      <c r="Y55" s="64"/>
      <c r="Z55" s="64"/>
      <c r="AA55" s="64"/>
    </row>
    <row r="56" spans="1:27" ht="15.75" customHeight="1" x14ac:dyDescent="0.25">
      <c r="A56" s="206">
        <v>44229</v>
      </c>
      <c r="B56" s="199" t="s">
        <v>356</v>
      </c>
      <c r="C56" s="194">
        <v>5036</v>
      </c>
      <c r="D56" s="194">
        <v>20</v>
      </c>
      <c r="E56" s="194">
        <v>0</v>
      </c>
      <c r="F56" s="194">
        <v>0</v>
      </c>
      <c r="G56" s="194">
        <v>0</v>
      </c>
      <c r="H56" s="194">
        <v>14</v>
      </c>
      <c r="I56" s="194">
        <v>0</v>
      </c>
      <c r="J56" s="194">
        <v>0</v>
      </c>
      <c r="K56" s="194">
        <v>0</v>
      </c>
      <c r="L56" s="194">
        <v>162</v>
      </c>
      <c r="M56" s="194">
        <v>0</v>
      </c>
      <c r="N56" s="194">
        <v>196</v>
      </c>
      <c r="O56" s="194">
        <v>1</v>
      </c>
      <c r="P56" s="195">
        <v>1.9328703703703704E-3</v>
      </c>
      <c r="Q56" s="195">
        <v>0.37692129629629628</v>
      </c>
      <c r="R56" s="64"/>
      <c r="S56" s="64"/>
      <c r="T56" s="64"/>
      <c r="U56" s="64"/>
      <c r="V56" s="64"/>
      <c r="W56" s="64"/>
      <c r="X56" s="64"/>
      <c r="Y56" s="64"/>
      <c r="Z56" s="64"/>
      <c r="AA56" s="64"/>
    </row>
    <row r="57" spans="1:27" ht="15.75" customHeight="1" x14ac:dyDescent="0.25">
      <c r="A57" s="206">
        <v>44229</v>
      </c>
      <c r="B57" s="199" t="s">
        <v>380</v>
      </c>
      <c r="C57" s="194">
        <v>5040</v>
      </c>
      <c r="D57" s="194">
        <v>21</v>
      </c>
      <c r="E57" s="194">
        <v>4</v>
      </c>
      <c r="F57" s="194">
        <v>0</v>
      </c>
      <c r="G57" s="194">
        <v>0</v>
      </c>
      <c r="H57" s="194">
        <v>0</v>
      </c>
      <c r="I57" s="194">
        <v>0</v>
      </c>
      <c r="J57" s="194">
        <v>0</v>
      </c>
      <c r="K57" s="194">
        <v>0</v>
      </c>
      <c r="L57" s="194">
        <v>0</v>
      </c>
      <c r="M57" s="194">
        <v>63</v>
      </c>
      <c r="N57" s="194">
        <v>88</v>
      </c>
      <c r="O57" s="194">
        <v>0</v>
      </c>
      <c r="P57" s="195">
        <v>4.5370370370370365E-3</v>
      </c>
      <c r="Q57" s="195">
        <v>0.39971064814814811</v>
      </c>
      <c r="R57" s="64"/>
      <c r="S57" s="64"/>
      <c r="T57" s="64"/>
      <c r="U57" s="64"/>
      <c r="V57" s="64"/>
      <c r="W57" s="64"/>
      <c r="X57" s="64"/>
      <c r="Y57" s="64"/>
      <c r="Z57" s="64"/>
      <c r="AA57" s="64"/>
    </row>
    <row r="58" spans="1:27" ht="15.75" customHeight="1" x14ac:dyDescent="0.25">
      <c r="A58" s="206">
        <v>44229</v>
      </c>
      <c r="B58" s="199" t="s">
        <v>381</v>
      </c>
      <c r="C58" s="194">
        <v>5042</v>
      </c>
      <c r="D58" s="194">
        <v>21</v>
      </c>
      <c r="E58" s="194">
        <v>0</v>
      </c>
      <c r="F58" s="194">
        <v>7</v>
      </c>
      <c r="G58" s="194">
        <v>83</v>
      </c>
      <c r="H58" s="194">
        <v>14</v>
      </c>
      <c r="I58" s="194">
        <v>0</v>
      </c>
      <c r="J58" s="194">
        <v>0</v>
      </c>
      <c r="K58" s="194">
        <v>0</v>
      </c>
      <c r="L58" s="194">
        <v>113</v>
      </c>
      <c r="M58" s="194">
        <v>0</v>
      </c>
      <c r="N58" s="194">
        <v>238</v>
      </c>
      <c r="O58" s="194">
        <v>1</v>
      </c>
      <c r="P58" s="195">
        <v>1.3888888888888889E-3</v>
      </c>
      <c r="Q58" s="195">
        <v>0.33082175925925927</v>
      </c>
      <c r="R58" s="64"/>
      <c r="S58" s="64"/>
      <c r="T58" s="64"/>
      <c r="U58" s="64"/>
      <c r="V58" s="64"/>
      <c r="W58" s="64"/>
      <c r="X58" s="64"/>
      <c r="Y58" s="64"/>
      <c r="Z58" s="64"/>
      <c r="AA58" s="64"/>
    </row>
    <row r="59" spans="1:27" ht="15.75" customHeight="1" x14ac:dyDescent="0.2">
      <c r="A59" s="204"/>
      <c r="B59" s="204"/>
      <c r="C59" s="204"/>
      <c r="D59" s="204">
        <f t="shared" ref="D59:O59" si="1">SUM(D32:D58)</f>
        <v>545</v>
      </c>
      <c r="E59" s="204">
        <f t="shared" si="1"/>
        <v>27</v>
      </c>
      <c r="F59" s="204">
        <f t="shared" si="1"/>
        <v>58</v>
      </c>
      <c r="G59" s="204">
        <f t="shared" si="1"/>
        <v>520</v>
      </c>
      <c r="H59" s="204">
        <f t="shared" si="1"/>
        <v>94</v>
      </c>
      <c r="I59" s="204">
        <f t="shared" si="1"/>
        <v>3</v>
      </c>
      <c r="J59" s="204">
        <f t="shared" si="1"/>
        <v>65</v>
      </c>
      <c r="K59" s="204">
        <f t="shared" si="1"/>
        <v>0</v>
      </c>
      <c r="L59" s="204">
        <f t="shared" si="1"/>
        <v>574</v>
      </c>
      <c r="M59" s="204">
        <f t="shared" si="1"/>
        <v>565</v>
      </c>
      <c r="N59" s="204">
        <f t="shared" si="1"/>
        <v>2451</v>
      </c>
      <c r="O59" s="204">
        <f t="shared" si="1"/>
        <v>8</v>
      </c>
      <c r="P59" s="204"/>
      <c r="Q59" s="204"/>
      <c r="R59" s="64"/>
      <c r="S59" s="64"/>
      <c r="T59" s="64"/>
      <c r="U59" s="64"/>
      <c r="V59" s="64"/>
      <c r="W59" s="64"/>
      <c r="X59" s="64"/>
      <c r="Y59" s="64"/>
      <c r="Z59" s="64"/>
      <c r="AA59" s="64"/>
    </row>
    <row r="60" spans="1:27" ht="15.75" customHeight="1" x14ac:dyDescent="0.2">
      <c r="A60" s="202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8"/>
      <c r="Q60" s="188"/>
      <c r="R60" s="64"/>
      <c r="S60" s="64"/>
      <c r="T60" s="64"/>
      <c r="U60" s="64"/>
      <c r="V60" s="64"/>
      <c r="W60" s="64"/>
      <c r="X60" s="64"/>
      <c r="Y60" s="64"/>
      <c r="Z60" s="64"/>
      <c r="AA60" s="64"/>
    </row>
    <row r="61" spans="1:27" ht="15.75" customHeight="1" x14ac:dyDescent="0.2">
      <c r="A61" s="203" t="s">
        <v>324</v>
      </c>
      <c r="B61" s="190" t="s">
        <v>325</v>
      </c>
      <c r="C61" s="204" t="s">
        <v>326</v>
      </c>
      <c r="D61" s="204" t="s">
        <v>5</v>
      </c>
      <c r="E61" s="204" t="s">
        <v>6</v>
      </c>
      <c r="F61" s="204" t="s">
        <v>9</v>
      </c>
      <c r="G61" s="204" t="s">
        <v>10</v>
      </c>
      <c r="H61" s="204" t="s">
        <v>11</v>
      </c>
      <c r="I61" s="204" t="s">
        <v>8</v>
      </c>
      <c r="J61" s="204" t="s">
        <v>13</v>
      </c>
      <c r="K61" s="204" t="s">
        <v>327</v>
      </c>
      <c r="L61" s="204" t="s">
        <v>12</v>
      </c>
      <c r="M61" s="204" t="s">
        <v>7</v>
      </c>
      <c r="N61" s="204" t="s">
        <v>328</v>
      </c>
      <c r="O61" s="204" t="s">
        <v>329</v>
      </c>
      <c r="P61" s="205" t="s">
        <v>330</v>
      </c>
      <c r="Q61" s="205" t="s">
        <v>331</v>
      </c>
      <c r="R61" s="64"/>
      <c r="S61" s="64"/>
      <c r="T61" s="64"/>
      <c r="U61" s="64"/>
      <c r="V61" s="64"/>
      <c r="W61" s="64"/>
      <c r="X61" s="64"/>
      <c r="Y61" s="64"/>
      <c r="Z61" s="64"/>
      <c r="AA61" s="64"/>
    </row>
    <row r="62" spans="1:27" ht="15.75" customHeight="1" x14ac:dyDescent="0.25">
      <c r="A62" s="206">
        <v>44230</v>
      </c>
      <c r="B62" s="193" t="s">
        <v>332</v>
      </c>
      <c r="C62" s="194">
        <v>5001</v>
      </c>
      <c r="D62" s="194">
        <v>0</v>
      </c>
      <c r="E62" s="194">
        <v>0</v>
      </c>
      <c r="F62" s="194">
        <v>0</v>
      </c>
      <c r="G62" s="194">
        <v>0</v>
      </c>
      <c r="H62" s="194">
        <v>2</v>
      </c>
      <c r="I62" s="194">
        <v>0</v>
      </c>
      <c r="J62" s="194">
        <v>0</v>
      </c>
      <c r="K62" s="194">
        <v>0</v>
      </c>
      <c r="L62" s="194">
        <v>33</v>
      </c>
      <c r="M62" s="194">
        <v>11</v>
      </c>
      <c r="N62" s="194">
        <v>46</v>
      </c>
      <c r="O62" s="194">
        <v>0</v>
      </c>
      <c r="P62" s="195">
        <v>3.1249999999999997E-3</v>
      </c>
      <c r="Q62" s="195">
        <v>0.14361111111111111</v>
      </c>
      <c r="R62" s="64"/>
      <c r="S62" s="87" t="s">
        <v>3</v>
      </c>
      <c r="T62" s="97">
        <f>A62</f>
        <v>44230</v>
      </c>
      <c r="U62" s="64"/>
      <c r="V62" s="64"/>
      <c r="W62" s="64"/>
      <c r="X62" s="64"/>
      <c r="Y62" s="64"/>
      <c r="Z62" s="64"/>
      <c r="AA62" s="64"/>
    </row>
    <row r="63" spans="1:27" ht="15.75" customHeight="1" x14ac:dyDescent="0.25">
      <c r="A63" s="206">
        <v>44230</v>
      </c>
      <c r="B63" s="193" t="s">
        <v>333</v>
      </c>
      <c r="C63" s="194">
        <v>5002</v>
      </c>
      <c r="D63" s="197">
        <v>0</v>
      </c>
      <c r="E63" s="197">
        <v>0</v>
      </c>
      <c r="F63" s="197">
        <v>0</v>
      </c>
      <c r="G63" s="197">
        <v>0</v>
      </c>
      <c r="H63" s="197">
        <v>0</v>
      </c>
      <c r="I63" s="197">
        <v>0</v>
      </c>
      <c r="J63" s="197">
        <v>0</v>
      </c>
      <c r="K63" s="197">
        <v>0</v>
      </c>
      <c r="L63" s="197">
        <v>0</v>
      </c>
      <c r="M63" s="197">
        <v>0</v>
      </c>
      <c r="N63" s="197">
        <v>0</v>
      </c>
      <c r="O63" s="197">
        <v>0</v>
      </c>
      <c r="P63" s="197">
        <v>0</v>
      </c>
      <c r="Q63" s="197">
        <v>0</v>
      </c>
      <c r="R63" s="64"/>
      <c r="S63" s="98" t="s">
        <v>5</v>
      </c>
      <c r="T63" s="99">
        <f>D89</f>
        <v>535</v>
      </c>
      <c r="U63" s="64"/>
      <c r="V63" s="64"/>
      <c r="W63" s="64"/>
      <c r="X63" s="64"/>
      <c r="Y63" s="64"/>
      <c r="Z63" s="64"/>
      <c r="AA63" s="64"/>
    </row>
    <row r="64" spans="1:27" ht="15.75" customHeight="1" x14ac:dyDescent="0.25">
      <c r="A64" s="206">
        <v>44230</v>
      </c>
      <c r="B64" s="193" t="s">
        <v>334</v>
      </c>
      <c r="C64" s="194">
        <v>5003</v>
      </c>
      <c r="D64" s="194">
        <v>20</v>
      </c>
      <c r="E64" s="194">
        <v>0</v>
      </c>
      <c r="F64" s="194">
        <v>0</v>
      </c>
      <c r="G64" s="194">
        <v>0</v>
      </c>
      <c r="H64" s="194">
        <v>19</v>
      </c>
      <c r="I64" s="194">
        <v>0</v>
      </c>
      <c r="J64" s="194">
        <v>0</v>
      </c>
      <c r="K64" s="194">
        <v>0</v>
      </c>
      <c r="L64" s="194">
        <v>148</v>
      </c>
      <c r="M64" s="194">
        <v>0</v>
      </c>
      <c r="N64" s="194">
        <v>187</v>
      </c>
      <c r="O64" s="194">
        <v>1</v>
      </c>
      <c r="P64" s="195">
        <v>5.8217592592592592E-3</v>
      </c>
      <c r="Q64" s="198">
        <v>1.0890277777777777</v>
      </c>
      <c r="R64" s="64"/>
      <c r="S64" s="100" t="s">
        <v>41</v>
      </c>
      <c r="T64" s="101">
        <v>0</v>
      </c>
      <c r="U64" s="64"/>
      <c r="V64" s="64"/>
      <c r="W64" s="64"/>
      <c r="X64" s="64"/>
      <c r="Y64" s="64"/>
      <c r="Z64" s="64"/>
      <c r="AA64" s="64"/>
    </row>
    <row r="65" spans="1:27" ht="15.75" customHeight="1" x14ac:dyDescent="0.25">
      <c r="A65" s="206">
        <v>44230</v>
      </c>
      <c r="B65" s="193" t="s">
        <v>335</v>
      </c>
      <c r="C65" s="194">
        <v>5004</v>
      </c>
      <c r="D65" s="194">
        <v>0</v>
      </c>
      <c r="E65" s="194">
        <v>0</v>
      </c>
      <c r="F65" s="194">
        <v>1</v>
      </c>
      <c r="G65" s="194">
        <v>15</v>
      </c>
      <c r="H65" s="194">
        <v>0</v>
      </c>
      <c r="I65" s="194">
        <v>0</v>
      </c>
      <c r="J65" s="194">
        <v>0</v>
      </c>
      <c r="K65" s="194">
        <v>0</v>
      </c>
      <c r="L65" s="194">
        <v>0</v>
      </c>
      <c r="M65" s="194">
        <v>18</v>
      </c>
      <c r="N65" s="194">
        <v>34</v>
      </c>
      <c r="O65" s="194">
        <v>0</v>
      </c>
      <c r="P65" s="195">
        <v>4.7800925925925919E-3</v>
      </c>
      <c r="Q65" s="195">
        <v>0.16255787037037037</v>
      </c>
      <c r="R65" s="64"/>
      <c r="S65" s="100" t="s">
        <v>6</v>
      </c>
      <c r="T65" s="101">
        <f>E89</f>
        <v>27</v>
      </c>
      <c r="U65" s="64"/>
      <c r="V65" s="64"/>
      <c r="W65" s="64"/>
      <c r="X65" s="64"/>
      <c r="Y65" s="64"/>
      <c r="Z65" s="64"/>
      <c r="AA65" s="64"/>
    </row>
    <row r="66" spans="1:27" ht="15.75" customHeight="1" x14ac:dyDescent="0.25">
      <c r="A66" s="206">
        <v>44230</v>
      </c>
      <c r="B66" s="193" t="s">
        <v>336</v>
      </c>
      <c r="C66" s="194">
        <v>5005</v>
      </c>
      <c r="D66" s="194">
        <v>100</v>
      </c>
      <c r="E66" s="194">
        <v>0</v>
      </c>
      <c r="F66" s="194">
        <v>2</v>
      </c>
      <c r="G66" s="194">
        <v>3</v>
      </c>
      <c r="H66" s="194">
        <v>1</v>
      </c>
      <c r="I66" s="194">
        <v>0</v>
      </c>
      <c r="J66" s="194">
        <v>24</v>
      </c>
      <c r="K66" s="194">
        <v>0</v>
      </c>
      <c r="L66" s="194">
        <v>2</v>
      </c>
      <c r="M66" s="194">
        <v>0</v>
      </c>
      <c r="N66" s="194">
        <v>132</v>
      </c>
      <c r="O66" s="194">
        <v>3</v>
      </c>
      <c r="P66" s="195">
        <v>1.1574074074074073E-3</v>
      </c>
      <c r="Q66" s="195">
        <v>0.15096064814814816</v>
      </c>
      <c r="R66" s="64"/>
      <c r="S66" s="100" t="s">
        <v>7</v>
      </c>
      <c r="T66" s="101">
        <f>M89</f>
        <v>610</v>
      </c>
      <c r="U66" s="64"/>
      <c r="V66" s="64"/>
      <c r="W66" s="64"/>
      <c r="X66" s="64"/>
      <c r="Y66" s="64"/>
      <c r="Z66" s="64"/>
      <c r="AA66" s="64"/>
    </row>
    <row r="67" spans="1:27" ht="15.75" customHeight="1" x14ac:dyDescent="0.25">
      <c r="A67" s="206">
        <v>44230</v>
      </c>
      <c r="B67" s="193" t="s">
        <v>337</v>
      </c>
      <c r="C67" s="194">
        <v>5006</v>
      </c>
      <c r="D67" s="194">
        <v>20</v>
      </c>
      <c r="E67" s="194">
        <v>0</v>
      </c>
      <c r="F67" s="194">
        <v>28</v>
      </c>
      <c r="G67" s="194">
        <v>115</v>
      </c>
      <c r="H67" s="194">
        <v>0</v>
      </c>
      <c r="I67" s="194">
        <v>0</v>
      </c>
      <c r="J67" s="194">
        <v>0</v>
      </c>
      <c r="K67" s="194">
        <v>0</v>
      </c>
      <c r="L67" s="194">
        <v>0</v>
      </c>
      <c r="M67" s="194">
        <v>0</v>
      </c>
      <c r="N67" s="194">
        <v>163</v>
      </c>
      <c r="O67" s="194">
        <v>0</v>
      </c>
      <c r="P67" s="195">
        <v>1.3773148148148147E-3</v>
      </c>
      <c r="Q67" s="195">
        <v>0.22349537037037037</v>
      </c>
      <c r="R67" s="64"/>
      <c r="S67" s="100" t="s">
        <v>8</v>
      </c>
      <c r="T67" s="101">
        <f>I89</f>
        <v>0</v>
      </c>
      <c r="U67" s="64"/>
      <c r="V67" s="64"/>
      <c r="W67" s="64"/>
      <c r="X67" s="64"/>
      <c r="Y67" s="64"/>
      <c r="Z67" s="64"/>
      <c r="AA67" s="64"/>
    </row>
    <row r="68" spans="1:27" ht="15.75" customHeight="1" x14ac:dyDescent="0.25">
      <c r="A68" s="206">
        <v>44230</v>
      </c>
      <c r="B68" s="193" t="s">
        <v>338</v>
      </c>
      <c r="C68" s="194">
        <v>5007</v>
      </c>
      <c r="D68" s="194">
        <v>0</v>
      </c>
      <c r="E68" s="194">
        <v>0</v>
      </c>
      <c r="F68" s="194">
        <v>0</v>
      </c>
      <c r="G68" s="194">
        <v>30</v>
      </c>
      <c r="H68" s="194">
        <v>0</v>
      </c>
      <c r="I68" s="194">
        <v>0</v>
      </c>
      <c r="J68" s="194">
        <v>0</v>
      </c>
      <c r="K68" s="194">
        <v>0</v>
      </c>
      <c r="L68" s="194">
        <v>0</v>
      </c>
      <c r="M68" s="194">
        <v>28</v>
      </c>
      <c r="N68" s="194">
        <v>58</v>
      </c>
      <c r="O68" s="194">
        <v>0</v>
      </c>
      <c r="P68" s="195">
        <v>1.8958333333333334E-2</v>
      </c>
      <c r="Q68" s="198">
        <v>1.0997337962962963</v>
      </c>
      <c r="R68" s="64"/>
      <c r="S68" s="102" t="s">
        <v>9</v>
      </c>
      <c r="T68" s="103">
        <f>F89</f>
        <v>58</v>
      </c>
      <c r="U68" s="64"/>
      <c r="V68" s="64"/>
      <c r="W68" s="64"/>
      <c r="X68" s="64"/>
      <c r="Y68" s="64"/>
      <c r="Z68" s="64"/>
      <c r="AA68" s="64"/>
    </row>
    <row r="69" spans="1:27" ht="15.75" customHeight="1" x14ac:dyDescent="0.25">
      <c r="A69" s="206">
        <v>44230</v>
      </c>
      <c r="B69" s="193" t="s">
        <v>339</v>
      </c>
      <c r="C69" s="194">
        <v>5008</v>
      </c>
      <c r="D69" s="194">
        <v>21</v>
      </c>
      <c r="E69" s="194">
        <v>0</v>
      </c>
      <c r="F69" s="194">
        <v>5</v>
      </c>
      <c r="G69" s="194">
        <v>95</v>
      </c>
      <c r="H69" s="194">
        <v>0</v>
      </c>
      <c r="I69" s="194">
        <v>0</v>
      </c>
      <c r="J69" s="194">
        <v>0</v>
      </c>
      <c r="K69" s="194">
        <v>0</v>
      </c>
      <c r="L69" s="194">
        <v>0</v>
      </c>
      <c r="M69" s="194">
        <v>0</v>
      </c>
      <c r="N69" s="194">
        <v>121</v>
      </c>
      <c r="O69" s="194">
        <v>1</v>
      </c>
      <c r="P69" s="195">
        <v>3.8541666666666668E-3</v>
      </c>
      <c r="Q69" s="195">
        <v>0.46621527777777777</v>
      </c>
      <c r="R69" s="64"/>
      <c r="S69" s="102" t="s">
        <v>10</v>
      </c>
      <c r="T69" s="103">
        <f>G89</f>
        <v>384</v>
      </c>
      <c r="U69" s="64"/>
      <c r="V69" s="64"/>
      <c r="W69" s="64"/>
      <c r="X69" s="64"/>
      <c r="Y69" s="64"/>
      <c r="Z69" s="64"/>
      <c r="AA69" s="64"/>
    </row>
    <row r="70" spans="1:27" ht="15.75" customHeight="1" x14ac:dyDescent="0.25">
      <c r="A70" s="206">
        <v>44230</v>
      </c>
      <c r="B70" s="193" t="s">
        <v>340</v>
      </c>
      <c r="C70" s="194">
        <v>5009</v>
      </c>
      <c r="D70" s="194">
        <v>115</v>
      </c>
      <c r="E70" s="194">
        <v>0</v>
      </c>
      <c r="F70" s="194">
        <v>0</v>
      </c>
      <c r="G70" s="194">
        <v>0</v>
      </c>
      <c r="H70" s="194">
        <v>0</v>
      </c>
      <c r="I70" s="194">
        <v>0</v>
      </c>
      <c r="J70" s="194">
        <v>30</v>
      </c>
      <c r="K70" s="194">
        <v>0</v>
      </c>
      <c r="L70" s="194">
        <v>0</v>
      </c>
      <c r="M70" s="194">
        <v>0</v>
      </c>
      <c r="N70" s="194">
        <v>145</v>
      </c>
      <c r="O70" s="194">
        <v>2</v>
      </c>
      <c r="P70" s="195">
        <v>1.2152777777777778E-3</v>
      </c>
      <c r="Q70" s="195">
        <v>0.17355324074074074</v>
      </c>
      <c r="R70" s="64"/>
      <c r="S70" s="104" t="s">
        <v>11</v>
      </c>
      <c r="T70" s="105">
        <f>H89</f>
        <v>95</v>
      </c>
      <c r="U70" s="64"/>
      <c r="V70" s="64"/>
      <c r="W70" s="64"/>
      <c r="X70" s="64"/>
      <c r="Y70" s="64"/>
      <c r="Z70" s="64"/>
      <c r="AA70" s="64"/>
    </row>
    <row r="71" spans="1:27" ht="15.75" customHeight="1" x14ac:dyDescent="0.2">
      <c r="A71" s="206">
        <v>44230</v>
      </c>
      <c r="B71" s="193" t="s">
        <v>341</v>
      </c>
      <c r="C71" s="197">
        <v>5010</v>
      </c>
      <c r="D71" s="197">
        <v>0</v>
      </c>
      <c r="E71" s="197">
        <v>0</v>
      </c>
      <c r="F71" s="197">
        <v>0</v>
      </c>
      <c r="G71" s="197">
        <v>0</v>
      </c>
      <c r="H71" s="197">
        <v>0</v>
      </c>
      <c r="I71" s="197">
        <v>0</v>
      </c>
      <c r="J71" s="197">
        <v>0</v>
      </c>
      <c r="K71" s="197">
        <v>0</v>
      </c>
      <c r="L71" s="197">
        <v>0</v>
      </c>
      <c r="M71" s="197">
        <v>0</v>
      </c>
      <c r="N71" s="197">
        <v>0</v>
      </c>
      <c r="O71" s="197">
        <v>0</v>
      </c>
      <c r="P71" s="197">
        <v>0</v>
      </c>
      <c r="Q71" s="197">
        <v>0</v>
      </c>
      <c r="R71" s="64"/>
      <c r="S71" s="104" t="s">
        <v>12</v>
      </c>
      <c r="T71" s="105">
        <f>L89</f>
        <v>436</v>
      </c>
      <c r="U71" s="64"/>
      <c r="V71" s="64"/>
      <c r="W71" s="64"/>
      <c r="X71" s="64"/>
      <c r="Y71" s="64"/>
      <c r="Z71" s="64"/>
      <c r="AA71" s="64"/>
    </row>
    <row r="72" spans="1:27" ht="15.75" customHeight="1" x14ac:dyDescent="0.25">
      <c r="A72" s="206">
        <v>44230</v>
      </c>
      <c r="B72" s="193" t="s">
        <v>342</v>
      </c>
      <c r="C72" s="194">
        <v>5011</v>
      </c>
      <c r="D72" s="194">
        <v>21</v>
      </c>
      <c r="E72" s="194">
        <v>0</v>
      </c>
      <c r="F72" s="194">
        <v>5</v>
      </c>
      <c r="G72" s="194">
        <v>38</v>
      </c>
      <c r="H72" s="194">
        <v>22</v>
      </c>
      <c r="I72" s="194">
        <v>0</v>
      </c>
      <c r="J72" s="194">
        <v>0</v>
      </c>
      <c r="K72" s="194">
        <v>0</v>
      </c>
      <c r="L72" s="194">
        <v>66</v>
      </c>
      <c r="M72" s="194">
        <v>0</v>
      </c>
      <c r="N72" s="194">
        <v>152</v>
      </c>
      <c r="O72" s="194">
        <v>1</v>
      </c>
      <c r="P72" s="195">
        <v>1.0300925925925927E-2</v>
      </c>
      <c r="Q72" s="198">
        <v>1.5660648148148149</v>
      </c>
      <c r="R72" s="64"/>
      <c r="S72" s="106" t="s">
        <v>13</v>
      </c>
      <c r="T72" s="107">
        <f>J89</f>
        <v>60</v>
      </c>
      <c r="U72" s="64"/>
      <c r="V72" s="64"/>
      <c r="W72" s="64"/>
      <c r="X72" s="64"/>
      <c r="Y72" s="64"/>
      <c r="Z72" s="64"/>
      <c r="AA72" s="64"/>
    </row>
    <row r="73" spans="1:27" ht="15.75" customHeight="1" x14ac:dyDescent="0.25">
      <c r="A73" s="206">
        <v>44230</v>
      </c>
      <c r="B73" s="193" t="s">
        <v>343</v>
      </c>
      <c r="C73" s="194">
        <v>5012</v>
      </c>
      <c r="D73" s="194">
        <v>28</v>
      </c>
      <c r="E73" s="194">
        <v>0</v>
      </c>
      <c r="F73" s="194">
        <v>0</v>
      </c>
      <c r="G73" s="194">
        <v>0</v>
      </c>
      <c r="H73" s="194">
        <v>0</v>
      </c>
      <c r="I73" s="194">
        <v>0</v>
      </c>
      <c r="J73" s="194">
        <v>1</v>
      </c>
      <c r="K73" s="194">
        <v>0</v>
      </c>
      <c r="L73" s="194">
        <v>0</v>
      </c>
      <c r="M73" s="194">
        <v>0</v>
      </c>
      <c r="N73" s="194">
        <v>29</v>
      </c>
      <c r="O73" s="194">
        <v>3</v>
      </c>
      <c r="P73" s="195">
        <v>2.2337962962962967E-3</v>
      </c>
      <c r="Q73" s="195">
        <v>6.4687499999999995E-2</v>
      </c>
      <c r="R73" s="64"/>
      <c r="S73" s="64"/>
      <c r="T73" s="64"/>
      <c r="U73" s="64"/>
      <c r="V73" s="64"/>
      <c r="W73" s="64"/>
      <c r="X73" s="64"/>
      <c r="Y73" s="64"/>
      <c r="Z73" s="64"/>
      <c r="AA73" s="64"/>
    </row>
    <row r="74" spans="1:27" ht="15.75" customHeight="1" x14ac:dyDescent="0.25">
      <c r="A74" s="206">
        <v>44230</v>
      </c>
      <c r="B74" s="193" t="s">
        <v>344</v>
      </c>
      <c r="C74" s="194">
        <v>5013</v>
      </c>
      <c r="D74" s="194">
        <v>20</v>
      </c>
      <c r="E74" s="194">
        <v>3</v>
      </c>
      <c r="F74" s="194">
        <v>0</v>
      </c>
      <c r="G74" s="194">
        <v>0</v>
      </c>
      <c r="H74" s="194">
        <v>0</v>
      </c>
      <c r="I74" s="194">
        <v>0</v>
      </c>
      <c r="J74" s="194">
        <v>0</v>
      </c>
      <c r="K74" s="194">
        <v>0</v>
      </c>
      <c r="L74" s="194">
        <v>0</v>
      </c>
      <c r="M74" s="194">
        <v>71</v>
      </c>
      <c r="N74" s="194">
        <v>94</v>
      </c>
      <c r="O74" s="194">
        <v>1</v>
      </c>
      <c r="P74" s="195">
        <v>6.2962962962962964E-3</v>
      </c>
      <c r="Q74" s="195">
        <v>0.59221064814814817</v>
      </c>
      <c r="R74" s="64"/>
      <c r="S74" s="64"/>
      <c r="T74" s="64"/>
      <c r="U74" s="64"/>
      <c r="V74" s="64"/>
      <c r="W74" s="64"/>
      <c r="X74" s="64"/>
      <c r="Y74" s="64"/>
      <c r="Z74" s="64"/>
      <c r="AA74" s="64"/>
    </row>
    <row r="75" spans="1:27" ht="15.75" customHeight="1" x14ac:dyDescent="0.25">
      <c r="A75" s="206">
        <v>44230</v>
      </c>
      <c r="B75" s="193" t="s">
        <v>345</v>
      </c>
      <c r="C75" s="194">
        <v>5014</v>
      </c>
      <c r="D75" s="194">
        <v>20</v>
      </c>
      <c r="E75" s="194">
        <v>0</v>
      </c>
      <c r="F75" s="194">
        <v>17</v>
      </c>
      <c r="G75" s="194">
        <v>87</v>
      </c>
      <c r="H75" s="194">
        <v>13</v>
      </c>
      <c r="I75" s="194">
        <v>0</v>
      </c>
      <c r="J75" s="194">
        <v>0</v>
      </c>
      <c r="K75" s="194">
        <v>0</v>
      </c>
      <c r="L75" s="194">
        <v>80</v>
      </c>
      <c r="M75" s="194">
        <v>0</v>
      </c>
      <c r="N75" s="194">
        <v>217</v>
      </c>
      <c r="O75" s="194">
        <v>0</v>
      </c>
      <c r="P75" s="195">
        <v>1.5624999999999999E-3</v>
      </c>
      <c r="Q75" s="195">
        <v>0.3397222222222222</v>
      </c>
      <c r="R75" s="64"/>
      <c r="S75" s="64"/>
      <c r="T75" s="64"/>
      <c r="U75" s="64"/>
      <c r="V75" s="64"/>
      <c r="W75" s="64"/>
      <c r="X75" s="64"/>
      <c r="Y75" s="64"/>
      <c r="Z75" s="64"/>
      <c r="AA75" s="64"/>
    </row>
    <row r="76" spans="1:27" ht="15.75" customHeight="1" x14ac:dyDescent="0.25">
      <c r="A76" s="206">
        <v>44230</v>
      </c>
      <c r="B76" s="193" t="s">
        <v>346</v>
      </c>
      <c r="C76" s="194">
        <v>5015</v>
      </c>
      <c r="D76" s="194">
        <v>20</v>
      </c>
      <c r="E76" s="194">
        <v>2</v>
      </c>
      <c r="F76" s="194">
        <v>0</v>
      </c>
      <c r="G76" s="194">
        <v>0</v>
      </c>
      <c r="H76" s="194">
        <v>0</v>
      </c>
      <c r="I76" s="194">
        <v>0</v>
      </c>
      <c r="J76" s="194">
        <v>0</v>
      </c>
      <c r="K76" s="194">
        <v>0</v>
      </c>
      <c r="L76" s="194">
        <v>0</v>
      </c>
      <c r="M76" s="194">
        <v>104</v>
      </c>
      <c r="N76" s="194">
        <v>126</v>
      </c>
      <c r="O76" s="194">
        <v>0</v>
      </c>
      <c r="P76" s="195">
        <v>9.2129629629629627E-3</v>
      </c>
      <c r="Q76" s="198">
        <v>1.1604166666666667</v>
      </c>
      <c r="R76" s="64"/>
      <c r="S76" s="64"/>
      <c r="T76" s="64"/>
      <c r="U76" s="64"/>
      <c r="V76" s="64"/>
      <c r="W76" s="64"/>
      <c r="X76" s="64"/>
      <c r="Y76" s="64"/>
      <c r="Z76" s="64"/>
      <c r="AA76" s="64"/>
    </row>
    <row r="77" spans="1:27" ht="15.75" customHeight="1" x14ac:dyDescent="0.25">
      <c r="A77" s="206">
        <v>44230</v>
      </c>
      <c r="B77" s="193" t="s">
        <v>347</v>
      </c>
      <c r="C77" s="194">
        <v>5016</v>
      </c>
      <c r="D77" s="197">
        <v>0</v>
      </c>
      <c r="E77" s="197">
        <v>0</v>
      </c>
      <c r="F77" s="197">
        <v>0</v>
      </c>
      <c r="G77" s="197">
        <v>0</v>
      </c>
      <c r="H77" s="197">
        <v>0</v>
      </c>
      <c r="I77" s="197">
        <v>0</v>
      </c>
      <c r="J77" s="197">
        <v>0</v>
      </c>
      <c r="K77" s="197">
        <v>0</v>
      </c>
      <c r="L77" s="197">
        <v>0</v>
      </c>
      <c r="M77" s="197">
        <v>0</v>
      </c>
      <c r="N77" s="197">
        <v>0</v>
      </c>
      <c r="O77" s="197">
        <v>0</v>
      </c>
      <c r="P77" s="197">
        <v>0</v>
      </c>
      <c r="Q77" s="197">
        <v>0</v>
      </c>
      <c r="R77" s="64"/>
      <c r="S77" s="64"/>
      <c r="T77" s="64"/>
      <c r="U77" s="64"/>
      <c r="V77" s="64"/>
      <c r="W77" s="64"/>
      <c r="X77" s="64"/>
      <c r="Y77" s="64"/>
      <c r="Z77" s="64"/>
      <c r="AA77" s="64"/>
    </row>
    <row r="78" spans="1:27" ht="15.75" customHeight="1" x14ac:dyDescent="0.25">
      <c r="A78" s="206">
        <v>44230</v>
      </c>
      <c r="B78" s="193" t="s">
        <v>348</v>
      </c>
      <c r="C78" s="194">
        <v>5017</v>
      </c>
      <c r="D78" s="194">
        <v>20</v>
      </c>
      <c r="E78" s="194">
        <v>0</v>
      </c>
      <c r="F78" s="194">
        <v>0</v>
      </c>
      <c r="G78" s="194">
        <v>1</v>
      </c>
      <c r="H78" s="194">
        <v>35</v>
      </c>
      <c r="I78" s="194">
        <v>0</v>
      </c>
      <c r="J78" s="194">
        <v>0</v>
      </c>
      <c r="K78" s="194">
        <v>0</v>
      </c>
      <c r="L78" s="194">
        <v>99</v>
      </c>
      <c r="M78" s="194">
        <v>0</v>
      </c>
      <c r="N78" s="194">
        <v>155</v>
      </c>
      <c r="O78" s="194">
        <v>0</v>
      </c>
      <c r="P78" s="195">
        <v>9.6064814814814808E-4</v>
      </c>
      <c r="Q78" s="195">
        <v>0.14866898148148147</v>
      </c>
      <c r="R78" s="64"/>
      <c r="S78" s="64"/>
      <c r="T78" s="64"/>
      <c r="U78" s="64"/>
      <c r="V78" s="64"/>
      <c r="W78" s="64"/>
      <c r="X78" s="64"/>
      <c r="Y78" s="64"/>
      <c r="Z78" s="64"/>
      <c r="AA78" s="64"/>
    </row>
    <row r="79" spans="1:27" ht="15.75" customHeight="1" x14ac:dyDescent="0.25">
      <c r="A79" s="206">
        <v>44230</v>
      </c>
      <c r="B79" s="193" t="s">
        <v>349</v>
      </c>
      <c r="C79" s="194">
        <v>5018</v>
      </c>
      <c r="D79" s="197">
        <v>0</v>
      </c>
      <c r="E79" s="197">
        <v>0</v>
      </c>
      <c r="F79" s="197">
        <v>0</v>
      </c>
      <c r="G79" s="197">
        <v>0</v>
      </c>
      <c r="H79" s="197">
        <v>0</v>
      </c>
      <c r="I79" s="197">
        <v>0</v>
      </c>
      <c r="J79" s="197">
        <v>0</v>
      </c>
      <c r="K79" s="197">
        <v>0</v>
      </c>
      <c r="L79" s="197">
        <v>0</v>
      </c>
      <c r="M79" s="197">
        <v>0</v>
      </c>
      <c r="N79" s="197">
        <v>0</v>
      </c>
      <c r="O79" s="197">
        <v>0</v>
      </c>
      <c r="P79" s="197">
        <v>0</v>
      </c>
      <c r="Q79" s="197">
        <v>0</v>
      </c>
      <c r="R79" s="64"/>
      <c r="S79" s="64"/>
      <c r="T79" s="64"/>
      <c r="U79" s="64"/>
      <c r="V79" s="64"/>
      <c r="W79" s="64"/>
      <c r="X79" s="64"/>
      <c r="Y79" s="64"/>
      <c r="Z79" s="64"/>
      <c r="AA79" s="64"/>
    </row>
    <row r="80" spans="1:27" ht="15.75" customHeight="1" x14ac:dyDescent="0.2">
      <c r="A80" s="206">
        <v>44230</v>
      </c>
      <c r="B80" s="193" t="s">
        <v>350</v>
      </c>
      <c r="C80" s="197">
        <v>5020</v>
      </c>
      <c r="D80" s="197">
        <v>0</v>
      </c>
      <c r="E80" s="197">
        <v>0</v>
      </c>
      <c r="F80" s="197">
        <v>0</v>
      </c>
      <c r="G80" s="197">
        <v>0</v>
      </c>
      <c r="H80" s="197">
        <v>0</v>
      </c>
      <c r="I80" s="197">
        <v>0</v>
      </c>
      <c r="J80" s="197">
        <v>0</v>
      </c>
      <c r="K80" s="197">
        <v>0</v>
      </c>
      <c r="L80" s="197">
        <v>0</v>
      </c>
      <c r="M80" s="197">
        <v>0</v>
      </c>
      <c r="N80" s="197">
        <v>0</v>
      </c>
      <c r="O80" s="197">
        <v>0</v>
      </c>
      <c r="P80" s="197">
        <v>0</v>
      </c>
      <c r="Q80" s="197">
        <v>0</v>
      </c>
      <c r="R80" s="64"/>
      <c r="S80" s="64"/>
      <c r="T80" s="64"/>
      <c r="U80" s="64"/>
      <c r="V80" s="64"/>
      <c r="W80" s="64"/>
      <c r="X80" s="64"/>
      <c r="Y80" s="64"/>
      <c r="Z80" s="64"/>
      <c r="AA80" s="64"/>
    </row>
    <row r="81" spans="1:27" ht="15.75" customHeight="1" x14ac:dyDescent="0.25">
      <c r="A81" s="206">
        <v>44230</v>
      </c>
      <c r="B81" s="193" t="s">
        <v>351</v>
      </c>
      <c r="C81" s="194">
        <v>5021</v>
      </c>
      <c r="D81" s="194">
        <v>46</v>
      </c>
      <c r="E81" s="194">
        <v>0</v>
      </c>
      <c r="F81" s="194">
        <v>0</v>
      </c>
      <c r="G81" s="194">
        <v>0</v>
      </c>
      <c r="H81" s="194">
        <v>0</v>
      </c>
      <c r="I81" s="194">
        <v>0</v>
      </c>
      <c r="J81" s="194">
        <v>5</v>
      </c>
      <c r="K81" s="194">
        <v>0</v>
      </c>
      <c r="L81" s="194">
        <v>0</v>
      </c>
      <c r="M81" s="194">
        <v>0</v>
      </c>
      <c r="N81" s="194">
        <v>51</v>
      </c>
      <c r="O81" s="194">
        <v>2</v>
      </c>
      <c r="P81" s="195">
        <v>1.4699074074074074E-3</v>
      </c>
      <c r="Q81" s="195">
        <v>7.2175925925925921E-2</v>
      </c>
      <c r="R81" s="64"/>
      <c r="S81" s="64"/>
      <c r="T81" s="64"/>
      <c r="U81" s="64"/>
      <c r="V81" s="64"/>
      <c r="W81" s="64"/>
      <c r="X81" s="64"/>
      <c r="Y81" s="64"/>
      <c r="Z81" s="64"/>
      <c r="AA81" s="64"/>
    </row>
    <row r="82" spans="1:27" ht="15.75" customHeight="1" x14ac:dyDescent="0.25">
      <c r="A82" s="206">
        <v>44230</v>
      </c>
      <c r="B82" s="193" t="s">
        <v>352</v>
      </c>
      <c r="C82" s="194">
        <v>5022</v>
      </c>
      <c r="D82" s="194">
        <v>20</v>
      </c>
      <c r="E82" s="194">
        <v>6</v>
      </c>
      <c r="F82" s="194">
        <v>0</v>
      </c>
      <c r="G82" s="194">
        <v>0</v>
      </c>
      <c r="H82" s="194">
        <v>0</v>
      </c>
      <c r="I82" s="194">
        <v>0</v>
      </c>
      <c r="J82" s="194">
        <v>0</v>
      </c>
      <c r="K82" s="194">
        <v>0</v>
      </c>
      <c r="L82" s="194">
        <v>0</v>
      </c>
      <c r="M82" s="194">
        <v>73</v>
      </c>
      <c r="N82" s="194">
        <v>99</v>
      </c>
      <c r="O82" s="194">
        <v>2</v>
      </c>
      <c r="P82" s="195">
        <v>4.363425925925926E-3</v>
      </c>
      <c r="Q82" s="195">
        <v>0.43194444444444446</v>
      </c>
      <c r="R82" s="64"/>
      <c r="S82" s="64"/>
      <c r="T82" s="64"/>
      <c r="U82" s="64"/>
      <c r="V82" s="64"/>
      <c r="W82" s="64"/>
      <c r="X82" s="64"/>
      <c r="Y82" s="64"/>
      <c r="Z82" s="64"/>
      <c r="AA82" s="64"/>
    </row>
    <row r="83" spans="1:27" ht="15.75" customHeight="1" x14ac:dyDescent="0.2">
      <c r="A83" s="206">
        <v>44230</v>
      </c>
      <c r="B83" s="193" t="s">
        <v>353</v>
      </c>
      <c r="C83" s="197">
        <v>5023</v>
      </c>
      <c r="D83" s="197">
        <v>0</v>
      </c>
      <c r="E83" s="197">
        <v>0</v>
      </c>
      <c r="F83" s="197">
        <v>0</v>
      </c>
      <c r="G83" s="197">
        <v>0</v>
      </c>
      <c r="H83" s="197">
        <v>0</v>
      </c>
      <c r="I83" s="197">
        <v>0</v>
      </c>
      <c r="J83" s="197">
        <v>0</v>
      </c>
      <c r="K83" s="197">
        <v>0</v>
      </c>
      <c r="L83" s="197">
        <v>0</v>
      </c>
      <c r="M83" s="197">
        <v>0</v>
      </c>
      <c r="N83" s="197">
        <v>0</v>
      </c>
      <c r="O83" s="197">
        <v>0</v>
      </c>
      <c r="P83" s="197">
        <v>0</v>
      </c>
      <c r="Q83" s="197">
        <v>0</v>
      </c>
      <c r="R83" s="64"/>
      <c r="S83" s="64"/>
      <c r="T83" s="64"/>
      <c r="U83" s="64"/>
      <c r="V83" s="64"/>
      <c r="W83" s="64"/>
      <c r="X83" s="64"/>
      <c r="Y83" s="64"/>
      <c r="Z83" s="64"/>
      <c r="AA83" s="64"/>
    </row>
    <row r="84" spans="1:27" ht="15.75" customHeight="1" x14ac:dyDescent="0.25">
      <c r="A84" s="206">
        <v>44230</v>
      </c>
      <c r="B84" s="199" t="s">
        <v>354</v>
      </c>
      <c r="C84" s="194">
        <v>5028</v>
      </c>
      <c r="D84" s="197">
        <v>0</v>
      </c>
      <c r="E84" s="197">
        <v>0</v>
      </c>
      <c r="F84" s="197">
        <v>0</v>
      </c>
      <c r="G84" s="197">
        <v>0</v>
      </c>
      <c r="H84" s="197">
        <v>0</v>
      </c>
      <c r="I84" s="197">
        <v>0</v>
      </c>
      <c r="J84" s="197">
        <v>0</v>
      </c>
      <c r="K84" s="197">
        <v>0</v>
      </c>
      <c r="L84" s="197">
        <v>0</v>
      </c>
      <c r="M84" s="197">
        <v>0</v>
      </c>
      <c r="N84" s="197">
        <v>0</v>
      </c>
      <c r="O84" s="197">
        <v>0</v>
      </c>
      <c r="P84" s="197">
        <v>0</v>
      </c>
      <c r="Q84" s="197">
        <v>0</v>
      </c>
      <c r="R84" s="64"/>
      <c r="S84" s="64"/>
      <c r="T84" s="64"/>
      <c r="U84" s="64"/>
      <c r="V84" s="64"/>
      <c r="W84" s="64"/>
      <c r="X84" s="64"/>
      <c r="Y84" s="64"/>
      <c r="Z84" s="64"/>
      <c r="AA84" s="64"/>
    </row>
    <row r="85" spans="1:27" ht="15.75" customHeight="1" x14ac:dyDescent="0.25">
      <c r="A85" s="206">
        <v>44230</v>
      </c>
      <c r="B85" s="199" t="s">
        <v>355</v>
      </c>
      <c r="C85" s="194">
        <v>5031</v>
      </c>
      <c r="D85" s="194">
        <v>0</v>
      </c>
      <c r="E85" s="194">
        <v>0</v>
      </c>
      <c r="F85" s="194">
        <v>0</v>
      </c>
      <c r="G85" s="194">
        <v>0</v>
      </c>
      <c r="H85" s="194">
        <v>3</v>
      </c>
      <c r="I85" s="194">
        <v>0</v>
      </c>
      <c r="J85" s="194">
        <v>0</v>
      </c>
      <c r="K85" s="194">
        <v>0</v>
      </c>
      <c r="L85" s="194">
        <v>8</v>
      </c>
      <c r="M85" s="194">
        <v>9</v>
      </c>
      <c r="N85" s="194">
        <v>20</v>
      </c>
      <c r="O85" s="194">
        <v>0</v>
      </c>
      <c r="P85" s="195">
        <v>2.9282407407407412E-3</v>
      </c>
      <c r="Q85" s="195">
        <v>5.8472222222222224E-2</v>
      </c>
      <c r="R85" s="64"/>
      <c r="S85" s="64"/>
      <c r="T85" s="64"/>
      <c r="U85" s="64"/>
      <c r="V85" s="64"/>
      <c r="W85" s="64"/>
      <c r="X85" s="64"/>
      <c r="Y85" s="64"/>
      <c r="Z85" s="64"/>
      <c r="AA85" s="64"/>
    </row>
    <row r="86" spans="1:27" ht="15.75" customHeight="1" x14ac:dyDescent="0.25">
      <c r="A86" s="206">
        <v>44230</v>
      </c>
      <c r="B86" s="199" t="s">
        <v>356</v>
      </c>
      <c r="C86" s="194">
        <v>5036</v>
      </c>
      <c r="D86" s="194">
        <v>23</v>
      </c>
      <c r="E86" s="194">
        <v>7</v>
      </c>
      <c r="F86" s="194">
        <v>0</v>
      </c>
      <c r="G86" s="194">
        <v>0</v>
      </c>
      <c r="H86" s="194">
        <v>0</v>
      </c>
      <c r="I86" s="194">
        <v>0</v>
      </c>
      <c r="J86" s="194">
        <v>0</v>
      </c>
      <c r="K86" s="194">
        <v>0</v>
      </c>
      <c r="L86" s="194">
        <v>0</v>
      </c>
      <c r="M86" s="194">
        <v>121</v>
      </c>
      <c r="N86" s="194">
        <v>151</v>
      </c>
      <c r="O86" s="194">
        <v>1</v>
      </c>
      <c r="P86" s="195">
        <v>9.8495370370370369E-3</v>
      </c>
      <c r="Q86" s="198">
        <v>1.4481712962962963</v>
      </c>
      <c r="R86" s="64"/>
      <c r="S86" s="64"/>
      <c r="T86" s="64"/>
      <c r="U86" s="64"/>
      <c r="V86" s="64"/>
      <c r="W86" s="64"/>
      <c r="X86" s="64"/>
      <c r="Y86" s="64"/>
      <c r="Z86" s="64"/>
      <c r="AA86" s="64"/>
    </row>
    <row r="87" spans="1:27" ht="15.75" customHeight="1" x14ac:dyDescent="0.25">
      <c r="A87" s="206">
        <v>44230</v>
      </c>
      <c r="B87" s="199" t="s">
        <v>380</v>
      </c>
      <c r="C87" s="194">
        <v>5040</v>
      </c>
      <c r="D87" s="194">
        <v>21</v>
      </c>
      <c r="E87" s="194">
        <v>4</v>
      </c>
      <c r="F87" s="194">
        <v>0</v>
      </c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68</v>
      </c>
      <c r="N87" s="194">
        <v>93</v>
      </c>
      <c r="O87" s="194">
        <v>2</v>
      </c>
      <c r="P87" s="195">
        <v>5.0231481481481481E-3</v>
      </c>
      <c r="Q87" s="195">
        <v>0.46675925925925926</v>
      </c>
      <c r="R87" s="64"/>
      <c r="S87" s="64"/>
      <c r="T87" s="64"/>
      <c r="U87" s="64"/>
      <c r="V87" s="64"/>
      <c r="W87" s="64"/>
      <c r="X87" s="64"/>
      <c r="Y87" s="64"/>
      <c r="Z87" s="64"/>
      <c r="AA87" s="64"/>
    </row>
    <row r="88" spans="1:27" ht="15.75" customHeight="1" x14ac:dyDescent="0.25">
      <c r="A88" s="206">
        <v>44230</v>
      </c>
      <c r="B88" s="199" t="s">
        <v>381</v>
      </c>
      <c r="C88" s="194">
        <v>5042</v>
      </c>
      <c r="D88" s="194">
        <v>20</v>
      </c>
      <c r="E88" s="194">
        <v>5</v>
      </c>
      <c r="F88" s="194">
        <v>0</v>
      </c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107</v>
      </c>
      <c r="N88" s="194">
        <v>132</v>
      </c>
      <c r="O88" s="194">
        <v>0</v>
      </c>
      <c r="P88" s="195">
        <v>7.3726851851851861E-3</v>
      </c>
      <c r="Q88" s="195">
        <v>0.97299768518518526</v>
      </c>
      <c r="R88" s="64"/>
      <c r="S88" s="64"/>
      <c r="T88" s="64"/>
      <c r="U88" s="64"/>
      <c r="V88" s="64"/>
      <c r="W88" s="64"/>
      <c r="X88" s="64"/>
      <c r="Y88" s="64"/>
      <c r="Z88" s="64"/>
      <c r="AA88" s="64"/>
    </row>
    <row r="89" spans="1:27" ht="15.75" customHeight="1" x14ac:dyDescent="0.2">
      <c r="A89" s="206">
        <v>44231</v>
      </c>
      <c r="B89" s="204"/>
      <c r="C89" s="204"/>
      <c r="D89" s="204">
        <f t="shared" ref="D89:O89" si="2">SUM(D62:D88)</f>
        <v>535</v>
      </c>
      <c r="E89" s="204">
        <f t="shared" si="2"/>
        <v>27</v>
      </c>
      <c r="F89" s="204">
        <f t="shared" si="2"/>
        <v>58</v>
      </c>
      <c r="G89" s="204">
        <f t="shared" si="2"/>
        <v>384</v>
      </c>
      <c r="H89" s="204">
        <f t="shared" si="2"/>
        <v>95</v>
      </c>
      <c r="I89" s="204">
        <f t="shared" si="2"/>
        <v>0</v>
      </c>
      <c r="J89" s="204">
        <f t="shared" si="2"/>
        <v>60</v>
      </c>
      <c r="K89" s="204">
        <f t="shared" si="2"/>
        <v>0</v>
      </c>
      <c r="L89" s="204">
        <f t="shared" si="2"/>
        <v>436</v>
      </c>
      <c r="M89" s="204">
        <f t="shared" si="2"/>
        <v>610</v>
      </c>
      <c r="N89" s="204">
        <f t="shared" si="2"/>
        <v>2205</v>
      </c>
      <c r="O89" s="204">
        <f t="shared" si="2"/>
        <v>19</v>
      </c>
      <c r="P89" s="205"/>
      <c r="Q89" s="205"/>
      <c r="R89" s="64"/>
      <c r="S89" s="64"/>
      <c r="T89" s="64"/>
      <c r="U89" s="64"/>
      <c r="V89" s="64"/>
      <c r="W89" s="64"/>
      <c r="X89" s="64"/>
      <c r="Y89" s="64"/>
      <c r="Z89" s="64"/>
      <c r="AA89" s="64"/>
    </row>
    <row r="90" spans="1:27" ht="15.75" customHeight="1" x14ac:dyDescent="0.2">
      <c r="A90" s="202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8"/>
      <c r="Q90" s="188"/>
      <c r="R90" s="64"/>
      <c r="S90" s="64"/>
      <c r="T90" s="64"/>
      <c r="U90" s="64"/>
      <c r="V90" s="64"/>
      <c r="W90" s="64"/>
      <c r="X90" s="64"/>
      <c r="Y90" s="64"/>
      <c r="Z90" s="64"/>
      <c r="AA90" s="64"/>
    </row>
    <row r="91" spans="1:27" ht="15.75" customHeight="1" x14ac:dyDescent="0.2">
      <c r="A91" s="203" t="s">
        <v>324</v>
      </c>
      <c r="B91" s="190" t="s">
        <v>325</v>
      </c>
      <c r="C91" s="204" t="s">
        <v>326</v>
      </c>
      <c r="D91" s="204" t="s">
        <v>5</v>
      </c>
      <c r="E91" s="204" t="s">
        <v>6</v>
      </c>
      <c r="F91" s="204" t="s">
        <v>9</v>
      </c>
      <c r="G91" s="204" t="s">
        <v>10</v>
      </c>
      <c r="H91" s="204" t="s">
        <v>11</v>
      </c>
      <c r="I91" s="204" t="s">
        <v>8</v>
      </c>
      <c r="J91" s="204" t="s">
        <v>13</v>
      </c>
      <c r="K91" s="204" t="s">
        <v>327</v>
      </c>
      <c r="L91" s="204" t="s">
        <v>12</v>
      </c>
      <c r="M91" s="204" t="s">
        <v>7</v>
      </c>
      <c r="N91" s="204" t="s">
        <v>328</v>
      </c>
      <c r="O91" s="204" t="s">
        <v>329</v>
      </c>
      <c r="P91" s="205" t="s">
        <v>330</v>
      </c>
      <c r="Q91" s="205" t="s">
        <v>331</v>
      </c>
      <c r="R91" s="64"/>
      <c r="S91" s="64"/>
      <c r="T91" s="64"/>
      <c r="U91" s="64"/>
      <c r="V91" s="64"/>
      <c r="W91" s="64"/>
      <c r="X91" s="64"/>
      <c r="Y91" s="64"/>
      <c r="Z91" s="64"/>
      <c r="AA91" s="64"/>
    </row>
    <row r="92" spans="1:27" ht="15.75" customHeight="1" x14ac:dyDescent="0.25">
      <c r="A92" s="206">
        <v>44231</v>
      </c>
      <c r="B92" s="193" t="s">
        <v>332</v>
      </c>
      <c r="C92" s="194">
        <v>5001</v>
      </c>
      <c r="D92" s="194">
        <v>20</v>
      </c>
      <c r="E92" s="194">
        <v>5</v>
      </c>
      <c r="F92" s="194">
        <v>0</v>
      </c>
      <c r="G92" s="194">
        <v>0</v>
      </c>
      <c r="H92" s="194">
        <v>0</v>
      </c>
      <c r="I92" s="194">
        <v>0</v>
      </c>
      <c r="J92" s="194">
        <v>0</v>
      </c>
      <c r="K92" s="194">
        <v>0</v>
      </c>
      <c r="L92" s="194">
        <v>0</v>
      </c>
      <c r="M92" s="194">
        <v>57</v>
      </c>
      <c r="N92" s="194">
        <v>82</v>
      </c>
      <c r="O92" s="194">
        <v>0</v>
      </c>
      <c r="P92" s="195">
        <v>7.1990740740740739E-3</v>
      </c>
      <c r="Q92" s="195">
        <v>0.56128472222222225</v>
      </c>
      <c r="S92" s="87" t="s">
        <v>3</v>
      </c>
      <c r="T92" s="97">
        <f>A92</f>
        <v>44231</v>
      </c>
      <c r="U92" s="64"/>
      <c r="V92" s="64"/>
      <c r="W92" s="64"/>
      <c r="X92" s="64"/>
      <c r="Y92" s="64"/>
      <c r="Z92" s="64"/>
      <c r="AA92" s="64"/>
    </row>
    <row r="93" spans="1:27" ht="15.75" customHeight="1" x14ac:dyDescent="0.25">
      <c r="A93" s="206">
        <v>44231</v>
      </c>
      <c r="B93" s="193" t="s">
        <v>333</v>
      </c>
      <c r="C93" s="194">
        <v>5002</v>
      </c>
      <c r="D93" s="197">
        <v>0</v>
      </c>
      <c r="E93" s="197">
        <v>0</v>
      </c>
      <c r="F93" s="197">
        <v>0</v>
      </c>
      <c r="G93" s="197">
        <v>0</v>
      </c>
      <c r="H93" s="197">
        <v>0</v>
      </c>
      <c r="I93" s="197">
        <v>0</v>
      </c>
      <c r="J93" s="197">
        <v>0</v>
      </c>
      <c r="K93" s="197">
        <v>0</v>
      </c>
      <c r="L93" s="197">
        <v>0</v>
      </c>
      <c r="M93" s="197">
        <v>0</v>
      </c>
      <c r="N93" s="197">
        <v>0</v>
      </c>
      <c r="O93" s="197">
        <v>0</v>
      </c>
      <c r="P93" s="197">
        <v>0</v>
      </c>
      <c r="Q93" s="197">
        <v>0</v>
      </c>
      <c r="S93" s="98" t="s">
        <v>5</v>
      </c>
      <c r="T93" s="99">
        <f>D119</f>
        <v>495</v>
      </c>
      <c r="U93" s="64"/>
      <c r="V93" s="64"/>
      <c r="W93" s="64"/>
      <c r="X93" s="64"/>
      <c r="Y93" s="64"/>
      <c r="Z93" s="64"/>
      <c r="AA93" s="64"/>
    </row>
    <row r="94" spans="1:27" ht="15.75" customHeight="1" x14ac:dyDescent="0.25">
      <c r="A94" s="206">
        <v>44231</v>
      </c>
      <c r="B94" s="193" t="s">
        <v>334</v>
      </c>
      <c r="C94" s="194">
        <v>5003</v>
      </c>
      <c r="D94" s="194">
        <v>21</v>
      </c>
      <c r="E94" s="194">
        <v>0</v>
      </c>
      <c r="F94" s="194">
        <v>22</v>
      </c>
      <c r="G94" s="194">
        <v>100</v>
      </c>
      <c r="H94" s="194">
        <v>0</v>
      </c>
      <c r="I94" s="194">
        <v>0</v>
      </c>
      <c r="J94" s="194">
        <v>0</v>
      </c>
      <c r="K94" s="194">
        <v>0</v>
      </c>
      <c r="L94" s="194">
        <v>0</v>
      </c>
      <c r="M94" s="194">
        <v>0</v>
      </c>
      <c r="N94" s="194">
        <v>143</v>
      </c>
      <c r="O94" s="194">
        <v>2</v>
      </c>
      <c r="P94" s="195">
        <v>5.3240740740740748E-3</v>
      </c>
      <c r="Q94" s="195">
        <v>0.75120370370370371</v>
      </c>
      <c r="S94" s="100" t="s">
        <v>41</v>
      </c>
      <c r="T94" s="101">
        <v>0</v>
      </c>
      <c r="U94" s="64"/>
      <c r="V94" s="64"/>
      <c r="W94" s="64"/>
      <c r="X94" s="64"/>
      <c r="Y94" s="64"/>
      <c r="Z94" s="64"/>
      <c r="AA94" s="64"/>
    </row>
    <row r="95" spans="1:27" ht="15.75" customHeight="1" x14ac:dyDescent="0.25">
      <c r="A95" s="206">
        <v>44231</v>
      </c>
      <c r="B95" s="193" t="s">
        <v>335</v>
      </c>
      <c r="C95" s="194">
        <v>5004</v>
      </c>
      <c r="D95" s="194">
        <v>0</v>
      </c>
      <c r="E95" s="194">
        <v>2</v>
      </c>
      <c r="F95" s="194">
        <v>6</v>
      </c>
      <c r="G95" s="194">
        <v>23</v>
      </c>
      <c r="H95" s="194">
        <v>28</v>
      </c>
      <c r="I95" s="194">
        <v>0</v>
      </c>
      <c r="J95" s="194">
        <v>0</v>
      </c>
      <c r="K95" s="194">
        <v>0</v>
      </c>
      <c r="L95" s="194">
        <v>29</v>
      </c>
      <c r="M95" s="194">
        <v>21</v>
      </c>
      <c r="N95" s="194">
        <v>109</v>
      </c>
      <c r="O95" s="194">
        <v>0</v>
      </c>
      <c r="P95" s="195">
        <v>4.7685185185185183E-3</v>
      </c>
      <c r="Q95" s="195">
        <v>0.51469907407407411</v>
      </c>
      <c r="S95" s="100" t="s">
        <v>6</v>
      </c>
      <c r="T95" s="101">
        <f>E119</f>
        <v>40</v>
      </c>
      <c r="U95" s="64"/>
      <c r="V95" s="64"/>
      <c r="W95" s="64"/>
      <c r="X95" s="64"/>
      <c r="Y95" s="64"/>
      <c r="Z95" s="64"/>
      <c r="AA95" s="64"/>
    </row>
    <row r="96" spans="1:27" ht="15.75" customHeight="1" x14ac:dyDescent="0.25">
      <c r="A96" s="206">
        <v>44231</v>
      </c>
      <c r="B96" s="193" t="s">
        <v>336</v>
      </c>
      <c r="C96" s="194">
        <v>5005</v>
      </c>
      <c r="D96" s="197">
        <v>0</v>
      </c>
      <c r="E96" s="197">
        <v>0</v>
      </c>
      <c r="F96" s="197">
        <v>0</v>
      </c>
      <c r="G96" s="197">
        <v>0</v>
      </c>
      <c r="H96" s="197">
        <v>0</v>
      </c>
      <c r="I96" s="197">
        <v>0</v>
      </c>
      <c r="J96" s="197">
        <v>0</v>
      </c>
      <c r="K96" s="197">
        <v>0</v>
      </c>
      <c r="L96" s="197">
        <v>0</v>
      </c>
      <c r="M96" s="197">
        <v>0</v>
      </c>
      <c r="N96" s="197">
        <v>0</v>
      </c>
      <c r="O96" s="197">
        <v>0</v>
      </c>
      <c r="P96" s="197">
        <v>0</v>
      </c>
      <c r="Q96" s="197">
        <v>0</v>
      </c>
      <c r="S96" s="100" t="s">
        <v>7</v>
      </c>
      <c r="T96" s="101">
        <f>M119</f>
        <v>436</v>
      </c>
      <c r="U96" s="64"/>
      <c r="V96" s="64"/>
      <c r="W96" s="64"/>
      <c r="X96" s="64"/>
      <c r="Y96" s="64"/>
      <c r="Z96" s="64"/>
      <c r="AA96" s="64"/>
    </row>
    <row r="97" spans="1:27" ht="15.75" customHeight="1" x14ac:dyDescent="0.25">
      <c r="A97" s="206">
        <v>44231</v>
      </c>
      <c r="B97" s="193" t="s">
        <v>337</v>
      </c>
      <c r="C97" s="194">
        <v>5006</v>
      </c>
      <c r="D97" s="194">
        <v>22</v>
      </c>
      <c r="E97" s="194">
        <v>7</v>
      </c>
      <c r="F97" s="194">
        <v>0</v>
      </c>
      <c r="G97" s="194">
        <v>0</v>
      </c>
      <c r="H97" s="194">
        <v>0</v>
      </c>
      <c r="I97" s="194">
        <v>0</v>
      </c>
      <c r="J97" s="194">
        <v>0</v>
      </c>
      <c r="K97" s="194">
        <v>0</v>
      </c>
      <c r="L97" s="194">
        <v>0</v>
      </c>
      <c r="M97" s="194">
        <v>54</v>
      </c>
      <c r="N97" s="194">
        <v>83</v>
      </c>
      <c r="O97" s="194">
        <v>0</v>
      </c>
      <c r="P97" s="195">
        <v>3.7615740740740739E-3</v>
      </c>
      <c r="Q97" s="195">
        <v>0.31262731481481482</v>
      </c>
      <c r="S97" s="100" t="s">
        <v>8</v>
      </c>
      <c r="T97" s="101">
        <f>I119</f>
        <v>0</v>
      </c>
      <c r="U97" s="64"/>
      <c r="V97" s="64"/>
      <c r="W97" s="64"/>
      <c r="X97" s="64"/>
      <c r="Y97" s="64"/>
      <c r="Z97" s="64"/>
      <c r="AA97" s="64"/>
    </row>
    <row r="98" spans="1:27" ht="15.75" customHeight="1" x14ac:dyDescent="0.25">
      <c r="A98" s="206">
        <v>44231</v>
      </c>
      <c r="B98" s="193" t="s">
        <v>338</v>
      </c>
      <c r="C98" s="194">
        <v>5007</v>
      </c>
      <c r="D98" s="197">
        <v>0</v>
      </c>
      <c r="E98" s="197">
        <v>0</v>
      </c>
      <c r="F98" s="197">
        <v>0</v>
      </c>
      <c r="G98" s="197">
        <v>0</v>
      </c>
      <c r="H98" s="197">
        <v>0</v>
      </c>
      <c r="I98" s="197">
        <v>0</v>
      </c>
      <c r="J98" s="197">
        <v>0</v>
      </c>
      <c r="K98" s="197">
        <v>0</v>
      </c>
      <c r="L98" s="197">
        <v>0</v>
      </c>
      <c r="M98" s="197">
        <v>0</v>
      </c>
      <c r="N98" s="197">
        <v>0</v>
      </c>
      <c r="O98" s="197">
        <v>0</v>
      </c>
      <c r="P98" s="197">
        <v>0</v>
      </c>
      <c r="Q98" s="197">
        <v>0</v>
      </c>
      <c r="S98" s="102" t="s">
        <v>9</v>
      </c>
      <c r="T98" s="103">
        <f>F119</f>
        <v>52</v>
      </c>
      <c r="U98" s="64"/>
      <c r="V98" s="64"/>
      <c r="W98" s="64"/>
      <c r="X98" s="64"/>
      <c r="Y98" s="64"/>
      <c r="Z98" s="64"/>
      <c r="AA98" s="64"/>
    </row>
    <row r="99" spans="1:27" ht="15.75" customHeight="1" x14ac:dyDescent="0.25">
      <c r="A99" s="206">
        <v>44231</v>
      </c>
      <c r="B99" s="193" t="s">
        <v>339</v>
      </c>
      <c r="C99" s="194">
        <v>5008</v>
      </c>
      <c r="D99" s="194">
        <v>21</v>
      </c>
      <c r="E99" s="194">
        <v>0</v>
      </c>
      <c r="F99" s="194">
        <v>6</v>
      </c>
      <c r="G99" s="194">
        <v>56</v>
      </c>
      <c r="H99" s="194">
        <v>21</v>
      </c>
      <c r="I99" s="194">
        <v>0</v>
      </c>
      <c r="J99" s="194">
        <v>0</v>
      </c>
      <c r="K99" s="194">
        <v>0</v>
      </c>
      <c r="L99" s="194">
        <v>100</v>
      </c>
      <c r="M99" s="194">
        <v>0</v>
      </c>
      <c r="N99" s="194">
        <v>204</v>
      </c>
      <c r="O99" s="194">
        <v>1</v>
      </c>
      <c r="P99" s="195">
        <v>4.155092592592593E-3</v>
      </c>
      <c r="Q99" s="195">
        <v>0.84334490740740742</v>
      </c>
      <c r="S99" s="102" t="s">
        <v>10</v>
      </c>
      <c r="T99" s="103">
        <f>G119</f>
        <v>382</v>
      </c>
      <c r="U99" s="64"/>
      <c r="V99" s="64"/>
      <c r="W99" s="64"/>
      <c r="X99" s="64"/>
      <c r="Y99" s="64"/>
      <c r="Z99" s="64"/>
      <c r="AA99" s="64"/>
    </row>
    <row r="100" spans="1:27" ht="15.75" customHeight="1" x14ac:dyDescent="0.25">
      <c r="A100" s="206">
        <v>44231</v>
      </c>
      <c r="B100" s="193" t="s">
        <v>340</v>
      </c>
      <c r="C100" s="194">
        <v>5009</v>
      </c>
      <c r="D100" s="194">
        <v>0</v>
      </c>
      <c r="E100" s="194">
        <v>1</v>
      </c>
      <c r="F100" s="194">
        <v>0</v>
      </c>
      <c r="G100" s="194">
        <v>12</v>
      </c>
      <c r="H100" s="194">
        <v>0</v>
      </c>
      <c r="I100" s="194">
        <v>0</v>
      </c>
      <c r="J100" s="194">
        <v>0</v>
      </c>
      <c r="K100" s="194">
        <v>0</v>
      </c>
      <c r="L100" s="194">
        <v>0</v>
      </c>
      <c r="M100" s="194">
        <v>8</v>
      </c>
      <c r="N100" s="194">
        <v>21</v>
      </c>
      <c r="O100" s="194">
        <v>0</v>
      </c>
      <c r="P100" s="195">
        <v>5.3009259259259251E-3</v>
      </c>
      <c r="Q100" s="195">
        <v>0.11140046296296297</v>
      </c>
      <c r="S100" s="104" t="s">
        <v>11</v>
      </c>
      <c r="T100" s="105">
        <f>H119</f>
        <v>102</v>
      </c>
      <c r="U100" s="64"/>
      <c r="V100" s="64"/>
      <c r="W100" s="64"/>
      <c r="X100" s="64"/>
      <c r="Y100" s="64"/>
      <c r="Z100" s="64"/>
      <c r="AA100" s="64"/>
    </row>
    <row r="101" spans="1:27" ht="15.75" customHeight="1" x14ac:dyDescent="0.25">
      <c r="A101" s="206">
        <v>44231</v>
      </c>
      <c r="B101" s="193" t="s">
        <v>341</v>
      </c>
      <c r="C101" s="194">
        <v>5010</v>
      </c>
      <c r="D101" s="194">
        <v>21</v>
      </c>
      <c r="E101" s="194">
        <v>3</v>
      </c>
      <c r="F101" s="194">
        <v>0</v>
      </c>
      <c r="G101" s="194">
        <v>0</v>
      </c>
      <c r="H101" s="194">
        <v>0</v>
      </c>
      <c r="I101" s="194">
        <v>0</v>
      </c>
      <c r="J101" s="194">
        <v>0</v>
      </c>
      <c r="K101" s="194">
        <v>0</v>
      </c>
      <c r="L101" s="194">
        <v>0</v>
      </c>
      <c r="M101" s="194">
        <v>56</v>
      </c>
      <c r="N101" s="194">
        <v>80</v>
      </c>
      <c r="O101" s="194">
        <v>0</v>
      </c>
      <c r="P101" s="195">
        <v>6.0416666666666665E-3</v>
      </c>
      <c r="Q101" s="195">
        <v>0.47158564814814818</v>
      </c>
      <c r="S101" s="104" t="s">
        <v>12</v>
      </c>
      <c r="T101" s="105">
        <f>L119</f>
        <v>491</v>
      </c>
      <c r="U101" s="64"/>
      <c r="V101" s="64"/>
      <c r="W101" s="64"/>
      <c r="X101" s="64"/>
      <c r="Y101" s="64"/>
      <c r="Z101" s="64"/>
      <c r="AA101" s="64"/>
    </row>
    <row r="102" spans="1:27" ht="15.75" customHeight="1" x14ac:dyDescent="0.25">
      <c r="A102" s="206">
        <v>44231</v>
      </c>
      <c r="B102" s="193" t="s">
        <v>342</v>
      </c>
      <c r="C102" s="194">
        <v>5011</v>
      </c>
      <c r="D102" s="194">
        <v>20</v>
      </c>
      <c r="E102" s="194">
        <v>0</v>
      </c>
      <c r="F102" s="194">
        <v>2</v>
      </c>
      <c r="G102" s="194">
        <v>29</v>
      </c>
      <c r="H102" s="194">
        <v>9</v>
      </c>
      <c r="I102" s="194">
        <v>0</v>
      </c>
      <c r="J102" s="194">
        <v>0</v>
      </c>
      <c r="K102" s="194">
        <v>0</v>
      </c>
      <c r="L102" s="194">
        <v>68</v>
      </c>
      <c r="M102" s="194">
        <v>0</v>
      </c>
      <c r="N102" s="194">
        <v>128</v>
      </c>
      <c r="O102" s="194">
        <v>0</v>
      </c>
      <c r="P102" s="195">
        <v>1.0208333333333333E-2</v>
      </c>
      <c r="Q102" s="198">
        <v>1.3059722222222223</v>
      </c>
      <c r="S102" s="106" t="s">
        <v>13</v>
      </c>
      <c r="T102" s="107">
        <f>J119</f>
        <v>66</v>
      </c>
      <c r="U102" s="64"/>
      <c r="V102" s="64"/>
      <c r="W102" s="64"/>
      <c r="X102" s="64"/>
      <c r="Y102" s="64"/>
      <c r="Z102" s="64"/>
      <c r="AA102" s="64"/>
    </row>
    <row r="103" spans="1:27" ht="15.75" customHeight="1" x14ac:dyDescent="0.25">
      <c r="A103" s="206">
        <v>44231</v>
      </c>
      <c r="B103" s="193" t="s">
        <v>343</v>
      </c>
      <c r="C103" s="194">
        <v>5012</v>
      </c>
      <c r="D103" s="194">
        <v>22</v>
      </c>
      <c r="E103" s="194">
        <v>0</v>
      </c>
      <c r="F103" s="194">
        <v>16</v>
      </c>
      <c r="G103" s="194">
        <v>162</v>
      </c>
      <c r="H103" s="194">
        <v>0</v>
      </c>
      <c r="I103" s="194">
        <v>0</v>
      </c>
      <c r="J103" s="194">
        <v>0</v>
      </c>
      <c r="K103" s="194">
        <v>0</v>
      </c>
      <c r="L103" s="194">
        <v>0</v>
      </c>
      <c r="M103" s="194">
        <v>0</v>
      </c>
      <c r="N103" s="194">
        <v>200</v>
      </c>
      <c r="O103" s="194">
        <v>0</v>
      </c>
      <c r="P103" s="195">
        <v>1.7476851851851852E-3</v>
      </c>
      <c r="Q103" s="195">
        <v>0.34495370370370365</v>
      </c>
      <c r="S103" s="64"/>
      <c r="T103" s="64"/>
      <c r="U103" s="64"/>
      <c r="V103" s="64"/>
      <c r="W103" s="64"/>
      <c r="X103" s="64"/>
      <c r="Y103" s="64"/>
      <c r="Z103" s="64"/>
      <c r="AA103" s="64"/>
    </row>
    <row r="104" spans="1:27" ht="15.75" customHeight="1" x14ac:dyDescent="0.25">
      <c r="A104" s="206">
        <v>44231</v>
      </c>
      <c r="B104" s="193" t="s">
        <v>344</v>
      </c>
      <c r="C104" s="194">
        <v>5013</v>
      </c>
      <c r="D104" s="194">
        <v>23</v>
      </c>
      <c r="E104" s="194">
        <v>0</v>
      </c>
      <c r="F104" s="194">
        <v>0</v>
      </c>
      <c r="G104" s="194">
        <v>0</v>
      </c>
      <c r="H104" s="194">
        <v>22</v>
      </c>
      <c r="I104" s="194">
        <v>0</v>
      </c>
      <c r="J104" s="194">
        <v>0</v>
      </c>
      <c r="K104" s="194">
        <v>0</v>
      </c>
      <c r="L104" s="194">
        <v>101</v>
      </c>
      <c r="M104" s="194">
        <v>0</v>
      </c>
      <c r="N104" s="194">
        <v>146</v>
      </c>
      <c r="O104" s="194">
        <v>0</v>
      </c>
      <c r="P104" s="195">
        <v>5.208333333333333E-3</v>
      </c>
      <c r="Q104" s="195">
        <v>0.73402777777777783</v>
      </c>
      <c r="S104" s="64"/>
      <c r="T104" s="64"/>
      <c r="U104" s="64"/>
      <c r="V104" s="64"/>
      <c r="W104" s="64"/>
      <c r="X104" s="64"/>
      <c r="Y104" s="64"/>
      <c r="Z104" s="64"/>
      <c r="AA104" s="64"/>
    </row>
    <row r="105" spans="1:27" ht="15.75" customHeight="1" x14ac:dyDescent="0.25">
      <c r="A105" s="206">
        <v>44231</v>
      </c>
      <c r="B105" s="193" t="s">
        <v>345</v>
      </c>
      <c r="C105" s="194">
        <v>5014</v>
      </c>
      <c r="D105" s="194">
        <v>24</v>
      </c>
      <c r="E105" s="194">
        <v>7</v>
      </c>
      <c r="F105" s="194">
        <v>0</v>
      </c>
      <c r="G105" s="194">
        <v>0</v>
      </c>
      <c r="H105" s="194">
        <v>0</v>
      </c>
      <c r="I105" s="194">
        <v>0</v>
      </c>
      <c r="J105" s="194">
        <v>0</v>
      </c>
      <c r="K105" s="194">
        <v>0</v>
      </c>
      <c r="L105" s="194">
        <v>0</v>
      </c>
      <c r="M105" s="194">
        <v>71</v>
      </c>
      <c r="N105" s="194">
        <v>102</v>
      </c>
      <c r="O105" s="194">
        <v>1</v>
      </c>
      <c r="P105" s="195">
        <v>5.0694444444444441E-3</v>
      </c>
      <c r="Q105" s="195">
        <v>0.49718749999999995</v>
      </c>
      <c r="S105" s="64"/>
      <c r="T105" s="64"/>
      <c r="U105" s="64"/>
      <c r="V105" s="64"/>
      <c r="W105" s="64"/>
      <c r="X105" s="64"/>
      <c r="Y105" s="64"/>
      <c r="Z105" s="64"/>
      <c r="AA105" s="64"/>
    </row>
    <row r="106" spans="1:27" ht="15.75" customHeight="1" x14ac:dyDescent="0.25">
      <c r="A106" s="206">
        <v>44231</v>
      </c>
      <c r="B106" s="193" t="s">
        <v>346</v>
      </c>
      <c r="C106" s="194">
        <v>5015</v>
      </c>
      <c r="D106" s="194">
        <v>20</v>
      </c>
      <c r="E106" s="194">
        <v>4</v>
      </c>
      <c r="F106" s="194">
        <v>0</v>
      </c>
      <c r="G106" s="194">
        <v>0</v>
      </c>
      <c r="H106" s="194">
        <v>0</v>
      </c>
      <c r="I106" s="194">
        <v>0</v>
      </c>
      <c r="J106" s="194">
        <v>0</v>
      </c>
      <c r="K106" s="194">
        <v>0</v>
      </c>
      <c r="L106" s="194">
        <v>0</v>
      </c>
      <c r="M106" s="194">
        <v>70</v>
      </c>
      <c r="N106" s="194">
        <v>94</v>
      </c>
      <c r="O106" s="194">
        <v>0</v>
      </c>
      <c r="P106" s="195">
        <v>8.5763888888888886E-3</v>
      </c>
      <c r="Q106" s="195">
        <v>0.78920138888888891</v>
      </c>
      <c r="S106" s="64"/>
      <c r="T106" s="64"/>
      <c r="U106" s="64"/>
      <c r="V106" s="64"/>
      <c r="W106" s="64"/>
      <c r="X106" s="64"/>
      <c r="Y106" s="64"/>
      <c r="Z106" s="64"/>
      <c r="AA106" s="64"/>
    </row>
    <row r="107" spans="1:27" ht="15.75" customHeight="1" x14ac:dyDescent="0.25">
      <c r="A107" s="206">
        <v>44231</v>
      </c>
      <c r="B107" s="193" t="s">
        <v>347</v>
      </c>
      <c r="C107" s="194">
        <v>5016</v>
      </c>
      <c r="D107" s="194">
        <v>66</v>
      </c>
      <c r="E107" s="194">
        <v>0</v>
      </c>
      <c r="F107" s="194">
        <v>0</v>
      </c>
      <c r="G107" s="194">
        <v>0</v>
      </c>
      <c r="H107" s="194">
        <v>0</v>
      </c>
      <c r="I107" s="194">
        <v>0</v>
      </c>
      <c r="J107" s="194">
        <v>43</v>
      </c>
      <c r="K107" s="194">
        <v>0</v>
      </c>
      <c r="L107" s="194">
        <v>2</v>
      </c>
      <c r="M107" s="194">
        <v>0</v>
      </c>
      <c r="N107" s="194">
        <v>111</v>
      </c>
      <c r="O107" s="194">
        <v>2</v>
      </c>
      <c r="P107" s="195">
        <v>1.6319444444444445E-3</v>
      </c>
      <c r="Q107" s="195">
        <v>0.1810185185185185</v>
      </c>
      <c r="S107" s="64"/>
      <c r="T107" s="64"/>
      <c r="U107" s="64"/>
      <c r="V107" s="64"/>
      <c r="W107" s="64"/>
      <c r="X107" s="64"/>
      <c r="Y107" s="64"/>
      <c r="Z107" s="64"/>
      <c r="AA107" s="64"/>
    </row>
    <row r="108" spans="1:27" ht="15.75" customHeight="1" x14ac:dyDescent="0.25">
      <c r="A108" s="206">
        <v>44231</v>
      </c>
      <c r="B108" s="193" t="s">
        <v>348</v>
      </c>
      <c r="C108" s="194">
        <v>5017</v>
      </c>
      <c r="D108" s="194">
        <v>112</v>
      </c>
      <c r="E108" s="194">
        <v>0</v>
      </c>
      <c r="F108" s="194">
        <v>0</v>
      </c>
      <c r="G108" s="194">
        <v>0</v>
      </c>
      <c r="H108" s="194">
        <v>0</v>
      </c>
      <c r="I108" s="194">
        <v>0</v>
      </c>
      <c r="J108" s="194">
        <v>19</v>
      </c>
      <c r="K108" s="194">
        <v>0</v>
      </c>
      <c r="L108" s="194">
        <v>0</v>
      </c>
      <c r="M108" s="194">
        <v>0</v>
      </c>
      <c r="N108" s="194">
        <v>131</v>
      </c>
      <c r="O108" s="194">
        <v>0</v>
      </c>
      <c r="P108" s="195">
        <v>8.9120370370370362E-4</v>
      </c>
      <c r="Q108" s="195">
        <v>0.11434027777777778</v>
      </c>
      <c r="S108" s="64"/>
      <c r="T108" s="64"/>
      <c r="U108" s="64"/>
      <c r="V108" s="64"/>
      <c r="W108" s="64"/>
      <c r="X108" s="64"/>
      <c r="Y108" s="64"/>
      <c r="Z108" s="64"/>
      <c r="AA108" s="64"/>
    </row>
    <row r="109" spans="1:27" ht="15.75" customHeight="1" x14ac:dyDescent="0.25">
      <c r="A109" s="206">
        <v>44231</v>
      </c>
      <c r="B109" s="193" t="s">
        <v>349</v>
      </c>
      <c r="C109" s="194">
        <v>5018</v>
      </c>
      <c r="D109" s="197">
        <v>0</v>
      </c>
      <c r="E109" s="197">
        <v>0</v>
      </c>
      <c r="F109" s="197">
        <v>0</v>
      </c>
      <c r="G109" s="197">
        <v>0</v>
      </c>
      <c r="H109" s="197">
        <v>0</v>
      </c>
      <c r="I109" s="197">
        <v>0</v>
      </c>
      <c r="J109" s="197">
        <v>0</v>
      </c>
      <c r="K109" s="197">
        <v>0</v>
      </c>
      <c r="L109" s="197">
        <v>0</v>
      </c>
      <c r="M109" s="197">
        <v>0</v>
      </c>
      <c r="N109" s="197">
        <v>0</v>
      </c>
      <c r="O109" s="197">
        <v>0</v>
      </c>
      <c r="P109" s="197">
        <v>0</v>
      </c>
      <c r="Q109" s="197">
        <v>0</v>
      </c>
      <c r="S109" s="64"/>
      <c r="T109" s="64"/>
      <c r="U109" s="64"/>
      <c r="V109" s="64"/>
      <c r="W109" s="64"/>
      <c r="X109" s="64"/>
      <c r="Y109" s="64"/>
      <c r="Z109" s="64"/>
      <c r="AA109" s="64"/>
    </row>
    <row r="110" spans="1:27" ht="15.75" customHeight="1" x14ac:dyDescent="0.2">
      <c r="A110" s="206">
        <v>44231</v>
      </c>
      <c r="B110" s="193" t="s">
        <v>350</v>
      </c>
      <c r="C110" s="197">
        <v>5020</v>
      </c>
      <c r="D110" s="197">
        <v>0</v>
      </c>
      <c r="E110" s="197">
        <v>0</v>
      </c>
      <c r="F110" s="197">
        <v>0</v>
      </c>
      <c r="G110" s="197">
        <v>0</v>
      </c>
      <c r="H110" s="197">
        <v>0</v>
      </c>
      <c r="I110" s="197">
        <v>0</v>
      </c>
      <c r="J110" s="197">
        <v>0</v>
      </c>
      <c r="K110" s="197">
        <v>0</v>
      </c>
      <c r="L110" s="197">
        <v>0</v>
      </c>
      <c r="M110" s="197">
        <v>0</v>
      </c>
      <c r="N110" s="197">
        <v>0</v>
      </c>
      <c r="O110" s="197">
        <v>0</v>
      </c>
      <c r="P110" s="197">
        <v>0</v>
      </c>
      <c r="Q110" s="197">
        <v>0</v>
      </c>
      <c r="S110" s="64"/>
      <c r="T110" s="64"/>
      <c r="U110" s="64"/>
      <c r="V110" s="64"/>
      <c r="W110" s="64"/>
      <c r="X110" s="64"/>
      <c r="Y110" s="64"/>
      <c r="Z110" s="64"/>
      <c r="AA110" s="64"/>
    </row>
    <row r="111" spans="1:27" ht="15.75" customHeight="1" x14ac:dyDescent="0.25">
      <c r="A111" s="206">
        <v>44231</v>
      </c>
      <c r="B111" s="193" t="s">
        <v>351</v>
      </c>
      <c r="C111" s="194">
        <v>5021</v>
      </c>
      <c r="D111" s="194">
        <v>26</v>
      </c>
      <c r="E111" s="194">
        <v>0</v>
      </c>
      <c r="F111" s="194">
        <v>0</v>
      </c>
      <c r="G111" s="194">
        <v>0</v>
      </c>
      <c r="H111" s="194">
        <v>0</v>
      </c>
      <c r="I111" s="194">
        <v>0</v>
      </c>
      <c r="J111" s="194">
        <v>1</v>
      </c>
      <c r="K111" s="194">
        <v>0</v>
      </c>
      <c r="L111" s="194">
        <v>0</v>
      </c>
      <c r="M111" s="194">
        <v>0</v>
      </c>
      <c r="N111" s="194">
        <v>27</v>
      </c>
      <c r="O111" s="194">
        <v>0</v>
      </c>
      <c r="P111" s="195">
        <v>4.1319444444444442E-3</v>
      </c>
      <c r="Q111" s="195">
        <v>0.11155092592592593</v>
      </c>
      <c r="S111" s="64"/>
      <c r="T111" s="64"/>
      <c r="U111" s="64"/>
      <c r="V111" s="64"/>
      <c r="W111" s="64"/>
      <c r="X111" s="64"/>
      <c r="Y111" s="64"/>
      <c r="Z111" s="64"/>
      <c r="AA111" s="64"/>
    </row>
    <row r="112" spans="1:27" ht="15.75" customHeight="1" x14ac:dyDescent="0.25">
      <c r="A112" s="206">
        <v>44231</v>
      </c>
      <c r="B112" s="193" t="s">
        <v>352</v>
      </c>
      <c r="C112" s="194">
        <v>5022</v>
      </c>
      <c r="D112" s="197">
        <v>0</v>
      </c>
      <c r="E112" s="197">
        <v>0</v>
      </c>
      <c r="F112" s="197">
        <v>0</v>
      </c>
      <c r="G112" s="197">
        <v>0</v>
      </c>
      <c r="H112" s="197">
        <v>0</v>
      </c>
      <c r="I112" s="197">
        <v>0</v>
      </c>
      <c r="J112" s="197">
        <v>0</v>
      </c>
      <c r="K112" s="197">
        <v>0</v>
      </c>
      <c r="L112" s="197">
        <v>0</v>
      </c>
      <c r="M112" s="197">
        <v>0</v>
      </c>
      <c r="N112" s="197">
        <v>0</v>
      </c>
      <c r="O112" s="197">
        <v>0</v>
      </c>
      <c r="P112" s="197">
        <v>0</v>
      </c>
      <c r="Q112" s="197">
        <v>0</v>
      </c>
      <c r="S112" s="64"/>
      <c r="T112" s="64"/>
      <c r="U112" s="64"/>
      <c r="V112" s="64"/>
      <c r="W112" s="64"/>
      <c r="X112" s="64"/>
      <c r="Y112" s="64"/>
      <c r="Z112" s="64"/>
      <c r="AA112" s="64"/>
    </row>
    <row r="113" spans="1:27" ht="15.75" customHeight="1" x14ac:dyDescent="0.2">
      <c r="A113" s="206">
        <v>44231</v>
      </c>
      <c r="B113" s="193" t="s">
        <v>353</v>
      </c>
      <c r="C113" s="197">
        <v>5023</v>
      </c>
      <c r="D113" s="197">
        <v>0</v>
      </c>
      <c r="E113" s="197">
        <v>0</v>
      </c>
      <c r="F113" s="197">
        <v>0</v>
      </c>
      <c r="G113" s="197">
        <v>0</v>
      </c>
      <c r="H113" s="197">
        <v>0</v>
      </c>
      <c r="I113" s="197">
        <v>0</v>
      </c>
      <c r="J113" s="197">
        <v>0</v>
      </c>
      <c r="K113" s="197">
        <v>0</v>
      </c>
      <c r="L113" s="197">
        <v>0</v>
      </c>
      <c r="M113" s="197">
        <v>0</v>
      </c>
      <c r="N113" s="197">
        <v>0</v>
      </c>
      <c r="O113" s="197">
        <v>0</v>
      </c>
      <c r="P113" s="197">
        <v>0</v>
      </c>
      <c r="Q113" s="197">
        <v>0</v>
      </c>
      <c r="S113" s="64"/>
      <c r="T113" s="64"/>
      <c r="U113" s="64"/>
      <c r="V113" s="64"/>
      <c r="W113" s="64"/>
      <c r="X113" s="64"/>
      <c r="Y113" s="64"/>
      <c r="Z113" s="64"/>
      <c r="AA113" s="64"/>
    </row>
    <row r="114" spans="1:27" ht="15.75" customHeight="1" x14ac:dyDescent="0.25">
      <c r="A114" s="206">
        <v>44231</v>
      </c>
      <c r="B114" s="199" t="s">
        <v>354</v>
      </c>
      <c r="C114" s="194">
        <v>5028</v>
      </c>
      <c r="D114" s="194">
        <v>20</v>
      </c>
      <c r="E114" s="194">
        <v>11</v>
      </c>
      <c r="F114" s="194">
        <v>0</v>
      </c>
      <c r="G114" s="194">
        <v>0</v>
      </c>
      <c r="H114" s="194">
        <v>0</v>
      </c>
      <c r="I114" s="194">
        <v>0</v>
      </c>
      <c r="J114" s="194">
        <v>0</v>
      </c>
      <c r="K114" s="194">
        <v>0</v>
      </c>
      <c r="L114" s="194">
        <v>0</v>
      </c>
      <c r="M114" s="194">
        <v>79</v>
      </c>
      <c r="N114" s="194">
        <v>110</v>
      </c>
      <c r="O114" s="194">
        <v>0</v>
      </c>
      <c r="P114" s="195">
        <v>4.0162037037037033E-3</v>
      </c>
      <c r="Q114" s="195">
        <v>0.44164351851851852</v>
      </c>
      <c r="S114" s="64"/>
      <c r="T114" s="64"/>
      <c r="U114" s="64"/>
      <c r="V114" s="64"/>
      <c r="W114" s="64"/>
      <c r="X114" s="64"/>
      <c r="Y114" s="64"/>
      <c r="Z114" s="64"/>
      <c r="AA114" s="64"/>
    </row>
    <row r="115" spans="1:27" ht="15.75" customHeight="1" x14ac:dyDescent="0.25">
      <c r="A115" s="206">
        <v>44231</v>
      </c>
      <c r="B115" s="199" t="s">
        <v>355</v>
      </c>
      <c r="C115" s="194">
        <v>5031</v>
      </c>
      <c r="D115" s="194">
        <v>0</v>
      </c>
      <c r="E115" s="194">
        <v>0</v>
      </c>
      <c r="F115" s="194">
        <v>0</v>
      </c>
      <c r="G115" s="194">
        <v>0</v>
      </c>
      <c r="H115" s="194">
        <v>3</v>
      </c>
      <c r="I115" s="194">
        <v>0</v>
      </c>
      <c r="J115" s="194">
        <v>0</v>
      </c>
      <c r="K115" s="194">
        <v>0</v>
      </c>
      <c r="L115" s="194">
        <v>32</v>
      </c>
      <c r="M115" s="194">
        <v>20</v>
      </c>
      <c r="N115" s="194">
        <v>55</v>
      </c>
      <c r="O115" s="194">
        <v>0</v>
      </c>
      <c r="P115" s="195">
        <v>6.0069444444444441E-3</v>
      </c>
      <c r="Q115" s="195">
        <v>0.33028935185185188</v>
      </c>
      <c r="S115" s="64"/>
      <c r="T115" s="64"/>
      <c r="U115" s="64"/>
      <c r="V115" s="64"/>
      <c r="W115" s="64"/>
      <c r="X115" s="64"/>
      <c r="Y115" s="64"/>
      <c r="Z115" s="64"/>
      <c r="AA115" s="64"/>
    </row>
    <row r="116" spans="1:27" ht="15.75" customHeight="1" x14ac:dyDescent="0.25">
      <c r="A116" s="206">
        <v>44231</v>
      </c>
      <c r="B116" s="199" t="s">
        <v>356</v>
      </c>
      <c r="C116" s="194">
        <v>5036</v>
      </c>
      <c r="D116" s="197">
        <v>0</v>
      </c>
      <c r="E116" s="197">
        <v>0</v>
      </c>
      <c r="F116" s="197">
        <v>0</v>
      </c>
      <c r="G116" s="197">
        <v>0</v>
      </c>
      <c r="H116" s="197">
        <v>0</v>
      </c>
      <c r="I116" s="197">
        <v>0</v>
      </c>
      <c r="J116" s="197">
        <v>0</v>
      </c>
      <c r="K116" s="197">
        <v>0</v>
      </c>
      <c r="L116" s="197">
        <v>0</v>
      </c>
      <c r="M116" s="197">
        <v>0</v>
      </c>
      <c r="N116" s="197">
        <v>0</v>
      </c>
      <c r="O116" s="197">
        <v>0</v>
      </c>
      <c r="P116" s="197">
        <v>0</v>
      </c>
      <c r="Q116" s="197">
        <v>0</v>
      </c>
      <c r="S116" s="64"/>
      <c r="T116" s="64"/>
      <c r="U116" s="64"/>
      <c r="V116" s="64"/>
      <c r="W116" s="64"/>
      <c r="X116" s="64"/>
      <c r="Y116" s="64"/>
      <c r="Z116" s="64"/>
      <c r="AA116" s="64"/>
    </row>
    <row r="117" spans="1:27" ht="15.75" customHeight="1" x14ac:dyDescent="0.25">
      <c r="A117" s="206">
        <v>44231</v>
      </c>
      <c r="B117" s="199" t="s">
        <v>380</v>
      </c>
      <c r="C117" s="194">
        <v>5040</v>
      </c>
      <c r="D117" s="194">
        <v>35</v>
      </c>
      <c r="E117" s="194">
        <v>0</v>
      </c>
      <c r="F117" s="194">
        <v>0</v>
      </c>
      <c r="G117" s="194">
        <v>0</v>
      </c>
      <c r="H117" s="194">
        <v>0</v>
      </c>
      <c r="I117" s="194">
        <v>0</v>
      </c>
      <c r="J117" s="194">
        <v>3</v>
      </c>
      <c r="K117" s="194">
        <v>0</v>
      </c>
      <c r="L117" s="194">
        <v>0</v>
      </c>
      <c r="M117" s="194">
        <v>0</v>
      </c>
      <c r="N117" s="194">
        <v>38</v>
      </c>
      <c r="O117" s="194">
        <v>0</v>
      </c>
      <c r="P117" s="195">
        <v>9.4907407407407408E-4</v>
      </c>
      <c r="Q117" s="195">
        <v>3.622685185185185E-2</v>
      </c>
      <c r="S117" s="64"/>
      <c r="T117" s="64"/>
      <c r="U117" s="64"/>
      <c r="V117" s="64"/>
      <c r="W117" s="64"/>
      <c r="X117" s="64"/>
      <c r="Y117" s="64"/>
      <c r="Z117" s="64"/>
      <c r="AA117" s="64"/>
    </row>
    <row r="118" spans="1:27" ht="15.75" customHeight="1" x14ac:dyDescent="0.25">
      <c r="A118" s="206">
        <v>44231</v>
      </c>
      <c r="B118" s="199" t="s">
        <v>381</v>
      </c>
      <c r="C118" s="194">
        <v>5042</v>
      </c>
      <c r="D118" s="194">
        <v>22</v>
      </c>
      <c r="E118" s="194">
        <v>0</v>
      </c>
      <c r="F118" s="194">
        <v>0</v>
      </c>
      <c r="G118" s="194">
        <v>0</v>
      </c>
      <c r="H118" s="194">
        <v>19</v>
      </c>
      <c r="I118" s="194">
        <v>0</v>
      </c>
      <c r="J118" s="194">
        <v>0</v>
      </c>
      <c r="K118" s="194">
        <v>0</v>
      </c>
      <c r="L118" s="194">
        <v>159</v>
      </c>
      <c r="M118" s="194">
        <v>0</v>
      </c>
      <c r="N118" s="194">
        <v>200</v>
      </c>
      <c r="O118" s="194">
        <v>0</v>
      </c>
      <c r="P118" s="195">
        <v>2.2106481481481478E-3</v>
      </c>
      <c r="Q118" s="195">
        <v>0.44187500000000002</v>
      </c>
      <c r="S118" s="64"/>
      <c r="T118" s="64"/>
      <c r="U118" s="64"/>
      <c r="V118" s="64"/>
      <c r="W118" s="64"/>
      <c r="X118" s="64"/>
      <c r="Y118" s="64"/>
      <c r="Z118" s="64"/>
      <c r="AA118" s="64"/>
    </row>
    <row r="119" spans="1:27" ht="15.75" customHeight="1" x14ac:dyDescent="0.2">
      <c r="A119" s="204"/>
      <c r="B119" s="204"/>
      <c r="C119" s="204"/>
      <c r="D119" s="204">
        <f t="shared" ref="D119:O119" si="3">SUM(D92:D118)</f>
        <v>495</v>
      </c>
      <c r="E119" s="204">
        <f t="shared" si="3"/>
        <v>40</v>
      </c>
      <c r="F119" s="204">
        <f t="shared" si="3"/>
        <v>52</v>
      </c>
      <c r="G119" s="204">
        <f t="shared" si="3"/>
        <v>382</v>
      </c>
      <c r="H119" s="204">
        <f t="shared" si="3"/>
        <v>102</v>
      </c>
      <c r="I119" s="204">
        <f t="shared" si="3"/>
        <v>0</v>
      </c>
      <c r="J119" s="204">
        <f t="shared" si="3"/>
        <v>66</v>
      </c>
      <c r="K119" s="204">
        <f t="shared" si="3"/>
        <v>0</v>
      </c>
      <c r="L119" s="204">
        <f t="shared" si="3"/>
        <v>491</v>
      </c>
      <c r="M119" s="204">
        <f t="shared" si="3"/>
        <v>436</v>
      </c>
      <c r="N119" s="204">
        <f t="shared" si="3"/>
        <v>2064</v>
      </c>
      <c r="O119" s="204">
        <f t="shared" si="3"/>
        <v>6</v>
      </c>
      <c r="P119" s="205"/>
      <c r="Q119" s="205"/>
      <c r="R119" s="64"/>
      <c r="S119" s="64"/>
      <c r="T119" s="64"/>
      <c r="U119" s="64"/>
      <c r="V119" s="64"/>
      <c r="W119" s="64"/>
      <c r="X119" s="64"/>
      <c r="Y119" s="64"/>
      <c r="Z119" s="64"/>
      <c r="AA119" s="64"/>
    </row>
    <row r="120" spans="1:27" ht="15.75" customHeight="1" x14ac:dyDescent="0.2">
      <c r="A120" s="202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8"/>
      <c r="Q120" s="188"/>
      <c r="R120" s="64"/>
      <c r="S120" s="64"/>
      <c r="T120" s="64"/>
      <c r="U120" s="64"/>
      <c r="V120" s="64"/>
      <c r="W120" s="64"/>
      <c r="X120" s="64"/>
      <c r="Y120" s="64"/>
      <c r="Z120" s="64"/>
      <c r="AA120" s="64"/>
    </row>
    <row r="121" spans="1:27" ht="15.75" customHeight="1" x14ac:dyDescent="0.2">
      <c r="A121" s="203" t="s">
        <v>324</v>
      </c>
      <c r="B121" s="190" t="s">
        <v>325</v>
      </c>
      <c r="C121" s="204" t="s">
        <v>326</v>
      </c>
      <c r="D121" s="204" t="s">
        <v>5</v>
      </c>
      <c r="E121" s="204" t="s">
        <v>6</v>
      </c>
      <c r="F121" s="204" t="s">
        <v>9</v>
      </c>
      <c r="G121" s="204" t="s">
        <v>10</v>
      </c>
      <c r="H121" s="204" t="s">
        <v>11</v>
      </c>
      <c r="I121" s="204" t="s">
        <v>8</v>
      </c>
      <c r="J121" s="204" t="s">
        <v>13</v>
      </c>
      <c r="K121" s="204" t="s">
        <v>327</v>
      </c>
      <c r="L121" s="204" t="s">
        <v>12</v>
      </c>
      <c r="M121" s="204" t="s">
        <v>7</v>
      </c>
      <c r="N121" s="204" t="s">
        <v>328</v>
      </c>
      <c r="O121" s="204" t="s">
        <v>329</v>
      </c>
      <c r="P121" s="205" t="s">
        <v>330</v>
      </c>
      <c r="Q121" s="205" t="s">
        <v>331</v>
      </c>
      <c r="R121" s="64"/>
      <c r="S121" s="64"/>
      <c r="T121" s="64"/>
      <c r="U121" s="64"/>
      <c r="V121" s="64"/>
      <c r="W121" s="64"/>
      <c r="X121" s="64"/>
      <c r="Y121" s="64"/>
      <c r="Z121" s="64"/>
      <c r="AA121" s="64"/>
    </row>
    <row r="122" spans="1:27" ht="15.75" customHeight="1" x14ac:dyDescent="0.25">
      <c r="A122" s="206">
        <v>44232</v>
      </c>
      <c r="B122" s="193" t="s">
        <v>332</v>
      </c>
      <c r="C122" s="194">
        <v>5001</v>
      </c>
      <c r="D122" s="194">
        <v>21</v>
      </c>
      <c r="E122" s="194">
        <v>4</v>
      </c>
      <c r="F122" s="194">
        <v>0</v>
      </c>
      <c r="G122" s="194">
        <v>0</v>
      </c>
      <c r="H122" s="194">
        <v>0</v>
      </c>
      <c r="I122" s="194">
        <v>0</v>
      </c>
      <c r="J122" s="194">
        <v>0</v>
      </c>
      <c r="K122" s="194">
        <v>0</v>
      </c>
      <c r="L122" s="194">
        <v>0</v>
      </c>
      <c r="M122" s="194">
        <v>69</v>
      </c>
      <c r="N122" s="194">
        <v>94</v>
      </c>
      <c r="O122" s="194">
        <v>1</v>
      </c>
      <c r="P122" s="195">
        <v>6.9675925925925921E-3</v>
      </c>
      <c r="Q122" s="195">
        <v>0.64077546296296295</v>
      </c>
      <c r="R122" s="64"/>
      <c r="S122" s="87" t="s">
        <v>3</v>
      </c>
      <c r="T122" s="97">
        <f>A122</f>
        <v>44232</v>
      </c>
      <c r="U122" s="64"/>
      <c r="V122" s="64"/>
      <c r="W122" s="64"/>
      <c r="X122" s="64"/>
      <c r="Y122" s="64"/>
      <c r="Z122" s="64"/>
      <c r="AA122" s="64"/>
    </row>
    <row r="123" spans="1:27" ht="15.75" customHeight="1" x14ac:dyDescent="0.25">
      <c r="A123" s="206">
        <v>44232</v>
      </c>
      <c r="B123" s="193" t="s">
        <v>333</v>
      </c>
      <c r="C123" s="194">
        <v>5002</v>
      </c>
      <c r="D123" s="194">
        <v>20</v>
      </c>
      <c r="E123" s="194">
        <v>3</v>
      </c>
      <c r="F123" s="194">
        <v>0</v>
      </c>
      <c r="G123" s="194">
        <v>0</v>
      </c>
      <c r="H123" s="194">
        <v>0</v>
      </c>
      <c r="I123" s="194">
        <v>0</v>
      </c>
      <c r="J123" s="194">
        <v>0</v>
      </c>
      <c r="K123" s="194">
        <v>0</v>
      </c>
      <c r="L123" s="194">
        <v>0</v>
      </c>
      <c r="M123" s="194">
        <v>65</v>
      </c>
      <c r="N123" s="194">
        <v>88</v>
      </c>
      <c r="O123" s="194">
        <v>2</v>
      </c>
      <c r="P123" s="195">
        <v>6.3425925925925915E-3</v>
      </c>
      <c r="Q123" s="195">
        <v>0.55803240740740734</v>
      </c>
      <c r="R123" s="64"/>
      <c r="S123" s="98" t="s">
        <v>5</v>
      </c>
      <c r="T123" s="99">
        <f>D149</f>
        <v>497</v>
      </c>
      <c r="U123" s="64"/>
      <c r="V123" s="64"/>
      <c r="W123" s="64"/>
      <c r="X123" s="64"/>
      <c r="Y123" s="64"/>
      <c r="Z123" s="64"/>
      <c r="AA123" s="64"/>
    </row>
    <row r="124" spans="1:27" ht="15.75" customHeight="1" x14ac:dyDescent="0.25">
      <c r="A124" s="206">
        <v>44232</v>
      </c>
      <c r="B124" s="193" t="s">
        <v>334</v>
      </c>
      <c r="C124" s="194">
        <v>5003</v>
      </c>
      <c r="D124" s="194">
        <v>20</v>
      </c>
      <c r="E124" s="194">
        <v>4</v>
      </c>
      <c r="F124" s="194">
        <v>0</v>
      </c>
      <c r="G124" s="194">
        <v>0</v>
      </c>
      <c r="H124" s="194">
        <v>0</v>
      </c>
      <c r="I124" s="194">
        <v>0</v>
      </c>
      <c r="J124" s="194">
        <v>5</v>
      </c>
      <c r="K124" s="194">
        <v>0</v>
      </c>
      <c r="L124" s="194">
        <v>0</v>
      </c>
      <c r="M124" s="194">
        <v>75</v>
      </c>
      <c r="N124" s="194">
        <v>104</v>
      </c>
      <c r="O124" s="194">
        <v>0</v>
      </c>
      <c r="P124" s="195">
        <v>5.6249999999999989E-3</v>
      </c>
      <c r="Q124" s="195">
        <v>0.58528935185185182</v>
      </c>
      <c r="R124" s="64"/>
      <c r="S124" s="100" t="s">
        <v>41</v>
      </c>
      <c r="T124" s="101">
        <v>0</v>
      </c>
      <c r="U124" s="64"/>
      <c r="V124" s="64"/>
      <c r="W124" s="64"/>
      <c r="X124" s="64"/>
      <c r="Y124" s="64"/>
      <c r="Z124" s="64"/>
      <c r="AA124" s="64"/>
    </row>
    <row r="125" spans="1:27" ht="15.75" customHeight="1" x14ac:dyDescent="0.25">
      <c r="A125" s="206">
        <v>44232</v>
      </c>
      <c r="B125" s="193" t="s">
        <v>335</v>
      </c>
      <c r="C125" s="194">
        <v>5004</v>
      </c>
      <c r="D125" s="194">
        <v>0</v>
      </c>
      <c r="E125" s="194">
        <v>0</v>
      </c>
      <c r="F125" s="194">
        <v>0</v>
      </c>
      <c r="G125" s="194">
        <v>0</v>
      </c>
      <c r="H125" s="194">
        <v>7</v>
      </c>
      <c r="I125" s="194">
        <v>0</v>
      </c>
      <c r="J125" s="194">
        <v>0</v>
      </c>
      <c r="K125" s="194">
        <v>0</v>
      </c>
      <c r="L125" s="194">
        <v>16</v>
      </c>
      <c r="M125" s="194">
        <v>12</v>
      </c>
      <c r="N125" s="194">
        <v>35</v>
      </c>
      <c r="O125" s="194">
        <v>0</v>
      </c>
      <c r="P125" s="195">
        <v>4.6759259259259263E-3</v>
      </c>
      <c r="Q125" s="195">
        <v>0.15910879629629629</v>
      </c>
      <c r="R125" s="64"/>
      <c r="S125" s="100" t="s">
        <v>6</v>
      </c>
      <c r="T125" s="101">
        <f>E149</f>
        <v>24</v>
      </c>
      <c r="U125" s="64"/>
      <c r="V125" s="64"/>
      <c r="W125" s="64"/>
      <c r="X125" s="64"/>
      <c r="Y125" s="64"/>
      <c r="Z125" s="64"/>
      <c r="AA125" s="64"/>
    </row>
    <row r="126" spans="1:27" ht="15.75" customHeight="1" x14ac:dyDescent="0.25">
      <c r="A126" s="206">
        <v>44232</v>
      </c>
      <c r="B126" s="193" t="s">
        <v>336</v>
      </c>
      <c r="C126" s="194">
        <v>5005</v>
      </c>
      <c r="D126" s="197">
        <v>0</v>
      </c>
      <c r="E126" s="197">
        <v>0</v>
      </c>
      <c r="F126" s="197">
        <v>0</v>
      </c>
      <c r="G126" s="197">
        <v>0</v>
      </c>
      <c r="H126" s="197">
        <v>0</v>
      </c>
      <c r="I126" s="197">
        <v>0</v>
      </c>
      <c r="J126" s="197">
        <v>0</v>
      </c>
      <c r="K126" s="197">
        <v>0</v>
      </c>
      <c r="L126" s="197">
        <v>0</v>
      </c>
      <c r="M126" s="197">
        <v>0</v>
      </c>
      <c r="N126" s="197">
        <v>0</v>
      </c>
      <c r="O126" s="197">
        <v>0</v>
      </c>
      <c r="P126" s="197">
        <v>0</v>
      </c>
      <c r="Q126" s="197">
        <v>0</v>
      </c>
      <c r="R126" s="64"/>
      <c r="S126" s="100" t="s">
        <v>7</v>
      </c>
      <c r="T126" s="101">
        <f>M149</f>
        <v>543</v>
      </c>
      <c r="U126" s="64"/>
      <c r="V126" s="64"/>
      <c r="W126" s="64"/>
      <c r="X126" s="64"/>
      <c r="Y126" s="64"/>
      <c r="Z126" s="64"/>
      <c r="AA126" s="64"/>
    </row>
    <row r="127" spans="1:27" ht="15.75" customHeight="1" x14ac:dyDescent="0.25">
      <c r="A127" s="206">
        <v>44232</v>
      </c>
      <c r="B127" s="193" t="s">
        <v>337</v>
      </c>
      <c r="C127" s="194">
        <v>5006</v>
      </c>
      <c r="D127" s="194">
        <v>103</v>
      </c>
      <c r="E127" s="194">
        <v>0</v>
      </c>
      <c r="F127" s="194">
        <v>0</v>
      </c>
      <c r="G127" s="194">
        <v>0</v>
      </c>
      <c r="H127" s="194">
        <v>0</v>
      </c>
      <c r="I127" s="194">
        <v>0</v>
      </c>
      <c r="J127" s="194">
        <v>41</v>
      </c>
      <c r="K127" s="194">
        <v>0</v>
      </c>
      <c r="L127" s="194">
        <v>0</v>
      </c>
      <c r="M127" s="194">
        <v>0</v>
      </c>
      <c r="N127" s="194">
        <v>144</v>
      </c>
      <c r="O127" s="194">
        <v>2</v>
      </c>
      <c r="P127" s="195">
        <v>6.7129629629629625E-4</v>
      </c>
      <c r="Q127" s="195">
        <v>9.5000000000000015E-2</v>
      </c>
      <c r="R127" s="64"/>
      <c r="S127" s="100" t="s">
        <v>8</v>
      </c>
      <c r="T127" s="101">
        <f>I149</f>
        <v>0</v>
      </c>
      <c r="U127" s="64"/>
      <c r="V127" s="64"/>
      <c r="W127" s="64"/>
      <c r="X127" s="64"/>
      <c r="Y127" s="64"/>
      <c r="Z127" s="64"/>
      <c r="AA127" s="64"/>
    </row>
    <row r="128" spans="1:27" ht="15.75" customHeight="1" x14ac:dyDescent="0.25">
      <c r="A128" s="206">
        <v>44232</v>
      </c>
      <c r="B128" s="193" t="s">
        <v>338</v>
      </c>
      <c r="C128" s="194">
        <v>5007</v>
      </c>
      <c r="D128" s="194">
        <v>21</v>
      </c>
      <c r="E128" s="194">
        <v>0</v>
      </c>
      <c r="F128" s="194">
        <v>0</v>
      </c>
      <c r="G128" s="194">
        <v>0</v>
      </c>
      <c r="H128" s="194">
        <v>27</v>
      </c>
      <c r="I128" s="194">
        <v>0</v>
      </c>
      <c r="J128" s="194">
        <v>0</v>
      </c>
      <c r="K128" s="194">
        <v>0</v>
      </c>
      <c r="L128" s="194">
        <v>99</v>
      </c>
      <c r="M128" s="194">
        <v>0</v>
      </c>
      <c r="N128" s="194">
        <v>147</v>
      </c>
      <c r="O128" s="194">
        <v>0</v>
      </c>
      <c r="P128" s="195">
        <v>2.2222222222222222E-3</v>
      </c>
      <c r="Q128" s="195">
        <v>0.32513888888888892</v>
      </c>
      <c r="R128" s="64"/>
      <c r="S128" s="102" t="s">
        <v>9</v>
      </c>
      <c r="T128" s="103">
        <f>F149</f>
        <v>28</v>
      </c>
      <c r="U128" s="64"/>
      <c r="V128" s="64"/>
      <c r="W128" s="64"/>
      <c r="X128" s="64"/>
      <c r="Y128" s="64"/>
      <c r="Z128" s="64"/>
      <c r="AA128" s="64"/>
    </row>
    <row r="129" spans="1:27" ht="15.75" customHeight="1" x14ac:dyDescent="0.25">
      <c r="A129" s="206">
        <v>44232</v>
      </c>
      <c r="B129" s="193" t="s">
        <v>339</v>
      </c>
      <c r="C129" s="194">
        <v>5008</v>
      </c>
      <c r="D129" s="194">
        <v>21</v>
      </c>
      <c r="E129" s="194">
        <v>0</v>
      </c>
      <c r="F129" s="194">
        <v>5</v>
      </c>
      <c r="G129" s="194">
        <v>77</v>
      </c>
      <c r="H129" s="194">
        <v>32</v>
      </c>
      <c r="I129" s="194">
        <v>0</v>
      </c>
      <c r="J129" s="194">
        <v>0</v>
      </c>
      <c r="K129" s="194">
        <v>0</v>
      </c>
      <c r="L129" s="194">
        <v>80</v>
      </c>
      <c r="M129" s="194">
        <v>0</v>
      </c>
      <c r="N129" s="194">
        <v>215</v>
      </c>
      <c r="O129" s="194">
        <v>0</v>
      </c>
      <c r="P129" s="195">
        <v>4.0277777777777777E-3</v>
      </c>
      <c r="Q129" s="195">
        <v>0.86303240740740739</v>
      </c>
      <c r="R129" s="64"/>
      <c r="S129" s="102" t="s">
        <v>10</v>
      </c>
      <c r="T129" s="103">
        <f>G149</f>
        <v>446</v>
      </c>
      <c r="U129" s="64"/>
      <c r="V129" s="64"/>
      <c r="W129" s="64"/>
      <c r="X129" s="64"/>
      <c r="Y129" s="64"/>
      <c r="Z129" s="64"/>
      <c r="AA129" s="64"/>
    </row>
    <row r="130" spans="1:27" ht="15.75" customHeight="1" x14ac:dyDescent="0.25">
      <c r="A130" s="206">
        <v>44232</v>
      </c>
      <c r="B130" s="193" t="s">
        <v>340</v>
      </c>
      <c r="C130" s="194">
        <v>5009</v>
      </c>
      <c r="D130" s="194">
        <v>0</v>
      </c>
      <c r="E130" s="194">
        <v>1</v>
      </c>
      <c r="F130" s="194">
        <v>1</v>
      </c>
      <c r="G130" s="194">
        <v>23</v>
      </c>
      <c r="H130" s="194">
        <v>0</v>
      </c>
      <c r="I130" s="194">
        <v>0</v>
      </c>
      <c r="J130" s="194">
        <v>0</v>
      </c>
      <c r="K130" s="194">
        <v>0</v>
      </c>
      <c r="L130" s="194">
        <v>0</v>
      </c>
      <c r="M130" s="194">
        <v>15</v>
      </c>
      <c r="N130" s="194">
        <v>40</v>
      </c>
      <c r="O130" s="194">
        <v>0</v>
      </c>
      <c r="P130" s="195">
        <v>4.9768518518518521E-3</v>
      </c>
      <c r="Q130" s="195">
        <v>0.1988425925925926</v>
      </c>
      <c r="R130" s="64"/>
      <c r="S130" s="104" t="s">
        <v>11</v>
      </c>
      <c r="T130" s="105">
        <f>H149</f>
        <v>146</v>
      </c>
      <c r="U130" s="64"/>
      <c r="V130" s="64"/>
      <c r="W130" s="64"/>
      <c r="X130" s="64"/>
      <c r="Y130" s="64"/>
      <c r="Z130" s="64"/>
      <c r="AA130" s="64"/>
    </row>
    <row r="131" spans="1:27" ht="15.75" customHeight="1" x14ac:dyDescent="0.25">
      <c r="A131" s="206">
        <v>44232</v>
      </c>
      <c r="B131" s="193" t="s">
        <v>341</v>
      </c>
      <c r="C131" s="194">
        <v>5010</v>
      </c>
      <c r="D131" s="194">
        <v>21</v>
      </c>
      <c r="E131" s="194">
        <v>1</v>
      </c>
      <c r="F131" s="194">
        <v>0</v>
      </c>
      <c r="G131" s="194">
        <v>0</v>
      </c>
      <c r="H131" s="194">
        <v>0</v>
      </c>
      <c r="I131" s="194">
        <v>0</v>
      </c>
      <c r="J131" s="194">
        <v>0</v>
      </c>
      <c r="K131" s="194">
        <v>0</v>
      </c>
      <c r="L131" s="194">
        <v>0</v>
      </c>
      <c r="M131" s="194">
        <v>67</v>
      </c>
      <c r="N131" s="194">
        <v>89</v>
      </c>
      <c r="O131" s="194">
        <v>0</v>
      </c>
      <c r="P131" s="195">
        <v>5.0000000000000001E-3</v>
      </c>
      <c r="Q131" s="195">
        <v>0.43527777777777782</v>
      </c>
      <c r="R131" s="64"/>
      <c r="S131" s="104" t="s">
        <v>12</v>
      </c>
      <c r="T131" s="105">
        <f>L149</f>
        <v>437</v>
      </c>
      <c r="U131" s="64"/>
      <c r="V131" s="64"/>
      <c r="W131" s="64"/>
      <c r="X131" s="64"/>
      <c r="Y131" s="64"/>
      <c r="Z131" s="64"/>
      <c r="AA131" s="64"/>
    </row>
    <row r="132" spans="1:27" ht="15.75" customHeight="1" x14ac:dyDescent="0.25">
      <c r="A132" s="206">
        <v>44232</v>
      </c>
      <c r="B132" s="193" t="s">
        <v>342</v>
      </c>
      <c r="C132" s="194">
        <v>5011</v>
      </c>
      <c r="D132" s="194">
        <v>0</v>
      </c>
      <c r="E132" s="194">
        <v>0</v>
      </c>
      <c r="F132" s="194">
        <v>0</v>
      </c>
      <c r="G132" s="194">
        <v>7</v>
      </c>
      <c r="H132" s="194">
        <v>0</v>
      </c>
      <c r="I132" s="194">
        <v>0</v>
      </c>
      <c r="J132" s="194">
        <v>0</v>
      </c>
      <c r="K132" s="194">
        <v>0</v>
      </c>
      <c r="L132" s="194">
        <v>0</v>
      </c>
      <c r="M132" s="194">
        <v>1</v>
      </c>
      <c r="N132" s="194">
        <v>8</v>
      </c>
      <c r="O132" s="194">
        <v>0</v>
      </c>
      <c r="P132" s="195">
        <v>1.2627314814814815E-2</v>
      </c>
      <c r="Q132" s="195">
        <v>0.10101851851851851</v>
      </c>
      <c r="R132" s="64"/>
      <c r="S132" s="106" t="s">
        <v>13</v>
      </c>
      <c r="T132" s="107">
        <f>J149</f>
        <v>76</v>
      </c>
      <c r="U132" s="64"/>
      <c r="V132" s="64"/>
      <c r="W132" s="64"/>
      <c r="X132" s="64"/>
      <c r="Y132" s="64"/>
      <c r="Z132" s="64"/>
      <c r="AA132" s="64"/>
    </row>
    <row r="133" spans="1:27" ht="15.75" customHeight="1" x14ac:dyDescent="0.25">
      <c r="A133" s="206">
        <v>44232</v>
      </c>
      <c r="B133" s="193" t="s">
        <v>343</v>
      </c>
      <c r="C133" s="194">
        <v>5012</v>
      </c>
      <c r="D133" s="194">
        <v>21</v>
      </c>
      <c r="E133" s="194">
        <v>0</v>
      </c>
      <c r="F133" s="194">
        <v>5</v>
      </c>
      <c r="G133" s="194">
        <v>41</v>
      </c>
      <c r="H133" s="194">
        <v>20</v>
      </c>
      <c r="I133" s="194">
        <v>0</v>
      </c>
      <c r="J133" s="194">
        <v>0</v>
      </c>
      <c r="K133" s="194">
        <v>0</v>
      </c>
      <c r="L133" s="194">
        <v>60</v>
      </c>
      <c r="M133" s="194">
        <v>0</v>
      </c>
      <c r="N133" s="194">
        <v>147</v>
      </c>
      <c r="O133" s="194">
        <v>0</v>
      </c>
      <c r="P133" s="195">
        <v>1.5856481481481479E-3</v>
      </c>
      <c r="Q133" s="195">
        <v>0.2303125</v>
      </c>
      <c r="R133" s="64"/>
      <c r="S133" s="64"/>
      <c r="T133" s="64"/>
      <c r="U133" s="64"/>
      <c r="V133" s="64"/>
      <c r="W133" s="64"/>
      <c r="X133" s="64"/>
      <c r="Y133" s="64"/>
      <c r="Z133" s="64"/>
      <c r="AA133" s="64"/>
    </row>
    <row r="134" spans="1:27" ht="15.75" customHeight="1" x14ac:dyDescent="0.25">
      <c r="A134" s="206">
        <v>44232</v>
      </c>
      <c r="B134" s="193" t="s">
        <v>344</v>
      </c>
      <c r="C134" s="194">
        <v>5013</v>
      </c>
      <c r="D134" s="194">
        <v>22</v>
      </c>
      <c r="E134" s="194">
        <v>0</v>
      </c>
      <c r="F134" s="194">
        <v>0</v>
      </c>
      <c r="G134" s="194">
        <v>0</v>
      </c>
      <c r="H134" s="194">
        <v>0</v>
      </c>
      <c r="I134" s="194">
        <v>0</v>
      </c>
      <c r="J134" s="194">
        <v>1</v>
      </c>
      <c r="K134" s="194">
        <v>0</v>
      </c>
      <c r="L134" s="194">
        <v>0</v>
      </c>
      <c r="M134" s="194">
        <v>0</v>
      </c>
      <c r="N134" s="194">
        <v>23</v>
      </c>
      <c r="O134" s="194">
        <v>0</v>
      </c>
      <c r="P134" s="195">
        <v>1.423611111111111E-3</v>
      </c>
      <c r="Q134" s="195">
        <v>2.8414351851851847E-2</v>
      </c>
      <c r="R134" s="64"/>
      <c r="S134" s="64"/>
      <c r="T134" s="64"/>
      <c r="U134" s="64"/>
      <c r="V134" s="64"/>
      <c r="W134" s="64"/>
      <c r="X134" s="64"/>
      <c r="Y134" s="64"/>
      <c r="Z134" s="64"/>
      <c r="AA134" s="64"/>
    </row>
    <row r="135" spans="1:27" ht="15.75" customHeight="1" x14ac:dyDescent="0.25">
      <c r="A135" s="206">
        <v>44232</v>
      </c>
      <c r="B135" s="193" t="s">
        <v>345</v>
      </c>
      <c r="C135" s="194">
        <v>5014</v>
      </c>
      <c r="D135" s="197">
        <v>0</v>
      </c>
      <c r="E135" s="197">
        <v>0</v>
      </c>
      <c r="F135" s="197">
        <v>0</v>
      </c>
      <c r="G135" s="197">
        <v>0</v>
      </c>
      <c r="H135" s="197">
        <v>0</v>
      </c>
      <c r="I135" s="197">
        <v>0</v>
      </c>
      <c r="J135" s="197">
        <v>0</v>
      </c>
      <c r="K135" s="197">
        <v>0</v>
      </c>
      <c r="L135" s="197">
        <v>0</v>
      </c>
      <c r="M135" s="197">
        <v>0</v>
      </c>
      <c r="N135" s="197">
        <v>0</v>
      </c>
      <c r="O135" s="197">
        <v>0</v>
      </c>
      <c r="P135" s="197">
        <v>0</v>
      </c>
      <c r="Q135" s="197">
        <v>0</v>
      </c>
      <c r="R135" s="64"/>
      <c r="S135" s="64"/>
      <c r="T135" s="64"/>
      <c r="U135" s="64"/>
      <c r="V135" s="64"/>
      <c r="W135" s="64"/>
      <c r="X135" s="64"/>
      <c r="Y135" s="64"/>
      <c r="Z135" s="64"/>
      <c r="AA135" s="64"/>
    </row>
    <row r="136" spans="1:27" ht="15.75" customHeight="1" x14ac:dyDescent="0.25">
      <c r="A136" s="206">
        <v>44232</v>
      </c>
      <c r="B136" s="193" t="s">
        <v>346</v>
      </c>
      <c r="C136" s="194">
        <v>5015</v>
      </c>
      <c r="D136" s="194">
        <v>22</v>
      </c>
      <c r="E136" s="194">
        <v>3</v>
      </c>
      <c r="F136" s="194">
        <v>0</v>
      </c>
      <c r="G136" s="194">
        <v>0</v>
      </c>
      <c r="H136" s="194">
        <v>0</v>
      </c>
      <c r="I136" s="194">
        <v>0</v>
      </c>
      <c r="J136" s="194">
        <v>2</v>
      </c>
      <c r="K136" s="194">
        <v>0</v>
      </c>
      <c r="L136" s="194">
        <v>0</v>
      </c>
      <c r="M136" s="194">
        <v>81</v>
      </c>
      <c r="N136" s="194">
        <v>108</v>
      </c>
      <c r="O136" s="194">
        <v>1</v>
      </c>
      <c r="P136" s="195">
        <v>1.045138888888889E-2</v>
      </c>
      <c r="Q136" s="198">
        <v>1.0973379629629629</v>
      </c>
      <c r="R136" s="64"/>
      <c r="S136" s="64"/>
      <c r="T136" s="64"/>
      <c r="U136" s="64"/>
      <c r="V136" s="64"/>
      <c r="W136" s="64"/>
      <c r="X136" s="64"/>
      <c r="Y136" s="64"/>
      <c r="Z136" s="64"/>
      <c r="AA136" s="64"/>
    </row>
    <row r="137" spans="1:27" ht="15.75" customHeight="1" x14ac:dyDescent="0.25">
      <c r="A137" s="206">
        <v>44232</v>
      </c>
      <c r="B137" s="193" t="s">
        <v>347</v>
      </c>
      <c r="C137" s="194">
        <v>5016</v>
      </c>
      <c r="D137" s="197">
        <v>0</v>
      </c>
      <c r="E137" s="197">
        <v>0</v>
      </c>
      <c r="F137" s="197">
        <v>0</v>
      </c>
      <c r="G137" s="197">
        <v>0</v>
      </c>
      <c r="H137" s="197">
        <v>0</v>
      </c>
      <c r="I137" s="197">
        <v>0</v>
      </c>
      <c r="J137" s="197">
        <v>0</v>
      </c>
      <c r="K137" s="197">
        <v>0</v>
      </c>
      <c r="L137" s="197">
        <v>0</v>
      </c>
      <c r="M137" s="197">
        <v>0</v>
      </c>
      <c r="N137" s="197">
        <v>0</v>
      </c>
      <c r="O137" s="197">
        <v>0</v>
      </c>
      <c r="P137" s="197">
        <v>0</v>
      </c>
      <c r="Q137" s="197">
        <v>0</v>
      </c>
      <c r="R137" s="64"/>
      <c r="S137" s="64"/>
      <c r="T137" s="64"/>
      <c r="U137" s="64"/>
      <c r="V137" s="64"/>
      <c r="W137" s="64"/>
      <c r="X137" s="64"/>
      <c r="Y137" s="64"/>
      <c r="Z137" s="64"/>
      <c r="AA137" s="64"/>
    </row>
    <row r="138" spans="1:27" ht="15.75" customHeight="1" x14ac:dyDescent="0.25">
      <c r="A138" s="206">
        <v>44232</v>
      </c>
      <c r="B138" s="193" t="s">
        <v>348</v>
      </c>
      <c r="C138" s="194">
        <v>5017</v>
      </c>
      <c r="D138" s="194">
        <v>21</v>
      </c>
      <c r="E138" s="194">
        <v>3</v>
      </c>
      <c r="F138" s="194">
        <v>0</v>
      </c>
      <c r="G138" s="194">
        <v>0</v>
      </c>
      <c r="H138" s="194">
        <v>0</v>
      </c>
      <c r="I138" s="194">
        <v>0</v>
      </c>
      <c r="J138" s="194">
        <v>0</v>
      </c>
      <c r="K138" s="194">
        <v>0</v>
      </c>
      <c r="L138" s="194">
        <v>0</v>
      </c>
      <c r="M138" s="194">
        <v>69</v>
      </c>
      <c r="N138" s="194">
        <v>93</v>
      </c>
      <c r="O138" s="194">
        <v>0</v>
      </c>
      <c r="P138" s="195">
        <v>3.4953703703703705E-3</v>
      </c>
      <c r="Q138" s="195">
        <v>0.32518518518518519</v>
      </c>
      <c r="R138" s="64"/>
      <c r="S138" s="64"/>
      <c r="T138" s="64"/>
      <c r="U138" s="64"/>
      <c r="V138" s="64"/>
      <c r="W138" s="64"/>
      <c r="X138" s="64"/>
      <c r="Y138" s="64"/>
      <c r="Z138" s="64"/>
      <c r="AA138" s="64"/>
    </row>
    <row r="139" spans="1:27" ht="15.75" customHeight="1" x14ac:dyDescent="0.25">
      <c r="A139" s="206">
        <v>44232</v>
      </c>
      <c r="B139" s="193" t="s">
        <v>349</v>
      </c>
      <c r="C139" s="194">
        <v>5018</v>
      </c>
      <c r="D139" s="194">
        <v>75</v>
      </c>
      <c r="E139" s="194">
        <v>0</v>
      </c>
      <c r="F139" s="194">
        <v>0</v>
      </c>
      <c r="G139" s="194">
        <v>0</v>
      </c>
      <c r="H139" s="194">
        <v>6</v>
      </c>
      <c r="I139" s="194">
        <v>0</v>
      </c>
      <c r="J139" s="194">
        <v>24</v>
      </c>
      <c r="K139" s="194">
        <v>0</v>
      </c>
      <c r="L139" s="194">
        <v>0</v>
      </c>
      <c r="M139" s="194">
        <v>0</v>
      </c>
      <c r="N139" s="194">
        <v>105</v>
      </c>
      <c r="O139" s="194">
        <v>0</v>
      </c>
      <c r="P139" s="195">
        <v>1.7476851851851852E-3</v>
      </c>
      <c r="Q139" s="195">
        <v>0.17646990740740742</v>
      </c>
      <c r="R139" s="64"/>
      <c r="S139" s="64"/>
      <c r="T139" s="64"/>
      <c r="U139" s="64"/>
      <c r="V139" s="64"/>
      <c r="W139" s="64"/>
      <c r="X139" s="64"/>
      <c r="Y139" s="64"/>
      <c r="Z139" s="64"/>
      <c r="AA139" s="64"/>
    </row>
    <row r="140" spans="1:27" ht="15.75" customHeight="1" x14ac:dyDescent="0.25">
      <c r="A140" s="206">
        <v>44232</v>
      </c>
      <c r="B140" s="193" t="s">
        <v>350</v>
      </c>
      <c r="C140" s="194">
        <v>5020</v>
      </c>
      <c r="D140" s="194">
        <v>21</v>
      </c>
      <c r="E140" s="194">
        <v>4</v>
      </c>
      <c r="F140" s="194">
        <v>0</v>
      </c>
      <c r="G140" s="194">
        <v>0</v>
      </c>
      <c r="H140" s="194">
        <v>0</v>
      </c>
      <c r="I140" s="194">
        <v>0</v>
      </c>
      <c r="J140" s="194">
        <v>0</v>
      </c>
      <c r="K140" s="194">
        <v>0</v>
      </c>
      <c r="L140" s="194">
        <v>0</v>
      </c>
      <c r="M140" s="194">
        <v>82</v>
      </c>
      <c r="N140" s="194">
        <v>107</v>
      </c>
      <c r="O140" s="194">
        <v>0</v>
      </c>
      <c r="P140" s="195">
        <v>8.0439814814814818E-3</v>
      </c>
      <c r="Q140" s="195">
        <v>0.85277777777777775</v>
      </c>
      <c r="R140" s="64"/>
      <c r="S140" s="64"/>
      <c r="T140" s="64"/>
      <c r="U140" s="64"/>
      <c r="V140" s="64"/>
      <c r="W140" s="64"/>
      <c r="X140" s="64"/>
      <c r="Y140" s="64"/>
      <c r="Z140" s="64"/>
      <c r="AA140" s="64"/>
    </row>
    <row r="141" spans="1:27" ht="15.75" customHeight="1" x14ac:dyDescent="0.25">
      <c r="A141" s="206">
        <v>44232</v>
      </c>
      <c r="B141" s="193" t="s">
        <v>351</v>
      </c>
      <c r="C141" s="194">
        <v>5021</v>
      </c>
      <c r="D141" s="194">
        <v>21</v>
      </c>
      <c r="E141" s="194">
        <v>0</v>
      </c>
      <c r="F141" s="194">
        <v>6</v>
      </c>
      <c r="G141" s="194">
        <v>124</v>
      </c>
      <c r="H141" s="194">
        <v>0</v>
      </c>
      <c r="I141" s="194">
        <v>0</v>
      </c>
      <c r="J141" s="194">
        <v>0</v>
      </c>
      <c r="K141" s="194">
        <v>0</v>
      </c>
      <c r="L141" s="194">
        <v>0</v>
      </c>
      <c r="M141" s="194">
        <v>0</v>
      </c>
      <c r="N141" s="194">
        <v>151</v>
      </c>
      <c r="O141" s="194">
        <v>0</v>
      </c>
      <c r="P141" s="195">
        <v>2.7893518518518519E-3</v>
      </c>
      <c r="Q141" s="195">
        <v>0.41630787037037037</v>
      </c>
      <c r="R141" s="64"/>
      <c r="S141" s="64"/>
      <c r="T141" s="64"/>
      <c r="U141" s="64"/>
      <c r="V141" s="64"/>
      <c r="W141" s="64"/>
      <c r="X141" s="64"/>
      <c r="Y141" s="64"/>
      <c r="Z141" s="64"/>
      <c r="AA141" s="64"/>
    </row>
    <row r="142" spans="1:27" ht="15.75" customHeight="1" x14ac:dyDescent="0.25">
      <c r="A142" s="206">
        <v>44232</v>
      </c>
      <c r="B142" s="193" t="s">
        <v>352</v>
      </c>
      <c r="C142" s="194">
        <v>5022</v>
      </c>
      <c r="D142" s="197">
        <v>0</v>
      </c>
      <c r="E142" s="197">
        <v>0</v>
      </c>
      <c r="F142" s="197">
        <v>0</v>
      </c>
      <c r="G142" s="197">
        <v>0</v>
      </c>
      <c r="H142" s="197">
        <v>0</v>
      </c>
      <c r="I142" s="197">
        <v>0</v>
      </c>
      <c r="J142" s="197">
        <v>0</v>
      </c>
      <c r="K142" s="197">
        <v>0</v>
      </c>
      <c r="L142" s="197">
        <v>0</v>
      </c>
      <c r="M142" s="197">
        <v>0</v>
      </c>
      <c r="N142" s="197">
        <v>0</v>
      </c>
      <c r="O142" s="197">
        <v>0</v>
      </c>
      <c r="P142" s="197">
        <v>0</v>
      </c>
      <c r="Q142" s="197">
        <v>0</v>
      </c>
      <c r="R142" s="64"/>
      <c r="S142" s="64"/>
      <c r="T142" s="64"/>
      <c r="U142" s="64"/>
      <c r="V142" s="64"/>
      <c r="W142" s="64"/>
      <c r="X142" s="64"/>
      <c r="Y142" s="64"/>
      <c r="Z142" s="64"/>
      <c r="AA142" s="64"/>
    </row>
    <row r="143" spans="1:27" ht="15.75" customHeight="1" x14ac:dyDescent="0.2">
      <c r="A143" s="206">
        <v>44232</v>
      </c>
      <c r="B143" s="193" t="s">
        <v>353</v>
      </c>
      <c r="C143" s="197">
        <v>5023</v>
      </c>
      <c r="D143" s="197">
        <v>0</v>
      </c>
      <c r="E143" s="197">
        <v>0</v>
      </c>
      <c r="F143" s="197">
        <v>0</v>
      </c>
      <c r="G143" s="197">
        <v>0</v>
      </c>
      <c r="H143" s="197">
        <v>0</v>
      </c>
      <c r="I143" s="197">
        <v>0</v>
      </c>
      <c r="J143" s="197">
        <v>0</v>
      </c>
      <c r="K143" s="197">
        <v>0</v>
      </c>
      <c r="L143" s="197">
        <v>0</v>
      </c>
      <c r="M143" s="197">
        <v>0</v>
      </c>
      <c r="N143" s="197">
        <v>0</v>
      </c>
      <c r="O143" s="197">
        <v>0</v>
      </c>
      <c r="P143" s="197">
        <v>0</v>
      </c>
      <c r="Q143" s="197">
        <v>0</v>
      </c>
      <c r="R143" s="64"/>
      <c r="S143" s="64"/>
      <c r="T143" s="64"/>
      <c r="U143" s="64"/>
      <c r="V143" s="64"/>
      <c r="W143" s="64"/>
      <c r="X143" s="64"/>
      <c r="Y143" s="64"/>
      <c r="Z143" s="64"/>
      <c r="AA143" s="64"/>
    </row>
    <row r="144" spans="1:27" ht="15.75" customHeight="1" x14ac:dyDescent="0.25">
      <c r="A144" s="206">
        <v>44232</v>
      </c>
      <c r="B144" s="199" t="s">
        <v>354</v>
      </c>
      <c r="C144" s="194">
        <v>5028</v>
      </c>
      <c r="D144" s="197">
        <v>0</v>
      </c>
      <c r="E144" s="197">
        <v>0</v>
      </c>
      <c r="F144" s="197">
        <v>0</v>
      </c>
      <c r="G144" s="197">
        <v>0</v>
      </c>
      <c r="H144" s="197">
        <v>0</v>
      </c>
      <c r="I144" s="197">
        <v>0</v>
      </c>
      <c r="J144" s="197">
        <v>0</v>
      </c>
      <c r="K144" s="197">
        <v>0</v>
      </c>
      <c r="L144" s="197">
        <v>0</v>
      </c>
      <c r="M144" s="197">
        <v>0</v>
      </c>
      <c r="N144" s="197">
        <v>0</v>
      </c>
      <c r="O144" s="197">
        <v>0</v>
      </c>
      <c r="P144" s="197">
        <v>0</v>
      </c>
      <c r="Q144" s="197">
        <v>0</v>
      </c>
      <c r="R144" s="64"/>
      <c r="S144" s="64"/>
      <c r="T144" s="64"/>
      <c r="U144" s="64"/>
      <c r="V144" s="64"/>
      <c r="W144" s="64"/>
      <c r="X144" s="64"/>
      <c r="Y144" s="64"/>
      <c r="Z144" s="64"/>
      <c r="AA144" s="64"/>
    </row>
    <row r="145" spans="1:27" ht="15.75" customHeight="1" x14ac:dyDescent="0.25">
      <c r="A145" s="206">
        <v>44232</v>
      </c>
      <c r="B145" s="199" t="s">
        <v>355</v>
      </c>
      <c r="C145" s="194">
        <v>5031</v>
      </c>
      <c r="D145" s="197">
        <v>0</v>
      </c>
      <c r="E145" s="197">
        <v>0</v>
      </c>
      <c r="F145" s="197">
        <v>0</v>
      </c>
      <c r="G145" s="197">
        <v>0</v>
      </c>
      <c r="H145" s="197">
        <v>0</v>
      </c>
      <c r="I145" s="197">
        <v>0</v>
      </c>
      <c r="J145" s="197">
        <v>0</v>
      </c>
      <c r="K145" s="197">
        <v>0</v>
      </c>
      <c r="L145" s="197">
        <v>0</v>
      </c>
      <c r="M145" s="197">
        <v>0</v>
      </c>
      <c r="N145" s="197">
        <v>0</v>
      </c>
      <c r="O145" s="197">
        <v>0</v>
      </c>
      <c r="P145" s="197">
        <v>0</v>
      </c>
      <c r="Q145" s="197">
        <v>0</v>
      </c>
      <c r="R145" s="64"/>
      <c r="S145" s="64"/>
      <c r="T145" s="64"/>
      <c r="U145" s="64"/>
      <c r="V145" s="64"/>
      <c r="W145" s="64"/>
      <c r="X145" s="64"/>
      <c r="Y145" s="64"/>
      <c r="Z145" s="64"/>
      <c r="AA145" s="64"/>
    </row>
    <row r="146" spans="1:27" ht="15.75" customHeight="1" x14ac:dyDescent="0.25">
      <c r="A146" s="206">
        <v>44232</v>
      </c>
      <c r="B146" s="199" t="s">
        <v>356</v>
      </c>
      <c r="C146" s="194">
        <v>5036</v>
      </c>
      <c r="D146" s="194">
        <v>20</v>
      </c>
      <c r="E146" s="194">
        <v>0</v>
      </c>
      <c r="F146" s="194">
        <v>11</v>
      </c>
      <c r="G146" s="194">
        <v>174</v>
      </c>
      <c r="H146" s="194">
        <v>0</v>
      </c>
      <c r="I146" s="194">
        <v>0</v>
      </c>
      <c r="J146" s="194">
        <v>0</v>
      </c>
      <c r="K146" s="194">
        <v>0</v>
      </c>
      <c r="L146" s="194">
        <v>0</v>
      </c>
      <c r="M146" s="194">
        <v>0</v>
      </c>
      <c r="N146" s="194">
        <v>205</v>
      </c>
      <c r="O146" s="194">
        <v>0</v>
      </c>
      <c r="P146" s="195">
        <v>2.0717592592592593E-3</v>
      </c>
      <c r="Q146" s="195">
        <v>0.4225694444444445</v>
      </c>
      <c r="R146" s="64"/>
      <c r="S146" s="64"/>
      <c r="T146" s="64"/>
      <c r="U146" s="64"/>
      <c r="V146" s="64"/>
      <c r="W146" s="64"/>
      <c r="X146" s="64"/>
      <c r="Y146" s="64"/>
      <c r="Z146" s="64"/>
      <c r="AA146" s="64"/>
    </row>
    <row r="147" spans="1:27" ht="15.75" customHeight="1" x14ac:dyDescent="0.25">
      <c r="A147" s="206">
        <v>44232</v>
      </c>
      <c r="B147" s="199" t="s">
        <v>380</v>
      </c>
      <c r="C147" s="194">
        <v>5040</v>
      </c>
      <c r="D147" s="194">
        <v>27</v>
      </c>
      <c r="E147" s="194">
        <v>1</v>
      </c>
      <c r="F147" s="194">
        <v>0</v>
      </c>
      <c r="G147" s="194">
        <v>0</v>
      </c>
      <c r="H147" s="194">
        <v>2</v>
      </c>
      <c r="I147" s="194">
        <v>0</v>
      </c>
      <c r="J147" s="194">
        <v>3</v>
      </c>
      <c r="K147" s="194">
        <v>0</v>
      </c>
      <c r="L147" s="194">
        <v>19</v>
      </c>
      <c r="M147" s="194">
        <v>7</v>
      </c>
      <c r="N147" s="194">
        <v>59</v>
      </c>
      <c r="O147" s="194">
        <v>0</v>
      </c>
      <c r="P147" s="195">
        <v>1.7592592592592592E-3</v>
      </c>
      <c r="Q147" s="195">
        <v>0.10373842592592593</v>
      </c>
      <c r="R147" s="64"/>
      <c r="S147" s="64"/>
      <c r="T147" s="64"/>
      <c r="U147" s="64"/>
      <c r="V147" s="64"/>
      <c r="W147" s="64"/>
      <c r="X147" s="64"/>
      <c r="Y147" s="64"/>
      <c r="Z147" s="64"/>
      <c r="AA147" s="64"/>
    </row>
    <row r="148" spans="1:27" ht="15.75" customHeight="1" x14ac:dyDescent="0.25">
      <c r="A148" s="206">
        <v>44232</v>
      </c>
      <c r="B148" s="199" t="s">
        <v>381</v>
      </c>
      <c r="C148" s="194">
        <v>5042</v>
      </c>
      <c r="D148" s="194">
        <v>20</v>
      </c>
      <c r="E148" s="194">
        <v>0</v>
      </c>
      <c r="F148" s="194">
        <v>0</v>
      </c>
      <c r="G148" s="194">
        <v>0</v>
      </c>
      <c r="H148" s="194">
        <v>52</v>
      </c>
      <c r="I148" s="194">
        <v>0</v>
      </c>
      <c r="J148" s="194">
        <v>0</v>
      </c>
      <c r="K148" s="194">
        <v>0</v>
      </c>
      <c r="L148" s="194">
        <v>163</v>
      </c>
      <c r="M148" s="194">
        <v>0</v>
      </c>
      <c r="N148" s="194">
        <v>235</v>
      </c>
      <c r="O148" s="194">
        <v>0</v>
      </c>
      <c r="P148" s="195">
        <v>2.0717592592592593E-3</v>
      </c>
      <c r="Q148" s="195">
        <v>0.48670138888888892</v>
      </c>
      <c r="R148" s="64"/>
      <c r="S148" s="64"/>
      <c r="T148" s="64"/>
      <c r="U148" s="64"/>
      <c r="V148" s="64"/>
      <c r="W148" s="64"/>
      <c r="X148" s="64"/>
      <c r="Y148" s="64"/>
      <c r="Z148" s="64"/>
      <c r="AA148" s="64"/>
    </row>
    <row r="149" spans="1:27" ht="15.75" customHeight="1" x14ac:dyDescent="0.2">
      <c r="A149" s="204"/>
      <c r="B149" s="204"/>
      <c r="C149" s="204"/>
      <c r="D149" s="204">
        <f t="shared" ref="D149:O149" si="4">SUM(D122:D148)</f>
        <v>497</v>
      </c>
      <c r="E149" s="204">
        <f t="shared" si="4"/>
        <v>24</v>
      </c>
      <c r="F149" s="204">
        <f t="shared" si="4"/>
        <v>28</v>
      </c>
      <c r="G149" s="204">
        <f t="shared" si="4"/>
        <v>446</v>
      </c>
      <c r="H149" s="204">
        <f t="shared" si="4"/>
        <v>146</v>
      </c>
      <c r="I149" s="204">
        <f t="shared" si="4"/>
        <v>0</v>
      </c>
      <c r="J149" s="204">
        <f t="shared" si="4"/>
        <v>76</v>
      </c>
      <c r="K149" s="204">
        <f t="shared" si="4"/>
        <v>0</v>
      </c>
      <c r="L149" s="204">
        <f t="shared" si="4"/>
        <v>437</v>
      </c>
      <c r="M149" s="204">
        <f t="shared" si="4"/>
        <v>543</v>
      </c>
      <c r="N149" s="204">
        <f t="shared" si="4"/>
        <v>2197</v>
      </c>
      <c r="O149" s="204">
        <f t="shared" si="4"/>
        <v>6</v>
      </c>
      <c r="P149" s="205"/>
      <c r="Q149" s="205"/>
      <c r="R149" s="64"/>
      <c r="S149" s="64"/>
      <c r="T149" s="64"/>
      <c r="U149" s="64"/>
      <c r="V149" s="64"/>
      <c r="W149" s="64"/>
      <c r="X149" s="64"/>
      <c r="Y149" s="64"/>
      <c r="Z149" s="64"/>
      <c r="AA149" s="64"/>
    </row>
    <row r="150" spans="1:27" ht="15.75" customHeight="1" x14ac:dyDescent="0.2">
      <c r="A150" s="202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8"/>
      <c r="Q150" s="188"/>
      <c r="R150" s="64"/>
      <c r="S150" s="64"/>
      <c r="T150" s="64"/>
      <c r="U150" s="64"/>
      <c r="V150" s="64"/>
      <c r="W150" s="64"/>
      <c r="X150" s="64"/>
      <c r="Y150" s="64"/>
      <c r="Z150" s="64"/>
      <c r="AA150" s="64"/>
    </row>
    <row r="151" spans="1:27" ht="15.75" customHeight="1" x14ac:dyDescent="0.2">
      <c r="A151" s="204" t="s">
        <v>324</v>
      </c>
      <c r="B151" s="190" t="s">
        <v>325</v>
      </c>
      <c r="C151" s="204" t="s">
        <v>326</v>
      </c>
      <c r="D151" s="204" t="s">
        <v>5</v>
      </c>
      <c r="E151" s="204" t="s">
        <v>6</v>
      </c>
      <c r="F151" s="204" t="s">
        <v>9</v>
      </c>
      <c r="G151" s="204" t="s">
        <v>10</v>
      </c>
      <c r="H151" s="204" t="s">
        <v>11</v>
      </c>
      <c r="I151" s="204" t="s">
        <v>8</v>
      </c>
      <c r="J151" s="204" t="s">
        <v>13</v>
      </c>
      <c r="K151" s="204" t="s">
        <v>327</v>
      </c>
      <c r="L151" s="204" t="s">
        <v>12</v>
      </c>
      <c r="M151" s="204" t="s">
        <v>7</v>
      </c>
      <c r="N151" s="204" t="s">
        <v>328</v>
      </c>
      <c r="O151" s="204" t="s">
        <v>329</v>
      </c>
      <c r="P151" s="205" t="s">
        <v>330</v>
      </c>
      <c r="Q151" s="205" t="s">
        <v>331</v>
      </c>
      <c r="R151" s="64"/>
      <c r="S151" s="64"/>
      <c r="T151" s="64"/>
      <c r="U151" s="64"/>
      <c r="V151" s="64"/>
      <c r="W151" s="64"/>
      <c r="X151" s="64"/>
      <c r="Y151" s="64"/>
      <c r="Z151" s="64"/>
      <c r="AA151" s="64"/>
    </row>
    <row r="152" spans="1:27" ht="15.75" customHeight="1" x14ac:dyDescent="0.25">
      <c r="A152" s="206">
        <v>44233</v>
      </c>
      <c r="B152" s="193" t="s">
        <v>332</v>
      </c>
      <c r="C152" s="194">
        <v>5001</v>
      </c>
      <c r="D152" s="194">
        <v>20</v>
      </c>
      <c r="E152" s="194">
        <v>6</v>
      </c>
      <c r="F152" s="194">
        <v>0</v>
      </c>
      <c r="G152" s="194">
        <v>0</v>
      </c>
      <c r="H152" s="194">
        <v>0</v>
      </c>
      <c r="I152" s="194">
        <v>0</v>
      </c>
      <c r="J152" s="194">
        <v>0</v>
      </c>
      <c r="K152" s="194">
        <v>0</v>
      </c>
      <c r="L152" s="194">
        <v>0</v>
      </c>
      <c r="M152" s="194">
        <v>60</v>
      </c>
      <c r="N152" s="194">
        <v>86</v>
      </c>
      <c r="O152" s="194">
        <v>0</v>
      </c>
      <c r="P152" s="195">
        <v>3.2291666666666666E-3</v>
      </c>
      <c r="Q152" s="195">
        <v>0.27810185185185182</v>
      </c>
      <c r="R152" s="64"/>
      <c r="S152" s="87" t="s">
        <v>3</v>
      </c>
      <c r="T152" s="97">
        <f>A152</f>
        <v>44233</v>
      </c>
      <c r="U152" s="64"/>
      <c r="V152" s="64"/>
      <c r="W152" s="64"/>
      <c r="X152" s="64"/>
      <c r="Y152" s="64"/>
      <c r="Z152" s="64"/>
      <c r="AA152" s="64"/>
    </row>
    <row r="153" spans="1:27" ht="15.75" customHeight="1" x14ac:dyDescent="0.25">
      <c r="A153" s="206">
        <v>44233</v>
      </c>
      <c r="B153" s="193" t="s">
        <v>333</v>
      </c>
      <c r="C153" s="194">
        <v>5002</v>
      </c>
      <c r="D153" s="194">
        <v>20</v>
      </c>
      <c r="E153" s="194">
        <v>11</v>
      </c>
      <c r="F153" s="194">
        <v>0</v>
      </c>
      <c r="G153" s="194">
        <v>0</v>
      </c>
      <c r="H153" s="194">
        <v>0</v>
      </c>
      <c r="I153" s="194">
        <v>0</v>
      </c>
      <c r="J153" s="194">
        <v>0</v>
      </c>
      <c r="K153" s="194">
        <v>0</v>
      </c>
      <c r="L153" s="194">
        <v>0</v>
      </c>
      <c r="M153" s="194">
        <v>48</v>
      </c>
      <c r="N153" s="194">
        <v>79</v>
      </c>
      <c r="O153" s="194">
        <v>1</v>
      </c>
      <c r="P153" s="195">
        <v>4.1319444444444442E-3</v>
      </c>
      <c r="Q153" s="195">
        <v>0.32655092592592594</v>
      </c>
      <c r="R153" s="64"/>
      <c r="S153" s="98" t="s">
        <v>5</v>
      </c>
      <c r="T153" s="99">
        <f>D179</f>
        <v>376</v>
      </c>
      <c r="U153" s="64"/>
      <c r="V153" s="64"/>
      <c r="W153" s="64"/>
      <c r="X153" s="64"/>
      <c r="Y153" s="64"/>
      <c r="Z153" s="64"/>
      <c r="AA153" s="64"/>
    </row>
    <row r="154" spans="1:27" ht="15.75" customHeight="1" x14ac:dyDescent="0.2">
      <c r="A154" s="206">
        <v>44233</v>
      </c>
      <c r="B154" s="193" t="s">
        <v>334</v>
      </c>
      <c r="C154" s="196">
        <v>5003</v>
      </c>
      <c r="D154" s="197">
        <v>0</v>
      </c>
      <c r="E154" s="197">
        <v>0</v>
      </c>
      <c r="F154" s="197">
        <v>0</v>
      </c>
      <c r="G154" s="197">
        <v>0</v>
      </c>
      <c r="H154" s="197">
        <v>0</v>
      </c>
      <c r="I154" s="197">
        <v>0</v>
      </c>
      <c r="J154" s="197">
        <v>0</v>
      </c>
      <c r="K154" s="197">
        <v>0</v>
      </c>
      <c r="L154" s="197">
        <v>0</v>
      </c>
      <c r="M154" s="197">
        <v>0</v>
      </c>
      <c r="N154" s="197">
        <v>0</v>
      </c>
      <c r="O154" s="197">
        <v>0</v>
      </c>
      <c r="P154" s="197">
        <v>0</v>
      </c>
      <c r="Q154" s="197">
        <v>0</v>
      </c>
      <c r="R154" s="64"/>
      <c r="S154" s="100" t="s">
        <v>41</v>
      </c>
      <c r="T154" s="101">
        <v>0</v>
      </c>
      <c r="U154" s="64"/>
      <c r="V154" s="64"/>
      <c r="W154" s="64"/>
      <c r="X154" s="64"/>
      <c r="Y154" s="64"/>
      <c r="Z154" s="64"/>
      <c r="AA154" s="64"/>
    </row>
    <row r="155" spans="1:27" ht="15.75" customHeight="1" x14ac:dyDescent="0.25">
      <c r="A155" s="206">
        <v>44233</v>
      </c>
      <c r="B155" s="193" t="s">
        <v>335</v>
      </c>
      <c r="C155" s="194">
        <v>5004</v>
      </c>
      <c r="D155" s="194">
        <v>20</v>
      </c>
      <c r="E155" s="194">
        <v>0</v>
      </c>
      <c r="F155" s="194">
        <v>10</v>
      </c>
      <c r="G155" s="194">
        <v>80</v>
      </c>
      <c r="H155" s="194">
        <v>20</v>
      </c>
      <c r="I155" s="194">
        <v>0</v>
      </c>
      <c r="J155" s="194">
        <v>0</v>
      </c>
      <c r="K155" s="194">
        <v>0</v>
      </c>
      <c r="L155" s="194">
        <v>77</v>
      </c>
      <c r="M155" s="194">
        <v>0</v>
      </c>
      <c r="N155" s="194">
        <v>207</v>
      </c>
      <c r="O155" s="194">
        <v>0</v>
      </c>
      <c r="P155" s="195">
        <v>1.5624999999999999E-3</v>
      </c>
      <c r="Q155" s="195">
        <v>0.31991898148148151</v>
      </c>
      <c r="R155" s="64"/>
      <c r="S155" s="100" t="s">
        <v>6</v>
      </c>
      <c r="T155" s="101">
        <f>E179</f>
        <v>50</v>
      </c>
      <c r="U155" s="64"/>
      <c r="V155" s="64"/>
      <c r="W155" s="64"/>
      <c r="X155" s="64"/>
      <c r="Y155" s="64"/>
      <c r="Z155" s="64"/>
      <c r="AA155" s="64"/>
    </row>
    <row r="156" spans="1:27" ht="15.75" customHeight="1" x14ac:dyDescent="0.25">
      <c r="A156" s="206">
        <v>44233</v>
      </c>
      <c r="B156" s="193" t="s">
        <v>336</v>
      </c>
      <c r="C156" s="194">
        <v>5005</v>
      </c>
      <c r="D156" s="194">
        <v>20</v>
      </c>
      <c r="E156" s="194">
        <v>6</v>
      </c>
      <c r="F156" s="194">
        <v>0</v>
      </c>
      <c r="G156" s="194">
        <v>0</v>
      </c>
      <c r="H156" s="194">
        <v>0</v>
      </c>
      <c r="I156" s="194">
        <v>0</v>
      </c>
      <c r="J156" s="194">
        <v>0</v>
      </c>
      <c r="K156" s="194">
        <v>0</v>
      </c>
      <c r="L156" s="194">
        <v>0</v>
      </c>
      <c r="M156" s="194">
        <v>80</v>
      </c>
      <c r="N156" s="194">
        <v>106</v>
      </c>
      <c r="O156" s="194">
        <v>0</v>
      </c>
      <c r="P156" s="195">
        <v>6.3773148148148148E-3</v>
      </c>
      <c r="Q156" s="195">
        <v>0.67640046296296286</v>
      </c>
      <c r="R156" s="64"/>
      <c r="S156" s="100" t="s">
        <v>7</v>
      </c>
      <c r="T156" s="101">
        <f>M179</f>
        <v>487</v>
      </c>
      <c r="U156" s="64"/>
      <c r="V156" s="64"/>
      <c r="W156" s="64"/>
      <c r="X156" s="64"/>
      <c r="Y156" s="64"/>
      <c r="Z156" s="64"/>
      <c r="AA156" s="64"/>
    </row>
    <row r="157" spans="1:27" ht="15.75" customHeight="1" x14ac:dyDescent="0.25">
      <c r="A157" s="206">
        <v>44233</v>
      </c>
      <c r="B157" s="193" t="s">
        <v>337</v>
      </c>
      <c r="C157" s="194">
        <v>5006</v>
      </c>
      <c r="D157" s="197">
        <v>0</v>
      </c>
      <c r="E157" s="197">
        <v>0</v>
      </c>
      <c r="F157" s="197">
        <v>0</v>
      </c>
      <c r="G157" s="197">
        <v>0</v>
      </c>
      <c r="H157" s="197">
        <v>0</v>
      </c>
      <c r="I157" s="197">
        <v>0</v>
      </c>
      <c r="J157" s="197">
        <v>0</v>
      </c>
      <c r="K157" s="197">
        <v>0</v>
      </c>
      <c r="L157" s="197">
        <v>0</v>
      </c>
      <c r="M157" s="197">
        <v>0</v>
      </c>
      <c r="N157" s="197">
        <v>0</v>
      </c>
      <c r="O157" s="197">
        <v>0</v>
      </c>
      <c r="P157" s="197">
        <v>0</v>
      </c>
      <c r="Q157" s="197">
        <v>0</v>
      </c>
      <c r="R157" s="64"/>
      <c r="S157" s="100" t="s">
        <v>8</v>
      </c>
      <c r="T157" s="101">
        <f>I179</f>
        <v>0</v>
      </c>
      <c r="U157" s="64"/>
      <c r="V157" s="64"/>
      <c r="W157" s="64"/>
      <c r="X157" s="64"/>
      <c r="Y157" s="64"/>
      <c r="Z157" s="64"/>
      <c r="AA157" s="64"/>
    </row>
    <row r="158" spans="1:27" ht="15.75" customHeight="1" x14ac:dyDescent="0.25">
      <c r="A158" s="206">
        <v>44233</v>
      </c>
      <c r="B158" s="193" t="s">
        <v>338</v>
      </c>
      <c r="C158" s="194">
        <v>5007</v>
      </c>
      <c r="D158" s="194">
        <v>20</v>
      </c>
      <c r="E158" s="194">
        <v>6</v>
      </c>
      <c r="F158" s="194">
        <v>0</v>
      </c>
      <c r="G158" s="194">
        <v>0</v>
      </c>
      <c r="H158" s="194">
        <v>0</v>
      </c>
      <c r="I158" s="194">
        <v>0</v>
      </c>
      <c r="J158" s="194">
        <v>0</v>
      </c>
      <c r="K158" s="194">
        <v>0</v>
      </c>
      <c r="L158" s="194">
        <v>0</v>
      </c>
      <c r="M158" s="194">
        <v>94</v>
      </c>
      <c r="N158" s="194">
        <v>120</v>
      </c>
      <c r="O158" s="194">
        <v>0</v>
      </c>
      <c r="P158" s="195">
        <v>3.0555555555555557E-3</v>
      </c>
      <c r="Q158" s="195">
        <v>0.36650462962962965</v>
      </c>
      <c r="R158" s="64"/>
      <c r="S158" s="102" t="s">
        <v>9</v>
      </c>
      <c r="T158" s="103">
        <f>F179</f>
        <v>73</v>
      </c>
      <c r="U158" s="64"/>
      <c r="V158" s="64"/>
      <c r="W158" s="64"/>
      <c r="X158" s="64"/>
      <c r="Y158" s="64"/>
      <c r="Z158" s="64"/>
      <c r="AA158" s="64"/>
    </row>
    <row r="159" spans="1:27" ht="15.75" customHeight="1" x14ac:dyDescent="0.2">
      <c r="A159" s="206">
        <v>44233</v>
      </c>
      <c r="B159" s="193" t="s">
        <v>339</v>
      </c>
      <c r="C159" s="196">
        <v>5008</v>
      </c>
      <c r="D159" s="197">
        <v>0</v>
      </c>
      <c r="E159" s="197">
        <v>0</v>
      </c>
      <c r="F159" s="197">
        <v>0</v>
      </c>
      <c r="G159" s="197">
        <v>0</v>
      </c>
      <c r="H159" s="197">
        <v>0</v>
      </c>
      <c r="I159" s="197">
        <v>0</v>
      </c>
      <c r="J159" s="197">
        <v>0</v>
      </c>
      <c r="K159" s="197">
        <v>0</v>
      </c>
      <c r="L159" s="197">
        <v>0</v>
      </c>
      <c r="M159" s="197">
        <v>0</v>
      </c>
      <c r="N159" s="197">
        <v>0</v>
      </c>
      <c r="O159" s="197">
        <v>0</v>
      </c>
      <c r="P159" s="197">
        <v>0</v>
      </c>
      <c r="Q159" s="197">
        <v>0</v>
      </c>
      <c r="R159" s="64"/>
      <c r="S159" s="102" t="s">
        <v>10</v>
      </c>
      <c r="T159" s="103">
        <f>G179</f>
        <v>383</v>
      </c>
      <c r="U159" s="64"/>
      <c r="V159" s="64"/>
      <c r="W159" s="64"/>
      <c r="X159" s="64"/>
      <c r="Y159" s="64"/>
      <c r="Z159" s="64"/>
      <c r="AA159" s="64"/>
    </row>
    <row r="160" spans="1:27" ht="15.75" customHeight="1" x14ac:dyDescent="0.2">
      <c r="A160" s="206">
        <v>44233</v>
      </c>
      <c r="B160" s="193" t="s">
        <v>340</v>
      </c>
      <c r="C160" s="197">
        <v>5009</v>
      </c>
      <c r="D160" s="197">
        <v>0</v>
      </c>
      <c r="E160" s="197">
        <v>0</v>
      </c>
      <c r="F160" s="197">
        <v>0</v>
      </c>
      <c r="G160" s="197">
        <v>0</v>
      </c>
      <c r="H160" s="197">
        <v>0</v>
      </c>
      <c r="I160" s="197">
        <v>0</v>
      </c>
      <c r="J160" s="197">
        <v>0</v>
      </c>
      <c r="K160" s="197">
        <v>0</v>
      </c>
      <c r="L160" s="197">
        <v>0</v>
      </c>
      <c r="M160" s="197">
        <v>0</v>
      </c>
      <c r="N160" s="197">
        <v>0</v>
      </c>
      <c r="O160" s="197">
        <v>0</v>
      </c>
      <c r="P160" s="197">
        <v>0</v>
      </c>
      <c r="Q160" s="197">
        <v>0</v>
      </c>
      <c r="R160" s="64"/>
      <c r="S160" s="104" t="s">
        <v>11</v>
      </c>
      <c r="T160" s="105">
        <f>H179</f>
        <v>99</v>
      </c>
      <c r="U160" s="64"/>
      <c r="V160" s="64"/>
      <c r="W160" s="64"/>
      <c r="X160" s="64"/>
      <c r="Y160" s="64"/>
      <c r="Z160" s="64"/>
      <c r="AA160" s="64"/>
    </row>
    <row r="161" spans="1:27" ht="15.75" customHeight="1" x14ac:dyDescent="0.25">
      <c r="A161" s="206">
        <v>44233</v>
      </c>
      <c r="B161" s="193" t="s">
        <v>341</v>
      </c>
      <c r="C161" s="194">
        <v>5010</v>
      </c>
      <c r="D161" s="194">
        <v>61</v>
      </c>
      <c r="E161" s="194">
        <v>0</v>
      </c>
      <c r="F161" s="194">
        <v>0</v>
      </c>
      <c r="G161" s="194">
        <v>0</v>
      </c>
      <c r="H161" s="194">
        <v>0</v>
      </c>
      <c r="I161" s="194">
        <v>0</v>
      </c>
      <c r="J161" s="194">
        <v>41</v>
      </c>
      <c r="K161" s="194">
        <v>0</v>
      </c>
      <c r="L161" s="194">
        <v>0</v>
      </c>
      <c r="M161" s="194">
        <v>0</v>
      </c>
      <c r="N161" s="194">
        <v>102</v>
      </c>
      <c r="O161" s="194">
        <v>0</v>
      </c>
      <c r="P161" s="195">
        <v>1.1805555555555556E-3</v>
      </c>
      <c r="Q161" s="195">
        <v>0.1162037037037037</v>
      </c>
      <c r="R161" s="64"/>
      <c r="S161" s="104" t="s">
        <v>12</v>
      </c>
      <c r="T161" s="105">
        <f>L179</f>
        <v>417</v>
      </c>
      <c r="U161" s="64"/>
      <c r="V161" s="64"/>
      <c r="W161" s="64"/>
      <c r="X161" s="64"/>
      <c r="Y161" s="64"/>
      <c r="Z161" s="64"/>
      <c r="AA161" s="64"/>
    </row>
    <row r="162" spans="1:27" ht="15.75" customHeight="1" x14ac:dyDescent="0.25">
      <c r="A162" s="206">
        <v>44233</v>
      </c>
      <c r="B162" s="193" t="s">
        <v>342</v>
      </c>
      <c r="C162" s="194">
        <v>5011</v>
      </c>
      <c r="D162" s="194">
        <v>12</v>
      </c>
      <c r="E162" s="194">
        <v>3</v>
      </c>
      <c r="F162" s="194">
        <v>7</v>
      </c>
      <c r="G162" s="194">
        <v>26</v>
      </c>
      <c r="H162" s="194">
        <v>0</v>
      </c>
      <c r="I162" s="194">
        <v>0</v>
      </c>
      <c r="J162" s="194">
        <v>0</v>
      </c>
      <c r="K162" s="194">
        <v>0</v>
      </c>
      <c r="L162" s="194">
        <v>0</v>
      </c>
      <c r="M162" s="194">
        <v>22</v>
      </c>
      <c r="N162" s="194">
        <v>70</v>
      </c>
      <c r="O162" s="194">
        <v>0</v>
      </c>
      <c r="P162" s="195">
        <v>1.7326388888888888E-2</v>
      </c>
      <c r="Q162" s="198">
        <v>1.2125925925925927</v>
      </c>
      <c r="R162" s="64"/>
      <c r="S162" s="106" t="s">
        <v>13</v>
      </c>
      <c r="T162" s="107">
        <f>J179</f>
        <v>116</v>
      </c>
      <c r="U162" s="64"/>
      <c r="V162" s="64"/>
      <c r="W162" s="64"/>
      <c r="X162" s="64"/>
      <c r="Y162" s="64"/>
      <c r="Z162" s="64"/>
      <c r="AA162" s="64"/>
    </row>
    <row r="163" spans="1:27" ht="15.75" customHeight="1" x14ac:dyDescent="0.25">
      <c r="A163" s="206">
        <v>44233</v>
      </c>
      <c r="B163" s="193" t="s">
        <v>343</v>
      </c>
      <c r="C163" s="194">
        <v>5012</v>
      </c>
      <c r="D163" s="194">
        <v>0</v>
      </c>
      <c r="E163" s="194">
        <v>3</v>
      </c>
      <c r="F163" s="194">
        <v>0</v>
      </c>
      <c r="G163" s="194">
        <v>0</v>
      </c>
      <c r="H163" s="194">
        <v>18</v>
      </c>
      <c r="I163" s="194">
        <v>0</v>
      </c>
      <c r="J163" s="194">
        <v>0</v>
      </c>
      <c r="K163" s="194">
        <v>0</v>
      </c>
      <c r="L163" s="194">
        <v>15</v>
      </c>
      <c r="M163" s="194">
        <v>4</v>
      </c>
      <c r="N163" s="194">
        <v>40</v>
      </c>
      <c r="O163" s="194">
        <v>0</v>
      </c>
      <c r="P163" s="195">
        <v>2.0949074074074073E-3</v>
      </c>
      <c r="Q163" s="195">
        <v>8.3958333333333343E-2</v>
      </c>
      <c r="R163" s="64"/>
      <c r="S163" s="64"/>
      <c r="T163" s="64"/>
      <c r="U163" s="64"/>
      <c r="V163" s="64"/>
      <c r="W163" s="64"/>
      <c r="X163" s="64"/>
      <c r="Y163" s="64"/>
      <c r="Z163" s="64"/>
      <c r="AA163" s="64"/>
    </row>
    <row r="164" spans="1:27" ht="15.75" customHeight="1" x14ac:dyDescent="0.25">
      <c r="A164" s="206">
        <v>44233</v>
      </c>
      <c r="B164" s="193" t="s">
        <v>344</v>
      </c>
      <c r="C164" s="194">
        <v>5013</v>
      </c>
      <c r="D164" s="194">
        <v>21</v>
      </c>
      <c r="E164" s="194">
        <v>0</v>
      </c>
      <c r="F164" s="194">
        <v>0</v>
      </c>
      <c r="G164" s="194">
        <v>0</v>
      </c>
      <c r="H164" s="194">
        <v>0</v>
      </c>
      <c r="I164" s="194">
        <v>0</v>
      </c>
      <c r="J164" s="194">
        <v>1</v>
      </c>
      <c r="K164" s="194">
        <v>0</v>
      </c>
      <c r="L164" s="194">
        <v>0</v>
      </c>
      <c r="M164" s="194">
        <v>0</v>
      </c>
      <c r="N164" s="194">
        <v>22</v>
      </c>
      <c r="O164" s="194">
        <v>0</v>
      </c>
      <c r="P164" s="195">
        <v>1.423611111111111E-3</v>
      </c>
      <c r="Q164" s="195">
        <v>2.9780092592592594E-2</v>
      </c>
      <c r="R164" s="64"/>
      <c r="S164" s="64"/>
      <c r="T164" s="64"/>
      <c r="U164" s="64"/>
      <c r="V164" s="64"/>
      <c r="W164" s="64"/>
      <c r="X164" s="64"/>
      <c r="Y164" s="64"/>
      <c r="Z164" s="64"/>
      <c r="AA164" s="64"/>
    </row>
    <row r="165" spans="1:27" ht="15.75" customHeight="1" x14ac:dyDescent="0.25">
      <c r="A165" s="206">
        <v>44233</v>
      </c>
      <c r="B165" s="193" t="s">
        <v>345</v>
      </c>
      <c r="C165" s="194">
        <v>5014</v>
      </c>
      <c r="D165" s="197">
        <v>0</v>
      </c>
      <c r="E165" s="197">
        <v>0</v>
      </c>
      <c r="F165" s="197">
        <v>0</v>
      </c>
      <c r="G165" s="197">
        <v>0</v>
      </c>
      <c r="H165" s="197">
        <v>0</v>
      </c>
      <c r="I165" s="197">
        <v>0</v>
      </c>
      <c r="J165" s="197">
        <v>0</v>
      </c>
      <c r="K165" s="197">
        <v>0</v>
      </c>
      <c r="L165" s="197">
        <v>0</v>
      </c>
      <c r="M165" s="197">
        <v>0</v>
      </c>
      <c r="N165" s="197">
        <v>0</v>
      </c>
      <c r="O165" s="197">
        <v>0</v>
      </c>
      <c r="P165" s="197">
        <v>0</v>
      </c>
      <c r="Q165" s="197">
        <v>0</v>
      </c>
      <c r="R165" s="64"/>
      <c r="S165" s="64"/>
      <c r="T165" s="64"/>
      <c r="U165" s="64"/>
      <c r="V165" s="64"/>
      <c r="W165" s="64"/>
      <c r="X165" s="64"/>
      <c r="Y165" s="64"/>
      <c r="Z165" s="64"/>
      <c r="AA165" s="64"/>
    </row>
    <row r="166" spans="1:27" ht="15.75" customHeight="1" x14ac:dyDescent="0.25">
      <c r="A166" s="206">
        <v>44233</v>
      </c>
      <c r="B166" s="193" t="s">
        <v>346</v>
      </c>
      <c r="C166" s="194">
        <v>5015</v>
      </c>
      <c r="D166" s="197">
        <v>0</v>
      </c>
      <c r="E166" s="197">
        <v>0</v>
      </c>
      <c r="F166" s="197">
        <v>0</v>
      </c>
      <c r="G166" s="197">
        <v>0</v>
      </c>
      <c r="H166" s="197">
        <v>0</v>
      </c>
      <c r="I166" s="197">
        <v>0</v>
      </c>
      <c r="J166" s="197">
        <v>0</v>
      </c>
      <c r="K166" s="197">
        <v>0</v>
      </c>
      <c r="L166" s="197">
        <v>0</v>
      </c>
      <c r="M166" s="197">
        <v>0</v>
      </c>
      <c r="N166" s="197">
        <v>0</v>
      </c>
      <c r="O166" s="197">
        <v>0</v>
      </c>
      <c r="P166" s="197">
        <v>0</v>
      </c>
      <c r="Q166" s="197">
        <v>0</v>
      </c>
      <c r="R166" s="64"/>
      <c r="S166" s="64"/>
      <c r="T166" s="64"/>
      <c r="U166" s="64"/>
      <c r="V166" s="64"/>
      <c r="W166" s="64"/>
      <c r="X166" s="64"/>
      <c r="Y166" s="64"/>
      <c r="Z166" s="64"/>
      <c r="AA166" s="64"/>
    </row>
    <row r="167" spans="1:27" ht="15.75" customHeight="1" x14ac:dyDescent="0.25">
      <c r="A167" s="206">
        <v>44233</v>
      </c>
      <c r="B167" s="193" t="s">
        <v>347</v>
      </c>
      <c r="C167" s="194">
        <v>5016</v>
      </c>
      <c r="D167" s="194">
        <v>20</v>
      </c>
      <c r="E167" s="194">
        <v>0</v>
      </c>
      <c r="F167" s="194">
        <v>0</v>
      </c>
      <c r="G167" s="194">
        <v>0</v>
      </c>
      <c r="H167" s="194">
        <v>34</v>
      </c>
      <c r="I167" s="194">
        <v>0</v>
      </c>
      <c r="J167" s="194">
        <v>0</v>
      </c>
      <c r="K167" s="194">
        <v>0</v>
      </c>
      <c r="L167" s="194">
        <v>204</v>
      </c>
      <c r="M167" s="194">
        <v>0</v>
      </c>
      <c r="N167" s="194">
        <v>258</v>
      </c>
      <c r="O167" s="194">
        <v>0</v>
      </c>
      <c r="P167" s="195">
        <v>1.7245370370370372E-3</v>
      </c>
      <c r="Q167" s="195">
        <v>0.44510416666666663</v>
      </c>
      <c r="R167" s="64"/>
      <c r="S167" s="64"/>
      <c r="T167" s="64"/>
      <c r="U167" s="64"/>
      <c r="V167" s="64"/>
      <c r="W167" s="64"/>
      <c r="X167" s="64"/>
      <c r="Y167" s="64"/>
      <c r="Z167" s="64"/>
      <c r="AA167" s="64"/>
    </row>
    <row r="168" spans="1:27" ht="15.75" customHeight="1" x14ac:dyDescent="0.25">
      <c r="A168" s="206">
        <v>44233</v>
      </c>
      <c r="B168" s="193" t="s">
        <v>348</v>
      </c>
      <c r="C168" s="194">
        <v>5017</v>
      </c>
      <c r="D168" s="197">
        <v>0</v>
      </c>
      <c r="E168" s="197">
        <v>0</v>
      </c>
      <c r="F168" s="197">
        <v>0</v>
      </c>
      <c r="G168" s="197">
        <v>0</v>
      </c>
      <c r="H168" s="197">
        <v>0</v>
      </c>
      <c r="I168" s="197">
        <v>0</v>
      </c>
      <c r="J168" s="197">
        <v>0</v>
      </c>
      <c r="K168" s="197">
        <v>0</v>
      </c>
      <c r="L168" s="197">
        <v>0</v>
      </c>
      <c r="M168" s="197">
        <v>0</v>
      </c>
      <c r="N168" s="197">
        <v>0</v>
      </c>
      <c r="O168" s="197">
        <v>0</v>
      </c>
      <c r="P168" s="197">
        <v>0</v>
      </c>
      <c r="Q168" s="197">
        <v>0</v>
      </c>
      <c r="R168" s="64"/>
      <c r="S168" s="64"/>
      <c r="T168" s="64"/>
      <c r="U168" s="64"/>
      <c r="V168" s="64"/>
      <c r="W168" s="64"/>
      <c r="X168" s="64"/>
      <c r="Y168" s="64"/>
      <c r="Z168" s="64"/>
      <c r="AA168" s="64"/>
    </row>
    <row r="169" spans="1:27" ht="15.75" customHeight="1" x14ac:dyDescent="0.25">
      <c r="A169" s="206">
        <v>44233</v>
      </c>
      <c r="B169" s="193" t="s">
        <v>349</v>
      </c>
      <c r="C169" s="194">
        <v>5018</v>
      </c>
      <c r="D169" s="194">
        <v>21</v>
      </c>
      <c r="E169" s="194">
        <v>0</v>
      </c>
      <c r="F169" s="194">
        <v>32</v>
      </c>
      <c r="G169" s="194">
        <v>174</v>
      </c>
      <c r="H169" s="194">
        <v>0</v>
      </c>
      <c r="I169" s="194">
        <v>0</v>
      </c>
      <c r="J169" s="194">
        <v>0</v>
      </c>
      <c r="K169" s="194">
        <v>0</v>
      </c>
      <c r="L169" s="194">
        <v>0</v>
      </c>
      <c r="M169" s="194">
        <v>0</v>
      </c>
      <c r="N169" s="194">
        <v>227</v>
      </c>
      <c r="O169" s="194">
        <v>0</v>
      </c>
      <c r="P169" s="195">
        <v>1.7245370370370372E-3</v>
      </c>
      <c r="Q169" s="195">
        <v>0.39170138888888889</v>
      </c>
      <c r="R169" s="64"/>
      <c r="S169" s="64"/>
      <c r="T169" s="64"/>
      <c r="U169" s="64"/>
      <c r="V169" s="64"/>
      <c r="W169" s="64"/>
      <c r="X169" s="64"/>
      <c r="Y169" s="64"/>
      <c r="Z169" s="64"/>
      <c r="AA169" s="64"/>
    </row>
    <row r="170" spans="1:27" ht="15.75" customHeight="1" x14ac:dyDescent="0.25">
      <c r="A170" s="206">
        <v>44233</v>
      </c>
      <c r="B170" s="193" t="s">
        <v>350</v>
      </c>
      <c r="C170" s="194">
        <v>5020</v>
      </c>
      <c r="D170" s="194">
        <v>81</v>
      </c>
      <c r="E170" s="194">
        <v>0</v>
      </c>
      <c r="F170" s="194">
        <v>0</v>
      </c>
      <c r="G170" s="194">
        <v>0</v>
      </c>
      <c r="H170" s="194">
        <v>0</v>
      </c>
      <c r="I170" s="194">
        <v>0</v>
      </c>
      <c r="J170" s="194">
        <v>74</v>
      </c>
      <c r="K170" s="194">
        <v>0</v>
      </c>
      <c r="L170" s="194">
        <v>0</v>
      </c>
      <c r="M170" s="194">
        <v>0</v>
      </c>
      <c r="N170" s="194">
        <v>155</v>
      </c>
      <c r="O170" s="194">
        <v>3</v>
      </c>
      <c r="P170" s="195">
        <v>1.2037037037037038E-3</v>
      </c>
      <c r="Q170" s="195">
        <v>0.18269675925925924</v>
      </c>
      <c r="R170" s="64"/>
      <c r="S170" s="64"/>
      <c r="T170" s="64"/>
      <c r="U170" s="64"/>
      <c r="V170" s="64"/>
      <c r="W170" s="64"/>
      <c r="X170" s="64"/>
      <c r="Y170" s="64"/>
      <c r="Z170" s="64"/>
      <c r="AA170" s="64"/>
    </row>
    <row r="171" spans="1:27" ht="15.75" customHeight="1" x14ac:dyDescent="0.25">
      <c r="A171" s="206">
        <v>44233</v>
      </c>
      <c r="B171" s="193" t="s">
        <v>351</v>
      </c>
      <c r="C171" s="194">
        <v>5021</v>
      </c>
      <c r="D171" s="194">
        <v>0</v>
      </c>
      <c r="E171" s="194">
        <v>0</v>
      </c>
      <c r="F171" s="194">
        <v>9</v>
      </c>
      <c r="G171" s="194">
        <v>12</v>
      </c>
      <c r="H171" s="194">
        <v>0</v>
      </c>
      <c r="I171" s="194">
        <v>0</v>
      </c>
      <c r="J171" s="194">
        <v>0</v>
      </c>
      <c r="K171" s="194">
        <v>0</v>
      </c>
      <c r="L171" s="194">
        <v>0</v>
      </c>
      <c r="M171" s="194">
        <v>11</v>
      </c>
      <c r="N171" s="194">
        <v>32</v>
      </c>
      <c r="O171" s="194">
        <v>0</v>
      </c>
      <c r="P171" s="195">
        <v>2.7662037037037034E-3</v>
      </c>
      <c r="Q171" s="195">
        <v>8.8680555555555554E-2</v>
      </c>
      <c r="R171" s="64"/>
      <c r="S171" s="64"/>
      <c r="T171" s="64"/>
      <c r="U171" s="64"/>
      <c r="V171" s="64"/>
      <c r="W171" s="64"/>
      <c r="X171" s="64"/>
      <c r="Y171" s="64"/>
      <c r="Z171" s="64"/>
      <c r="AA171" s="64"/>
    </row>
    <row r="172" spans="1:27" ht="15.75" customHeight="1" x14ac:dyDescent="0.25">
      <c r="A172" s="206">
        <v>44233</v>
      </c>
      <c r="B172" s="193" t="s">
        <v>352</v>
      </c>
      <c r="C172" s="194">
        <v>5022</v>
      </c>
      <c r="D172" s="194">
        <v>20</v>
      </c>
      <c r="E172" s="194">
        <v>0</v>
      </c>
      <c r="F172" s="194">
        <v>15</v>
      </c>
      <c r="G172" s="194">
        <v>87</v>
      </c>
      <c r="H172" s="194">
        <v>21</v>
      </c>
      <c r="I172" s="194">
        <v>0</v>
      </c>
      <c r="J172" s="194">
        <v>0</v>
      </c>
      <c r="K172" s="194">
        <v>0</v>
      </c>
      <c r="L172" s="194">
        <v>85</v>
      </c>
      <c r="M172" s="194">
        <v>0</v>
      </c>
      <c r="N172" s="194">
        <v>228</v>
      </c>
      <c r="O172" s="194">
        <v>0</v>
      </c>
      <c r="P172" s="195">
        <v>3.5763888888888894E-3</v>
      </c>
      <c r="Q172" s="195">
        <v>0.81550925925925932</v>
      </c>
      <c r="R172" s="64"/>
      <c r="S172" s="64"/>
      <c r="T172" s="64"/>
      <c r="U172" s="64"/>
      <c r="V172" s="64"/>
      <c r="W172" s="64"/>
      <c r="X172" s="64"/>
      <c r="Y172" s="64"/>
      <c r="Z172" s="64"/>
      <c r="AA172" s="64"/>
    </row>
    <row r="173" spans="1:27" ht="15.75" customHeight="1" x14ac:dyDescent="0.25">
      <c r="A173" s="206">
        <v>44233</v>
      </c>
      <c r="B173" s="193" t="s">
        <v>353</v>
      </c>
      <c r="C173" s="194">
        <v>5023</v>
      </c>
      <c r="D173" s="194">
        <v>20</v>
      </c>
      <c r="E173" s="194">
        <v>6</v>
      </c>
      <c r="F173" s="194">
        <v>0</v>
      </c>
      <c r="G173" s="194">
        <v>0</v>
      </c>
      <c r="H173" s="194">
        <v>0</v>
      </c>
      <c r="I173" s="194">
        <v>0</v>
      </c>
      <c r="J173" s="194">
        <v>0</v>
      </c>
      <c r="K173" s="194">
        <v>0</v>
      </c>
      <c r="L173" s="194">
        <v>0</v>
      </c>
      <c r="M173" s="194">
        <v>74</v>
      </c>
      <c r="N173" s="194">
        <v>100</v>
      </c>
      <c r="O173" s="194">
        <v>1</v>
      </c>
      <c r="P173" s="195">
        <v>1.3900462962962962E-2</v>
      </c>
      <c r="Q173" s="198">
        <v>1.3903240740740739</v>
      </c>
      <c r="R173" s="64"/>
      <c r="S173" s="64"/>
      <c r="T173" s="64"/>
      <c r="U173" s="64"/>
      <c r="V173" s="64"/>
      <c r="W173" s="64"/>
      <c r="X173" s="64"/>
      <c r="Y173" s="64"/>
      <c r="Z173" s="64"/>
      <c r="AA173" s="64"/>
    </row>
    <row r="174" spans="1:27" ht="15.75" customHeight="1" x14ac:dyDescent="0.25">
      <c r="A174" s="206">
        <v>44233</v>
      </c>
      <c r="B174" s="199" t="s">
        <v>354</v>
      </c>
      <c r="C174" s="194">
        <v>5028</v>
      </c>
      <c r="D174" s="197">
        <v>0</v>
      </c>
      <c r="E174" s="197">
        <v>0</v>
      </c>
      <c r="F174" s="197">
        <v>0</v>
      </c>
      <c r="G174" s="197">
        <v>0</v>
      </c>
      <c r="H174" s="197">
        <v>0</v>
      </c>
      <c r="I174" s="197">
        <v>0</v>
      </c>
      <c r="J174" s="197">
        <v>0</v>
      </c>
      <c r="K174" s="197">
        <v>0</v>
      </c>
      <c r="L174" s="197">
        <v>0</v>
      </c>
      <c r="M174" s="197">
        <v>0</v>
      </c>
      <c r="N174" s="197">
        <v>0</v>
      </c>
      <c r="O174" s="197">
        <v>0</v>
      </c>
      <c r="P174" s="197">
        <v>0</v>
      </c>
      <c r="Q174" s="197">
        <v>0</v>
      </c>
      <c r="R174" s="64"/>
      <c r="S174" s="64"/>
      <c r="T174" s="64"/>
      <c r="U174" s="64"/>
      <c r="V174" s="64"/>
      <c r="W174" s="64"/>
      <c r="X174" s="64"/>
      <c r="Y174" s="64"/>
      <c r="Z174" s="64"/>
      <c r="AA174" s="64"/>
    </row>
    <row r="175" spans="1:27" ht="15.75" customHeight="1" x14ac:dyDescent="0.25">
      <c r="A175" s="206">
        <v>44233</v>
      </c>
      <c r="B175" s="199" t="s">
        <v>355</v>
      </c>
      <c r="C175" s="194">
        <v>5031</v>
      </c>
      <c r="D175" s="197">
        <v>0</v>
      </c>
      <c r="E175" s="197">
        <v>0</v>
      </c>
      <c r="F175" s="197">
        <v>0</v>
      </c>
      <c r="G175" s="197">
        <v>0</v>
      </c>
      <c r="H175" s="197">
        <v>0</v>
      </c>
      <c r="I175" s="197">
        <v>0</v>
      </c>
      <c r="J175" s="197">
        <v>0</v>
      </c>
      <c r="K175" s="197">
        <v>0</v>
      </c>
      <c r="L175" s="197">
        <v>0</v>
      </c>
      <c r="M175" s="197">
        <v>0</v>
      </c>
      <c r="N175" s="197">
        <v>0</v>
      </c>
      <c r="O175" s="197">
        <v>0</v>
      </c>
      <c r="P175" s="197">
        <v>0</v>
      </c>
      <c r="Q175" s="197">
        <v>0</v>
      </c>
      <c r="R175" s="64"/>
      <c r="S175" s="64"/>
      <c r="T175" s="64"/>
      <c r="U175" s="64"/>
      <c r="V175" s="64"/>
      <c r="W175" s="64"/>
      <c r="X175" s="64"/>
      <c r="Y175" s="64"/>
      <c r="Z175" s="64"/>
      <c r="AA175" s="64"/>
    </row>
    <row r="176" spans="1:27" ht="15.75" customHeight="1" x14ac:dyDescent="0.25">
      <c r="A176" s="206">
        <v>44233</v>
      </c>
      <c r="B176" s="199" t="s">
        <v>356</v>
      </c>
      <c r="C176" s="194">
        <v>5036</v>
      </c>
      <c r="D176" s="194">
        <v>20</v>
      </c>
      <c r="E176" s="194">
        <v>8</v>
      </c>
      <c r="F176" s="194">
        <v>0</v>
      </c>
      <c r="G176" s="194">
        <v>0</v>
      </c>
      <c r="H176" s="194">
        <v>0</v>
      </c>
      <c r="I176" s="194">
        <v>0</v>
      </c>
      <c r="J176" s="194">
        <v>0</v>
      </c>
      <c r="K176" s="194">
        <v>0</v>
      </c>
      <c r="L176" s="194">
        <v>0</v>
      </c>
      <c r="M176" s="194">
        <v>80</v>
      </c>
      <c r="N176" s="194">
        <v>108</v>
      </c>
      <c r="O176" s="194">
        <v>1</v>
      </c>
      <c r="P176" s="195">
        <v>7.1874999999999994E-3</v>
      </c>
      <c r="Q176" s="195">
        <v>0.77651620370370367</v>
      </c>
      <c r="R176" s="64"/>
      <c r="S176" s="64"/>
      <c r="T176" s="64"/>
      <c r="U176" s="64"/>
      <c r="V176" s="64"/>
      <c r="W176" s="64"/>
      <c r="X176" s="64"/>
      <c r="Y176" s="64"/>
      <c r="Z176" s="64"/>
      <c r="AA176" s="64"/>
    </row>
    <row r="177" spans="1:27" ht="15.75" customHeight="1" x14ac:dyDescent="0.25">
      <c r="A177" s="206">
        <v>44233</v>
      </c>
      <c r="B177" s="199" t="s">
        <v>380</v>
      </c>
      <c r="C177" s="194">
        <v>5040</v>
      </c>
      <c r="D177" s="194">
        <v>0</v>
      </c>
      <c r="E177" s="194">
        <v>1</v>
      </c>
      <c r="F177" s="194">
        <v>0</v>
      </c>
      <c r="G177" s="194">
        <v>4</v>
      </c>
      <c r="H177" s="194">
        <v>6</v>
      </c>
      <c r="I177" s="194">
        <v>0</v>
      </c>
      <c r="J177" s="194">
        <v>0</v>
      </c>
      <c r="K177" s="194">
        <v>0</v>
      </c>
      <c r="L177" s="194">
        <v>36</v>
      </c>
      <c r="M177" s="194">
        <v>14</v>
      </c>
      <c r="N177" s="194">
        <v>61</v>
      </c>
      <c r="O177" s="194">
        <v>0</v>
      </c>
      <c r="P177" s="195">
        <v>1.9560185185185184E-3</v>
      </c>
      <c r="Q177" s="195">
        <v>0.11903935185185184</v>
      </c>
      <c r="R177" s="64"/>
      <c r="S177" s="64"/>
      <c r="T177" s="64"/>
      <c r="U177" s="64"/>
      <c r="V177" s="64"/>
      <c r="W177" s="64"/>
      <c r="X177" s="64"/>
      <c r="Y177" s="64"/>
      <c r="Z177" s="64"/>
      <c r="AA177" s="64"/>
    </row>
    <row r="178" spans="1:27" ht="15.75" customHeight="1" x14ac:dyDescent="0.2">
      <c r="A178" s="206">
        <v>44233</v>
      </c>
      <c r="B178" s="199" t="s">
        <v>381</v>
      </c>
      <c r="C178" s="197">
        <v>5042</v>
      </c>
      <c r="D178" s="197">
        <v>0</v>
      </c>
      <c r="E178" s="197">
        <v>0</v>
      </c>
      <c r="F178" s="197">
        <v>0</v>
      </c>
      <c r="G178" s="197">
        <v>0</v>
      </c>
      <c r="H178" s="197">
        <v>0</v>
      </c>
      <c r="I178" s="197">
        <v>0</v>
      </c>
      <c r="J178" s="197">
        <v>0</v>
      </c>
      <c r="K178" s="197">
        <v>0</v>
      </c>
      <c r="L178" s="197">
        <v>0</v>
      </c>
      <c r="M178" s="197">
        <v>0</v>
      </c>
      <c r="N178" s="197">
        <v>0</v>
      </c>
      <c r="O178" s="197">
        <v>0</v>
      </c>
      <c r="P178" s="197">
        <v>0</v>
      </c>
      <c r="Q178" s="197">
        <v>0</v>
      </c>
      <c r="R178" s="64"/>
      <c r="S178" s="64"/>
      <c r="T178" s="64"/>
      <c r="U178" s="64"/>
      <c r="V178" s="64"/>
      <c r="W178" s="64"/>
      <c r="X178" s="64"/>
      <c r="Y178" s="64"/>
      <c r="Z178" s="64"/>
      <c r="AA178" s="64"/>
    </row>
    <row r="179" spans="1:27" ht="15.75" customHeight="1" x14ac:dyDescent="0.2">
      <c r="A179" s="204"/>
      <c r="B179" s="204"/>
      <c r="C179" s="204"/>
      <c r="D179" s="204">
        <f t="shared" ref="D179:O179" si="5">SUM(D152:D178)</f>
        <v>376</v>
      </c>
      <c r="E179" s="204">
        <f t="shared" si="5"/>
        <v>50</v>
      </c>
      <c r="F179" s="204">
        <f t="shared" si="5"/>
        <v>73</v>
      </c>
      <c r="G179" s="204">
        <f t="shared" si="5"/>
        <v>383</v>
      </c>
      <c r="H179" s="204">
        <f t="shared" si="5"/>
        <v>99</v>
      </c>
      <c r="I179" s="204">
        <f t="shared" si="5"/>
        <v>0</v>
      </c>
      <c r="J179" s="204">
        <f t="shared" si="5"/>
        <v>116</v>
      </c>
      <c r="K179" s="204">
        <f t="shared" si="5"/>
        <v>0</v>
      </c>
      <c r="L179" s="204">
        <f t="shared" si="5"/>
        <v>417</v>
      </c>
      <c r="M179" s="204">
        <f t="shared" si="5"/>
        <v>487</v>
      </c>
      <c r="N179" s="204">
        <f t="shared" si="5"/>
        <v>2001</v>
      </c>
      <c r="O179" s="204">
        <f t="shared" si="5"/>
        <v>6</v>
      </c>
      <c r="P179" s="205"/>
      <c r="Q179" s="205"/>
      <c r="R179" s="64"/>
      <c r="S179" s="64"/>
      <c r="T179" s="64"/>
      <c r="U179" s="64"/>
      <c r="V179" s="64"/>
      <c r="W179" s="64"/>
      <c r="X179" s="64"/>
      <c r="Y179" s="64"/>
      <c r="Z179" s="64"/>
      <c r="AA179" s="64"/>
    </row>
    <row r="180" spans="1:27" ht="15.75" customHeight="1" x14ac:dyDescent="0.2">
      <c r="A180" s="202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8"/>
      <c r="Q180" s="188"/>
      <c r="R180" s="64"/>
      <c r="S180" s="64"/>
      <c r="T180" s="64"/>
      <c r="U180" s="64"/>
      <c r="V180" s="64"/>
      <c r="W180" s="64"/>
      <c r="X180" s="64"/>
      <c r="Y180" s="64"/>
      <c r="Z180" s="64"/>
      <c r="AA180" s="64"/>
    </row>
    <row r="181" spans="1:27" ht="15.75" customHeight="1" x14ac:dyDescent="0.2">
      <c r="A181" s="203" t="s">
        <v>324</v>
      </c>
      <c r="B181" s="190" t="s">
        <v>325</v>
      </c>
      <c r="C181" s="204" t="s">
        <v>326</v>
      </c>
      <c r="D181" s="204" t="s">
        <v>5</v>
      </c>
      <c r="E181" s="204" t="s">
        <v>6</v>
      </c>
      <c r="F181" s="204" t="s">
        <v>9</v>
      </c>
      <c r="G181" s="204" t="s">
        <v>10</v>
      </c>
      <c r="H181" s="204" t="s">
        <v>11</v>
      </c>
      <c r="I181" s="204" t="s">
        <v>8</v>
      </c>
      <c r="J181" s="204" t="s">
        <v>13</v>
      </c>
      <c r="K181" s="204" t="s">
        <v>327</v>
      </c>
      <c r="L181" s="204" t="s">
        <v>12</v>
      </c>
      <c r="M181" s="204" t="s">
        <v>7</v>
      </c>
      <c r="N181" s="204" t="s">
        <v>328</v>
      </c>
      <c r="O181" s="204" t="s">
        <v>329</v>
      </c>
      <c r="P181" s="205" t="s">
        <v>330</v>
      </c>
      <c r="Q181" s="205" t="s">
        <v>331</v>
      </c>
      <c r="R181" s="64"/>
      <c r="S181" s="64"/>
      <c r="T181" s="64"/>
      <c r="U181" s="64"/>
      <c r="V181" s="64"/>
      <c r="W181" s="64"/>
      <c r="X181" s="64"/>
      <c r="Y181" s="64"/>
      <c r="Z181" s="64"/>
      <c r="AA181" s="64"/>
    </row>
    <row r="182" spans="1:27" ht="15.75" customHeight="1" x14ac:dyDescent="0.25">
      <c r="A182" s="206">
        <v>44234</v>
      </c>
      <c r="B182" s="193" t="s">
        <v>332</v>
      </c>
      <c r="C182" s="194">
        <v>5001</v>
      </c>
      <c r="D182" s="194">
        <v>13</v>
      </c>
      <c r="E182" s="194">
        <v>0</v>
      </c>
      <c r="F182" s="194">
        <v>0</v>
      </c>
      <c r="G182" s="194">
        <v>0</v>
      </c>
      <c r="H182" s="194">
        <v>25</v>
      </c>
      <c r="I182" s="194">
        <v>0</v>
      </c>
      <c r="J182" s="194">
        <v>0</v>
      </c>
      <c r="K182" s="194">
        <v>0</v>
      </c>
      <c r="L182" s="194">
        <v>109</v>
      </c>
      <c r="M182" s="194">
        <v>0</v>
      </c>
      <c r="N182" s="194">
        <v>147</v>
      </c>
      <c r="O182" s="194">
        <v>0</v>
      </c>
      <c r="P182" s="195">
        <v>1.3541666666666667E-3</v>
      </c>
      <c r="Q182" s="195">
        <v>0.19921296296296295</v>
      </c>
      <c r="R182" s="64"/>
      <c r="S182" s="87" t="s">
        <v>3</v>
      </c>
      <c r="T182" s="97">
        <f>A182</f>
        <v>44234</v>
      </c>
      <c r="U182" s="64"/>
      <c r="V182" s="64"/>
      <c r="W182" s="64"/>
      <c r="X182" s="64"/>
      <c r="Y182" s="64"/>
      <c r="Z182" s="64"/>
      <c r="AA182" s="64"/>
    </row>
    <row r="183" spans="1:27" ht="15.75" customHeight="1" x14ac:dyDescent="0.25">
      <c r="A183" s="206">
        <v>44234</v>
      </c>
      <c r="B183" s="193" t="s">
        <v>333</v>
      </c>
      <c r="C183" s="194">
        <v>5002</v>
      </c>
      <c r="D183" s="194">
        <v>20</v>
      </c>
      <c r="E183" s="194">
        <v>0</v>
      </c>
      <c r="F183" s="194">
        <v>1</v>
      </c>
      <c r="G183" s="194">
        <v>0</v>
      </c>
      <c r="H183" s="194">
        <v>0</v>
      </c>
      <c r="I183" s="194">
        <v>0</v>
      </c>
      <c r="J183" s="194">
        <v>0</v>
      </c>
      <c r="K183" s="194">
        <v>0</v>
      </c>
      <c r="L183" s="194">
        <v>0</v>
      </c>
      <c r="M183" s="194">
        <v>50</v>
      </c>
      <c r="N183" s="194">
        <v>71</v>
      </c>
      <c r="O183" s="194">
        <v>0</v>
      </c>
      <c r="P183" s="195">
        <v>5.115740740740741E-3</v>
      </c>
      <c r="Q183" s="195">
        <v>0.36337962962962966</v>
      </c>
      <c r="R183" s="64"/>
      <c r="S183" s="98" t="s">
        <v>5</v>
      </c>
      <c r="T183" s="99">
        <f>D209</f>
        <v>218</v>
      </c>
      <c r="U183" s="64"/>
      <c r="V183" s="64"/>
      <c r="W183" s="64"/>
      <c r="X183" s="64"/>
      <c r="Y183" s="64"/>
      <c r="Z183" s="64"/>
      <c r="AA183" s="64"/>
    </row>
    <row r="184" spans="1:27" ht="15.75" customHeight="1" x14ac:dyDescent="0.2">
      <c r="A184" s="206">
        <v>44234</v>
      </c>
      <c r="B184" s="193" t="s">
        <v>334</v>
      </c>
      <c r="C184" s="196">
        <v>5003</v>
      </c>
      <c r="D184" s="197">
        <v>0</v>
      </c>
      <c r="E184" s="197">
        <v>0</v>
      </c>
      <c r="F184" s="197">
        <v>0</v>
      </c>
      <c r="G184" s="197">
        <v>0</v>
      </c>
      <c r="H184" s="197">
        <v>0</v>
      </c>
      <c r="I184" s="197">
        <v>0</v>
      </c>
      <c r="J184" s="197">
        <v>0</v>
      </c>
      <c r="K184" s="197">
        <v>0</v>
      </c>
      <c r="L184" s="197">
        <v>0</v>
      </c>
      <c r="M184" s="197">
        <v>0</v>
      </c>
      <c r="N184" s="197">
        <v>0</v>
      </c>
      <c r="O184" s="197">
        <v>0</v>
      </c>
      <c r="P184" s="197">
        <v>0</v>
      </c>
      <c r="Q184" s="197">
        <v>0</v>
      </c>
      <c r="R184" s="64"/>
      <c r="S184" s="100" t="s">
        <v>41</v>
      </c>
      <c r="T184" s="101">
        <v>0</v>
      </c>
      <c r="U184" s="64"/>
      <c r="V184" s="64"/>
      <c r="W184" s="64"/>
      <c r="X184" s="64"/>
      <c r="Y184" s="64"/>
      <c r="Z184" s="64"/>
      <c r="AA184" s="64"/>
    </row>
    <row r="185" spans="1:27" ht="15.75" customHeight="1" x14ac:dyDescent="0.25">
      <c r="A185" s="206">
        <v>44234</v>
      </c>
      <c r="B185" s="193" t="s">
        <v>335</v>
      </c>
      <c r="C185" s="194">
        <v>5004</v>
      </c>
      <c r="D185" s="194">
        <v>16</v>
      </c>
      <c r="E185" s="194">
        <v>1</v>
      </c>
      <c r="F185" s="194">
        <v>0</v>
      </c>
      <c r="G185" s="194">
        <v>0</v>
      </c>
      <c r="H185" s="194">
        <v>0</v>
      </c>
      <c r="I185" s="194">
        <v>0</v>
      </c>
      <c r="J185" s="194">
        <v>0</v>
      </c>
      <c r="K185" s="194">
        <v>0</v>
      </c>
      <c r="L185" s="194">
        <v>0</v>
      </c>
      <c r="M185" s="194">
        <v>42</v>
      </c>
      <c r="N185" s="194">
        <v>59</v>
      </c>
      <c r="O185" s="194">
        <v>0</v>
      </c>
      <c r="P185" s="195">
        <v>1.005787037037037E-2</v>
      </c>
      <c r="Q185" s="195">
        <v>0.59324074074074074</v>
      </c>
      <c r="R185" s="64"/>
      <c r="S185" s="100" t="s">
        <v>6</v>
      </c>
      <c r="T185" s="101">
        <f>E209</f>
        <v>11</v>
      </c>
      <c r="U185" s="64"/>
      <c r="V185" s="64"/>
      <c r="W185" s="64"/>
      <c r="X185" s="64"/>
      <c r="Y185" s="64"/>
      <c r="Z185" s="64"/>
      <c r="AA185" s="64"/>
    </row>
    <row r="186" spans="1:27" ht="15.75" customHeight="1" x14ac:dyDescent="0.25">
      <c r="A186" s="206">
        <v>44234</v>
      </c>
      <c r="B186" s="193" t="s">
        <v>336</v>
      </c>
      <c r="C186" s="194">
        <v>5005</v>
      </c>
      <c r="D186" s="197">
        <v>0</v>
      </c>
      <c r="E186" s="197">
        <v>0</v>
      </c>
      <c r="F186" s="197">
        <v>0</v>
      </c>
      <c r="G186" s="197">
        <v>0</v>
      </c>
      <c r="H186" s="197">
        <v>0</v>
      </c>
      <c r="I186" s="197">
        <v>0</v>
      </c>
      <c r="J186" s="197">
        <v>0</v>
      </c>
      <c r="K186" s="197">
        <v>0</v>
      </c>
      <c r="L186" s="197">
        <v>0</v>
      </c>
      <c r="M186" s="197">
        <v>0</v>
      </c>
      <c r="N186" s="197">
        <v>0</v>
      </c>
      <c r="O186" s="197">
        <v>0</v>
      </c>
      <c r="P186" s="197">
        <v>0</v>
      </c>
      <c r="Q186" s="197">
        <v>0</v>
      </c>
      <c r="R186" s="64"/>
      <c r="S186" s="100" t="s">
        <v>7</v>
      </c>
      <c r="T186" s="101">
        <f>M209</f>
        <v>255</v>
      </c>
      <c r="U186" s="64"/>
      <c r="V186" s="64"/>
      <c r="W186" s="64"/>
      <c r="X186" s="64"/>
      <c r="Y186" s="64"/>
      <c r="Z186" s="64"/>
      <c r="AA186" s="64"/>
    </row>
    <row r="187" spans="1:27" ht="15.75" customHeight="1" x14ac:dyDescent="0.25">
      <c r="A187" s="206">
        <v>44234</v>
      </c>
      <c r="B187" s="193" t="s">
        <v>337</v>
      </c>
      <c r="C187" s="194">
        <v>5006</v>
      </c>
      <c r="D187" s="197">
        <v>0</v>
      </c>
      <c r="E187" s="197">
        <v>0</v>
      </c>
      <c r="F187" s="197">
        <v>0</v>
      </c>
      <c r="G187" s="197">
        <v>0</v>
      </c>
      <c r="H187" s="197">
        <v>0</v>
      </c>
      <c r="I187" s="197">
        <v>0</v>
      </c>
      <c r="J187" s="197">
        <v>0</v>
      </c>
      <c r="K187" s="197">
        <v>0</v>
      </c>
      <c r="L187" s="197">
        <v>0</v>
      </c>
      <c r="M187" s="197">
        <v>0</v>
      </c>
      <c r="N187" s="197">
        <v>0</v>
      </c>
      <c r="O187" s="197">
        <v>0</v>
      </c>
      <c r="P187" s="197">
        <v>0</v>
      </c>
      <c r="Q187" s="197">
        <v>0</v>
      </c>
      <c r="R187" s="64"/>
      <c r="S187" s="100" t="s">
        <v>8</v>
      </c>
      <c r="T187" s="101">
        <f>I209</f>
        <v>0</v>
      </c>
      <c r="U187" s="64"/>
      <c r="V187" s="64"/>
      <c r="W187" s="64"/>
      <c r="X187" s="64"/>
      <c r="Y187" s="64"/>
      <c r="Z187" s="64"/>
      <c r="AA187" s="64"/>
    </row>
    <row r="188" spans="1:27" ht="15.75" customHeight="1" x14ac:dyDescent="0.25">
      <c r="A188" s="206">
        <v>44234</v>
      </c>
      <c r="B188" s="193" t="s">
        <v>338</v>
      </c>
      <c r="C188" s="194">
        <v>5007</v>
      </c>
      <c r="D188" s="194">
        <v>0</v>
      </c>
      <c r="E188" s="194">
        <v>1</v>
      </c>
      <c r="F188" s="194">
        <v>4</v>
      </c>
      <c r="G188" s="194">
        <v>13</v>
      </c>
      <c r="H188" s="194">
        <v>0</v>
      </c>
      <c r="I188" s="194">
        <v>0</v>
      </c>
      <c r="J188" s="194">
        <v>0</v>
      </c>
      <c r="K188" s="194">
        <v>0</v>
      </c>
      <c r="L188" s="194">
        <v>0</v>
      </c>
      <c r="M188" s="194">
        <v>1</v>
      </c>
      <c r="N188" s="194">
        <v>19</v>
      </c>
      <c r="O188" s="194">
        <v>0</v>
      </c>
      <c r="P188" s="195">
        <v>2.627314814814815E-3</v>
      </c>
      <c r="Q188" s="195">
        <v>4.988425925925926E-2</v>
      </c>
      <c r="R188" s="64"/>
      <c r="S188" s="102" t="s">
        <v>9</v>
      </c>
      <c r="T188" s="103">
        <f>F209</f>
        <v>32</v>
      </c>
      <c r="U188" s="64"/>
      <c r="V188" s="64"/>
      <c r="W188" s="64"/>
      <c r="X188" s="64"/>
      <c r="Y188" s="64"/>
      <c r="Z188" s="64"/>
      <c r="AA188" s="64"/>
    </row>
    <row r="189" spans="1:27" ht="15.75" customHeight="1" x14ac:dyDescent="0.25">
      <c r="A189" s="206">
        <v>44234</v>
      </c>
      <c r="B189" s="193" t="s">
        <v>339</v>
      </c>
      <c r="C189" s="194">
        <v>5008</v>
      </c>
      <c r="D189" s="194">
        <v>20</v>
      </c>
      <c r="E189" s="194">
        <v>0</v>
      </c>
      <c r="F189" s="194">
        <v>0</v>
      </c>
      <c r="G189" s="194">
        <v>0</v>
      </c>
      <c r="H189" s="194">
        <v>0</v>
      </c>
      <c r="I189" s="194">
        <v>0</v>
      </c>
      <c r="J189" s="194">
        <v>0</v>
      </c>
      <c r="K189" s="194">
        <v>0</v>
      </c>
      <c r="L189" s="194">
        <v>0</v>
      </c>
      <c r="M189" s="194">
        <v>49</v>
      </c>
      <c r="N189" s="194">
        <v>69</v>
      </c>
      <c r="O189" s="194">
        <v>0</v>
      </c>
      <c r="P189" s="195">
        <v>5.5208333333333333E-3</v>
      </c>
      <c r="Q189" s="195">
        <v>0.38091435185185185</v>
      </c>
      <c r="R189" s="64"/>
      <c r="S189" s="102" t="s">
        <v>10</v>
      </c>
      <c r="T189" s="103">
        <f>G209</f>
        <v>213</v>
      </c>
      <c r="U189" s="64"/>
      <c r="V189" s="64"/>
      <c r="W189" s="64"/>
      <c r="X189" s="64"/>
      <c r="Y189" s="64"/>
      <c r="Z189" s="64"/>
      <c r="AA189" s="64"/>
    </row>
    <row r="190" spans="1:27" ht="15.75" customHeight="1" x14ac:dyDescent="0.25">
      <c r="A190" s="206">
        <v>44234</v>
      </c>
      <c r="B190" s="193" t="s">
        <v>340</v>
      </c>
      <c r="C190" s="194">
        <v>5009</v>
      </c>
      <c r="D190" s="194">
        <v>15</v>
      </c>
      <c r="E190" s="194">
        <v>0</v>
      </c>
      <c r="F190" s="194">
        <v>0</v>
      </c>
      <c r="G190" s="194">
        <v>0</v>
      </c>
      <c r="H190" s="194">
        <v>0</v>
      </c>
      <c r="I190" s="194">
        <v>0</v>
      </c>
      <c r="J190" s="194">
        <v>21</v>
      </c>
      <c r="K190" s="194">
        <v>0</v>
      </c>
      <c r="L190" s="194">
        <v>0</v>
      </c>
      <c r="M190" s="194">
        <v>0</v>
      </c>
      <c r="N190" s="194">
        <v>36</v>
      </c>
      <c r="O190" s="194">
        <v>0</v>
      </c>
      <c r="P190" s="195">
        <v>1.5277777777777779E-3</v>
      </c>
      <c r="Q190" s="195">
        <v>5.5185185185185191E-2</v>
      </c>
      <c r="R190" s="64"/>
      <c r="S190" s="104" t="s">
        <v>11</v>
      </c>
      <c r="T190" s="105">
        <f>H209</f>
        <v>61</v>
      </c>
      <c r="U190" s="64"/>
      <c r="V190" s="64"/>
      <c r="W190" s="64"/>
      <c r="X190" s="64"/>
      <c r="Y190" s="64"/>
      <c r="Z190" s="64"/>
      <c r="AA190" s="64"/>
    </row>
    <row r="191" spans="1:27" ht="15.75" customHeight="1" x14ac:dyDescent="0.25">
      <c r="A191" s="206">
        <v>44234</v>
      </c>
      <c r="B191" s="193" t="s">
        <v>341</v>
      </c>
      <c r="C191" s="194">
        <v>5010</v>
      </c>
      <c r="D191" s="194">
        <v>1</v>
      </c>
      <c r="E191" s="194">
        <v>0</v>
      </c>
      <c r="F191" s="194">
        <v>0</v>
      </c>
      <c r="G191" s="194">
        <v>0</v>
      </c>
      <c r="H191" s="194">
        <v>0</v>
      </c>
      <c r="I191" s="194">
        <v>0</v>
      </c>
      <c r="J191" s="194">
        <v>0</v>
      </c>
      <c r="K191" s="194">
        <v>0</v>
      </c>
      <c r="L191" s="194">
        <v>12</v>
      </c>
      <c r="M191" s="194">
        <v>9</v>
      </c>
      <c r="N191" s="194">
        <v>22</v>
      </c>
      <c r="O191" s="194">
        <v>0</v>
      </c>
      <c r="P191" s="195">
        <v>3.9583333333333337E-3</v>
      </c>
      <c r="Q191" s="195">
        <v>8.6967592592592582E-2</v>
      </c>
      <c r="R191" s="64"/>
      <c r="S191" s="104" t="s">
        <v>12</v>
      </c>
      <c r="T191" s="105">
        <f>L209</f>
        <v>240</v>
      </c>
      <c r="U191" s="64"/>
      <c r="V191" s="64"/>
      <c r="W191" s="64"/>
      <c r="X191" s="64"/>
      <c r="Y191" s="64"/>
      <c r="Z191" s="64"/>
      <c r="AA191" s="64"/>
    </row>
    <row r="192" spans="1:27" ht="15.75" customHeight="1" x14ac:dyDescent="0.25">
      <c r="A192" s="206">
        <v>44234</v>
      </c>
      <c r="B192" s="193" t="s">
        <v>342</v>
      </c>
      <c r="C192" s="194">
        <v>5011</v>
      </c>
      <c r="D192" s="194">
        <v>6</v>
      </c>
      <c r="E192" s="194">
        <v>0</v>
      </c>
      <c r="F192" s="194">
        <v>0</v>
      </c>
      <c r="G192" s="194">
        <v>0</v>
      </c>
      <c r="H192" s="194">
        <v>0</v>
      </c>
      <c r="I192" s="194">
        <v>0</v>
      </c>
      <c r="J192" s="194">
        <v>0</v>
      </c>
      <c r="K192" s="194">
        <v>0</v>
      </c>
      <c r="L192" s="194">
        <v>0</v>
      </c>
      <c r="M192" s="194">
        <v>0</v>
      </c>
      <c r="N192" s="194">
        <v>6</v>
      </c>
      <c r="O192" s="194">
        <v>0</v>
      </c>
      <c r="P192" s="195">
        <v>1.0590277777777777E-2</v>
      </c>
      <c r="Q192" s="195">
        <v>6.3530092592592582E-2</v>
      </c>
      <c r="R192" s="64"/>
      <c r="S192" s="106" t="s">
        <v>13</v>
      </c>
      <c r="T192" s="107">
        <f>J209</f>
        <v>39</v>
      </c>
      <c r="U192" s="64"/>
      <c r="V192" s="64"/>
      <c r="W192" s="64"/>
      <c r="X192" s="64"/>
      <c r="Y192" s="64"/>
      <c r="Z192" s="64"/>
      <c r="AA192" s="64"/>
    </row>
    <row r="193" spans="1:27" ht="15.75" customHeight="1" x14ac:dyDescent="0.25">
      <c r="A193" s="206">
        <v>44234</v>
      </c>
      <c r="B193" s="193" t="s">
        <v>343</v>
      </c>
      <c r="C193" s="194">
        <v>5012</v>
      </c>
      <c r="D193" s="194">
        <v>0</v>
      </c>
      <c r="E193" s="194">
        <v>2</v>
      </c>
      <c r="F193" s="194">
        <v>0</v>
      </c>
      <c r="G193" s="194">
        <v>2</v>
      </c>
      <c r="H193" s="194">
        <v>4</v>
      </c>
      <c r="I193" s="194">
        <v>0</v>
      </c>
      <c r="J193" s="194">
        <v>0</v>
      </c>
      <c r="K193" s="194">
        <v>0</v>
      </c>
      <c r="L193" s="194">
        <v>18</v>
      </c>
      <c r="M193" s="194">
        <v>8</v>
      </c>
      <c r="N193" s="194">
        <v>34</v>
      </c>
      <c r="O193" s="194">
        <v>0</v>
      </c>
      <c r="P193" s="195">
        <v>1.6203703703703703E-3</v>
      </c>
      <c r="Q193" s="195">
        <v>5.5196759259259265E-2</v>
      </c>
      <c r="R193" s="64"/>
      <c r="S193" s="64"/>
      <c r="T193" s="64"/>
      <c r="U193" s="64"/>
      <c r="V193" s="64"/>
      <c r="W193" s="64"/>
      <c r="X193" s="64"/>
      <c r="Y193" s="64"/>
      <c r="Z193" s="64"/>
      <c r="AA193" s="64"/>
    </row>
    <row r="194" spans="1:27" ht="15.75" customHeight="1" x14ac:dyDescent="0.25">
      <c r="A194" s="206">
        <v>44234</v>
      </c>
      <c r="B194" s="193" t="s">
        <v>344</v>
      </c>
      <c r="C194" s="194">
        <v>5013</v>
      </c>
      <c r="D194" s="197">
        <v>0</v>
      </c>
      <c r="E194" s="197">
        <v>0</v>
      </c>
      <c r="F194" s="197">
        <v>0</v>
      </c>
      <c r="G194" s="197">
        <v>0</v>
      </c>
      <c r="H194" s="197">
        <v>0</v>
      </c>
      <c r="I194" s="197">
        <v>0</v>
      </c>
      <c r="J194" s="197">
        <v>0</v>
      </c>
      <c r="K194" s="197">
        <v>0</v>
      </c>
      <c r="L194" s="197">
        <v>0</v>
      </c>
      <c r="M194" s="197">
        <v>0</v>
      </c>
      <c r="N194" s="197">
        <v>0</v>
      </c>
      <c r="O194" s="197">
        <v>0</v>
      </c>
      <c r="P194" s="197">
        <v>0</v>
      </c>
      <c r="Q194" s="197">
        <v>0</v>
      </c>
      <c r="R194" s="64"/>
      <c r="S194" s="64"/>
      <c r="T194" s="64"/>
      <c r="U194" s="64"/>
      <c r="V194" s="64"/>
      <c r="W194" s="64"/>
      <c r="X194" s="64"/>
      <c r="Y194" s="64"/>
      <c r="Z194" s="64"/>
      <c r="AA194" s="64"/>
    </row>
    <row r="195" spans="1:27" ht="15.75" customHeight="1" x14ac:dyDescent="0.25">
      <c r="A195" s="206">
        <v>44234</v>
      </c>
      <c r="B195" s="193" t="s">
        <v>345</v>
      </c>
      <c r="C195" s="194">
        <v>5014</v>
      </c>
      <c r="D195" s="194">
        <v>20</v>
      </c>
      <c r="E195" s="194">
        <v>2</v>
      </c>
      <c r="F195" s="194">
        <v>0</v>
      </c>
      <c r="G195" s="194">
        <v>0</v>
      </c>
      <c r="H195" s="194">
        <v>0</v>
      </c>
      <c r="I195" s="194">
        <v>0</v>
      </c>
      <c r="J195" s="194">
        <v>0</v>
      </c>
      <c r="K195" s="194">
        <v>0</v>
      </c>
      <c r="L195" s="194">
        <v>0</v>
      </c>
      <c r="M195" s="194">
        <v>46</v>
      </c>
      <c r="N195" s="194">
        <v>68</v>
      </c>
      <c r="O195" s="194">
        <v>0</v>
      </c>
      <c r="P195" s="195">
        <v>4.6296296296296302E-3</v>
      </c>
      <c r="Q195" s="195">
        <v>0.31457175925925923</v>
      </c>
      <c r="R195" s="64"/>
      <c r="S195" s="64"/>
      <c r="T195" s="64"/>
      <c r="U195" s="64"/>
      <c r="V195" s="64"/>
      <c r="W195" s="64"/>
      <c r="X195" s="64"/>
      <c r="Y195" s="64"/>
      <c r="Z195" s="64"/>
      <c r="AA195" s="64"/>
    </row>
    <row r="196" spans="1:27" ht="15.75" customHeight="1" x14ac:dyDescent="0.25">
      <c r="A196" s="206">
        <v>44234</v>
      </c>
      <c r="B196" s="193" t="s">
        <v>346</v>
      </c>
      <c r="C196" s="194">
        <v>5015</v>
      </c>
      <c r="D196" s="197">
        <v>0</v>
      </c>
      <c r="E196" s="197">
        <v>0</v>
      </c>
      <c r="F196" s="197">
        <v>0</v>
      </c>
      <c r="G196" s="197">
        <v>0</v>
      </c>
      <c r="H196" s="197">
        <v>0</v>
      </c>
      <c r="I196" s="197">
        <v>0</v>
      </c>
      <c r="J196" s="197">
        <v>0</v>
      </c>
      <c r="K196" s="197">
        <v>0</v>
      </c>
      <c r="L196" s="197">
        <v>0</v>
      </c>
      <c r="M196" s="197">
        <v>0</v>
      </c>
      <c r="N196" s="197">
        <v>0</v>
      </c>
      <c r="O196" s="197">
        <v>0</v>
      </c>
      <c r="P196" s="197">
        <v>0</v>
      </c>
      <c r="Q196" s="197">
        <v>0</v>
      </c>
      <c r="R196" s="64"/>
      <c r="S196" s="64"/>
      <c r="T196" s="64"/>
      <c r="U196" s="64"/>
      <c r="V196" s="64"/>
      <c r="W196" s="64"/>
      <c r="X196" s="64"/>
      <c r="Y196" s="64"/>
      <c r="Z196" s="64"/>
      <c r="AA196" s="64"/>
    </row>
    <row r="197" spans="1:27" ht="15.75" customHeight="1" x14ac:dyDescent="0.25">
      <c r="A197" s="206">
        <v>44234</v>
      </c>
      <c r="B197" s="193" t="s">
        <v>347</v>
      </c>
      <c r="C197" s="194">
        <v>5016</v>
      </c>
      <c r="D197" s="194">
        <v>20</v>
      </c>
      <c r="E197" s="194">
        <v>5</v>
      </c>
      <c r="F197" s="194">
        <v>0</v>
      </c>
      <c r="G197" s="194">
        <v>0</v>
      </c>
      <c r="H197" s="194">
        <v>0</v>
      </c>
      <c r="I197" s="194">
        <v>0</v>
      </c>
      <c r="J197" s="194">
        <v>0</v>
      </c>
      <c r="K197" s="194">
        <v>0</v>
      </c>
      <c r="L197" s="194">
        <v>0</v>
      </c>
      <c r="M197" s="194">
        <v>41</v>
      </c>
      <c r="N197" s="194">
        <v>66</v>
      </c>
      <c r="O197" s="194">
        <v>0</v>
      </c>
      <c r="P197" s="195">
        <v>7.1874999999999994E-3</v>
      </c>
      <c r="Q197" s="195">
        <v>0.47437499999999999</v>
      </c>
      <c r="R197" s="64"/>
      <c r="S197" s="64"/>
      <c r="T197" s="64"/>
      <c r="U197" s="64"/>
      <c r="V197" s="64"/>
      <c r="W197" s="64"/>
      <c r="X197" s="64"/>
      <c r="Y197" s="64"/>
      <c r="Z197" s="64"/>
      <c r="AA197" s="64"/>
    </row>
    <row r="198" spans="1:27" ht="15.75" customHeight="1" x14ac:dyDescent="0.25">
      <c r="A198" s="206">
        <v>44234</v>
      </c>
      <c r="B198" s="193" t="s">
        <v>348</v>
      </c>
      <c r="C198" s="194">
        <v>5017</v>
      </c>
      <c r="D198" s="197">
        <v>0</v>
      </c>
      <c r="E198" s="197">
        <v>0</v>
      </c>
      <c r="F198" s="197">
        <v>0</v>
      </c>
      <c r="G198" s="197">
        <v>0</v>
      </c>
      <c r="H198" s="197">
        <v>0</v>
      </c>
      <c r="I198" s="197">
        <v>0</v>
      </c>
      <c r="J198" s="197">
        <v>0</v>
      </c>
      <c r="K198" s="197">
        <v>0</v>
      </c>
      <c r="L198" s="197">
        <v>0</v>
      </c>
      <c r="M198" s="197">
        <v>0</v>
      </c>
      <c r="N198" s="197">
        <v>0</v>
      </c>
      <c r="O198" s="197">
        <v>0</v>
      </c>
      <c r="P198" s="197">
        <v>0</v>
      </c>
      <c r="Q198" s="197">
        <v>0</v>
      </c>
      <c r="R198" s="64"/>
      <c r="S198" s="64"/>
      <c r="T198" s="64"/>
      <c r="U198" s="64"/>
      <c r="V198" s="64"/>
      <c r="W198" s="64"/>
      <c r="X198" s="64"/>
      <c r="Y198" s="64"/>
      <c r="Z198" s="64"/>
      <c r="AA198" s="64"/>
    </row>
    <row r="199" spans="1:27" ht="15.75" customHeight="1" x14ac:dyDescent="0.25">
      <c r="A199" s="206">
        <v>44234</v>
      </c>
      <c r="B199" s="193" t="s">
        <v>349</v>
      </c>
      <c r="C199" s="194">
        <v>5018</v>
      </c>
      <c r="D199" s="197">
        <v>0</v>
      </c>
      <c r="E199" s="197">
        <v>0</v>
      </c>
      <c r="F199" s="197">
        <v>0</v>
      </c>
      <c r="G199" s="197">
        <v>0</v>
      </c>
      <c r="H199" s="197">
        <v>0</v>
      </c>
      <c r="I199" s="197">
        <v>0</v>
      </c>
      <c r="J199" s="197">
        <v>0</v>
      </c>
      <c r="K199" s="197">
        <v>0</v>
      </c>
      <c r="L199" s="197">
        <v>0</v>
      </c>
      <c r="M199" s="197">
        <v>0</v>
      </c>
      <c r="N199" s="197">
        <v>0</v>
      </c>
      <c r="O199" s="197">
        <v>0</v>
      </c>
      <c r="P199" s="197">
        <v>0</v>
      </c>
      <c r="Q199" s="197">
        <v>0</v>
      </c>
      <c r="R199" s="64"/>
      <c r="S199" s="64"/>
      <c r="T199" s="64"/>
      <c r="U199" s="64"/>
      <c r="V199" s="64"/>
      <c r="W199" s="64"/>
      <c r="X199" s="64"/>
      <c r="Y199" s="64"/>
      <c r="Z199" s="64"/>
      <c r="AA199" s="64"/>
    </row>
    <row r="200" spans="1:27" ht="15.75" customHeight="1" x14ac:dyDescent="0.25">
      <c r="A200" s="206">
        <v>44234</v>
      </c>
      <c r="B200" s="193" t="s">
        <v>350</v>
      </c>
      <c r="C200" s="194">
        <v>5020</v>
      </c>
      <c r="D200" s="194">
        <v>16</v>
      </c>
      <c r="E200" s="194">
        <v>0</v>
      </c>
      <c r="F200" s="194">
        <v>8</v>
      </c>
      <c r="G200" s="194">
        <v>53</v>
      </c>
      <c r="H200" s="194">
        <v>19</v>
      </c>
      <c r="I200" s="194">
        <v>0</v>
      </c>
      <c r="J200" s="194">
        <v>0</v>
      </c>
      <c r="K200" s="194">
        <v>0</v>
      </c>
      <c r="L200" s="194">
        <v>47</v>
      </c>
      <c r="M200" s="194">
        <v>0</v>
      </c>
      <c r="N200" s="194">
        <v>143</v>
      </c>
      <c r="O200" s="194">
        <v>0</v>
      </c>
      <c r="P200" s="195">
        <v>1.1458333333333333E-3</v>
      </c>
      <c r="Q200" s="195">
        <v>0.16256944444444446</v>
      </c>
      <c r="R200" s="64"/>
      <c r="S200" s="64"/>
      <c r="T200" s="64"/>
      <c r="U200" s="64"/>
      <c r="V200" s="64"/>
      <c r="W200" s="64"/>
      <c r="X200" s="64"/>
      <c r="Y200" s="64"/>
      <c r="Z200" s="64"/>
      <c r="AA200" s="64"/>
    </row>
    <row r="201" spans="1:27" ht="15.75" customHeight="1" x14ac:dyDescent="0.25">
      <c r="A201" s="206">
        <v>44234</v>
      </c>
      <c r="B201" s="193" t="s">
        <v>351</v>
      </c>
      <c r="C201" s="194">
        <v>5021</v>
      </c>
      <c r="D201" s="194">
        <v>12</v>
      </c>
      <c r="E201" s="194">
        <v>0</v>
      </c>
      <c r="F201" s="194">
        <v>4</v>
      </c>
      <c r="G201" s="194">
        <v>14</v>
      </c>
      <c r="H201" s="194">
        <v>1</v>
      </c>
      <c r="I201" s="194">
        <v>0</v>
      </c>
      <c r="J201" s="194">
        <v>1</v>
      </c>
      <c r="K201" s="194">
        <v>0</v>
      </c>
      <c r="L201" s="194">
        <v>3</v>
      </c>
      <c r="M201" s="194">
        <v>9</v>
      </c>
      <c r="N201" s="194">
        <v>44</v>
      </c>
      <c r="O201" s="194">
        <v>0</v>
      </c>
      <c r="P201" s="195">
        <v>1.1504629629629629E-2</v>
      </c>
      <c r="Q201" s="195">
        <v>0.49461805555555555</v>
      </c>
      <c r="R201" s="64"/>
      <c r="S201" s="64"/>
      <c r="T201" s="64"/>
      <c r="U201" s="64"/>
      <c r="V201" s="64"/>
      <c r="W201" s="64"/>
      <c r="X201" s="64"/>
      <c r="Y201" s="64"/>
      <c r="Z201" s="64"/>
      <c r="AA201" s="64"/>
    </row>
    <row r="202" spans="1:27" ht="15.75" customHeight="1" x14ac:dyDescent="0.25">
      <c r="A202" s="206">
        <v>44234</v>
      </c>
      <c r="B202" s="193" t="s">
        <v>352</v>
      </c>
      <c r="C202" s="194">
        <v>5022</v>
      </c>
      <c r="D202" s="197">
        <v>0</v>
      </c>
      <c r="E202" s="197">
        <v>0</v>
      </c>
      <c r="F202" s="197">
        <v>0</v>
      </c>
      <c r="G202" s="197">
        <v>0</v>
      </c>
      <c r="H202" s="197">
        <v>0</v>
      </c>
      <c r="I202" s="197">
        <v>0</v>
      </c>
      <c r="J202" s="197">
        <v>0</v>
      </c>
      <c r="K202" s="197">
        <v>0</v>
      </c>
      <c r="L202" s="197">
        <v>0</v>
      </c>
      <c r="M202" s="197">
        <v>0</v>
      </c>
      <c r="N202" s="197">
        <v>0</v>
      </c>
      <c r="O202" s="197">
        <v>0</v>
      </c>
      <c r="P202" s="197">
        <v>0</v>
      </c>
      <c r="Q202" s="197">
        <v>0</v>
      </c>
      <c r="R202" s="64"/>
      <c r="S202" s="64"/>
      <c r="T202" s="64"/>
      <c r="U202" s="64"/>
      <c r="V202" s="64"/>
      <c r="W202" s="64"/>
      <c r="X202" s="64"/>
      <c r="Y202" s="64"/>
      <c r="Z202" s="64"/>
      <c r="AA202" s="64"/>
    </row>
    <row r="203" spans="1:27" ht="15.75" customHeight="1" x14ac:dyDescent="0.25">
      <c r="A203" s="206">
        <v>44234</v>
      </c>
      <c r="B203" s="193" t="s">
        <v>353</v>
      </c>
      <c r="C203" s="194">
        <v>5023</v>
      </c>
      <c r="D203" s="194">
        <v>18</v>
      </c>
      <c r="E203" s="194">
        <v>0</v>
      </c>
      <c r="F203" s="194">
        <v>2</v>
      </c>
      <c r="G203" s="194">
        <v>8</v>
      </c>
      <c r="H203" s="194">
        <v>1</v>
      </c>
      <c r="I203" s="194">
        <v>0</v>
      </c>
      <c r="J203" s="194">
        <v>17</v>
      </c>
      <c r="K203" s="194">
        <v>0</v>
      </c>
      <c r="L203" s="194">
        <v>7</v>
      </c>
      <c r="M203" s="194">
        <v>0</v>
      </c>
      <c r="N203" s="194">
        <v>53</v>
      </c>
      <c r="O203" s="194">
        <v>0</v>
      </c>
      <c r="P203" s="195">
        <v>5.9953703703703697E-3</v>
      </c>
      <c r="Q203" s="195">
        <v>0.31753472222222223</v>
      </c>
      <c r="R203" s="64"/>
      <c r="S203" s="64"/>
      <c r="T203" s="64"/>
      <c r="U203" s="64"/>
      <c r="V203" s="64"/>
      <c r="W203" s="64"/>
      <c r="X203" s="64"/>
      <c r="Y203" s="64"/>
      <c r="Z203" s="64"/>
      <c r="AA203" s="64"/>
    </row>
    <row r="204" spans="1:27" ht="15.75" customHeight="1" x14ac:dyDescent="0.25">
      <c r="A204" s="206">
        <v>44234</v>
      </c>
      <c r="B204" s="199" t="s">
        <v>354</v>
      </c>
      <c r="C204" s="194">
        <v>5028</v>
      </c>
      <c r="D204" s="194">
        <v>20</v>
      </c>
      <c r="E204" s="194">
        <v>0</v>
      </c>
      <c r="F204" s="194">
        <v>5</v>
      </c>
      <c r="G204" s="194">
        <v>59</v>
      </c>
      <c r="H204" s="194">
        <v>11</v>
      </c>
      <c r="I204" s="194">
        <v>0</v>
      </c>
      <c r="J204" s="194">
        <v>0</v>
      </c>
      <c r="K204" s="194">
        <v>0</v>
      </c>
      <c r="L204" s="194">
        <v>44</v>
      </c>
      <c r="M204" s="194">
        <v>0</v>
      </c>
      <c r="N204" s="194">
        <v>139</v>
      </c>
      <c r="O204" s="194">
        <v>0</v>
      </c>
      <c r="P204" s="195">
        <v>1.712962962962963E-3</v>
      </c>
      <c r="Q204" s="195">
        <v>0.23679398148148148</v>
      </c>
      <c r="R204" s="64"/>
      <c r="S204" s="64"/>
      <c r="T204" s="64"/>
      <c r="U204" s="64"/>
      <c r="V204" s="64"/>
      <c r="W204" s="64"/>
      <c r="X204" s="64"/>
      <c r="Y204" s="64"/>
      <c r="Z204" s="64"/>
      <c r="AA204" s="64"/>
    </row>
    <row r="205" spans="1:27" ht="15.75" customHeight="1" x14ac:dyDescent="0.25">
      <c r="A205" s="206">
        <v>44234</v>
      </c>
      <c r="B205" s="199" t="s">
        <v>355</v>
      </c>
      <c r="C205" s="194">
        <v>5031</v>
      </c>
      <c r="D205" s="194">
        <v>21</v>
      </c>
      <c r="E205" s="194">
        <v>0</v>
      </c>
      <c r="F205" s="194">
        <v>8</v>
      </c>
      <c r="G205" s="194">
        <v>64</v>
      </c>
      <c r="H205" s="194">
        <v>0</v>
      </c>
      <c r="I205" s="194">
        <v>0</v>
      </c>
      <c r="J205" s="194">
        <v>0</v>
      </c>
      <c r="K205" s="194">
        <v>0</v>
      </c>
      <c r="L205" s="194">
        <v>0</v>
      </c>
      <c r="M205" s="194">
        <v>0</v>
      </c>
      <c r="N205" s="194">
        <v>93</v>
      </c>
      <c r="O205" s="194">
        <v>0</v>
      </c>
      <c r="P205" s="195">
        <v>1.2962962962962963E-3</v>
      </c>
      <c r="Q205" s="195">
        <v>0.11878472222222221</v>
      </c>
      <c r="R205" s="64"/>
      <c r="S205" s="64"/>
      <c r="T205" s="64"/>
      <c r="U205" s="64"/>
      <c r="V205" s="64"/>
      <c r="W205" s="64"/>
      <c r="X205" s="64"/>
      <c r="Y205" s="64"/>
      <c r="Z205" s="64"/>
      <c r="AA205" s="64"/>
    </row>
    <row r="206" spans="1:27" ht="15.75" customHeight="1" x14ac:dyDescent="0.25">
      <c r="A206" s="206">
        <v>44234</v>
      </c>
      <c r="B206" s="199" t="s">
        <v>356</v>
      </c>
      <c r="C206" s="194">
        <v>5036</v>
      </c>
      <c r="D206" s="197">
        <v>0</v>
      </c>
      <c r="E206" s="197">
        <v>0</v>
      </c>
      <c r="F206" s="197">
        <v>0</v>
      </c>
      <c r="G206" s="197">
        <v>0</v>
      </c>
      <c r="H206" s="197">
        <v>0</v>
      </c>
      <c r="I206" s="197">
        <v>0</v>
      </c>
      <c r="J206" s="197">
        <v>0</v>
      </c>
      <c r="K206" s="197">
        <v>0</v>
      </c>
      <c r="L206" s="197">
        <v>0</v>
      </c>
      <c r="M206" s="197">
        <v>0</v>
      </c>
      <c r="N206" s="197">
        <v>0</v>
      </c>
      <c r="O206" s="197">
        <v>0</v>
      </c>
      <c r="P206" s="197">
        <v>0</v>
      </c>
      <c r="Q206" s="197">
        <v>0</v>
      </c>
      <c r="R206" s="64"/>
      <c r="S206" s="64"/>
      <c r="T206" s="64"/>
      <c r="U206" s="64"/>
      <c r="V206" s="64"/>
      <c r="W206" s="64"/>
      <c r="X206" s="64"/>
      <c r="Y206" s="64"/>
      <c r="Z206" s="64"/>
      <c r="AA206" s="64"/>
    </row>
    <row r="207" spans="1:27" ht="15.75" customHeight="1" x14ac:dyDescent="0.25">
      <c r="A207" s="206">
        <v>44234</v>
      </c>
      <c r="B207" s="199" t="s">
        <v>380</v>
      </c>
      <c r="C207" s="194">
        <v>5040</v>
      </c>
      <c r="D207" s="197">
        <v>0</v>
      </c>
      <c r="E207" s="197">
        <v>0</v>
      </c>
      <c r="F207" s="197">
        <v>0</v>
      </c>
      <c r="G207" s="197">
        <v>0</v>
      </c>
      <c r="H207" s="197">
        <v>0</v>
      </c>
      <c r="I207" s="197">
        <v>0</v>
      </c>
      <c r="J207" s="197">
        <v>0</v>
      </c>
      <c r="K207" s="197">
        <v>0</v>
      </c>
      <c r="L207" s="197">
        <v>0</v>
      </c>
      <c r="M207" s="197">
        <v>0</v>
      </c>
      <c r="N207" s="197">
        <v>0</v>
      </c>
      <c r="O207" s="197">
        <v>0</v>
      </c>
      <c r="P207" s="197">
        <v>0</v>
      </c>
      <c r="Q207" s="197">
        <v>0</v>
      </c>
      <c r="R207" s="64"/>
      <c r="S207" s="64"/>
      <c r="T207" s="64"/>
      <c r="U207" s="64"/>
      <c r="V207" s="64"/>
      <c r="W207" s="64"/>
      <c r="X207" s="64"/>
      <c r="Y207" s="64"/>
      <c r="Z207" s="64"/>
      <c r="AA207" s="64"/>
    </row>
    <row r="208" spans="1:27" ht="15.75" customHeight="1" x14ac:dyDescent="0.2">
      <c r="A208" s="206">
        <v>44234</v>
      </c>
      <c r="B208" s="199" t="s">
        <v>381</v>
      </c>
      <c r="C208" s="197">
        <v>5042</v>
      </c>
      <c r="D208" s="197">
        <v>0</v>
      </c>
      <c r="E208" s="197">
        <v>0</v>
      </c>
      <c r="F208" s="197">
        <v>0</v>
      </c>
      <c r="G208" s="197">
        <v>0</v>
      </c>
      <c r="H208" s="197">
        <v>0</v>
      </c>
      <c r="I208" s="197">
        <v>0</v>
      </c>
      <c r="J208" s="197">
        <v>0</v>
      </c>
      <c r="K208" s="197">
        <v>0</v>
      </c>
      <c r="L208" s="197">
        <v>0</v>
      </c>
      <c r="M208" s="197">
        <v>0</v>
      </c>
      <c r="N208" s="197">
        <v>0</v>
      </c>
      <c r="O208" s="197">
        <v>0</v>
      </c>
      <c r="P208" s="197">
        <v>0</v>
      </c>
      <c r="Q208" s="197">
        <v>0</v>
      </c>
      <c r="R208" s="64"/>
      <c r="S208" s="64"/>
      <c r="T208" s="64"/>
      <c r="U208" s="64"/>
      <c r="V208" s="64"/>
      <c r="W208" s="64"/>
      <c r="X208" s="64"/>
      <c r="Y208" s="64"/>
      <c r="Z208" s="64"/>
      <c r="AA208" s="64"/>
    </row>
    <row r="209" spans="1:27" ht="15.75" customHeight="1" x14ac:dyDescent="0.2">
      <c r="A209" s="204"/>
      <c r="B209" s="204"/>
      <c r="C209" s="204"/>
      <c r="D209" s="204">
        <f t="shared" ref="D209:O209" si="6">SUM(D182:D208)</f>
        <v>218</v>
      </c>
      <c r="E209" s="204">
        <f t="shared" si="6"/>
        <v>11</v>
      </c>
      <c r="F209" s="204">
        <f t="shared" si="6"/>
        <v>32</v>
      </c>
      <c r="G209" s="204">
        <f t="shared" si="6"/>
        <v>213</v>
      </c>
      <c r="H209" s="204">
        <f t="shared" si="6"/>
        <v>61</v>
      </c>
      <c r="I209" s="204">
        <f t="shared" si="6"/>
        <v>0</v>
      </c>
      <c r="J209" s="204">
        <f t="shared" si="6"/>
        <v>39</v>
      </c>
      <c r="K209" s="204">
        <f t="shared" si="6"/>
        <v>0</v>
      </c>
      <c r="L209" s="204">
        <f t="shared" si="6"/>
        <v>240</v>
      </c>
      <c r="M209" s="204">
        <f t="shared" si="6"/>
        <v>255</v>
      </c>
      <c r="N209" s="204">
        <f t="shared" si="6"/>
        <v>1069</v>
      </c>
      <c r="O209" s="204">
        <f t="shared" si="6"/>
        <v>0</v>
      </c>
      <c r="P209" s="205"/>
      <c r="Q209" s="205"/>
      <c r="R209" s="64"/>
      <c r="S209" s="64"/>
      <c r="T209" s="64"/>
      <c r="U209" s="64"/>
      <c r="V209" s="64"/>
      <c r="W209" s="64"/>
      <c r="X209" s="64"/>
      <c r="Y209" s="64"/>
      <c r="Z209" s="64"/>
      <c r="AA209" s="64"/>
    </row>
    <row r="210" spans="1:27" ht="15.75" customHeight="1" x14ac:dyDescent="0.2">
      <c r="A210" s="202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8"/>
      <c r="Q210" s="188"/>
      <c r="R210" s="64"/>
      <c r="S210" s="64"/>
      <c r="T210" s="64"/>
      <c r="U210" s="64"/>
      <c r="V210" s="64"/>
      <c r="W210" s="64"/>
      <c r="X210" s="64"/>
      <c r="Y210" s="64"/>
      <c r="Z210" s="64"/>
      <c r="AA210" s="64"/>
    </row>
    <row r="211" spans="1:27" ht="15.75" customHeight="1" x14ac:dyDescent="0.2">
      <c r="A211" s="203" t="s">
        <v>324</v>
      </c>
      <c r="B211" s="190" t="s">
        <v>325</v>
      </c>
      <c r="C211" s="204" t="s">
        <v>326</v>
      </c>
      <c r="D211" s="204" t="s">
        <v>5</v>
      </c>
      <c r="E211" s="204" t="s">
        <v>6</v>
      </c>
      <c r="F211" s="204" t="s">
        <v>9</v>
      </c>
      <c r="G211" s="204" t="s">
        <v>10</v>
      </c>
      <c r="H211" s="204" t="s">
        <v>11</v>
      </c>
      <c r="I211" s="204" t="s">
        <v>8</v>
      </c>
      <c r="J211" s="204" t="s">
        <v>13</v>
      </c>
      <c r="K211" s="204" t="s">
        <v>327</v>
      </c>
      <c r="L211" s="204" t="s">
        <v>12</v>
      </c>
      <c r="M211" s="204" t="s">
        <v>7</v>
      </c>
      <c r="N211" s="204" t="s">
        <v>328</v>
      </c>
      <c r="O211" s="204" t="s">
        <v>329</v>
      </c>
      <c r="P211" s="205" t="s">
        <v>330</v>
      </c>
      <c r="Q211" s="205" t="s">
        <v>331</v>
      </c>
      <c r="R211" s="64"/>
      <c r="S211" s="64"/>
      <c r="T211" s="64"/>
      <c r="U211" s="64"/>
      <c r="V211" s="64"/>
      <c r="W211" s="64"/>
      <c r="X211" s="64"/>
      <c r="Y211" s="64"/>
      <c r="Z211" s="64"/>
      <c r="AA211" s="64"/>
    </row>
    <row r="212" spans="1:27" ht="15.75" customHeight="1" x14ac:dyDescent="0.25">
      <c r="A212" s="206">
        <v>44235</v>
      </c>
      <c r="B212" s="193" t="s">
        <v>332</v>
      </c>
      <c r="C212" s="194">
        <v>5001</v>
      </c>
      <c r="D212" s="197">
        <v>0</v>
      </c>
      <c r="E212" s="197">
        <v>0</v>
      </c>
      <c r="F212" s="197">
        <v>0</v>
      </c>
      <c r="G212" s="197">
        <v>0</v>
      </c>
      <c r="H212" s="197">
        <v>0</v>
      </c>
      <c r="I212" s="197">
        <v>0</v>
      </c>
      <c r="J212" s="197">
        <v>0</v>
      </c>
      <c r="K212" s="197">
        <v>0</v>
      </c>
      <c r="L212" s="197">
        <v>0</v>
      </c>
      <c r="M212" s="197">
        <v>0</v>
      </c>
      <c r="N212" s="197">
        <v>0</v>
      </c>
      <c r="O212" s="197">
        <v>0</v>
      </c>
      <c r="P212" s="197">
        <v>0</v>
      </c>
      <c r="Q212" s="197">
        <v>0</v>
      </c>
      <c r="R212" s="64"/>
      <c r="S212" s="87" t="s">
        <v>3</v>
      </c>
      <c r="T212" s="97">
        <f>A212</f>
        <v>44235</v>
      </c>
      <c r="U212" s="64"/>
      <c r="V212" s="64"/>
      <c r="W212" s="64"/>
      <c r="X212" s="64"/>
      <c r="Y212" s="64"/>
      <c r="Z212" s="64"/>
      <c r="AA212" s="64"/>
    </row>
    <row r="213" spans="1:27" ht="15.75" customHeight="1" x14ac:dyDescent="0.25">
      <c r="A213" s="206">
        <v>44235</v>
      </c>
      <c r="B213" s="193" t="s">
        <v>333</v>
      </c>
      <c r="C213" s="194">
        <v>5002</v>
      </c>
      <c r="D213" s="197">
        <v>0</v>
      </c>
      <c r="E213" s="197">
        <v>0</v>
      </c>
      <c r="F213" s="197">
        <v>0</v>
      </c>
      <c r="G213" s="197">
        <v>0</v>
      </c>
      <c r="H213" s="197">
        <v>0</v>
      </c>
      <c r="I213" s="197">
        <v>0</v>
      </c>
      <c r="J213" s="197">
        <v>0</v>
      </c>
      <c r="K213" s="197">
        <v>0</v>
      </c>
      <c r="L213" s="197">
        <v>0</v>
      </c>
      <c r="M213" s="197">
        <v>0</v>
      </c>
      <c r="N213" s="197">
        <v>0</v>
      </c>
      <c r="O213" s="197">
        <v>0</v>
      </c>
      <c r="P213" s="197">
        <v>0</v>
      </c>
      <c r="Q213" s="197">
        <v>0</v>
      </c>
      <c r="R213" s="64"/>
      <c r="S213" s="98" t="s">
        <v>5</v>
      </c>
      <c r="T213" s="99">
        <f>D239</f>
        <v>562</v>
      </c>
      <c r="U213" s="64"/>
      <c r="V213" s="64"/>
      <c r="W213" s="64"/>
      <c r="X213" s="64"/>
      <c r="Y213" s="64"/>
      <c r="Z213" s="64"/>
      <c r="AA213" s="64"/>
    </row>
    <row r="214" spans="1:27" ht="15.75" customHeight="1" x14ac:dyDescent="0.25">
      <c r="A214" s="206">
        <v>44235</v>
      </c>
      <c r="B214" s="193" t="s">
        <v>334</v>
      </c>
      <c r="C214" s="194">
        <v>5003</v>
      </c>
      <c r="D214" s="194">
        <v>105</v>
      </c>
      <c r="E214" s="194">
        <v>0</v>
      </c>
      <c r="F214" s="194">
        <v>1</v>
      </c>
      <c r="G214" s="194">
        <v>14</v>
      </c>
      <c r="H214" s="194">
        <v>2</v>
      </c>
      <c r="I214" s="194">
        <v>0</v>
      </c>
      <c r="J214" s="194">
        <v>51</v>
      </c>
      <c r="K214" s="194">
        <v>0</v>
      </c>
      <c r="L214" s="194">
        <v>13</v>
      </c>
      <c r="M214" s="194">
        <v>0</v>
      </c>
      <c r="N214" s="194">
        <v>186</v>
      </c>
      <c r="O214" s="194">
        <v>1</v>
      </c>
      <c r="P214" s="195">
        <v>1.712962962962963E-3</v>
      </c>
      <c r="Q214" s="195">
        <v>0.31753472222222223</v>
      </c>
      <c r="R214" s="64"/>
      <c r="S214" s="100" t="s">
        <v>41</v>
      </c>
      <c r="T214" s="101">
        <v>0</v>
      </c>
      <c r="U214" s="64"/>
      <c r="V214" s="64"/>
      <c r="W214" s="64"/>
      <c r="X214" s="64"/>
      <c r="Y214" s="64"/>
      <c r="Z214" s="64"/>
      <c r="AA214" s="64"/>
    </row>
    <row r="215" spans="1:27" ht="15.75" customHeight="1" x14ac:dyDescent="0.25">
      <c r="A215" s="206">
        <v>44235</v>
      </c>
      <c r="B215" s="193" t="s">
        <v>335</v>
      </c>
      <c r="C215" s="194">
        <v>5004</v>
      </c>
      <c r="D215" s="197">
        <v>0</v>
      </c>
      <c r="E215" s="197">
        <v>0</v>
      </c>
      <c r="F215" s="197">
        <v>0</v>
      </c>
      <c r="G215" s="197">
        <v>0</v>
      </c>
      <c r="H215" s="197">
        <v>0</v>
      </c>
      <c r="I215" s="197">
        <v>0</v>
      </c>
      <c r="J215" s="197">
        <v>0</v>
      </c>
      <c r="K215" s="197">
        <v>0</v>
      </c>
      <c r="L215" s="197">
        <v>0</v>
      </c>
      <c r="M215" s="197">
        <v>0</v>
      </c>
      <c r="N215" s="197">
        <v>0</v>
      </c>
      <c r="O215" s="197">
        <v>0</v>
      </c>
      <c r="P215" s="197">
        <v>0</v>
      </c>
      <c r="Q215" s="197">
        <v>0</v>
      </c>
      <c r="R215" s="64"/>
      <c r="S215" s="100" t="s">
        <v>6</v>
      </c>
      <c r="T215" s="101">
        <f>E239</f>
        <v>34</v>
      </c>
      <c r="U215" s="64"/>
      <c r="V215" s="64"/>
      <c r="W215" s="64"/>
      <c r="X215" s="64"/>
      <c r="Y215" s="64"/>
      <c r="Z215" s="64"/>
      <c r="AA215" s="64"/>
    </row>
    <row r="216" spans="1:27" ht="15.75" customHeight="1" x14ac:dyDescent="0.25">
      <c r="A216" s="206">
        <v>44235</v>
      </c>
      <c r="B216" s="193" t="s">
        <v>336</v>
      </c>
      <c r="C216" s="194">
        <v>5005</v>
      </c>
      <c r="D216" s="194">
        <v>20</v>
      </c>
      <c r="E216" s="194">
        <v>6</v>
      </c>
      <c r="F216" s="194">
        <v>0</v>
      </c>
      <c r="G216" s="194">
        <v>0</v>
      </c>
      <c r="H216" s="194">
        <v>0</v>
      </c>
      <c r="I216" s="194">
        <v>0</v>
      </c>
      <c r="J216" s="194">
        <v>0</v>
      </c>
      <c r="K216" s="194">
        <v>0</v>
      </c>
      <c r="L216" s="194">
        <v>0</v>
      </c>
      <c r="M216" s="194">
        <v>120</v>
      </c>
      <c r="N216" s="194">
        <v>146</v>
      </c>
      <c r="O216" s="194">
        <v>0</v>
      </c>
      <c r="P216" s="195">
        <v>4.9074074074074072E-3</v>
      </c>
      <c r="Q216" s="195">
        <v>0.70668981481481474</v>
      </c>
      <c r="R216" s="64"/>
      <c r="S216" s="100" t="s">
        <v>7</v>
      </c>
      <c r="T216" s="101">
        <f>M239</f>
        <v>730</v>
      </c>
      <c r="U216" s="64"/>
      <c r="V216" s="64"/>
      <c r="W216" s="64"/>
      <c r="X216" s="64"/>
      <c r="Y216" s="64"/>
      <c r="Z216" s="64"/>
      <c r="AA216" s="64"/>
    </row>
    <row r="217" spans="1:27" ht="15.75" customHeight="1" x14ac:dyDescent="0.25">
      <c r="A217" s="206">
        <v>44235</v>
      </c>
      <c r="B217" s="193" t="s">
        <v>337</v>
      </c>
      <c r="C217" s="194">
        <v>5006</v>
      </c>
      <c r="D217" s="194">
        <v>22</v>
      </c>
      <c r="E217" s="194">
        <v>0</v>
      </c>
      <c r="F217" s="194">
        <v>28</v>
      </c>
      <c r="G217" s="194">
        <v>143</v>
      </c>
      <c r="H217" s="194">
        <v>0</v>
      </c>
      <c r="I217" s="194">
        <v>0</v>
      </c>
      <c r="J217" s="194">
        <v>0</v>
      </c>
      <c r="K217" s="194">
        <v>0</v>
      </c>
      <c r="L217" s="194">
        <v>0</v>
      </c>
      <c r="M217" s="194">
        <v>0</v>
      </c>
      <c r="N217" s="194">
        <v>193</v>
      </c>
      <c r="O217" s="194">
        <v>0</v>
      </c>
      <c r="P217" s="195">
        <v>3.9930555555555561E-3</v>
      </c>
      <c r="Q217" s="195">
        <v>0.76304398148148145</v>
      </c>
      <c r="R217" s="64"/>
      <c r="S217" s="100" t="s">
        <v>8</v>
      </c>
      <c r="T217" s="101">
        <f>I239</f>
        <v>0</v>
      </c>
      <c r="U217" s="64"/>
      <c r="V217" s="64"/>
      <c r="W217" s="64"/>
      <c r="X217" s="64"/>
      <c r="Y217" s="64"/>
      <c r="Z217" s="64"/>
      <c r="AA217" s="64"/>
    </row>
    <row r="218" spans="1:27" ht="15.75" customHeight="1" x14ac:dyDescent="0.25">
      <c r="A218" s="206">
        <v>44235</v>
      </c>
      <c r="B218" s="193" t="s">
        <v>338</v>
      </c>
      <c r="C218" s="194">
        <v>5007</v>
      </c>
      <c r="D218" s="194">
        <v>0</v>
      </c>
      <c r="E218" s="194">
        <v>1</v>
      </c>
      <c r="F218" s="194">
        <v>3</v>
      </c>
      <c r="G218" s="194">
        <v>30</v>
      </c>
      <c r="H218" s="194">
        <v>1</v>
      </c>
      <c r="I218" s="194">
        <v>0</v>
      </c>
      <c r="J218" s="194">
        <v>0</v>
      </c>
      <c r="K218" s="194">
        <v>0</v>
      </c>
      <c r="L218" s="194">
        <v>16</v>
      </c>
      <c r="M218" s="194">
        <v>32</v>
      </c>
      <c r="N218" s="194">
        <v>83</v>
      </c>
      <c r="O218" s="194">
        <v>0</v>
      </c>
      <c r="P218" s="195">
        <v>7.3495370370370372E-3</v>
      </c>
      <c r="Q218" s="195">
        <v>0.61019675925925931</v>
      </c>
      <c r="R218" s="64"/>
      <c r="S218" s="102" t="s">
        <v>9</v>
      </c>
      <c r="T218" s="103">
        <f>F239</f>
        <v>80</v>
      </c>
      <c r="U218" s="64"/>
      <c r="V218" s="64"/>
      <c r="W218" s="64"/>
      <c r="X218" s="64"/>
      <c r="Y218" s="64"/>
      <c r="Z218" s="64"/>
      <c r="AA218" s="64"/>
    </row>
    <row r="219" spans="1:27" ht="15.75" customHeight="1" x14ac:dyDescent="0.2">
      <c r="A219" s="206">
        <v>44235</v>
      </c>
      <c r="B219" s="193" t="s">
        <v>339</v>
      </c>
      <c r="C219" s="196">
        <v>5008</v>
      </c>
      <c r="D219" s="197">
        <v>0</v>
      </c>
      <c r="E219" s="197">
        <v>0</v>
      </c>
      <c r="F219" s="197">
        <v>0</v>
      </c>
      <c r="G219" s="197">
        <v>0</v>
      </c>
      <c r="H219" s="197">
        <v>0</v>
      </c>
      <c r="I219" s="197">
        <v>0</v>
      </c>
      <c r="J219" s="197">
        <v>0</v>
      </c>
      <c r="K219" s="197">
        <v>0</v>
      </c>
      <c r="L219" s="197">
        <v>0</v>
      </c>
      <c r="M219" s="197">
        <v>0</v>
      </c>
      <c r="N219" s="197">
        <v>0</v>
      </c>
      <c r="O219" s="197">
        <v>0</v>
      </c>
      <c r="P219" s="197">
        <v>0</v>
      </c>
      <c r="Q219" s="197">
        <v>0</v>
      </c>
      <c r="R219" s="64"/>
      <c r="S219" s="102" t="s">
        <v>10</v>
      </c>
      <c r="T219" s="103">
        <f>G239</f>
        <v>514</v>
      </c>
      <c r="U219" s="64"/>
      <c r="V219" s="64"/>
      <c r="W219" s="64"/>
      <c r="X219" s="64"/>
      <c r="Y219" s="64"/>
      <c r="Z219" s="64"/>
      <c r="AA219" s="64"/>
    </row>
    <row r="220" spans="1:27" ht="15.75" customHeight="1" x14ac:dyDescent="0.25">
      <c r="A220" s="206">
        <v>44235</v>
      </c>
      <c r="B220" s="193" t="s">
        <v>340</v>
      </c>
      <c r="C220" s="194">
        <v>5009</v>
      </c>
      <c r="D220" s="194">
        <v>20</v>
      </c>
      <c r="E220" s="194">
        <v>0</v>
      </c>
      <c r="F220" s="194">
        <v>0</v>
      </c>
      <c r="G220" s="194">
        <v>0</v>
      </c>
      <c r="H220" s="194">
        <v>24</v>
      </c>
      <c r="I220" s="194">
        <v>0</v>
      </c>
      <c r="J220" s="194">
        <v>0</v>
      </c>
      <c r="K220" s="194">
        <v>0</v>
      </c>
      <c r="L220" s="194">
        <v>201</v>
      </c>
      <c r="M220" s="194">
        <v>0</v>
      </c>
      <c r="N220" s="194">
        <v>245</v>
      </c>
      <c r="O220" s="194">
        <v>0</v>
      </c>
      <c r="P220" s="195">
        <v>1.1805555555555556E-3</v>
      </c>
      <c r="Q220" s="195">
        <v>0.28957175925925926</v>
      </c>
      <c r="R220" s="64"/>
      <c r="S220" s="104" t="s">
        <v>11</v>
      </c>
      <c r="T220" s="105">
        <f>H239</f>
        <v>84</v>
      </c>
      <c r="U220" s="64"/>
      <c r="V220" s="64"/>
      <c r="W220" s="64"/>
      <c r="X220" s="64"/>
      <c r="Y220" s="64"/>
      <c r="Z220" s="64"/>
      <c r="AA220" s="64"/>
    </row>
    <row r="221" spans="1:27" ht="15.75" customHeight="1" x14ac:dyDescent="0.25">
      <c r="A221" s="206">
        <v>44235</v>
      </c>
      <c r="B221" s="193" t="s">
        <v>341</v>
      </c>
      <c r="C221" s="194">
        <v>5010</v>
      </c>
      <c r="D221" s="194">
        <v>0</v>
      </c>
      <c r="E221" s="194">
        <v>0</v>
      </c>
      <c r="F221" s="194">
        <v>0</v>
      </c>
      <c r="G221" s="194">
        <v>1</v>
      </c>
      <c r="H221" s="194">
        <v>2</v>
      </c>
      <c r="I221" s="194">
        <v>0</v>
      </c>
      <c r="J221" s="194">
        <v>0</v>
      </c>
      <c r="K221" s="194">
        <v>0</v>
      </c>
      <c r="L221" s="194">
        <v>12</v>
      </c>
      <c r="M221" s="194">
        <v>21</v>
      </c>
      <c r="N221" s="194">
        <v>36</v>
      </c>
      <c r="O221" s="194">
        <v>0</v>
      </c>
      <c r="P221" s="195">
        <v>6.9097222222222225E-3</v>
      </c>
      <c r="Q221" s="195">
        <v>0.24870370370370373</v>
      </c>
      <c r="R221" s="64"/>
      <c r="S221" s="104" t="s">
        <v>12</v>
      </c>
      <c r="T221" s="105">
        <f>L239</f>
        <v>609</v>
      </c>
      <c r="U221" s="64"/>
      <c r="V221" s="64"/>
      <c r="W221" s="64"/>
      <c r="X221" s="64"/>
      <c r="Y221" s="64"/>
      <c r="Z221" s="64"/>
      <c r="AA221" s="64"/>
    </row>
    <row r="222" spans="1:27" ht="15.75" customHeight="1" x14ac:dyDescent="0.25">
      <c r="A222" s="206">
        <v>44235</v>
      </c>
      <c r="B222" s="193" t="s">
        <v>342</v>
      </c>
      <c r="C222" s="194">
        <v>5011</v>
      </c>
      <c r="D222" s="194">
        <v>20</v>
      </c>
      <c r="E222" s="194">
        <v>6</v>
      </c>
      <c r="F222" s="194">
        <v>0</v>
      </c>
      <c r="G222" s="194">
        <v>0</v>
      </c>
      <c r="H222" s="194">
        <v>0</v>
      </c>
      <c r="I222" s="194">
        <v>0</v>
      </c>
      <c r="J222" s="194">
        <v>0</v>
      </c>
      <c r="K222" s="194">
        <v>0</v>
      </c>
      <c r="L222" s="194">
        <v>0</v>
      </c>
      <c r="M222" s="194">
        <v>89</v>
      </c>
      <c r="N222" s="194">
        <v>115</v>
      </c>
      <c r="O222" s="194">
        <v>0</v>
      </c>
      <c r="P222" s="195">
        <v>7.5694444444444446E-3</v>
      </c>
      <c r="Q222" s="195">
        <v>0.87047453703703714</v>
      </c>
      <c r="R222" s="64"/>
      <c r="S222" s="106" t="s">
        <v>13</v>
      </c>
      <c r="T222" s="107">
        <f>J239</f>
        <v>99</v>
      </c>
      <c r="U222" s="64"/>
      <c r="V222" s="64"/>
      <c r="W222" s="64"/>
      <c r="X222" s="64"/>
      <c r="Y222" s="64"/>
      <c r="Z222" s="64"/>
      <c r="AA222" s="64"/>
    </row>
    <row r="223" spans="1:27" ht="15.75" customHeight="1" x14ac:dyDescent="0.25">
      <c r="A223" s="206">
        <v>44235</v>
      </c>
      <c r="B223" s="193" t="s">
        <v>343</v>
      </c>
      <c r="C223" s="194">
        <v>5012</v>
      </c>
      <c r="D223" s="197">
        <v>0</v>
      </c>
      <c r="E223" s="197">
        <v>0</v>
      </c>
      <c r="F223" s="197">
        <v>0</v>
      </c>
      <c r="G223" s="197">
        <v>0</v>
      </c>
      <c r="H223" s="197">
        <v>0</v>
      </c>
      <c r="I223" s="197">
        <v>0</v>
      </c>
      <c r="J223" s="197">
        <v>0</v>
      </c>
      <c r="K223" s="197">
        <v>0</v>
      </c>
      <c r="L223" s="197">
        <v>0</v>
      </c>
      <c r="M223" s="197">
        <v>0</v>
      </c>
      <c r="N223" s="197">
        <v>0</v>
      </c>
      <c r="O223" s="197">
        <v>0</v>
      </c>
      <c r="P223" s="197">
        <v>0</v>
      </c>
      <c r="Q223" s="197">
        <v>0</v>
      </c>
      <c r="R223" s="64"/>
      <c r="S223" s="64"/>
      <c r="T223" s="64"/>
      <c r="U223" s="64"/>
      <c r="V223" s="64"/>
      <c r="W223" s="64"/>
      <c r="X223" s="64"/>
      <c r="Y223" s="64"/>
      <c r="Z223" s="64"/>
      <c r="AA223" s="64"/>
    </row>
    <row r="224" spans="1:27" ht="15.75" customHeight="1" x14ac:dyDescent="0.25">
      <c r="A224" s="206">
        <v>44235</v>
      </c>
      <c r="B224" s="193" t="s">
        <v>344</v>
      </c>
      <c r="C224" s="194">
        <v>5013</v>
      </c>
      <c r="D224" s="194">
        <v>20</v>
      </c>
      <c r="E224" s="194">
        <v>3</v>
      </c>
      <c r="F224" s="194">
        <v>0</v>
      </c>
      <c r="G224" s="194">
        <v>0</v>
      </c>
      <c r="H224" s="194">
        <v>0</v>
      </c>
      <c r="I224" s="194">
        <v>0</v>
      </c>
      <c r="J224" s="194">
        <v>0</v>
      </c>
      <c r="K224" s="194">
        <v>0</v>
      </c>
      <c r="L224" s="194">
        <v>0</v>
      </c>
      <c r="M224" s="194">
        <v>82</v>
      </c>
      <c r="N224" s="194">
        <v>105</v>
      </c>
      <c r="O224" s="194">
        <v>0</v>
      </c>
      <c r="P224" s="195">
        <v>6.9791666666666674E-3</v>
      </c>
      <c r="Q224" s="195">
        <v>0.73265046296296299</v>
      </c>
      <c r="R224" s="64"/>
      <c r="S224" s="64"/>
      <c r="T224" s="64"/>
      <c r="U224" s="64"/>
      <c r="V224" s="64"/>
      <c r="W224" s="64"/>
      <c r="X224" s="64"/>
      <c r="Y224" s="64"/>
      <c r="Z224" s="64"/>
      <c r="AA224" s="64"/>
    </row>
    <row r="225" spans="1:27" ht="15.75" customHeight="1" x14ac:dyDescent="0.25">
      <c r="A225" s="206">
        <v>44235</v>
      </c>
      <c r="B225" s="193" t="s">
        <v>345</v>
      </c>
      <c r="C225" s="194">
        <v>5014</v>
      </c>
      <c r="D225" s="194">
        <v>20</v>
      </c>
      <c r="E225" s="194">
        <v>0</v>
      </c>
      <c r="F225" s="194">
        <v>11</v>
      </c>
      <c r="G225" s="194">
        <v>60</v>
      </c>
      <c r="H225" s="194">
        <v>16</v>
      </c>
      <c r="I225" s="194">
        <v>0</v>
      </c>
      <c r="J225" s="194">
        <v>1</v>
      </c>
      <c r="K225" s="194">
        <v>0</v>
      </c>
      <c r="L225" s="194">
        <v>120</v>
      </c>
      <c r="M225" s="194">
        <v>0</v>
      </c>
      <c r="N225" s="194">
        <v>228</v>
      </c>
      <c r="O225" s="194">
        <v>0</v>
      </c>
      <c r="P225" s="195">
        <v>1.3541666666666667E-3</v>
      </c>
      <c r="Q225" s="195">
        <v>0.30765046296296295</v>
      </c>
      <c r="R225" s="64"/>
      <c r="S225" s="64"/>
      <c r="T225" s="64"/>
      <c r="U225" s="64"/>
      <c r="V225" s="64"/>
      <c r="W225" s="64"/>
      <c r="X225" s="64"/>
      <c r="Y225" s="64"/>
      <c r="Z225" s="64"/>
      <c r="AA225" s="64"/>
    </row>
    <row r="226" spans="1:27" ht="15.75" customHeight="1" x14ac:dyDescent="0.25">
      <c r="A226" s="206">
        <v>44235</v>
      </c>
      <c r="B226" s="193" t="s">
        <v>346</v>
      </c>
      <c r="C226" s="194">
        <v>5015</v>
      </c>
      <c r="D226" s="194">
        <v>20</v>
      </c>
      <c r="E226" s="194">
        <v>0</v>
      </c>
      <c r="F226" s="194">
        <v>0</v>
      </c>
      <c r="G226" s="194">
        <v>0</v>
      </c>
      <c r="H226" s="194">
        <v>24</v>
      </c>
      <c r="I226" s="194">
        <v>0</v>
      </c>
      <c r="J226" s="194">
        <v>0</v>
      </c>
      <c r="K226" s="194">
        <v>0</v>
      </c>
      <c r="L226" s="194">
        <v>160</v>
      </c>
      <c r="M226" s="194">
        <v>0</v>
      </c>
      <c r="N226" s="194">
        <v>204</v>
      </c>
      <c r="O226" s="194">
        <v>0</v>
      </c>
      <c r="P226" s="195">
        <v>2.2800925925925927E-3</v>
      </c>
      <c r="Q226" s="195">
        <v>0.4647222222222222</v>
      </c>
      <c r="R226" s="64"/>
      <c r="S226" s="64"/>
      <c r="T226" s="64"/>
      <c r="U226" s="64"/>
      <c r="V226" s="64"/>
      <c r="W226" s="64"/>
      <c r="X226" s="64"/>
      <c r="Y226" s="64"/>
      <c r="Z226" s="64"/>
      <c r="AA226" s="64"/>
    </row>
    <row r="227" spans="1:27" ht="15.75" customHeight="1" x14ac:dyDescent="0.25">
      <c r="A227" s="206">
        <v>44235</v>
      </c>
      <c r="B227" s="193" t="s">
        <v>347</v>
      </c>
      <c r="C227" s="194">
        <v>5016</v>
      </c>
      <c r="D227" s="197">
        <v>0</v>
      </c>
      <c r="E227" s="197">
        <v>0</v>
      </c>
      <c r="F227" s="197">
        <v>0</v>
      </c>
      <c r="G227" s="197">
        <v>0</v>
      </c>
      <c r="H227" s="197">
        <v>0</v>
      </c>
      <c r="I227" s="197">
        <v>0</v>
      </c>
      <c r="J227" s="197">
        <v>0</v>
      </c>
      <c r="K227" s="197">
        <v>0</v>
      </c>
      <c r="L227" s="197">
        <v>0</v>
      </c>
      <c r="M227" s="197">
        <v>0</v>
      </c>
      <c r="N227" s="197">
        <v>0</v>
      </c>
      <c r="O227" s="197">
        <v>0</v>
      </c>
      <c r="P227" s="197">
        <v>0</v>
      </c>
      <c r="Q227" s="197">
        <v>0</v>
      </c>
      <c r="R227" s="64"/>
      <c r="S227" s="64"/>
      <c r="T227" s="64"/>
      <c r="U227" s="64"/>
      <c r="V227" s="64"/>
      <c r="W227" s="64"/>
      <c r="X227" s="64"/>
      <c r="Y227" s="64"/>
      <c r="Z227" s="64"/>
      <c r="AA227" s="64"/>
    </row>
    <row r="228" spans="1:27" ht="15.75" customHeight="1" x14ac:dyDescent="0.25">
      <c r="A228" s="206">
        <v>44235</v>
      </c>
      <c r="B228" s="193" t="s">
        <v>348</v>
      </c>
      <c r="C228" s="194">
        <v>5017</v>
      </c>
      <c r="D228" s="194">
        <v>20</v>
      </c>
      <c r="E228" s="194">
        <v>0</v>
      </c>
      <c r="F228" s="194">
        <v>18</v>
      </c>
      <c r="G228" s="194">
        <v>62</v>
      </c>
      <c r="H228" s="194">
        <v>14</v>
      </c>
      <c r="I228" s="194">
        <v>0</v>
      </c>
      <c r="J228" s="194">
        <v>0</v>
      </c>
      <c r="K228" s="194">
        <v>0</v>
      </c>
      <c r="L228" s="194">
        <v>86</v>
      </c>
      <c r="M228" s="194">
        <v>0</v>
      </c>
      <c r="N228" s="194">
        <v>200</v>
      </c>
      <c r="O228" s="194">
        <v>1</v>
      </c>
      <c r="P228" s="195">
        <v>1.1111111111111111E-3</v>
      </c>
      <c r="Q228" s="195">
        <v>0.22194444444444447</v>
      </c>
      <c r="R228" s="64"/>
      <c r="S228" s="64"/>
      <c r="T228" s="64"/>
      <c r="U228" s="64"/>
      <c r="V228" s="64"/>
      <c r="W228" s="64"/>
      <c r="X228" s="64"/>
      <c r="Y228" s="64"/>
      <c r="Z228" s="64"/>
      <c r="AA228" s="64"/>
    </row>
    <row r="229" spans="1:27" ht="15.75" customHeight="1" x14ac:dyDescent="0.25">
      <c r="A229" s="206">
        <v>44235</v>
      </c>
      <c r="B229" s="193" t="s">
        <v>349</v>
      </c>
      <c r="C229" s="194">
        <v>5018</v>
      </c>
      <c r="D229" s="194">
        <v>22</v>
      </c>
      <c r="E229" s="194">
        <v>0</v>
      </c>
      <c r="F229" s="194">
        <v>14</v>
      </c>
      <c r="G229" s="194">
        <v>161</v>
      </c>
      <c r="H229" s="194">
        <v>1</v>
      </c>
      <c r="I229" s="194">
        <v>0</v>
      </c>
      <c r="J229" s="194">
        <v>0</v>
      </c>
      <c r="K229" s="194">
        <v>0</v>
      </c>
      <c r="L229" s="194">
        <v>0</v>
      </c>
      <c r="M229" s="194">
        <v>0</v>
      </c>
      <c r="N229" s="194">
        <v>198</v>
      </c>
      <c r="O229" s="194">
        <v>0</v>
      </c>
      <c r="P229" s="195">
        <v>2.4074074074074076E-3</v>
      </c>
      <c r="Q229" s="195">
        <v>0.463900462962963</v>
      </c>
      <c r="R229" s="64"/>
      <c r="S229" s="64"/>
      <c r="T229" s="64"/>
      <c r="U229" s="64"/>
      <c r="V229" s="64"/>
      <c r="W229" s="64"/>
      <c r="X229" s="64"/>
      <c r="Y229" s="64"/>
      <c r="Z229" s="64"/>
      <c r="AA229" s="64"/>
    </row>
    <row r="230" spans="1:27" ht="15.75" customHeight="1" x14ac:dyDescent="0.25">
      <c r="A230" s="206">
        <v>44235</v>
      </c>
      <c r="B230" s="193" t="s">
        <v>350</v>
      </c>
      <c r="C230" s="194">
        <v>5020</v>
      </c>
      <c r="D230" s="194">
        <v>20</v>
      </c>
      <c r="E230" s="194">
        <v>5</v>
      </c>
      <c r="F230" s="194">
        <v>0</v>
      </c>
      <c r="G230" s="194">
        <v>0</v>
      </c>
      <c r="H230" s="194">
        <v>0</v>
      </c>
      <c r="I230" s="194">
        <v>0</v>
      </c>
      <c r="J230" s="194">
        <v>0</v>
      </c>
      <c r="K230" s="194">
        <v>0</v>
      </c>
      <c r="L230" s="194">
        <v>0</v>
      </c>
      <c r="M230" s="194">
        <v>108</v>
      </c>
      <c r="N230" s="194">
        <v>133</v>
      </c>
      <c r="O230" s="194">
        <v>0</v>
      </c>
      <c r="P230" s="195">
        <v>8.8888888888888889E-3</v>
      </c>
      <c r="Q230" s="198">
        <v>1.182199074074074</v>
      </c>
      <c r="R230" s="64"/>
      <c r="S230" s="64"/>
      <c r="T230" s="64"/>
      <c r="U230" s="64"/>
      <c r="V230" s="64"/>
      <c r="W230" s="64"/>
      <c r="X230" s="64"/>
      <c r="Y230" s="64"/>
      <c r="Z230" s="64"/>
      <c r="AA230" s="64"/>
    </row>
    <row r="231" spans="1:27" ht="15.75" customHeight="1" x14ac:dyDescent="0.25">
      <c r="A231" s="206">
        <v>44235</v>
      </c>
      <c r="B231" s="193" t="s">
        <v>351</v>
      </c>
      <c r="C231" s="194">
        <v>5021</v>
      </c>
      <c r="D231" s="194">
        <v>12</v>
      </c>
      <c r="E231" s="194">
        <v>2</v>
      </c>
      <c r="F231" s="194">
        <v>5</v>
      </c>
      <c r="G231" s="194">
        <v>43</v>
      </c>
      <c r="H231" s="194">
        <v>0</v>
      </c>
      <c r="I231" s="194">
        <v>0</v>
      </c>
      <c r="J231" s="194">
        <v>3</v>
      </c>
      <c r="K231" s="194">
        <v>0</v>
      </c>
      <c r="L231" s="194">
        <v>0</v>
      </c>
      <c r="M231" s="194">
        <v>20</v>
      </c>
      <c r="N231" s="194">
        <v>85</v>
      </c>
      <c r="O231" s="194">
        <v>0</v>
      </c>
      <c r="P231" s="195">
        <v>2.6504629629629625E-3</v>
      </c>
      <c r="Q231" s="195">
        <v>0.22285879629629632</v>
      </c>
      <c r="R231" s="64"/>
      <c r="S231" s="64"/>
      <c r="T231" s="64"/>
      <c r="U231" s="64"/>
      <c r="V231" s="64"/>
      <c r="W231" s="64"/>
      <c r="X231" s="64"/>
      <c r="Y231" s="64"/>
      <c r="Z231" s="64"/>
      <c r="AA231" s="64"/>
    </row>
    <row r="232" spans="1:27" ht="15.75" customHeight="1" x14ac:dyDescent="0.25">
      <c r="A232" s="206">
        <v>44235</v>
      </c>
      <c r="B232" s="193" t="s">
        <v>352</v>
      </c>
      <c r="C232" s="194">
        <v>5022</v>
      </c>
      <c r="D232" s="194">
        <v>27</v>
      </c>
      <c r="E232" s="194">
        <v>0</v>
      </c>
      <c r="F232" s="194">
        <v>0</v>
      </c>
      <c r="G232" s="194">
        <v>0</v>
      </c>
      <c r="H232" s="194">
        <v>0</v>
      </c>
      <c r="I232" s="194">
        <v>0</v>
      </c>
      <c r="J232" s="194">
        <v>7</v>
      </c>
      <c r="K232" s="194">
        <v>0</v>
      </c>
      <c r="L232" s="194">
        <v>0</v>
      </c>
      <c r="M232" s="194">
        <v>0</v>
      </c>
      <c r="N232" s="194">
        <v>34</v>
      </c>
      <c r="O232" s="194">
        <v>0</v>
      </c>
      <c r="P232" s="195">
        <v>2.2453703703703702E-3</v>
      </c>
      <c r="Q232" s="195">
        <v>7.6296296296296293E-2</v>
      </c>
      <c r="R232" s="64"/>
      <c r="S232" s="64"/>
      <c r="T232" s="64"/>
      <c r="U232" s="64"/>
      <c r="V232" s="64"/>
      <c r="W232" s="64"/>
      <c r="X232" s="64"/>
      <c r="Y232" s="64"/>
      <c r="Z232" s="64"/>
      <c r="AA232" s="64"/>
    </row>
    <row r="233" spans="1:27" ht="15.75" customHeight="1" x14ac:dyDescent="0.2">
      <c r="A233" s="206">
        <v>44235</v>
      </c>
      <c r="B233" s="193" t="s">
        <v>353</v>
      </c>
      <c r="C233" s="197">
        <v>5023</v>
      </c>
      <c r="D233" s="197">
        <v>0</v>
      </c>
      <c r="E233" s="197">
        <v>0</v>
      </c>
      <c r="F233" s="197">
        <v>0</v>
      </c>
      <c r="G233" s="197">
        <v>0</v>
      </c>
      <c r="H233" s="197">
        <v>0</v>
      </c>
      <c r="I233" s="197">
        <v>0</v>
      </c>
      <c r="J233" s="197">
        <v>0</v>
      </c>
      <c r="K233" s="197">
        <v>0</v>
      </c>
      <c r="L233" s="197">
        <v>0</v>
      </c>
      <c r="M233" s="197">
        <v>0</v>
      </c>
      <c r="N233" s="197">
        <v>0</v>
      </c>
      <c r="O233" s="197">
        <v>0</v>
      </c>
      <c r="P233" s="197">
        <v>0</v>
      </c>
      <c r="Q233" s="197">
        <v>0</v>
      </c>
      <c r="R233" s="64"/>
      <c r="S233" s="64"/>
      <c r="T233" s="64"/>
      <c r="U233" s="64"/>
      <c r="V233" s="64"/>
      <c r="W233" s="64"/>
      <c r="X233" s="64"/>
      <c r="Y233" s="64"/>
      <c r="Z233" s="64"/>
      <c r="AA233" s="64"/>
    </row>
    <row r="234" spans="1:27" ht="15.75" customHeight="1" x14ac:dyDescent="0.25">
      <c r="A234" s="206">
        <v>44235</v>
      </c>
      <c r="B234" s="199" t="s">
        <v>354</v>
      </c>
      <c r="C234" s="194">
        <v>5028</v>
      </c>
      <c r="D234" s="194">
        <v>20</v>
      </c>
      <c r="E234" s="194">
        <v>4</v>
      </c>
      <c r="F234" s="194">
        <v>0</v>
      </c>
      <c r="G234" s="194">
        <v>0</v>
      </c>
      <c r="H234" s="194">
        <v>0</v>
      </c>
      <c r="I234" s="194">
        <v>0</v>
      </c>
      <c r="J234" s="194">
        <v>0</v>
      </c>
      <c r="K234" s="194">
        <v>0</v>
      </c>
      <c r="L234" s="194">
        <v>0</v>
      </c>
      <c r="M234" s="194">
        <v>107</v>
      </c>
      <c r="N234" s="194">
        <v>131</v>
      </c>
      <c r="O234" s="194">
        <v>0</v>
      </c>
      <c r="P234" s="195">
        <v>5.4050925925925924E-3</v>
      </c>
      <c r="Q234" s="195">
        <v>0.70824074074074073</v>
      </c>
      <c r="R234" s="64"/>
      <c r="S234" s="64"/>
      <c r="T234" s="64"/>
      <c r="U234" s="64"/>
      <c r="V234" s="64"/>
      <c r="W234" s="64"/>
      <c r="X234" s="64"/>
      <c r="Y234" s="64"/>
      <c r="Z234" s="64"/>
      <c r="AA234" s="64"/>
    </row>
    <row r="235" spans="1:27" ht="15.75" customHeight="1" x14ac:dyDescent="0.25">
      <c r="A235" s="206">
        <v>44235</v>
      </c>
      <c r="B235" s="199" t="s">
        <v>355</v>
      </c>
      <c r="C235" s="194">
        <v>5031</v>
      </c>
      <c r="D235" s="194">
        <v>20</v>
      </c>
      <c r="E235" s="194">
        <v>5</v>
      </c>
      <c r="F235" s="194">
        <v>0</v>
      </c>
      <c r="G235" s="194">
        <v>0</v>
      </c>
      <c r="H235" s="194">
        <v>0</v>
      </c>
      <c r="I235" s="194">
        <v>0</v>
      </c>
      <c r="J235" s="194">
        <v>0</v>
      </c>
      <c r="K235" s="194">
        <v>0</v>
      </c>
      <c r="L235" s="194">
        <v>0</v>
      </c>
      <c r="M235" s="194">
        <v>84</v>
      </c>
      <c r="N235" s="194">
        <v>109</v>
      </c>
      <c r="O235" s="194">
        <v>0</v>
      </c>
      <c r="P235" s="195">
        <v>7.3726851851851861E-3</v>
      </c>
      <c r="Q235" s="195">
        <v>0.80364583333333339</v>
      </c>
      <c r="R235" s="64"/>
      <c r="S235" s="64"/>
      <c r="T235" s="64"/>
      <c r="U235" s="64"/>
      <c r="V235" s="64"/>
      <c r="W235" s="64"/>
      <c r="X235" s="64"/>
      <c r="Y235" s="64"/>
      <c r="Z235" s="64"/>
      <c r="AA235" s="64"/>
    </row>
    <row r="236" spans="1:27" ht="15.75" customHeight="1" x14ac:dyDescent="0.25">
      <c r="A236" s="206">
        <v>44235</v>
      </c>
      <c r="B236" s="199" t="s">
        <v>356</v>
      </c>
      <c r="C236" s="194">
        <v>5036</v>
      </c>
      <c r="D236" s="197">
        <v>0</v>
      </c>
      <c r="E236" s="197">
        <v>0</v>
      </c>
      <c r="F236" s="197">
        <v>0</v>
      </c>
      <c r="G236" s="197">
        <v>0</v>
      </c>
      <c r="H236" s="197">
        <v>0</v>
      </c>
      <c r="I236" s="197">
        <v>0</v>
      </c>
      <c r="J236" s="197">
        <v>0</v>
      </c>
      <c r="K236" s="197">
        <v>0</v>
      </c>
      <c r="L236" s="197">
        <v>0</v>
      </c>
      <c r="M236" s="197">
        <v>0</v>
      </c>
      <c r="N236" s="197">
        <v>0</v>
      </c>
      <c r="O236" s="197">
        <v>0</v>
      </c>
      <c r="P236" s="197">
        <v>0</v>
      </c>
      <c r="Q236" s="197">
        <v>0</v>
      </c>
      <c r="R236" s="64"/>
      <c r="S236" s="64"/>
      <c r="T236" s="64"/>
      <c r="U236" s="64"/>
      <c r="V236" s="64"/>
      <c r="W236" s="64"/>
      <c r="X236" s="64"/>
      <c r="Y236" s="64"/>
      <c r="Z236" s="64"/>
      <c r="AA236" s="64"/>
    </row>
    <row r="237" spans="1:27" ht="15.75" customHeight="1" x14ac:dyDescent="0.25">
      <c r="A237" s="206">
        <v>44235</v>
      </c>
      <c r="B237" s="199" t="s">
        <v>380</v>
      </c>
      <c r="C237" s="194">
        <v>5040</v>
      </c>
      <c r="D237" s="194">
        <v>154</v>
      </c>
      <c r="E237" s="194">
        <v>0</v>
      </c>
      <c r="F237" s="194">
        <v>0</v>
      </c>
      <c r="G237" s="194">
        <v>0</v>
      </c>
      <c r="H237" s="194">
        <v>0</v>
      </c>
      <c r="I237" s="194">
        <v>0</v>
      </c>
      <c r="J237" s="194">
        <v>37</v>
      </c>
      <c r="K237" s="194">
        <v>0</v>
      </c>
      <c r="L237" s="194">
        <v>1</v>
      </c>
      <c r="M237" s="194">
        <v>0</v>
      </c>
      <c r="N237" s="194">
        <v>192</v>
      </c>
      <c r="O237" s="194">
        <v>1</v>
      </c>
      <c r="P237" s="195">
        <v>9.6064814814814808E-4</v>
      </c>
      <c r="Q237" s="195">
        <v>0.18334490740740741</v>
      </c>
      <c r="R237" s="64"/>
      <c r="S237" s="64"/>
      <c r="T237" s="64"/>
      <c r="U237" s="64"/>
      <c r="V237" s="64"/>
      <c r="W237" s="64"/>
      <c r="X237" s="64"/>
      <c r="Y237" s="64"/>
      <c r="Z237" s="64"/>
      <c r="AA237" s="64"/>
    </row>
    <row r="238" spans="1:27" ht="15.75" customHeight="1" x14ac:dyDescent="0.25">
      <c r="A238" s="206">
        <v>44235</v>
      </c>
      <c r="B238" s="199" t="s">
        <v>381</v>
      </c>
      <c r="C238" s="194">
        <v>5042</v>
      </c>
      <c r="D238" s="194">
        <v>20</v>
      </c>
      <c r="E238" s="194">
        <v>2</v>
      </c>
      <c r="F238" s="194">
        <v>0</v>
      </c>
      <c r="G238" s="194">
        <v>0</v>
      </c>
      <c r="H238" s="194">
        <v>0</v>
      </c>
      <c r="I238" s="194">
        <v>0</v>
      </c>
      <c r="J238" s="194">
        <v>0</v>
      </c>
      <c r="K238" s="194">
        <v>0</v>
      </c>
      <c r="L238" s="194">
        <v>0</v>
      </c>
      <c r="M238" s="194">
        <v>67</v>
      </c>
      <c r="N238" s="194">
        <v>89</v>
      </c>
      <c r="O238" s="194">
        <v>0</v>
      </c>
      <c r="P238" s="195">
        <v>7.1412037037037043E-3</v>
      </c>
      <c r="Q238" s="195">
        <v>0.63586805555555559</v>
      </c>
      <c r="R238" s="64"/>
      <c r="S238" s="64"/>
      <c r="T238" s="64"/>
      <c r="U238" s="64"/>
      <c r="V238" s="64"/>
      <c r="W238" s="64"/>
      <c r="X238" s="64"/>
      <c r="Y238" s="64"/>
      <c r="Z238" s="64"/>
      <c r="AA238" s="64"/>
    </row>
    <row r="239" spans="1:27" ht="15.75" customHeight="1" x14ac:dyDescent="0.2">
      <c r="A239" s="204"/>
      <c r="B239" s="204"/>
      <c r="C239" s="204"/>
      <c r="D239" s="204">
        <f t="shared" ref="D239:O239" si="7">SUM(D212:D238)</f>
        <v>562</v>
      </c>
      <c r="E239" s="204">
        <f t="shared" si="7"/>
        <v>34</v>
      </c>
      <c r="F239" s="204">
        <f t="shared" si="7"/>
        <v>80</v>
      </c>
      <c r="G239" s="204">
        <f t="shared" si="7"/>
        <v>514</v>
      </c>
      <c r="H239" s="204">
        <f t="shared" si="7"/>
        <v>84</v>
      </c>
      <c r="I239" s="204">
        <f t="shared" si="7"/>
        <v>0</v>
      </c>
      <c r="J239" s="204">
        <f t="shared" si="7"/>
        <v>99</v>
      </c>
      <c r="K239" s="204">
        <f t="shared" si="7"/>
        <v>0</v>
      </c>
      <c r="L239" s="204">
        <f t="shared" si="7"/>
        <v>609</v>
      </c>
      <c r="M239" s="204">
        <f t="shared" si="7"/>
        <v>730</v>
      </c>
      <c r="N239" s="204">
        <f t="shared" si="7"/>
        <v>2712</v>
      </c>
      <c r="O239" s="204">
        <f t="shared" si="7"/>
        <v>3</v>
      </c>
      <c r="P239" s="205"/>
      <c r="Q239" s="205"/>
      <c r="R239" s="64"/>
      <c r="S239" s="64"/>
      <c r="T239" s="64"/>
      <c r="U239" s="64"/>
      <c r="V239" s="64"/>
      <c r="W239" s="64"/>
      <c r="X239" s="64"/>
      <c r="Y239" s="64"/>
      <c r="Z239" s="64"/>
      <c r="AA239" s="64"/>
    </row>
    <row r="240" spans="1:27" ht="15.75" customHeight="1" x14ac:dyDescent="0.2">
      <c r="A240" s="20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8"/>
      <c r="Q240" s="188"/>
      <c r="R240" s="64"/>
      <c r="S240" s="64"/>
      <c r="T240" s="64"/>
      <c r="U240" s="64"/>
      <c r="V240" s="64"/>
      <c r="W240" s="64"/>
      <c r="X240" s="64"/>
      <c r="Y240" s="64"/>
      <c r="Z240" s="64"/>
      <c r="AA240" s="64"/>
    </row>
    <row r="241" spans="1:27" ht="15.75" customHeight="1" x14ac:dyDescent="0.2">
      <c r="A241" s="203" t="s">
        <v>324</v>
      </c>
      <c r="B241" s="190" t="s">
        <v>325</v>
      </c>
      <c r="C241" s="204" t="s">
        <v>326</v>
      </c>
      <c r="D241" s="204" t="s">
        <v>5</v>
      </c>
      <c r="E241" s="204" t="s">
        <v>6</v>
      </c>
      <c r="F241" s="204" t="s">
        <v>9</v>
      </c>
      <c r="G241" s="204" t="s">
        <v>10</v>
      </c>
      <c r="H241" s="204" t="s">
        <v>11</v>
      </c>
      <c r="I241" s="204" t="s">
        <v>8</v>
      </c>
      <c r="J241" s="204" t="s">
        <v>13</v>
      </c>
      <c r="K241" s="204" t="s">
        <v>327</v>
      </c>
      <c r="L241" s="204" t="s">
        <v>12</v>
      </c>
      <c r="M241" s="204" t="s">
        <v>7</v>
      </c>
      <c r="N241" s="204" t="s">
        <v>328</v>
      </c>
      <c r="O241" s="204" t="s">
        <v>329</v>
      </c>
      <c r="P241" s="205" t="s">
        <v>330</v>
      </c>
      <c r="Q241" s="205" t="s">
        <v>331</v>
      </c>
      <c r="R241" s="64"/>
      <c r="S241" s="64"/>
      <c r="T241" s="64"/>
      <c r="U241" s="64"/>
      <c r="V241" s="64"/>
      <c r="W241" s="64"/>
      <c r="X241" s="64"/>
      <c r="Y241" s="64"/>
      <c r="Z241" s="64"/>
      <c r="AA241" s="64"/>
    </row>
    <row r="242" spans="1:27" ht="15.75" customHeight="1" x14ac:dyDescent="0.25">
      <c r="A242" s="206">
        <v>44236</v>
      </c>
      <c r="B242" s="193" t="s">
        <v>332</v>
      </c>
      <c r="C242" s="194">
        <v>5001</v>
      </c>
      <c r="D242" s="197">
        <v>0</v>
      </c>
      <c r="E242" s="197">
        <v>0</v>
      </c>
      <c r="F242" s="197">
        <v>0</v>
      </c>
      <c r="G242" s="197">
        <v>0</v>
      </c>
      <c r="H242" s="197">
        <v>0</v>
      </c>
      <c r="I242" s="197">
        <v>0</v>
      </c>
      <c r="J242" s="197">
        <v>0</v>
      </c>
      <c r="K242" s="197">
        <v>0</v>
      </c>
      <c r="L242" s="197">
        <v>0</v>
      </c>
      <c r="M242" s="197">
        <v>0</v>
      </c>
      <c r="N242" s="197">
        <v>0</v>
      </c>
      <c r="O242" s="197">
        <v>0</v>
      </c>
      <c r="P242" s="197">
        <v>0</v>
      </c>
      <c r="Q242" s="197">
        <v>0</v>
      </c>
      <c r="R242" s="64"/>
      <c r="S242" s="87" t="s">
        <v>3</v>
      </c>
      <c r="T242" s="97">
        <f>A242</f>
        <v>44236</v>
      </c>
      <c r="U242" s="64"/>
      <c r="V242" s="64"/>
      <c r="W242" s="64"/>
      <c r="X242" s="64"/>
      <c r="Y242" s="64"/>
      <c r="Z242" s="64"/>
      <c r="AA242" s="64"/>
    </row>
    <row r="243" spans="1:27" ht="15.75" customHeight="1" x14ac:dyDescent="0.25">
      <c r="A243" s="206">
        <v>44236</v>
      </c>
      <c r="B243" s="193" t="s">
        <v>333</v>
      </c>
      <c r="C243" s="194">
        <v>5002</v>
      </c>
      <c r="D243" s="194">
        <v>20</v>
      </c>
      <c r="E243" s="194">
        <v>0</v>
      </c>
      <c r="F243" s="194">
        <v>4</v>
      </c>
      <c r="G243" s="194">
        <v>50</v>
      </c>
      <c r="H243" s="194">
        <v>15</v>
      </c>
      <c r="I243" s="194">
        <v>0</v>
      </c>
      <c r="J243" s="194">
        <v>0</v>
      </c>
      <c r="K243" s="194">
        <v>0</v>
      </c>
      <c r="L243" s="194">
        <v>103</v>
      </c>
      <c r="M243" s="194">
        <v>0</v>
      </c>
      <c r="N243" s="194">
        <v>192</v>
      </c>
      <c r="O243" s="194">
        <v>1</v>
      </c>
      <c r="P243" s="195">
        <v>3.3449074074074071E-3</v>
      </c>
      <c r="Q243" s="195">
        <v>0.64181712962962967</v>
      </c>
      <c r="R243" s="64"/>
      <c r="S243" s="98" t="s">
        <v>5</v>
      </c>
      <c r="T243" s="99">
        <f>D269</f>
        <v>548</v>
      </c>
      <c r="U243" s="64"/>
      <c r="V243" s="64"/>
      <c r="W243" s="64"/>
      <c r="X243" s="64"/>
      <c r="Y243" s="64"/>
      <c r="Z243" s="64"/>
      <c r="AA243" s="64"/>
    </row>
    <row r="244" spans="1:27" ht="15.75" customHeight="1" x14ac:dyDescent="0.25">
      <c r="A244" s="206">
        <v>44236</v>
      </c>
      <c r="B244" s="193" t="s">
        <v>334</v>
      </c>
      <c r="C244" s="194">
        <v>5003</v>
      </c>
      <c r="D244" s="194">
        <v>104</v>
      </c>
      <c r="E244" s="194">
        <v>0</v>
      </c>
      <c r="F244" s="194">
        <v>0</v>
      </c>
      <c r="G244" s="194">
        <v>7</v>
      </c>
      <c r="H244" s="194">
        <v>6</v>
      </c>
      <c r="I244" s="194">
        <v>0</v>
      </c>
      <c r="J244" s="194">
        <v>57</v>
      </c>
      <c r="K244" s="194">
        <v>0</v>
      </c>
      <c r="L244" s="194">
        <v>2</v>
      </c>
      <c r="M244" s="194">
        <v>0</v>
      </c>
      <c r="N244" s="194">
        <v>176</v>
      </c>
      <c r="O244" s="194">
        <v>1</v>
      </c>
      <c r="P244" s="195">
        <v>1.5740740740740741E-3</v>
      </c>
      <c r="Q244" s="195">
        <v>0.27738425925925925</v>
      </c>
      <c r="R244" s="64"/>
      <c r="S244" s="100" t="s">
        <v>41</v>
      </c>
      <c r="T244" s="101">
        <v>0</v>
      </c>
      <c r="U244" s="64"/>
      <c r="V244" s="64"/>
      <c r="W244" s="64"/>
      <c r="X244" s="64"/>
      <c r="Y244" s="64"/>
      <c r="Z244" s="64"/>
      <c r="AA244" s="64"/>
    </row>
    <row r="245" spans="1:27" ht="15.75" customHeight="1" x14ac:dyDescent="0.25">
      <c r="A245" s="206">
        <v>44236</v>
      </c>
      <c r="B245" s="193" t="s">
        <v>335</v>
      </c>
      <c r="C245" s="194">
        <v>5004</v>
      </c>
      <c r="D245" s="194">
        <v>20</v>
      </c>
      <c r="E245" s="194">
        <v>3</v>
      </c>
      <c r="F245" s="194">
        <v>0</v>
      </c>
      <c r="G245" s="194">
        <v>0</v>
      </c>
      <c r="H245" s="194">
        <v>0</v>
      </c>
      <c r="I245" s="194">
        <v>0</v>
      </c>
      <c r="J245" s="194">
        <v>0</v>
      </c>
      <c r="K245" s="194">
        <v>0</v>
      </c>
      <c r="L245" s="194">
        <v>0</v>
      </c>
      <c r="M245" s="194">
        <v>69</v>
      </c>
      <c r="N245" s="194">
        <v>92</v>
      </c>
      <c r="O245" s="194">
        <v>0</v>
      </c>
      <c r="P245" s="195">
        <v>7.0023148148148154E-3</v>
      </c>
      <c r="Q245" s="195">
        <v>0.6445833333333334</v>
      </c>
      <c r="R245" s="64"/>
      <c r="S245" s="100" t="s">
        <v>6</v>
      </c>
      <c r="T245" s="101">
        <f>E269</f>
        <v>29</v>
      </c>
      <c r="U245" s="64"/>
      <c r="V245" s="64"/>
      <c r="W245" s="64"/>
      <c r="X245" s="64"/>
      <c r="Y245" s="64"/>
      <c r="Z245" s="64"/>
      <c r="AA245" s="64"/>
    </row>
    <row r="246" spans="1:27" ht="15.75" customHeight="1" x14ac:dyDescent="0.25">
      <c r="A246" s="206">
        <v>44236</v>
      </c>
      <c r="B246" s="193" t="s">
        <v>336</v>
      </c>
      <c r="C246" s="194">
        <v>5005</v>
      </c>
      <c r="D246" s="194">
        <v>20</v>
      </c>
      <c r="E246" s="194">
        <v>4</v>
      </c>
      <c r="F246" s="194">
        <v>0</v>
      </c>
      <c r="G246" s="194">
        <v>0</v>
      </c>
      <c r="H246" s="194">
        <v>0</v>
      </c>
      <c r="I246" s="194">
        <v>0</v>
      </c>
      <c r="J246" s="194">
        <v>0</v>
      </c>
      <c r="K246" s="194">
        <v>0</v>
      </c>
      <c r="L246" s="194">
        <v>0</v>
      </c>
      <c r="M246" s="194">
        <v>78</v>
      </c>
      <c r="N246" s="194">
        <v>102</v>
      </c>
      <c r="O246" s="194">
        <v>0</v>
      </c>
      <c r="P246" s="195">
        <v>4.4675925925925933E-3</v>
      </c>
      <c r="Q246" s="195">
        <v>0.4560069444444444</v>
      </c>
      <c r="R246" s="64"/>
      <c r="S246" s="100" t="s">
        <v>7</v>
      </c>
      <c r="T246" s="101">
        <f>M269</f>
        <v>577</v>
      </c>
      <c r="U246" s="64"/>
      <c r="V246" s="64"/>
      <c r="W246" s="64"/>
      <c r="X246" s="64"/>
      <c r="Y246" s="64"/>
      <c r="Z246" s="64"/>
      <c r="AA246" s="64"/>
    </row>
    <row r="247" spans="1:27" ht="15.75" customHeight="1" x14ac:dyDescent="0.25">
      <c r="A247" s="206">
        <v>44236</v>
      </c>
      <c r="B247" s="193" t="s">
        <v>337</v>
      </c>
      <c r="C247" s="194">
        <v>5006</v>
      </c>
      <c r="D247" s="194">
        <v>20</v>
      </c>
      <c r="E247" s="194">
        <v>0</v>
      </c>
      <c r="F247" s="194">
        <v>9</v>
      </c>
      <c r="G247" s="194">
        <v>119</v>
      </c>
      <c r="H247" s="194">
        <v>0</v>
      </c>
      <c r="I247" s="194">
        <v>0</v>
      </c>
      <c r="J247" s="194">
        <v>0</v>
      </c>
      <c r="K247" s="194">
        <v>0</v>
      </c>
      <c r="L247" s="194">
        <v>0</v>
      </c>
      <c r="M247" s="194">
        <v>0</v>
      </c>
      <c r="N247" s="194">
        <v>148</v>
      </c>
      <c r="O247" s="194">
        <v>0</v>
      </c>
      <c r="P247" s="195">
        <v>3.7731481481481483E-3</v>
      </c>
      <c r="Q247" s="195">
        <v>0.55907407407407406</v>
      </c>
      <c r="R247" s="64"/>
      <c r="S247" s="100" t="s">
        <v>8</v>
      </c>
      <c r="T247" s="101">
        <f>I269</f>
        <v>0</v>
      </c>
      <c r="U247" s="64"/>
      <c r="V247" s="64"/>
      <c r="W247" s="64"/>
      <c r="X247" s="64"/>
      <c r="Y247" s="64"/>
      <c r="Z247" s="64"/>
      <c r="AA247" s="64"/>
    </row>
    <row r="248" spans="1:27" ht="15.75" customHeight="1" x14ac:dyDescent="0.25">
      <c r="A248" s="206">
        <v>44236</v>
      </c>
      <c r="B248" s="193" t="s">
        <v>338</v>
      </c>
      <c r="C248" s="194">
        <v>5007</v>
      </c>
      <c r="D248" s="194">
        <v>0</v>
      </c>
      <c r="E248" s="194">
        <v>2</v>
      </c>
      <c r="F248" s="194">
        <v>0</v>
      </c>
      <c r="G248" s="194">
        <v>0</v>
      </c>
      <c r="H248" s="194">
        <v>5</v>
      </c>
      <c r="I248" s="194">
        <v>0</v>
      </c>
      <c r="J248" s="194">
        <v>0</v>
      </c>
      <c r="K248" s="194">
        <v>0</v>
      </c>
      <c r="L248" s="194">
        <v>60</v>
      </c>
      <c r="M248" s="194">
        <v>26</v>
      </c>
      <c r="N248" s="194">
        <v>93</v>
      </c>
      <c r="O248" s="194">
        <v>0</v>
      </c>
      <c r="P248" s="195">
        <v>8.9004629629629625E-3</v>
      </c>
      <c r="Q248" s="195">
        <v>0.81025462962962969</v>
      </c>
      <c r="R248" s="64"/>
      <c r="S248" s="102" t="s">
        <v>9</v>
      </c>
      <c r="T248" s="103">
        <f>F269</f>
        <v>43</v>
      </c>
      <c r="U248" s="64"/>
      <c r="V248" s="64"/>
      <c r="W248" s="64"/>
      <c r="X248" s="64"/>
      <c r="Y248" s="64"/>
      <c r="Z248" s="64"/>
      <c r="AA248" s="64"/>
    </row>
    <row r="249" spans="1:27" ht="15.75" customHeight="1" x14ac:dyDescent="0.25">
      <c r="A249" s="206">
        <v>44236</v>
      </c>
      <c r="B249" s="193" t="s">
        <v>339</v>
      </c>
      <c r="C249" s="194">
        <v>5008</v>
      </c>
      <c r="D249" s="194">
        <v>16</v>
      </c>
      <c r="E249" s="194">
        <v>0</v>
      </c>
      <c r="F249" s="194">
        <v>0</v>
      </c>
      <c r="G249" s="194">
        <v>0</v>
      </c>
      <c r="H249" s="194">
        <v>21</v>
      </c>
      <c r="I249" s="194">
        <v>0</v>
      </c>
      <c r="J249" s="194">
        <v>0</v>
      </c>
      <c r="K249" s="194">
        <v>0</v>
      </c>
      <c r="L249" s="194">
        <v>133</v>
      </c>
      <c r="M249" s="194">
        <v>0</v>
      </c>
      <c r="N249" s="194">
        <v>170</v>
      </c>
      <c r="O249" s="194">
        <v>0</v>
      </c>
      <c r="P249" s="195">
        <v>4.8842592592592592E-3</v>
      </c>
      <c r="Q249" s="195">
        <v>0.82537037037037031</v>
      </c>
      <c r="R249" s="64"/>
      <c r="S249" s="102" t="s">
        <v>10</v>
      </c>
      <c r="T249" s="103">
        <f>G269</f>
        <v>442</v>
      </c>
      <c r="U249" s="64"/>
      <c r="V249" s="64"/>
      <c r="W249" s="64"/>
      <c r="X249" s="64"/>
      <c r="Y249" s="64"/>
      <c r="Z249" s="64"/>
      <c r="AA249" s="64"/>
    </row>
    <row r="250" spans="1:27" ht="15.75" customHeight="1" x14ac:dyDescent="0.25">
      <c r="A250" s="206">
        <v>44236</v>
      </c>
      <c r="B250" s="193" t="s">
        <v>340</v>
      </c>
      <c r="C250" s="194">
        <v>5009</v>
      </c>
      <c r="D250" s="194">
        <v>0</v>
      </c>
      <c r="E250" s="194">
        <v>1</v>
      </c>
      <c r="F250" s="194">
        <v>5</v>
      </c>
      <c r="G250" s="194">
        <v>16</v>
      </c>
      <c r="H250" s="194">
        <v>0</v>
      </c>
      <c r="I250" s="194">
        <v>0</v>
      </c>
      <c r="J250" s="194">
        <v>0</v>
      </c>
      <c r="K250" s="194">
        <v>0</v>
      </c>
      <c r="L250" s="194">
        <v>0</v>
      </c>
      <c r="M250" s="194">
        <v>17</v>
      </c>
      <c r="N250" s="194">
        <v>39</v>
      </c>
      <c r="O250" s="194">
        <v>0</v>
      </c>
      <c r="P250" s="195">
        <v>6.1111111111111114E-3</v>
      </c>
      <c r="Q250" s="195">
        <v>0.23827546296296295</v>
      </c>
      <c r="R250" s="64"/>
      <c r="S250" s="104" t="s">
        <v>11</v>
      </c>
      <c r="T250" s="105">
        <f>H269</f>
        <v>113</v>
      </c>
      <c r="U250" s="64"/>
      <c r="V250" s="64"/>
      <c r="W250" s="64"/>
      <c r="X250" s="64"/>
      <c r="Y250" s="64"/>
      <c r="Z250" s="64"/>
      <c r="AA250" s="64"/>
    </row>
    <row r="251" spans="1:27" ht="15.75" customHeight="1" x14ac:dyDescent="0.2">
      <c r="A251" s="206">
        <v>44236</v>
      </c>
      <c r="B251" s="193" t="s">
        <v>341</v>
      </c>
      <c r="C251" s="197">
        <v>5010</v>
      </c>
      <c r="D251" s="197">
        <v>0</v>
      </c>
      <c r="E251" s="197">
        <v>0</v>
      </c>
      <c r="F251" s="197">
        <v>0</v>
      </c>
      <c r="G251" s="197">
        <v>0</v>
      </c>
      <c r="H251" s="197">
        <v>0</v>
      </c>
      <c r="I251" s="197">
        <v>0</v>
      </c>
      <c r="J251" s="197">
        <v>0</v>
      </c>
      <c r="K251" s="197">
        <v>0</v>
      </c>
      <c r="L251" s="197">
        <v>0</v>
      </c>
      <c r="M251" s="197">
        <v>0</v>
      </c>
      <c r="N251" s="197">
        <v>0</v>
      </c>
      <c r="O251" s="197">
        <v>0</v>
      </c>
      <c r="P251" s="197">
        <v>0</v>
      </c>
      <c r="Q251" s="197">
        <v>0</v>
      </c>
      <c r="R251" s="64"/>
      <c r="S251" s="104" t="s">
        <v>12</v>
      </c>
      <c r="T251" s="105">
        <f>L269</f>
        <v>520</v>
      </c>
      <c r="U251" s="64"/>
      <c r="V251" s="64"/>
      <c r="W251" s="64"/>
      <c r="X251" s="64"/>
      <c r="Y251" s="64"/>
      <c r="Z251" s="64"/>
      <c r="AA251" s="64"/>
    </row>
    <row r="252" spans="1:27" ht="15.75" customHeight="1" x14ac:dyDescent="0.25">
      <c r="A252" s="206">
        <v>44236</v>
      </c>
      <c r="B252" s="193" t="s">
        <v>342</v>
      </c>
      <c r="C252" s="194">
        <v>5011</v>
      </c>
      <c r="D252" s="194">
        <v>20</v>
      </c>
      <c r="E252" s="194">
        <v>0</v>
      </c>
      <c r="F252" s="194">
        <v>0</v>
      </c>
      <c r="G252" s="194">
        <v>0</v>
      </c>
      <c r="H252" s="194">
        <v>35</v>
      </c>
      <c r="I252" s="194">
        <v>0</v>
      </c>
      <c r="J252" s="194">
        <v>0</v>
      </c>
      <c r="K252" s="194">
        <v>0</v>
      </c>
      <c r="L252" s="194">
        <v>152</v>
      </c>
      <c r="M252" s="194">
        <v>0</v>
      </c>
      <c r="N252" s="194">
        <v>207</v>
      </c>
      <c r="O252" s="194">
        <v>0</v>
      </c>
      <c r="P252" s="195">
        <v>7.5231481481481477E-3</v>
      </c>
      <c r="Q252" s="198">
        <v>1.5498379629629628</v>
      </c>
      <c r="R252" s="64"/>
      <c r="S252" s="106" t="s">
        <v>13</v>
      </c>
      <c r="T252" s="107">
        <f>J269</f>
        <v>100</v>
      </c>
      <c r="U252" s="64"/>
      <c r="V252" s="64"/>
      <c r="W252" s="64"/>
      <c r="X252" s="64"/>
      <c r="Y252" s="64"/>
      <c r="Z252" s="64"/>
      <c r="AA252" s="64"/>
    </row>
    <row r="253" spans="1:27" ht="15.75" customHeight="1" x14ac:dyDescent="0.25">
      <c r="A253" s="206">
        <v>44236</v>
      </c>
      <c r="B253" s="193" t="s">
        <v>343</v>
      </c>
      <c r="C253" s="194">
        <v>5012</v>
      </c>
      <c r="D253" s="194">
        <v>20</v>
      </c>
      <c r="E253" s="194">
        <v>4</v>
      </c>
      <c r="F253" s="194">
        <v>0</v>
      </c>
      <c r="G253" s="194">
        <v>0</v>
      </c>
      <c r="H253" s="194">
        <v>0</v>
      </c>
      <c r="I253" s="194">
        <v>0</v>
      </c>
      <c r="J253" s="194">
        <v>0</v>
      </c>
      <c r="K253" s="194">
        <v>0</v>
      </c>
      <c r="L253" s="194">
        <v>0</v>
      </c>
      <c r="M253" s="194">
        <v>73</v>
      </c>
      <c r="N253" s="194">
        <v>97</v>
      </c>
      <c r="O253" s="194">
        <v>0</v>
      </c>
      <c r="P253" s="195">
        <v>3.2175925925925926E-3</v>
      </c>
      <c r="Q253" s="195">
        <v>0.31157407407407406</v>
      </c>
      <c r="R253" s="64"/>
      <c r="S253" s="64"/>
      <c r="T253" s="64"/>
      <c r="U253" s="64"/>
      <c r="V253" s="64"/>
      <c r="W253" s="64"/>
      <c r="X253" s="64"/>
      <c r="Y253" s="64"/>
      <c r="Z253" s="64"/>
      <c r="AA253" s="64"/>
    </row>
    <row r="254" spans="1:27" ht="15.75" customHeight="1" x14ac:dyDescent="0.25">
      <c r="A254" s="206">
        <v>44236</v>
      </c>
      <c r="B254" s="193" t="s">
        <v>344</v>
      </c>
      <c r="C254" s="194">
        <v>5013</v>
      </c>
      <c r="D254" s="194">
        <v>42</v>
      </c>
      <c r="E254" s="194">
        <v>0</v>
      </c>
      <c r="F254" s="194">
        <v>0</v>
      </c>
      <c r="G254" s="194">
        <v>0</v>
      </c>
      <c r="H254" s="194">
        <v>0</v>
      </c>
      <c r="I254" s="194">
        <v>0</v>
      </c>
      <c r="J254" s="194">
        <v>7</v>
      </c>
      <c r="K254" s="194">
        <v>0</v>
      </c>
      <c r="L254" s="194">
        <v>0</v>
      </c>
      <c r="M254" s="194">
        <v>0</v>
      </c>
      <c r="N254" s="194">
        <v>49</v>
      </c>
      <c r="O254" s="194">
        <v>0</v>
      </c>
      <c r="P254" s="195">
        <v>1.4930555555555556E-3</v>
      </c>
      <c r="Q254" s="195">
        <v>7.1562499999999987E-2</v>
      </c>
      <c r="R254" s="64"/>
      <c r="S254" s="64"/>
      <c r="T254" s="64"/>
      <c r="U254" s="64"/>
      <c r="V254" s="64"/>
      <c r="W254" s="64"/>
      <c r="X254" s="64"/>
      <c r="Y254" s="64"/>
      <c r="Z254" s="64"/>
      <c r="AA254" s="64"/>
    </row>
    <row r="255" spans="1:27" ht="15.75" customHeight="1" x14ac:dyDescent="0.25">
      <c r="A255" s="206">
        <v>44236</v>
      </c>
      <c r="B255" s="193" t="s">
        <v>345</v>
      </c>
      <c r="C255" s="194">
        <v>5014</v>
      </c>
      <c r="D255" s="194">
        <v>20</v>
      </c>
      <c r="E255" s="194">
        <v>4</v>
      </c>
      <c r="F255" s="194">
        <v>0</v>
      </c>
      <c r="G255" s="194">
        <v>0</v>
      </c>
      <c r="H255" s="194">
        <v>0</v>
      </c>
      <c r="I255" s="194">
        <v>0</v>
      </c>
      <c r="J255" s="194">
        <v>0</v>
      </c>
      <c r="K255" s="194">
        <v>0</v>
      </c>
      <c r="L255" s="194">
        <v>0</v>
      </c>
      <c r="M255" s="194">
        <v>72</v>
      </c>
      <c r="N255" s="194">
        <v>96</v>
      </c>
      <c r="O255" s="194">
        <v>0</v>
      </c>
      <c r="P255" s="195">
        <v>5.347222222222222E-3</v>
      </c>
      <c r="Q255" s="195">
        <v>0.51315972222222228</v>
      </c>
      <c r="R255" s="64"/>
      <c r="S255" s="64"/>
      <c r="T255" s="64"/>
      <c r="U255" s="64"/>
      <c r="V255" s="64"/>
      <c r="W255" s="64"/>
      <c r="X255" s="64"/>
      <c r="Y255" s="64"/>
      <c r="Z255" s="64"/>
      <c r="AA255" s="64"/>
    </row>
    <row r="256" spans="1:27" ht="15.75" customHeight="1" x14ac:dyDescent="0.25">
      <c r="A256" s="206">
        <v>44236</v>
      </c>
      <c r="B256" s="193" t="s">
        <v>346</v>
      </c>
      <c r="C256" s="194">
        <v>5015</v>
      </c>
      <c r="D256" s="194">
        <v>20</v>
      </c>
      <c r="E256" s="194">
        <v>0</v>
      </c>
      <c r="F256" s="194">
        <v>12</v>
      </c>
      <c r="G256" s="194">
        <v>67</v>
      </c>
      <c r="H256" s="194">
        <v>31</v>
      </c>
      <c r="I256" s="194">
        <v>0</v>
      </c>
      <c r="J256" s="194">
        <v>0</v>
      </c>
      <c r="K256" s="194">
        <v>0</v>
      </c>
      <c r="L256" s="194">
        <v>70</v>
      </c>
      <c r="M256" s="194">
        <v>0</v>
      </c>
      <c r="N256" s="194">
        <v>200</v>
      </c>
      <c r="O256" s="194">
        <v>1</v>
      </c>
      <c r="P256" s="195">
        <v>2.6388888888888885E-3</v>
      </c>
      <c r="Q256" s="195">
        <v>0.52880787037037036</v>
      </c>
      <c r="R256" s="64"/>
      <c r="S256" s="64"/>
      <c r="T256" s="64"/>
      <c r="U256" s="64"/>
      <c r="V256" s="64"/>
      <c r="W256" s="64"/>
      <c r="X256" s="64"/>
      <c r="Y256" s="64"/>
      <c r="Z256" s="64"/>
      <c r="AA256" s="64"/>
    </row>
    <row r="257" spans="1:27" ht="15.75" customHeight="1" x14ac:dyDescent="0.25">
      <c r="A257" s="206">
        <v>44236</v>
      </c>
      <c r="B257" s="193" t="s">
        <v>347</v>
      </c>
      <c r="C257" s="194">
        <v>5016</v>
      </c>
      <c r="D257" s="197">
        <v>0</v>
      </c>
      <c r="E257" s="197">
        <v>0</v>
      </c>
      <c r="F257" s="197">
        <v>0</v>
      </c>
      <c r="G257" s="197">
        <v>0</v>
      </c>
      <c r="H257" s="197">
        <v>0</v>
      </c>
      <c r="I257" s="197">
        <v>0</v>
      </c>
      <c r="J257" s="197">
        <v>0</v>
      </c>
      <c r="K257" s="197">
        <v>0</v>
      </c>
      <c r="L257" s="197">
        <v>0</v>
      </c>
      <c r="M257" s="197">
        <v>0</v>
      </c>
      <c r="N257" s="197">
        <v>0</v>
      </c>
      <c r="O257" s="197">
        <v>0</v>
      </c>
      <c r="P257" s="197">
        <v>0</v>
      </c>
      <c r="Q257" s="197">
        <v>0</v>
      </c>
      <c r="R257" s="64"/>
      <c r="S257" s="64"/>
      <c r="T257" s="64"/>
      <c r="U257" s="64"/>
      <c r="V257" s="64"/>
      <c r="W257" s="64"/>
      <c r="X257" s="64"/>
      <c r="Y257" s="64"/>
      <c r="Z257" s="64"/>
      <c r="AA257" s="64"/>
    </row>
    <row r="258" spans="1:27" ht="15.75" customHeight="1" x14ac:dyDescent="0.25">
      <c r="A258" s="206">
        <v>44236</v>
      </c>
      <c r="B258" s="193" t="s">
        <v>348</v>
      </c>
      <c r="C258" s="194">
        <v>5017</v>
      </c>
      <c r="D258" s="194">
        <v>20</v>
      </c>
      <c r="E258" s="194">
        <v>5</v>
      </c>
      <c r="F258" s="194">
        <v>0</v>
      </c>
      <c r="G258" s="194">
        <v>0</v>
      </c>
      <c r="H258" s="194">
        <v>0</v>
      </c>
      <c r="I258" s="194">
        <v>0</v>
      </c>
      <c r="J258" s="194">
        <v>0</v>
      </c>
      <c r="K258" s="194">
        <v>0</v>
      </c>
      <c r="L258" s="194">
        <v>0</v>
      </c>
      <c r="M258" s="194">
        <v>71</v>
      </c>
      <c r="N258" s="194">
        <v>96</v>
      </c>
      <c r="O258" s="194">
        <v>0</v>
      </c>
      <c r="P258" s="195">
        <v>3.5069444444444445E-3</v>
      </c>
      <c r="Q258" s="195">
        <v>0.3371527777777778</v>
      </c>
      <c r="R258" s="64"/>
      <c r="S258" s="64"/>
      <c r="T258" s="64"/>
      <c r="U258" s="64"/>
      <c r="V258" s="64"/>
      <c r="W258" s="64"/>
      <c r="X258" s="64"/>
      <c r="Y258" s="64"/>
      <c r="Z258" s="64"/>
      <c r="AA258" s="64"/>
    </row>
    <row r="259" spans="1:27" ht="15.75" customHeight="1" x14ac:dyDescent="0.25">
      <c r="A259" s="206">
        <v>44236</v>
      </c>
      <c r="B259" s="193" t="s">
        <v>349</v>
      </c>
      <c r="C259" s="194">
        <v>5018</v>
      </c>
      <c r="D259" s="194">
        <v>20</v>
      </c>
      <c r="E259" s="194">
        <v>3</v>
      </c>
      <c r="F259" s="194">
        <v>0</v>
      </c>
      <c r="G259" s="194">
        <v>0</v>
      </c>
      <c r="H259" s="194">
        <v>0</v>
      </c>
      <c r="I259" s="194">
        <v>0</v>
      </c>
      <c r="J259" s="194">
        <v>0</v>
      </c>
      <c r="K259" s="194">
        <v>0</v>
      </c>
      <c r="L259" s="194">
        <v>0</v>
      </c>
      <c r="M259" s="194">
        <v>80</v>
      </c>
      <c r="N259" s="194">
        <v>103</v>
      </c>
      <c r="O259" s="194">
        <v>0</v>
      </c>
      <c r="P259" s="195">
        <v>5.0925925925925921E-3</v>
      </c>
      <c r="Q259" s="195">
        <v>0.52501157407407406</v>
      </c>
      <c r="R259" s="64"/>
      <c r="S259" s="64"/>
      <c r="T259" s="64"/>
      <c r="U259" s="64"/>
      <c r="V259" s="64"/>
      <c r="W259" s="64"/>
      <c r="X259" s="64"/>
      <c r="Y259" s="64"/>
      <c r="Z259" s="64"/>
      <c r="AA259" s="64"/>
    </row>
    <row r="260" spans="1:27" ht="15.75" customHeight="1" x14ac:dyDescent="0.2">
      <c r="A260" s="206">
        <v>44236</v>
      </c>
      <c r="B260" s="193" t="s">
        <v>350</v>
      </c>
      <c r="C260" s="197">
        <v>5020</v>
      </c>
      <c r="D260" s="197">
        <v>0</v>
      </c>
      <c r="E260" s="197">
        <v>0</v>
      </c>
      <c r="F260" s="197">
        <v>0</v>
      </c>
      <c r="G260" s="197">
        <v>0</v>
      </c>
      <c r="H260" s="197">
        <v>0</v>
      </c>
      <c r="I260" s="197">
        <v>0</v>
      </c>
      <c r="J260" s="197">
        <v>0</v>
      </c>
      <c r="K260" s="197">
        <v>0</v>
      </c>
      <c r="L260" s="197">
        <v>0</v>
      </c>
      <c r="M260" s="197">
        <v>0</v>
      </c>
      <c r="N260" s="197">
        <v>0</v>
      </c>
      <c r="O260" s="197">
        <v>0</v>
      </c>
      <c r="P260" s="197">
        <v>0</v>
      </c>
      <c r="Q260" s="197">
        <v>0</v>
      </c>
      <c r="R260" s="64"/>
      <c r="S260" s="64"/>
      <c r="T260" s="64"/>
      <c r="U260" s="64"/>
      <c r="V260" s="64"/>
      <c r="W260" s="64"/>
      <c r="X260" s="64"/>
      <c r="Y260" s="64"/>
      <c r="Z260" s="64"/>
      <c r="AA260" s="64"/>
    </row>
    <row r="261" spans="1:27" ht="15.75" customHeight="1" x14ac:dyDescent="0.25">
      <c r="A261" s="206">
        <v>44236</v>
      </c>
      <c r="B261" s="193" t="s">
        <v>351</v>
      </c>
      <c r="C261" s="194">
        <v>5021</v>
      </c>
      <c r="D261" s="194">
        <v>0</v>
      </c>
      <c r="E261" s="194">
        <v>1</v>
      </c>
      <c r="F261" s="194">
        <v>4</v>
      </c>
      <c r="G261" s="194">
        <v>10</v>
      </c>
      <c r="H261" s="194">
        <v>0</v>
      </c>
      <c r="I261" s="194">
        <v>0</v>
      </c>
      <c r="J261" s="194">
        <v>0</v>
      </c>
      <c r="K261" s="194">
        <v>0</v>
      </c>
      <c r="L261" s="194">
        <v>0</v>
      </c>
      <c r="M261" s="194">
        <v>15</v>
      </c>
      <c r="N261" s="194">
        <v>30</v>
      </c>
      <c r="O261" s="194">
        <v>0</v>
      </c>
      <c r="P261" s="195">
        <v>3.7268518518518514E-3</v>
      </c>
      <c r="Q261" s="195">
        <v>0.111875</v>
      </c>
      <c r="R261" s="64"/>
      <c r="S261" s="64"/>
      <c r="T261" s="64"/>
      <c r="U261" s="64"/>
      <c r="V261" s="64"/>
      <c r="W261" s="64"/>
      <c r="X261" s="64"/>
      <c r="Y261" s="64"/>
      <c r="Z261" s="64"/>
      <c r="AA261" s="64"/>
    </row>
    <row r="262" spans="1:27" ht="15.75" customHeight="1" x14ac:dyDescent="0.25">
      <c r="A262" s="206">
        <v>44236</v>
      </c>
      <c r="B262" s="193" t="s">
        <v>352</v>
      </c>
      <c r="C262" s="194">
        <v>5022</v>
      </c>
      <c r="D262" s="194">
        <v>33</v>
      </c>
      <c r="E262" s="194">
        <v>0</v>
      </c>
      <c r="F262" s="194">
        <v>0</v>
      </c>
      <c r="G262" s="194">
        <v>0</v>
      </c>
      <c r="H262" s="194">
        <v>0</v>
      </c>
      <c r="I262" s="194">
        <v>0</v>
      </c>
      <c r="J262" s="194">
        <v>2</v>
      </c>
      <c r="K262" s="194">
        <v>0</v>
      </c>
      <c r="L262" s="194">
        <v>0</v>
      </c>
      <c r="M262" s="194">
        <v>0</v>
      </c>
      <c r="N262" s="194">
        <v>35</v>
      </c>
      <c r="O262" s="194">
        <v>1</v>
      </c>
      <c r="P262" s="195">
        <v>5.3125000000000004E-3</v>
      </c>
      <c r="Q262" s="195">
        <v>0.18593750000000001</v>
      </c>
      <c r="R262" s="64"/>
      <c r="S262" s="64"/>
      <c r="T262" s="64"/>
      <c r="U262" s="64"/>
      <c r="V262" s="64"/>
      <c r="W262" s="64"/>
      <c r="X262" s="64"/>
      <c r="Y262" s="64"/>
      <c r="Z262" s="64"/>
      <c r="AA262" s="64"/>
    </row>
    <row r="263" spans="1:27" ht="15.75" customHeight="1" x14ac:dyDescent="0.2">
      <c r="A263" s="206">
        <v>44236</v>
      </c>
      <c r="B263" s="193" t="s">
        <v>353</v>
      </c>
      <c r="C263" s="197">
        <v>5023</v>
      </c>
      <c r="D263" s="197">
        <v>0</v>
      </c>
      <c r="E263" s="197">
        <v>0</v>
      </c>
      <c r="F263" s="197">
        <v>0</v>
      </c>
      <c r="G263" s="197">
        <v>0</v>
      </c>
      <c r="H263" s="197">
        <v>0</v>
      </c>
      <c r="I263" s="197">
        <v>0</v>
      </c>
      <c r="J263" s="197">
        <v>0</v>
      </c>
      <c r="K263" s="197">
        <v>0</v>
      </c>
      <c r="L263" s="197">
        <v>0</v>
      </c>
      <c r="M263" s="197">
        <v>0</v>
      </c>
      <c r="N263" s="197">
        <v>0</v>
      </c>
      <c r="O263" s="197">
        <v>0</v>
      </c>
      <c r="P263" s="197">
        <v>0</v>
      </c>
      <c r="Q263" s="197">
        <v>0</v>
      </c>
      <c r="R263" s="64"/>
      <c r="S263" s="64"/>
      <c r="T263" s="64"/>
      <c r="U263" s="64"/>
      <c r="V263" s="64"/>
      <c r="W263" s="64"/>
      <c r="X263" s="64"/>
      <c r="Y263" s="64"/>
      <c r="Z263" s="64"/>
      <c r="AA263" s="64"/>
    </row>
    <row r="264" spans="1:27" ht="15.75" customHeight="1" x14ac:dyDescent="0.25">
      <c r="A264" s="206">
        <v>44236</v>
      </c>
      <c r="B264" s="199" t="s">
        <v>354</v>
      </c>
      <c r="C264" s="194">
        <v>5028</v>
      </c>
      <c r="D264" s="194">
        <v>22</v>
      </c>
      <c r="E264" s="194">
        <v>0</v>
      </c>
      <c r="F264" s="194">
        <v>9</v>
      </c>
      <c r="G264" s="194">
        <v>173</v>
      </c>
      <c r="H264" s="194">
        <v>0</v>
      </c>
      <c r="I264" s="194">
        <v>0</v>
      </c>
      <c r="J264" s="194">
        <v>0</v>
      </c>
      <c r="K264" s="194">
        <v>0</v>
      </c>
      <c r="L264" s="194">
        <v>0</v>
      </c>
      <c r="M264" s="194">
        <v>0</v>
      </c>
      <c r="N264" s="194">
        <v>204</v>
      </c>
      <c r="O264" s="194">
        <v>1</v>
      </c>
      <c r="P264" s="195">
        <v>2.4652777777777776E-3</v>
      </c>
      <c r="Q264" s="195">
        <v>0.49909722222222225</v>
      </c>
      <c r="R264" s="64"/>
      <c r="S264" s="64"/>
      <c r="T264" s="64"/>
      <c r="U264" s="64"/>
      <c r="V264" s="64"/>
      <c r="W264" s="64"/>
      <c r="X264" s="64"/>
      <c r="Y264" s="64"/>
      <c r="Z264" s="64"/>
      <c r="AA264" s="64"/>
    </row>
    <row r="265" spans="1:27" ht="15.75" customHeight="1" x14ac:dyDescent="0.25">
      <c r="A265" s="206">
        <v>44236</v>
      </c>
      <c r="B265" s="199" t="s">
        <v>355</v>
      </c>
      <c r="C265" s="194">
        <v>5031</v>
      </c>
      <c r="D265" s="197">
        <v>0</v>
      </c>
      <c r="E265" s="197">
        <v>0</v>
      </c>
      <c r="F265" s="197">
        <v>0</v>
      </c>
      <c r="G265" s="197">
        <v>0</v>
      </c>
      <c r="H265" s="197">
        <v>0</v>
      </c>
      <c r="I265" s="197">
        <v>0</v>
      </c>
      <c r="J265" s="197">
        <v>0</v>
      </c>
      <c r="K265" s="197">
        <v>0</v>
      </c>
      <c r="L265" s="197">
        <v>0</v>
      </c>
      <c r="M265" s="197">
        <v>0</v>
      </c>
      <c r="N265" s="197">
        <v>0</v>
      </c>
      <c r="O265" s="197">
        <v>0</v>
      </c>
      <c r="P265" s="197">
        <v>0</v>
      </c>
      <c r="Q265" s="197">
        <v>0</v>
      </c>
      <c r="R265" s="64"/>
      <c r="S265" s="64"/>
      <c r="T265" s="64"/>
      <c r="U265" s="64"/>
      <c r="V265" s="64"/>
      <c r="W265" s="64"/>
      <c r="X265" s="64"/>
      <c r="Y265" s="64"/>
      <c r="Z265" s="64"/>
      <c r="AA265" s="64"/>
    </row>
    <row r="266" spans="1:27" ht="15.75" customHeight="1" x14ac:dyDescent="0.25">
      <c r="A266" s="206">
        <v>44236</v>
      </c>
      <c r="B266" s="199" t="s">
        <v>356</v>
      </c>
      <c r="C266" s="194">
        <v>5036</v>
      </c>
      <c r="D266" s="194">
        <v>20</v>
      </c>
      <c r="E266" s="194">
        <v>2</v>
      </c>
      <c r="F266" s="194">
        <v>0</v>
      </c>
      <c r="G266" s="194">
        <v>0</v>
      </c>
      <c r="H266" s="194">
        <v>0</v>
      </c>
      <c r="I266" s="194">
        <v>0</v>
      </c>
      <c r="J266" s="194">
        <v>0</v>
      </c>
      <c r="K266" s="194">
        <v>0</v>
      </c>
      <c r="L266" s="194">
        <v>0</v>
      </c>
      <c r="M266" s="194">
        <v>76</v>
      </c>
      <c r="N266" s="194">
        <v>98</v>
      </c>
      <c r="O266" s="194">
        <v>0</v>
      </c>
      <c r="P266" s="195">
        <v>6.6435185185185182E-3</v>
      </c>
      <c r="Q266" s="195">
        <v>0.6506481481481482</v>
      </c>
      <c r="R266" s="64"/>
      <c r="S266" s="64"/>
      <c r="T266" s="64"/>
      <c r="U266" s="64"/>
      <c r="V266" s="64"/>
      <c r="W266" s="64"/>
      <c r="X266" s="64"/>
      <c r="Y266" s="64"/>
      <c r="Z266" s="64"/>
      <c r="AA266" s="64"/>
    </row>
    <row r="267" spans="1:27" ht="15.75" customHeight="1" x14ac:dyDescent="0.25">
      <c r="A267" s="206">
        <v>44236</v>
      </c>
      <c r="B267" s="199" t="s">
        <v>380</v>
      </c>
      <c r="C267" s="194">
        <v>5040</v>
      </c>
      <c r="D267" s="194">
        <v>111</v>
      </c>
      <c r="E267" s="194">
        <v>0</v>
      </c>
      <c r="F267" s="194">
        <v>0</v>
      </c>
      <c r="G267" s="194">
        <v>0</v>
      </c>
      <c r="H267" s="194">
        <v>0</v>
      </c>
      <c r="I267" s="194">
        <v>0</v>
      </c>
      <c r="J267" s="194">
        <v>34</v>
      </c>
      <c r="K267" s="194">
        <v>0</v>
      </c>
      <c r="L267" s="194">
        <v>0</v>
      </c>
      <c r="M267" s="194">
        <v>0</v>
      </c>
      <c r="N267" s="194">
        <v>145</v>
      </c>
      <c r="O267" s="194">
        <v>4</v>
      </c>
      <c r="P267" s="195">
        <v>1.0185185185185186E-3</v>
      </c>
      <c r="Q267" s="195">
        <v>0.14844907407407407</v>
      </c>
      <c r="R267" s="64"/>
      <c r="S267" s="64"/>
      <c r="T267" s="64"/>
      <c r="U267" s="64"/>
      <c r="V267" s="64"/>
      <c r="W267" s="64"/>
      <c r="X267" s="64"/>
      <c r="Y267" s="64"/>
      <c r="Z267" s="64"/>
      <c r="AA267" s="64"/>
    </row>
    <row r="268" spans="1:27" ht="15.75" customHeight="1" x14ac:dyDescent="0.2">
      <c r="A268" s="206">
        <v>44236</v>
      </c>
      <c r="B268" s="199" t="s">
        <v>381</v>
      </c>
      <c r="C268" s="197">
        <v>5042</v>
      </c>
      <c r="D268" s="197">
        <v>0</v>
      </c>
      <c r="E268" s="197">
        <v>0</v>
      </c>
      <c r="F268" s="197">
        <v>0</v>
      </c>
      <c r="G268" s="197">
        <v>0</v>
      </c>
      <c r="H268" s="197">
        <v>0</v>
      </c>
      <c r="I268" s="197">
        <v>0</v>
      </c>
      <c r="J268" s="197">
        <v>0</v>
      </c>
      <c r="K268" s="197">
        <v>0</v>
      </c>
      <c r="L268" s="197">
        <v>0</v>
      </c>
      <c r="M268" s="197">
        <v>0</v>
      </c>
      <c r="N268" s="197">
        <v>0</v>
      </c>
      <c r="O268" s="197">
        <v>0</v>
      </c>
      <c r="P268" s="197">
        <v>0</v>
      </c>
      <c r="Q268" s="197">
        <v>0</v>
      </c>
      <c r="R268" s="64"/>
      <c r="S268" s="64"/>
      <c r="T268" s="64"/>
      <c r="U268" s="64"/>
      <c r="V268" s="64"/>
      <c r="W268" s="64"/>
      <c r="X268" s="64"/>
      <c r="Y268" s="64"/>
      <c r="Z268" s="64"/>
      <c r="AA268" s="64"/>
    </row>
    <row r="269" spans="1:27" ht="15.75" customHeight="1" x14ac:dyDescent="0.2">
      <c r="A269" s="204"/>
      <c r="B269" s="204"/>
      <c r="C269" s="204"/>
      <c r="D269" s="204">
        <f t="shared" ref="D269:O269" si="8">SUM(D242:D268)</f>
        <v>548</v>
      </c>
      <c r="E269" s="204">
        <f t="shared" si="8"/>
        <v>29</v>
      </c>
      <c r="F269" s="204">
        <f t="shared" si="8"/>
        <v>43</v>
      </c>
      <c r="G269" s="204">
        <f t="shared" si="8"/>
        <v>442</v>
      </c>
      <c r="H269" s="204">
        <f t="shared" si="8"/>
        <v>113</v>
      </c>
      <c r="I269" s="204">
        <f t="shared" si="8"/>
        <v>0</v>
      </c>
      <c r="J269" s="204">
        <f t="shared" si="8"/>
        <v>100</v>
      </c>
      <c r="K269" s="204">
        <f t="shared" si="8"/>
        <v>0</v>
      </c>
      <c r="L269" s="204">
        <f t="shared" si="8"/>
        <v>520</v>
      </c>
      <c r="M269" s="204">
        <f t="shared" si="8"/>
        <v>577</v>
      </c>
      <c r="N269" s="204">
        <f t="shared" si="8"/>
        <v>2372</v>
      </c>
      <c r="O269" s="204">
        <f t="shared" si="8"/>
        <v>9</v>
      </c>
      <c r="P269" s="205"/>
      <c r="Q269" s="205"/>
      <c r="R269" s="64"/>
      <c r="S269" s="64"/>
      <c r="T269" s="64"/>
      <c r="U269" s="64"/>
      <c r="V269" s="64"/>
      <c r="W269" s="64"/>
      <c r="X269" s="64"/>
      <c r="Y269" s="64"/>
      <c r="Z269" s="64"/>
      <c r="AA269" s="64"/>
    </row>
    <row r="270" spans="1:27" ht="15.75" customHeight="1" x14ac:dyDescent="0.2">
      <c r="A270" s="202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8"/>
      <c r="Q270" s="188"/>
      <c r="R270" s="64"/>
      <c r="S270" s="64"/>
      <c r="T270" s="64"/>
      <c r="U270" s="64"/>
      <c r="V270" s="64"/>
      <c r="W270" s="64"/>
      <c r="X270" s="64"/>
      <c r="Y270" s="64"/>
      <c r="Z270" s="64"/>
      <c r="AA270" s="64"/>
    </row>
    <row r="271" spans="1:27" ht="15.75" customHeight="1" x14ac:dyDescent="0.2">
      <c r="A271" s="203" t="s">
        <v>324</v>
      </c>
      <c r="B271" s="190" t="s">
        <v>325</v>
      </c>
      <c r="C271" s="204" t="s">
        <v>326</v>
      </c>
      <c r="D271" s="204" t="s">
        <v>5</v>
      </c>
      <c r="E271" s="204" t="s">
        <v>6</v>
      </c>
      <c r="F271" s="204" t="s">
        <v>9</v>
      </c>
      <c r="G271" s="204" t="s">
        <v>10</v>
      </c>
      <c r="H271" s="204" t="s">
        <v>11</v>
      </c>
      <c r="I271" s="204" t="s">
        <v>8</v>
      </c>
      <c r="J271" s="204" t="s">
        <v>13</v>
      </c>
      <c r="K271" s="204" t="s">
        <v>327</v>
      </c>
      <c r="L271" s="204" t="s">
        <v>12</v>
      </c>
      <c r="M271" s="204" t="s">
        <v>7</v>
      </c>
      <c r="N271" s="204" t="s">
        <v>328</v>
      </c>
      <c r="O271" s="204" t="s">
        <v>329</v>
      </c>
      <c r="P271" s="205" t="s">
        <v>330</v>
      </c>
      <c r="Q271" s="205" t="s">
        <v>331</v>
      </c>
      <c r="R271" s="64"/>
      <c r="S271" s="64"/>
      <c r="T271" s="64"/>
      <c r="U271" s="64"/>
      <c r="V271" s="64"/>
      <c r="W271" s="64"/>
      <c r="X271" s="64"/>
      <c r="Y271" s="64"/>
      <c r="Z271" s="64"/>
      <c r="AA271" s="64"/>
    </row>
    <row r="272" spans="1:27" ht="15.75" customHeight="1" x14ac:dyDescent="0.25">
      <c r="A272" s="206">
        <v>44237</v>
      </c>
      <c r="B272" s="193" t="s">
        <v>332</v>
      </c>
      <c r="C272" s="194">
        <v>5001</v>
      </c>
      <c r="D272" s="194">
        <v>20</v>
      </c>
      <c r="E272" s="194">
        <v>0</v>
      </c>
      <c r="F272" s="194">
        <v>0</v>
      </c>
      <c r="G272" s="194">
        <v>0</v>
      </c>
      <c r="H272" s="194">
        <v>67</v>
      </c>
      <c r="I272" s="194">
        <v>0</v>
      </c>
      <c r="J272" s="194">
        <v>0</v>
      </c>
      <c r="K272" s="194">
        <v>0</v>
      </c>
      <c r="L272" s="194">
        <v>141</v>
      </c>
      <c r="M272" s="194">
        <v>0</v>
      </c>
      <c r="N272" s="194">
        <v>228</v>
      </c>
      <c r="O272" s="194">
        <v>0</v>
      </c>
      <c r="P272" s="195">
        <v>1.5162037037037036E-3</v>
      </c>
      <c r="Q272" s="195">
        <v>0.34446759259259263</v>
      </c>
      <c r="R272" s="64"/>
      <c r="S272" s="87" t="s">
        <v>3</v>
      </c>
      <c r="T272" s="97">
        <f>A272</f>
        <v>44237</v>
      </c>
      <c r="U272" s="64"/>
      <c r="V272" s="64"/>
      <c r="W272" s="64"/>
      <c r="X272" s="64"/>
      <c r="Y272" s="64"/>
      <c r="Z272" s="64"/>
      <c r="AA272" s="64"/>
    </row>
    <row r="273" spans="1:27" ht="15.75" customHeight="1" x14ac:dyDescent="0.25">
      <c r="A273" s="206">
        <v>44237</v>
      </c>
      <c r="B273" s="193" t="s">
        <v>333</v>
      </c>
      <c r="C273" s="194">
        <v>5002</v>
      </c>
      <c r="D273" s="197">
        <v>0</v>
      </c>
      <c r="E273" s="197">
        <v>0</v>
      </c>
      <c r="F273" s="197">
        <v>0</v>
      </c>
      <c r="G273" s="197">
        <v>0</v>
      </c>
      <c r="H273" s="197">
        <v>0</v>
      </c>
      <c r="I273" s="197">
        <v>0</v>
      </c>
      <c r="J273" s="197">
        <v>0</v>
      </c>
      <c r="K273" s="197">
        <v>0</v>
      </c>
      <c r="L273" s="197">
        <v>0</v>
      </c>
      <c r="M273" s="197">
        <v>0</v>
      </c>
      <c r="N273" s="197">
        <v>0</v>
      </c>
      <c r="O273" s="197">
        <v>0</v>
      </c>
      <c r="P273" s="197">
        <v>0</v>
      </c>
      <c r="Q273" s="197">
        <v>0</v>
      </c>
      <c r="R273" s="64"/>
      <c r="S273" s="98" t="s">
        <v>5</v>
      </c>
      <c r="T273" s="99">
        <f>D299</f>
        <v>515</v>
      </c>
      <c r="U273" s="64"/>
      <c r="V273" s="64"/>
      <c r="W273" s="64"/>
      <c r="X273" s="64"/>
      <c r="Y273" s="64"/>
      <c r="Z273" s="64"/>
      <c r="AA273" s="64"/>
    </row>
    <row r="274" spans="1:27" ht="15.75" customHeight="1" x14ac:dyDescent="0.2">
      <c r="A274" s="206">
        <v>44237</v>
      </c>
      <c r="B274" s="193" t="s">
        <v>334</v>
      </c>
      <c r="C274" s="196">
        <v>5003</v>
      </c>
      <c r="D274" s="197">
        <v>0</v>
      </c>
      <c r="E274" s="197">
        <v>0</v>
      </c>
      <c r="F274" s="197">
        <v>0</v>
      </c>
      <c r="G274" s="197">
        <v>0</v>
      </c>
      <c r="H274" s="197">
        <v>0</v>
      </c>
      <c r="I274" s="197">
        <v>0</v>
      </c>
      <c r="J274" s="197">
        <v>0</v>
      </c>
      <c r="K274" s="197">
        <v>0</v>
      </c>
      <c r="L274" s="197">
        <v>0</v>
      </c>
      <c r="M274" s="197">
        <v>0</v>
      </c>
      <c r="N274" s="197">
        <v>0</v>
      </c>
      <c r="O274" s="197">
        <v>0</v>
      </c>
      <c r="P274" s="197">
        <v>0</v>
      </c>
      <c r="Q274" s="197">
        <v>0</v>
      </c>
      <c r="R274" s="64"/>
      <c r="S274" s="100" t="s">
        <v>41</v>
      </c>
      <c r="T274" s="101">
        <v>0</v>
      </c>
      <c r="U274" s="64"/>
      <c r="V274" s="64"/>
      <c r="W274" s="64"/>
      <c r="X274" s="64"/>
      <c r="Y274" s="64"/>
      <c r="Z274" s="64"/>
      <c r="AA274" s="64"/>
    </row>
    <row r="275" spans="1:27" ht="15.75" customHeight="1" x14ac:dyDescent="0.25">
      <c r="A275" s="206">
        <v>44237</v>
      </c>
      <c r="B275" s="193" t="s">
        <v>335</v>
      </c>
      <c r="C275" s="194">
        <v>5004</v>
      </c>
      <c r="D275" s="197">
        <v>0</v>
      </c>
      <c r="E275" s="197">
        <v>0</v>
      </c>
      <c r="F275" s="197">
        <v>0</v>
      </c>
      <c r="G275" s="197">
        <v>0</v>
      </c>
      <c r="H275" s="197">
        <v>0</v>
      </c>
      <c r="I275" s="197">
        <v>0</v>
      </c>
      <c r="J275" s="197">
        <v>0</v>
      </c>
      <c r="K275" s="197">
        <v>0</v>
      </c>
      <c r="L275" s="197">
        <v>0</v>
      </c>
      <c r="M275" s="197">
        <v>0</v>
      </c>
      <c r="N275" s="197">
        <v>0</v>
      </c>
      <c r="O275" s="197">
        <v>0</v>
      </c>
      <c r="P275" s="197">
        <v>0</v>
      </c>
      <c r="Q275" s="197">
        <v>0</v>
      </c>
      <c r="R275" s="64"/>
      <c r="S275" s="100" t="s">
        <v>6</v>
      </c>
      <c r="T275" s="101">
        <f>E299</f>
        <v>33</v>
      </c>
      <c r="U275" s="64"/>
      <c r="V275" s="64"/>
      <c r="W275" s="64"/>
      <c r="X275" s="64"/>
      <c r="Y275" s="64"/>
      <c r="Z275" s="64"/>
      <c r="AA275" s="64"/>
    </row>
    <row r="276" spans="1:27" ht="15.75" customHeight="1" x14ac:dyDescent="0.25">
      <c r="A276" s="206">
        <v>44237</v>
      </c>
      <c r="B276" s="193" t="s">
        <v>336</v>
      </c>
      <c r="C276" s="194">
        <v>5005</v>
      </c>
      <c r="D276" s="197">
        <v>0</v>
      </c>
      <c r="E276" s="197">
        <v>0</v>
      </c>
      <c r="F276" s="197">
        <v>0</v>
      </c>
      <c r="G276" s="197">
        <v>0</v>
      </c>
      <c r="H276" s="197">
        <v>0</v>
      </c>
      <c r="I276" s="197">
        <v>0</v>
      </c>
      <c r="J276" s="197">
        <v>0</v>
      </c>
      <c r="K276" s="197">
        <v>0</v>
      </c>
      <c r="L276" s="197">
        <v>0</v>
      </c>
      <c r="M276" s="197">
        <v>0</v>
      </c>
      <c r="N276" s="197">
        <v>0</v>
      </c>
      <c r="O276" s="197">
        <v>0</v>
      </c>
      <c r="P276" s="197">
        <v>0</v>
      </c>
      <c r="Q276" s="197">
        <v>0</v>
      </c>
      <c r="R276" s="64"/>
      <c r="S276" s="100" t="s">
        <v>7</v>
      </c>
      <c r="T276" s="101">
        <f>M299</f>
        <v>589</v>
      </c>
      <c r="U276" s="64"/>
      <c r="V276" s="64"/>
      <c r="W276" s="64"/>
      <c r="X276" s="64"/>
      <c r="Y276" s="64"/>
      <c r="Z276" s="64"/>
      <c r="AA276" s="64"/>
    </row>
    <row r="277" spans="1:27" ht="15.75" customHeight="1" x14ac:dyDescent="0.25">
      <c r="A277" s="206">
        <v>44237</v>
      </c>
      <c r="B277" s="193" t="s">
        <v>337</v>
      </c>
      <c r="C277" s="194">
        <v>5006</v>
      </c>
      <c r="D277" s="194">
        <v>0</v>
      </c>
      <c r="E277" s="194">
        <v>0</v>
      </c>
      <c r="F277" s="194">
        <v>0</v>
      </c>
      <c r="G277" s="194">
        <v>0</v>
      </c>
      <c r="H277" s="194">
        <v>9</v>
      </c>
      <c r="I277" s="194">
        <v>0</v>
      </c>
      <c r="J277" s="194">
        <v>0</v>
      </c>
      <c r="K277" s="194">
        <v>0</v>
      </c>
      <c r="L277" s="194">
        <v>6</v>
      </c>
      <c r="M277" s="194">
        <v>7</v>
      </c>
      <c r="N277" s="194">
        <v>22</v>
      </c>
      <c r="O277" s="194">
        <v>0</v>
      </c>
      <c r="P277" s="195">
        <v>1.1886574074074075E-2</v>
      </c>
      <c r="Q277" s="195">
        <v>0.26141203703703703</v>
      </c>
      <c r="R277" s="64"/>
      <c r="S277" s="100" t="s">
        <v>8</v>
      </c>
      <c r="T277" s="101">
        <f>I299</f>
        <v>0</v>
      </c>
      <c r="U277" s="64"/>
      <c r="V277" s="64"/>
      <c r="W277" s="64"/>
      <c r="X277" s="64"/>
      <c r="Y277" s="64"/>
      <c r="Z277" s="64"/>
      <c r="AA277" s="64"/>
    </row>
    <row r="278" spans="1:27" ht="15.75" customHeight="1" x14ac:dyDescent="0.25">
      <c r="A278" s="206">
        <v>44237</v>
      </c>
      <c r="B278" s="193" t="s">
        <v>338</v>
      </c>
      <c r="C278" s="194">
        <v>5007</v>
      </c>
      <c r="D278" s="194">
        <v>0</v>
      </c>
      <c r="E278" s="194">
        <v>0</v>
      </c>
      <c r="F278" s="194">
        <v>0</v>
      </c>
      <c r="G278" s="194">
        <v>0</v>
      </c>
      <c r="H278" s="194">
        <v>4</v>
      </c>
      <c r="I278" s="194">
        <v>0</v>
      </c>
      <c r="J278" s="194">
        <v>0</v>
      </c>
      <c r="K278" s="194">
        <v>0</v>
      </c>
      <c r="L278" s="194">
        <v>19</v>
      </c>
      <c r="M278" s="194">
        <v>29</v>
      </c>
      <c r="N278" s="194">
        <v>52</v>
      </c>
      <c r="O278" s="194">
        <v>0</v>
      </c>
      <c r="P278" s="195">
        <v>1.9537037037037037E-2</v>
      </c>
      <c r="Q278" s="198">
        <v>1.015787037037037</v>
      </c>
      <c r="R278" s="64"/>
      <c r="S278" s="102" t="s">
        <v>9</v>
      </c>
      <c r="T278" s="103">
        <f>F299</f>
        <v>42</v>
      </c>
      <c r="U278" s="64"/>
      <c r="V278" s="64"/>
      <c r="W278" s="64"/>
      <c r="X278" s="64"/>
      <c r="Y278" s="64"/>
      <c r="Z278" s="64"/>
      <c r="AA278" s="64"/>
    </row>
    <row r="279" spans="1:27" ht="15.75" customHeight="1" x14ac:dyDescent="0.25">
      <c r="A279" s="206">
        <v>44237</v>
      </c>
      <c r="B279" s="193" t="s">
        <v>339</v>
      </c>
      <c r="C279" s="194">
        <v>5008</v>
      </c>
      <c r="D279" s="194">
        <v>21</v>
      </c>
      <c r="E279" s="194">
        <v>3</v>
      </c>
      <c r="F279" s="194">
        <v>0</v>
      </c>
      <c r="G279" s="194">
        <v>0</v>
      </c>
      <c r="H279" s="194">
        <v>0</v>
      </c>
      <c r="I279" s="194">
        <v>0</v>
      </c>
      <c r="J279" s="194">
        <v>0</v>
      </c>
      <c r="K279" s="194">
        <v>0</v>
      </c>
      <c r="L279" s="194">
        <v>0</v>
      </c>
      <c r="M279" s="194">
        <v>82</v>
      </c>
      <c r="N279" s="194">
        <v>106</v>
      </c>
      <c r="O279" s="194">
        <v>0</v>
      </c>
      <c r="P279" s="195">
        <v>6.5509259259259262E-3</v>
      </c>
      <c r="Q279" s="195">
        <v>0.68843750000000004</v>
      </c>
      <c r="R279" s="64"/>
      <c r="S279" s="102" t="s">
        <v>10</v>
      </c>
      <c r="T279" s="103">
        <f>G299</f>
        <v>356</v>
      </c>
      <c r="U279" s="64"/>
      <c r="V279" s="64"/>
      <c r="W279" s="64"/>
      <c r="X279" s="64"/>
      <c r="Y279" s="64"/>
      <c r="Z279" s="64"/>
      <c r="AA279" s="64"/>
    </row>
    <row r="280" spans="1:27" ht="15.75" customHeight="1" x14ac:dyDescent="0.25">
      <c r="A280" s="206">
        <v>44237</v>
      </c>
      <c r="B280" s="193" t="s">
        <v>340</v>
      </c>
      <c r="C280" s="194">
        <v>5009</v>
      </c>
      <c r="D280" s="194">
        <v>39</v>
      </c>
      <c r="E280" s="194">
        <v>0</v>
      </c>
      <c r="F280" s="194">
        <v>5</v>
      </c>
      <c r="G280" s="194">
        <v>25</v>
      </c>
      <c r="H280" s="194">
        <v>0</v>
      </c>
      <c r="I280" s="194">
        <v>0</v>
      </c>
      <c r="J280" s="194">
        <v>2</v>
      </c>
      <c r="K280" s="194">
        <v>0</v>
      </c>
      <c r="L280" s="194">
        <v>0</v>
      </c>
      <c r="M280" s="194">
        <v>16</v>
      </c>
      <c r="N280" s="194">
        <v>87</v>
      </c>
      <c r="O280" s="194">
        <v>0</v>
      </c>
      <c r="P280" s="195">
        <v>3.2407407407407406E-3</v>
      </c>
      <c r="Q280" s="195">
        <v>0.27887731481481481</v>
      </c>
      <c r="R280" s="64"/>
      <c r="S280" s="104" t="s">
        <v>11</v>
      </c>
      <c r="T280" s="105">
        <f>H299</f>
        <v>240</v>
      </c>
      <c r="U280" s="64"/>
      <c r="V280" s="64"/>
      <c r="W280" s="64"/>
      <c r="X280" s="64"/>
      <c r="Y280" s="64"/>
      <c r="Z280" s="64"/>
      <c r="AA280" s="64"/>
    </row>
    <row r="281" spans="1:27" ht="15.75" customHeight="1" x14ac:dyDescent="0.25">
      <c r="A281" s="206">
        <v>44237</v>
      </c>
      <c r="B281" s="193" t="s">
        <v>341</v>
      </c>
      <c r="C281" s="194">
        <v>5010</v>
      </c>
      <c r="D281" s="194">
        <v>20</v>
      </c>
      <c r="E281" s="194">
        <v>0</v>
      </c>
      <c r="F281" s="194">
        <v>6</v>
      </c>
      <c r="G281" s="194">
        <v>24</v>
      </c>
      <c r="H281" s="194">
        <v>48</v>
      </c>
      <c r="I281" s="194">
        <v>0</v>
      </c>
      <c r="J281" s="194">
        <v>0</v>
      </c>
      <c r="K281" s="194">
        <v>0</v>
      </c>
      <c r="L281" s="194">
        <v>112</v>
      </c>
      <c r="M281" s="194">
        <v>0</v>
      </c>
      <c r="N281" s="194">
        <v>210</v>
      </c>
      <c r="O281" s="194">
        <v>0</v>
      </c>
      <c r="P281" s="195">
        <v>1.4467592592592594E-3</v>
      </c>
      <c r="Q281" s="195">
        <v>0.30275462962962962</v>
      </c>
      <c r="R281" s="64"/>
      <c r="S281" s="104" t="s">
        <v>12</v>
      </c>
      <c r="T281" s="105">
        <f>L299</f>
        <v>525</v>
      </c>
      <c r="U281" s="64"/>
      <c r="V281" s="64"/>
      <c r="W281" s="64"/>
      <c r="X281" s="64"/>
      <c r="Y281" s="64"/>
      <c r="Z281" s="64"/>
      <c r="AA281" s="64"/>
    </row>
    <row r="282" spans="1:27" ht="15.75" customHeight="1" x14ac:dyDescent="0.25">
      <c r="A282" s="206">
        <v>44237</v>
      </c>
      <c r="B282" s="193" t="s">
        <v>342</v>
      </c>
      <c r="C282" s="194">
        <v>5011</v>
      </c>
      <c r="D282" s="194">
        <v>84</v>
      </c>
      <c r="E282" s="194">
        <v>0</v>
      </c>
      <c r="F282" s="194">
        <v>0</v>
      </c>
      <c r="G282" s="194">
        <v>0</v>
      </c>
      <c r="H282" s="194">
        <v>0</v>
      </c>
      <c r="I282" s="194">
        <v>0</v>
      </c>
      <c r="J282" s="194">
        <v>7</v>
      </c>
      <c r="K282" s="194">
        <v>0</v>
      </c>
      <c r="L282" s="194">
        <v>0</v>
      </c>
      <c r="M282" s="194">
        <v>0</v>
      </c>
      <c r="N282" s="194">
        <v>91</v>
      </c>
      <c r="O282" s="194">
        <v>2</v>
      </c>
      <c r="P282" s="195">
        <v>4.386574074074074E-3</v>
      </c>
      <c r="Q282" s="195">
        <v>0.38557870370370373</v>
      </c>
      <c r="R282" s="64"/>
      <c r="S282" s="106" t="s">
        <v>13</v>
      </c>
      <c r="T282" s="107">
        <f>J299</f>
        <v>63</v>
      </c>
      <c r="U282" s="64"/>
      <c r="V282" s="64"/>
      <c r="W282" s="64"/>
      <c r="X282" s="64"/>
      <c r="Y282" s="64"/>
      <c r="Z282" s="64"/>
      <c r="AA282" s="64"/>
    </row>
    <row r="283" spans="1:27" ht="15.75" customHeight="1" x14ac:dyDescent="0.25">
      <c r="A283" s="206">
        <v>44237</v>
      </c>
      <c r="B283" s="193" t="s">
        <v>343</v>
      </c>
      <c r="C283" s="194">
        <v>5012</v>
      </c>
      <c r="D283" s="194">
        <v>20</v>
      </c>
      <c r="E283" s="194">
        <v>0</v>
      </c>
      <c r="F283" s="194">
        <v>15</v>
      </c>
      <c r="G283" s="194">
        <v>122</v>
      </c>
      <c r="H283" s="194">
        <v>0</v>
      </c>
      <c r="I283" s="194">
        <v>0</v>
      </c>
      <c r="J283" s="194">
        <v>0</v>
      </c>
      <c r="K283" s="194">
        <v>0</v>
      </c>
      <c r="L283" s="194">
        <v>0</v>
      </c>
      <c r="M283" s="194">
        <v>0</v>
      </c>
      <c r="N283" s="194">
        <v>157</v>
      </c>
      <c r="O283" s="194">
        <v>2</v>
      </c>
      <c r="P283" s="195">
        <v>1.689814814814815E-3</v>
      </c>
      <c r="Q283" s="195">
        <v>0.26246527777777778</v>
      </c>
      <c r="R283" s="64"/>
      <c r="S283" s="64"/>
      <c r="T283" s="64"/>
      <c r="U283" s="64"/>
      <c r="V283" s="64"/>
      <c r="W283" s="64"/>
      <c r="X283" s="64"/>
      <c r="Y283" s="64"/>
      <c r="Z283" s="64"/>
      <c r="AA283" s="64"/>
    </row>
    <row r="284" spans="1:27" ht="15.75" customHeight="1" x14ac:dyDescent="0.25">
      <c r="A284" s="206">
        <v>44237</v>
      </c>
      <c r="B284" s="193" t="s">
        <v>344</v>
      </c>
      <c r="C284" s="194">
        <v>5013</v>
      </c>
      <c r="D284" s="194">
        <v>17</v>
      </c>
      <c r="E284" s="194">
        <v>2</v>
      </c>
      <c r="F284" s="194">
        <v>1</v>
      </c>
      <c r="G284" s="194">
        <v>5</v>
      </c>
      <c r="H284" s="194">
        <v>0</v>
      </c>
      <c r="I284" s="194">
        <v>0</v>
      </c>
      <c r="J284" s="194">
        <v>4</v>
      </c>
      <c r="K284" s="194">
        <v>0</v>
      </c>
      <c r="L284" s="194">
        <v>0</v>
      </c>
      <c r="M284" s="194">
        <v>6</v>
      </c>
      <c r="N284" s="194">
        <v>35</v>
      </c>
      <c r="O284" s="194">
        <v>0</v>
      </c>
      <c r="P284" s="195">
        <v>3.8657407407407408E-3</v>
      </c>
      <c r="Q284" s="195">
        <v>0.13149305555555554</v>
      </c>
      <c r="R284" s="64"/>
      <c r="S284" s="64"/>
      <c r="T284" s="64"/>
      <c r="U284" s="64"/>
      <c r="V284" s="64"/>
      <c r="W284" s="64"/>
      <c r="X284" s="64"/>
      <c r="Y284" s="64"/>
      <c r="Z284" s="64"/>
      <c r="AA284" s="64"/>
    </row>
    <row r="285" spans="1:27" ht="15.75" customHeight="1" x14ac:dyDescent="0.25">
      <c r="A285" s="206">
        <v>44237</v>
      </c>
      <c r="B285" s="193" t="s">
        <v>345</v>
      </c>
      <c r="C285" s="194">
        <v>5014</v>
      </c>
      <c r="D285" s="197">
        <v>0</v>
      </c>
      <c r="E285" s="197">
        <v>0</v>
      </c>
      <c r="F285" s="197">
        <v>0</v>
      </c>
      <c r="G285" s="197">
        <v>0</v>
      </c>
      <c r="H285" s="197">
        <v>0</v>
      </c>
      <c r="I285" s="197">
        <v>0</v>
      </c>
      <c r="J285" s="197">
        <v>0</v>
      </c>
      <c r="K285" s="197">
        <v>0</v>
      </c>
      <c r="L285" s="197">
        <v>0</v>
      </c>
      <c r="M285" s="197">
        <v>0</v>
      </c>
      <c r="N285" s="197">
        <v>0</v>
      </c>
      <c r="O285" s="197">
        <v>0</v>
      </c>
      <c r="P285" s="197">
        <v>0</v>
      </c>
      <c r="Q285" s="197">
        <v>0</v>
      </c>
      <c r="R285" s="64"/>
      <c r="S285" s="64"/>
      <c r="T285" s="64"/>
      <c r="U285" s="64"/>
      <c r="V285" s="64"/>
      <c r="W285" s="64"/>
      <c r="X285" s="64"/>
      <c r="Y285" s="64"/>
      <c r="Z285" s="64"/>
      <c r="AA285" s="64"/>
    </row>
    <row r="286" spans="1:27" ht="15.75" customHeight="1" x14ac:dyDescent="0.25">
      <c r="A286" s="206">
        <v>44237</v>
      </c>
      <c r="B286" s="193" t="s">
        <v>346</v>
      </c>
      <c r="C286" s="194">
        <v>5015</v>
      </c>
      <c r="D286" s="194">
        <v>22</v>
      </c>
      <c r="E286" s="194">
        <v>0</v>
      </c>
      <c r="F286" s="194">
        <v>0</v>
      </c>
      <c r="G286" s="194">
        <v>0</v>
      </c>
      <c r="H286" s="194">
        <v>35</v>
      </c>
      <c r="I286" s="194">
        <v>0</v>
      </c>
      <c r="J286" s="194">
        <v>0</v>
      </c>
      <c r="K286" s="194">
        <v>0</v>
      </c>
      <c r="L286" s="194">
        <v>148</v>
      </c>
      <c r="M286" s="194">
        <v>0</v>
      </c>
      <c r="N286" s="194">
        <v>205</v>
      </c>
      <c r="O286" s="194">
        <v>0</v>
      </c>
      <c r="P286" s="195">
        <v>2.0254629629629629E-3</v>
      </c>
      <c r="Q286" s="195">
        <v>0.40542824074074074</v>
      </c>
      <c r="R286" s="64"/>
      <c r="S286" s="64"/>
      <c r="T286" s="64"/>
      <c r="U286" s="64"/>
      <c r="V286" s="64"/>
      <c r="W286" s="64"/>
      <c r="X286" s="64"/>
      <c r="Y286" s="64"/>
      <c r="Z286" s="64"/>
      <c r="AA286" s="64"/>
    </row>
    <row r="287" spans="1:27" ht="15.75" customHeight="1" x14ac:dyDescent="0.25">
      <c r="A287" s="206">
        <v>44237</v>
      </c>
      <c r="B287" s="193" t="s">
        <v>347</v>
      </c>
      <c r="C287" s="194">
        <v>5016</v>
      </c>
      <c r="D287" s="194">
        <v>20</v>
      </c>
      <c r="E287" s="194">
        <v>6</v>
      </c>
      <c r="F287" s="194">
        <v>0</v>
      </c>
      <c r="G287" s="194">
        <v>0</v>
      </c>
      <c r="H287" s="194">
        <v>0</v>
      </c>
      <c r="I287" s="194">
        <v>0</v>
      </c>
      <c r="J287" s="194">
        <v>0</v>
      </c>
      <c r="K287" s="194">
        <v>0</v>
      </c>
      <c r="L287" s="194">
        <v>0</v>
      </c>
      <c r="M287" s="194">
        <v>88</v>
      </c>
      <c r="N287" s="194">
        <v>114</v>
      </c>
      <c r="O287" s="194">
        <v>1</v>
      </c>
      <c r="P287" s="195">
        <v>6.5277777777777782E-3</v>
      </c>
      <c r="Q287" s="195">
        <v>0.74434027777777778</v>
      </c>
      <c r="R287" s="64"/>
      <c r="S287" s="64"/>
      <c r="T287" s="64"/>
      <c r="U287" s="64"/>
      <c r="V287" s="64"/>
      <c r="W287" s="64"/>
      <c r="X287" s="64"/>
      <c r="Y287" s="64"/>
      <c r="Z287" s="64"/>
      <c r="AA287" s="64"/>
    </row>
    <row r="288" spans="1:27" ht="15.75" customHeight="1" x14ac:dyDescent="0.25">
      <c r="A288" s="206">
        <v>44237</v>
      </c>
      <c r="B288" s="193" t="s">
        <v>348</v>
      </c>
      <c r="C288" s="194">
        <v>5017</v>
      </c>
      <c r="D288" s="194">
        <v>20</v>
      </c>
      <c r="E288" s="194">
        <v>3</v>
      </c>
      <c r="F288" s="194">
        <v>0</v>
      </c>
      <c r="G288" s="194">
        <v>0</v>
      </c>
      <c r="H288" s="194">
        <v>0</v>
      </c>
      <c r="I288" s="194">
        <v>0</v>
      </c>
      <c r="J288" s="194">
        <v>0</v>
      </c>
      <c r="K288" s="194">
        <v>0</v>
      </c>
      <c r="L288" s="194">
        <v>0</v>
      </c>
      <c r="M288" s="194">
        <v>62</v>
      </c>
      <c r="N288" s="194">
        <v>85</v>
      </c>
      <c r="O288" s="194">
        <v>1</v>
      </c>
      <c r="P288" s="195">
        <v>3.8657407407407408E-3</v>
      </c>
      <c r="Q288" s="195">
        <v>0.32853009259259258</v>
      </c>
      <c r="R288" s="64"/>
      <c r="S288" s="64"/>
      <c r="T288" s="64"/>
      <c r="U288" s="64"/>
      <c r="V288" s="64"/>
      <c r="W288" s="64"/>
      <c r="X288" s="64"/>
      <c r="Y288" s="64"/>
      <c r="Z288" s="64"/>
      <c r="AA288" s="64"/>
    </row>
    <row r="289" spans="1:27" ht="15.75" customHeight="1" x14ac:dyDescent="0.25">
      <c r="A289" s="206">
        <v>44237</v>
      </c>
      <c r="B289" s="193" t="s">
        <v>349</v>
      </c>
      <c r="C289" s="194">
        <v>5018</v>
      </c>
      <c r="D289" s="194">
        <v>111</v>
      </c>
      <c r="E289" s="194">
        <v>0</v>
      </c>
      <c r="F289" s="194">
        <v>5</v>
      </c>
      <c r="G289" s="194">
        <v>10</v>
      </c>
      <c r="H289" s="194">
        <v>10</v>
      </c>
      <c r="I289" s="194">
        <v>0</v>
      </c>
      <c r="J289" s="194">
        <v>50</v>
      </c>
      <c r="K289" s="194">
        <v>0</v>
      </c>
      <c r="L289" s="194">
        <v>15</v>
      </c>
      <c r="M289" s="194">
        <v>0</v>
      </c>
      <c r="N289" s="194">
        <v>201</v>
      </c>
      <c r="O289" s="194">
        <v>1</v>
      </c>
      <c r="P289" s="195">
        <v>1.2731481481481483E-3</v>
      </c>
      <c r="Q289" s="195">
        <v>0.25557870370370367</v>
      </c>
      <c r="R289" s="64"/>
      <c r="S289" s="64"/>
      <c r="T289" s="64"/>
      <c r="U289" s="64"/>
      <c r="V289" s="64"/>
      <c r="W289" s="64"/>
      <c r="X289" s="64"/>
      <c r="Y289" s="64"/>
      <c r="Z289" s="64"/>
      <c r="AA289" s="64"/>
    </row>
    <row r="290" spans="1:27" ht="15.75" customHeight="1" x14ac:dyDescent="0.25">
      <c r="A290" s="206">
        <v>44237</v>
      </c>
      <c r="B290" s="193" t="s">
        <v>350</v>
      </c>
      <c r="C290" s="194">
        <v>5020</v>
      </c>
      <c r="D290" s="194">
        <v>20</v>
      </c>
      <c r="E290" s="194">
        <v>7</v>
      </c>
      <c r="F290" s="194">
        <v>0</v>
      </c>
      <c r="G290" s="194">
        <v>0</v>
      </c>
      <c r="H290" s="194">
        <v>0</v>
      </c>
      <c r="I290" s="194">
        <v>0</v>
      </c>
      <c r="J290" s="194">
        <v>0</v>
      </c>
      <c r="K290" s="194">
        <v>0</v>
      </c>
      <c r="L290" s="194">
        <v>0</v>
      </c>
      <c r="M290" s="194">
        <v>95</v>
      </c>
      <c r="N290" s="194">
        <v>122</v>
      </c>
      <c r="O290" s="194">
        <v>0</v>
      </c>
      <c r="P290" s="195">
        <v>7.2222222222222228E-3</v>
      </c>
      <c r="Q290" s="195">
        <v>0.88127314814814817</v>
      </c>
      <c r="R290" s="64"/>
      <c r="S290" s="64"/>
      <c r="T290" s="64"/>
      <c r="U290" s="64"/>
      <c r="V290" s="64"/>
      <c r="W290" s="64"/>
      <c r="X290" s="64"/>
      <c r="Y290" s="64"/>
      <c r="Z290" s="64"/>
      <c r="AA290" s="64"/>
    </row>
    <row r="291" spans="1:27" ht="15.75" customHeight="1" x14ac:dyDescent="0.25">
      <c r="A291" s="206">
        <v>44237</v>
      </c>
      <c r="B291" s="193" t="s">
        <v>351</v>
      </c>
      <c r="C291" s="194">
        <v>5021</v>
      </c>
      <c r="D291" s="197">
        <v>0</v>
      </c>
      <c r="E291" s="197">
        <v>0</v>
      </c>
      <c r="F291" s="197">
        <v>0</v>
      </c>
      <c r="G291" s="197">
        <v>0</v>
      </c>
      <c r="H291" s="197">
        <v>0</v>
      </c>
      <c r="I291" s="197">
        <v>0</v>
      </c>
      <c r="J291" s="197">
        <v>0</v>
      </c>
      <c r="K291" s="197">
        <v>0</v>
      </c>
      <c r="L291" s="197">
        <v>0</v>
      </c>
      <c r="M291" s="197">
        <v>0</v>
      </c>
      <c r="N291" s="197">
        <v>0</v>
      </c>
      <c r="O291" s="197">
        <v>0</v>
      </c>
      <c r="P291" s="197">
        <v>0</v>
      </c>
      <c r="Q291" s="197">
        <v>0</v>
      </c>
      <c r="R291" s="64"/>
      <c r="S291" s="64"/>
      <c r="T291" s="64"/>
      <c r="U291" s="64"/>
      <c r="V291" s="64"/>
      <c r="W291" s="64"/>
      <c r="X291" s="64"/>
      <c r="Y291" s="64"/>
      <c r="Z291" s="64"/>
      <c r="AA291" s="64"/>
    </row>
    <row r="292" spans="1:27" ht="15.75" customHeight="1" x14ac:dyDescent="0.25">
      <c r="A292" s="206">
        <v>44237</v>
      </c>
      <c r="B292" s="193" t="s">
        <v>352</v>
      </c>
      <c r="C292" s="194">
        <v>5022</v>
      </c>
      <c r="D292" s="194">
        <v>20</v>
      </c>
      <c r="E292" s="194">
        <v>0</v>
      </c>
      <c r="F292" s="194">
        <v>8</v>
      </c>
      <c r="G292" s="194">
        <v>61</v>
      </c>
      <c r="H292" s="194">
        <v>67</v>
      </c>
      <c r="I292" s="194">
        <v>0</v>
      </c>
      <c r="J292" s="194">
        <v>0</v>
      </c>
      <c r="K292" s="194">
        <v>0</v>
      </c>
      <c r="L292" s="194">
        <v>84</v>
      </c>
      <c r="M292" s="194">
        <v>0</v>
      </c>
      <c r="N292" s="194">
        <v>240</v>
      </c>
      <c r="O292" s="194">
        <v>0</v>
      </c>
      <c r="P292" s="195">
        <v>2.6041666666666665E-3</v>
      </c>
      <c r="Q292" s="195">
        <v>0.62408564814814815</v>
      </c>
      <c r="R292" s="64"/>
      <c r="S292" s="64"/>
      <c r="T292" s="64"/>
      <c r="U292" s="64"/>
      <c r="V292" s="64"/>
      <c r="W292" s="64"/>
      <c r="X292" s="64"/>
      <c r="Y292" s="64"/>
      <c r="Z292" s="64"/>
      <c r="AA292" s="64"/>
    </row>
    <row r="293" spans="1:27" ht="15.75" customHeight="1" x14ac:dyDescent="0.25">
      <c r="A293" s="206">
        <v>44237</v>
      </c>
      <c r="B293" s="193" t="s">
        <v>353</v>
      </c>
      <c r="C293" s="194">
        <v>5023</v>
      </c>
      <c r="D293" s="194">
        <v>21</v>
      </c>
      <c r="E293" s="194">
        <v>0</v>
      </c>
      <c r="F293" s="194">
        <v>2</v>
      </c>
      <c r="G293" s="194">
        <v>109</v>
      </c>
      <c r="H293" s="194">
        <v>0</v>
      </c>
      <c r="I293" s="194">
        <v>0</v>
      </c>
      <c r="J293" s="194">
        <v>0</v>
      </c>
      <c r="K293" s="194">
        <v>0</v>
      </c>
      <c r="L293" s="194">
        <v>0</v>
      </c>
      <c r="M293" s="194">
        <v>0</v>
      </c>
      <c r="N293" s="194">
        <v>132</v>
      </c>
      <c r="O293" s="194">
        <v>0</v>
      </c>
      <c r="P293" s="195">
        <v>8.217592592592594E-3</v>
      </c>
      <c r="Q293" s="198">
        <v>1.0851273148148148</v>
      </c>
      <c r="R293" s="64"/>
      <c r="S293" s="64"/>
      <c r="T293" s="64"/>
      <c r="U293" s="64"/>
      <c r="V293" s="64"/>
      <c r="W293" s="64"/>
      <c r="X293" s="64"/>
      <c r="Y293" s="64"/>
      <c r="Z293" s="64"/>
      <c r="AA293" s="64"/>
    </row>
    <row r="294" spans="1:27" ht="15.75" customHeight="1" x14ac:dyDescent="0.25">
      <c r="A294" s="206">
        <v>44237</v>
      </c>
      <c r="B294" s="199" t="s">
        <v>354</v>
      </c>
      <c r="C294" s="194">
        <v>5028</v>
      </c>
      <c r="D294" s="194">
        <v>20</v>
      </c>
      <c r="E294" s="194">
        <v>8</v>
      </c>
      <c r="F294" s="194">
        <v>0</v>
      </c>
      <c r="G294" s="194">
        <v>0</v>
      </c>
      <c r="H294" s="194">
        <v>0</v>
      </c>
      <c r="I294" s="194">
        <v>0</v>
      </c>
      <c r="J294" s="194">
        <v>0</v>
      </c>
      <c r="K294" s="194">
        <v>0</v>
      </c>
      <c r="L294" s="194">
        <v>0</v>
      </c>
      <c r="M294" s="194">
        <v>71</v>
      </c>
      <c r="N294" s="194">
        <v>99</v>
      </c>
      <c r="O294" s="194">
        <v>0</v>
      </c>
      <c r="P294" s="195">
        <v>4.9074074074074072E-3</v>
      </c>
      <c r="Q294" s="195">
        <v>0.48608796296296292</v>
      </c>
      <c r="R294" s="64"/>
      <c r="S294" s="64"/>
      <c r="T294" s="64"/>
      <c r="U294" s="64"/>
      <c r="V294" s="64"/>
      <c r="W294" s="64"/>
      <c r="X294" s="64"/>
      <c r="Y294" s="64"/>
      <c r="Z294" s="64"/>
      <c r="AA294" s="64"/>
    </row>
    <row r="295" spans="1:27" ht="15.75" customHeight="1" x14ac:dyDescent="0.25">
      <c r="A295" s="206">
        <v>44237</v>
      </c>
      <c r="B295" s="199" t="s">
        <v>355</v>
      </c>
      <c r="C295" s="194">
        <v>5031</v>
      </c>
      <c r="D295" s="194">
        <v>20</v>
      </c>
      <c r="E295" s="194">
        <v>2</v>
      </c>
      <c r="F295" s="194">
        <v>0</v>
      </c>
      <c r="G295" s="194">
        <v>0</v>
      </c>
      <c r="H295" s="194">
        <v>0</v>
      </c>
      <c r="I295" s="194">
        <v>0</v>
      </c>
      <c r="J295" s="194">
        <v>0</v>
      </c>
      <c r="K295" s="194">
        <v>0</v>
      </c>
      <c r="L295" s="194">
        <v>0</v>
      </c>
      <c r="M295" s="194">
        <v>64</v>
      </c>
      <c r="N295" s="194">
        <v>86</v>
      </c>
      <c r="O295" s="194">
        <v>0</v>
      </c>
      <c r="P295" s="195">
        <v>8.2291666666666659E-3</v>
      </c>
      <c r="Q295" s="195">
        <v>0.70809027777777767</v>
      </c>
      <c r="R295" s="64"/>
      <c r="S295" s="64"/>
      <c r="T295" s="64"/>
      <c r="U295" s="64"/>
      <c r="V295" s="64"/>
      <c r="W295" s="64"/>
      <c r="X295" s="64"/>
      <c r="Y295" s="64"/>
      <c r="Z295" s="64"/>
      <c r="AA295" s="64"/>
    </row>
    <row r="296" spans="1:27" ht="15.75" customHeight="1" x14ac:dyDescent="0.25">
      <c r="A296" s="206">
        <v>44237</v>
      </c>
      <c r="B296" s="199" t="s">
        <v>356</v>
      </c>
      <c r="C296" s="194">
        <v>5036</v>
      </c>
      <c r="D296" s="197">
        <v>0</v>
      </c>
      <c r="E296" s="197">
        <v>0</v>
      </c>
      <c r="F296" s="197">
        <v>0</v>
      </c>
      <c r="G296" s="197">
        <v>0</v>
      </c>
      <c r="H296" s="197">
        <v>0</v>
      </c>
      <c r="I296" s="197">
        <v>0</v>
      </c>
      <c r="J296" s="197">
        <v>0</v>
      </c>
      <c r="K296" s="197">
        <v>0</v>
      </c>
      <c r="L296" s="197">
        <v>0</v>
      </c>
      <c r="M296" s="197">
        <v>0</v>
      </c>
      <c r="N296" s="197">
        <v>0</v>
      </c>
      <c r="O296" s="197">
        <v>0</v>
      </c>
      <c r="P296" s="197">
        <v>0</v>
      </c>
      <c r="Q296" s="197">
        <v>0</v>
      </c>
      <c r="R296" s="64"/>
      <c r="S296" s="64"/>
      <c r="T296" s="64"/>
      <c r="U296" s="64"/>
      <c r="V296" s="64"/>
      <c r="W296" s="64"/>
      <c r="X296" s="64"/>
      <c r="Y296" s="64"/>
      <c r="Z296" s="64"/>
      <c r="AA296" s="64"/>
    </row>
    <row r="297" spans="1:27" ht="15.75" customHeight="1" x14ac:dyDescent="0.25">
      <c r="A297" s="206">
        <v>44237</v>
      </c>
      <c r="B297" s="199" t="s">
        <v>380</v>
      </c>
      <c r="C297" s="194">
        <v>5040</v>
      </c>
      <c r="D297" s="194">
        <v>20</v>
      </c>
      <c r="E297" s="194">
        <v>2</v>
      </c>
      <c r="F297" s="194">
        <v>0</v>
      </c>
      <c r="G297" s="194">
        <v>0</v>
      </c>
      <c r="H297" s="194">
        <v>0</v>
      </c>
      <c r="I297" s="194">
        <v>0</v>
      </c>
      <c r="J297" s="194">
        <v>0</v>
      </c>
      <c r="K297" s="194">
        <v>0</v>
      </c>
      <c r="L297" s="194">
        <v>0</v>
      </c>
      <c r="M297" s="194">
        <v>69</v>
      </c>
      <c r="N297" s="194">
        <v>91</v>
      </c>
      <c r="O297" s="194">
        <v>1</v>
      </c>
      <c r="P297" s="195">
        <v>5.2662037037037035E-3</v>
      </c>
      <c r="Q297" s="195">
        <v>0.47877314814814814</v>
      </c>
      <c r="R297" s="64"/>
      <c r="S297" s="64"/>
      <c r="T297" s="64"/>
      <c r="U297" s="64"/>
      <c r="V297" s="64"/>
      <c r="W297" s="64"/>
      <c r="X297" s="64"/>
      <c r="Y297" s="64"/>
      <c r="Z297" s="64"/>
      <c r="AA297" s="64"/>
    </row>
    <row r="298" spans="1:27" ht="15.75" customHeight="1" x14ac:dyDescent="0.2">
      <c r="A298" s="206">
        <v>44237</v>
      </c>
      <c r="B298" s="199" t="s">
        <v>381</v>
      </c>
      <c r="C298" s="197">
        <v>5042</v>
      </c>
      <c r="D298" s="197">
        <v>0</v>
      </c>
      <c r="E298" s="197">
        <v>0</v>
      </c>
      <c r="F298" s="197">
        <v>0</v>
      </c>
      <c r="G298" s="197">
        <v>0</v>
      </c>
      <c r="H298" s="197">
        <v>0</v>
      </c>
      <c r="I298" s="197">
        <v>0</v>
      </c>
      <c r="J298" s="197">
        <v>0</v>
      </c>
      <c r="K298" s="197">
        <v>0</v>
      </c>
      <c r="L298" s="197">
        <v>0</v>
      </c>
      <c r="M298" s="197">
        <v>0</v>
      </c>
      <c r="N298" s="197">
        <v>0</v>
      </c>
      <c r="O298" s="197">
        <v>0</v>
      </c>
      <c r="P298" s="197">
        <v>0</v>
      </c>
      <c r="Q298" s="197">
        <v>0</v>
      </c>
      <c r="R298" s="64"/>
      <c r="S298" s="64"/>
      <c r="T298" s="64"/>
      <c r="U298" s="64"/>
      <c r="V298" s="64"/>
      <c r="W298" s="64"/>
      <c r="X298" s="64"/>
      <c r="Y298" s="64"/>
      <c r="Z298" s="64"/>
      <c r="AA298" s="64"/>
    </row>
    <row r="299" spans="1:27" ht="15.75" customHeight="1" x14ac:dyDescent="0.2">
      <c r="A299" s="204"/>
      <c r="B299" s="204"/>
      <c r="C299" s="204"/>
      <c r="D299" s="204">
        <f t="shared" ref="D299:O299" si="9">SUM(D272:D298)</f>
        <v>515</v>
      </c>
      <c r="E299" s="204">
        <f t="shared" si="9"/>
        <v>33</v>
      </c>
      <c r="F299" s="204">
        <f t="shared" si="9"/>
        <v>42</v>
      </c>
      <c r="G299" s="204">
        <f t="shared" si="9"/>
        <v>356</v>
      </c>
      <c r="H299" s="204">
        <f t="shared" si="9"/>
        <v>240</v>
      </c>
      <c r="I299" s="204">
        <f t="shared" si="9"/>
        <v>0</v>
      </c>
      <c r="J299" s="204">
        <f t="shared" si="9"/>
        <v>63</v>
      </c>
      <c r="K299" s="204">
        <f t="shared" si="9"/>
        <v>0</v>
      </c>
      <c r="L299" s="204">
        <f t="shared" si="9"/>
        <v>525</v>
      </c>
      <c r="M299" s="204">
        <f t="shared" si="9"/>
        <v>589</v>
      </c>
      <c r="N299" s="204">
        <f t="shared" si="9"/>
        <v>2363</v>
      </c>
      <c r="O299" s="204">
        <f t="shared" si="9"/>
        <v>8</v>
      </c>
      <c r="P299" s="205"/>
      <c r="Q299" s="205"/>
      <c r="R299" s="64"/>
      <c r="S299" s="64"/>
      <c r="T299" s="64"/>
      <c r="U299" s="64"/>
      <c r="V299" s="64"/>
      <c r="W299" s="64"/>
      <c r="X299" s="64"/>
      <c r="Y299" s="64"/>
      <c r="Z299" s="64"/>
      <c r="AA299" s="64"/>
    </row>
    <row r="300" spans="1:27" ht="15.75" customHeight="1" x14ac:dyDescent="0.2">
      <c r="A300" s="202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8"/>
      <c r="Q300" s="188"/>
      <c r="R300" s="64"/>
      <c r="S300" s="64"/>
      <c r="T300" s="64"/>
      <c r="U300" s="64"/>
      <c r="V300" s="64"/>
      <c r="W300" s="64"/>
      <c r="X300" s="64"/>
      <c r="Y300" s="64"/>
      <c r="Z300" s="64"/>
      <c r="AA300" s="64"/>
    </row>
    <row r="301" spans="1:27" ht="15.75" customHeight="1" x14ac:dyDescent="0.2">
      <c r="A301" s="203" t="s">
        <v>324</v>
      </c>
      <c r="B301" s="190" t="s">
        <v>325</v>
      </c>
      <c r="C301" s="204" t="s">
        <v>326</v>
      </c>
      <c r="D301" s="204" t="s">
        <v>5</v>
      </c>
      <c r="E301" s="204" t="s">
        <v>6</v>
      </c>
      <c r="F301" s="204" t="s">
        <v>9</v>
      </c>
      <c r="G301" s="204" t="s">
        <v>10</v>
      </c>
      <c r="H301" s="204" t="s">
        <v>11</v>
      </c>
      <c r="I301" s="204" t="s">
        <v>8</v>
      </c>
      <c r="J301" s="204" t="s">
        <v>13</v>
      </c>
      <c r="K301" s="204" t="s">
        <v>327</v>
      </c>
      <c r="L301" s="204" t="s">
        <v>12</v>
      </c>
      <c r="M301" s="204" t="s">
        <v>7</v>
      </c>
      <c r="N301" s="204" t="s">
        <v>328</v>
      </c>
      <c r="O301" s="204" t="s">
        <v>329</v>
      </c>
      <c r="P301" s="205" t="s">
        <v>330</v>
      </c>
      <c r="Q301" s="205" t="s">
        <v>331</v>
      </c>
      <c r="R301" s="64"/>
      <c r="S301" s="64"/>
      <c r="T301" s="64"/>
      <c r="U301" s="64"/>
      <c r="V301" s="64"/>
      <c r="W301" s="64"/>
      <c r="X301" s="64"/>
      <c r="Y301" s="64"/>
      <c r="Z301" s="64"/>
      <c r="AA301" s="64"/>
    </row>
    <row r="302" spans="1:27" ht="15.75" customHeight="1" x14ac:dyDescent="0.25">
      <c r="A302" s="206">
        <v>44238</v>
      </c>
      <c r="B302" s="193" t="s">
        <v>332</v>
      </c>
      <c r="C302" s="194">
        <v>5001</v>
      </c>
      <c r="D302" s="194">
        <v>0</v>
      </c>
      <c r="E302" s="194">
        <v>1</v>
      </c>
      <c r="F302" s="194">
        <v>2</v>
      </c>
      <c r="G302" s="194">
        <v>18</v>
      </c>
      <c r="H302" s="194">
        <v>0</v>
      </c>
      <c r="I302" s="194">
        <v>0</v>
      </c>
      <c r="J302" s="194">
        <v>0</v>
      </c>
      <c r="K302" s="194">
        <v>0</v>
      </c>
      <c r="L302" s="194">
        <v>0</v>
      </c>
      <c r="M302" s="194">
        <v>13</v>
      </c>
      <c r="N302" s="194">
        <v>34</v>
      </c>
      <c r="O302" s="194">
        <v>0</v>
      </c>
      <c r="P302" s="195">
        <v>6.6666666666666671E-3</v>
      </c>
      <c r="Q302" s="195">
        <v>0.22675925925925924</v>
      </c>
      <c r="R302" s="64"/>
      <c r="S302" s="87" t="s">
        <v>3</v>
      </c>
      <c r="T302" s="97">
        <f>A302</f>
        <v>44238</v>
      </c>
      <c r="U302" s="64"/>
      <c r="V302" s="64"/>
      <c r="W302" s="64"/>
      <c r="X302" s="64"/>
      <c r="Y302" s="64"/>
      <c r="Z302" s="64"/>
      <c r="AA302" s="64"/>
    </row>
    <row r="303" spans="1:27" ht="15.75" customHeight="1" x14ac:dyDescent="0.25">
      <c r="A303" s="206">
        <v>44238</v>
      </c>
      <c r="B303" s="193" t="s">
        <v>333</v>
      </c>
      <c r="C303" s="194">
        <v>5002</v>
      </c>
      <c r="D303" s="197">
        <v>0</v>
      </c>
      <c r="E303" s="197">
        <v>0</v>
      </c>
      <c r="F303" s="197">
        <v>0</v>
      </c>
      <c r="G303" s="197">
        <v>0</v>
      </c>
      <c r="H303" s="197">
        <v>0</v>
      </c>
      <c r="I303" s="197">
        <v>0</v>
      </c>
      <c r="J303" s="197">
        <v>0</v>
      </c>
      <c r="K303" s="197">
        <v>0</v>
      </c>
      <c r="L303" s="197">
        <v>0</v>
      </c>
      <c r="M303" s="197">
        <v>0</v>
      </c>
      <c r="N303" s="197">
        <v>0</v>
      </c>
      <c r="O303" s="197">
        <v>0</v>
      </c>
      <c r="P303" s="197">
        <v>0</v>
      </c>
      <c r="Q303" s="197">
        <v>0</v>
      </c>
      <c r="R303" s="64"/>
      <c r="S303" s="98" t="s">
        <v>5</v>
      </c>
      <c r="T303" s="99">
        <f>D329</f>
        <v>473</v>
      </c>
      <c r="U303" s="64"/>
      <c r="V303" s="64"/>
      <c r="W303" s="64"/>
      <c r="X303" s="64"/>
      <c r="Y303" s="64"/>
      <c r="Z303" s="64"/>
      <c r="AA303" s="64"/>
    </row>
    <row r="304" spans="1:27" ht="15.75" customHeight="1" x14ac:dyDescent="0.2">
      <c r="A304" s="206">
        <v>44238</v>
      </c>
      <c r="B304" s="193" t="s">
        <v>334</v>
      </c>
      <c r="C304" s="196">
        <v>5003</v>
      </c>
      <c r="D304" s="197">
        <v>0</v>
      </c>
      <c r="E304" s="197">
        <v>0</v>
      </c>
      <c r="F304" s="197">
        <v>0</v>
      </c>
      <c r="G304" s="197">
        <v>0</v>
      </c>
      <c r="H304" s="197">
        <v>0</v>
      </c>
      <c r="I304" s="197">
        <v>0</v>
      </c>
      <c r="J304" s="197">
        <v>0</v>
      </c>
      <c r="K304" s="197">
        <v>0</v>
      </c>
      <c r="L304" s="197">
        <v>0</v>
      </c>
      <c r="M304" s="197">
        <v>0</v>
      </c>
      <c r="N304" s="197">
        <v>0</v>
      </c>
      <c r="O304" s="197">
        <v>0</v>
      </c>
      <c r="P304" s="197">
        <v>0</v>
      </c>
      <c r="Q304" s="197">
        <v>0</v>
      </c>
      <c r="R304" s="64"/>
      <c r="S304" s="100" t="s">
        <v>41</v>
      </c>
      <c r="T304" s="101">
        <v>0</v>
      </c>
      <c r="U304" s="64"/>
      <c r="V304" s="64"/>
      <c r="W304" s="64"/>
      <c r="X304" s="64"/>
      <c r="Y304" s="64"/>
      <c r="Z304" s="64"/>
      <c r="AA304" s="64"/>
    </row>
    <row r="305" spans="1:27" ht="15.75" customHeight="1" x14ac:dyDescent="0.25">
      <c r="A305" s="206">
        <v>44238</v>
      </c>
      <c r="B305" s="193" t="s">
        <v>335</v>
      </c>
      <c r="C305" s="194">
        <v>5004</v>
      </c>
      <c r="D305" s="197">
        <v>0</v>
      </c>
      <c r="E305" s="197">
        <v>0</v>
      </c>
      <c r="F305" s="197">
        <v>0</v>
      </c>
      <c r="G305" s="197">
        <v>0</v>
      </c>
      <c r="H305" s="197">
        <v>0</v>
      </c>
      <c r="I305" s="197">
        <v>0</v>
      </c>
      <c r="J305" s="197">
        <v>0</v>
      </c>
      <c r="K305" s="197">
        <v>0</v>
      </c>
      <c r="L305" s="197">
        <v>0</v>
      </c>
      <c r="M305" s="197">
        <v>0</v>
      </c>
      <c r="N305" s="197">
        <v>0</v>
      </c>
      <c r="O305" s="197">
        <v>0</v>
      </c>
      <c r="P305" s="197">
        <v>0</v>
      </c>
      <c r="Q305" s="197">
        <v>0</v>
      </c>
      <c r="R305" s="64"/>
      <c r="S305" s="100" t="s">
        <v>6</v>
      </c>
      <c r="T305" s="101">
        <f>E329</f>
        <v>17</v>
      </c>
      <c r="U305" s="64"/>
      <c r="V305" s="64"/>
      <c r="W305" s="64"/>
      <c r="X305" s="64"/>
      <c r="Y305" s="64"/>
      <c r="Z305" s="64"/>
      <c r="AA305" s="64"/>
    </row>
    <row r="306" spans="1:27" ht="15.75" customHeight="1" x14ac:dyDescent="0.25">
      <c r="A306" s="206">
        <v>44238</v>
      </c>
      <c r="B306" s="193" t="s">
        <v>336</v>
      </c>
      <c r="C306" s="194">
        <v>5005</v>
      </c>
      <c r="D306" s="194">
        <v>60</v>
      </c>
      <c r="E306" s="194">
        <v>0</v>
      </c>
      <c r="F306" s="194">
        <v>11</v>
      </c>
      <c r="G306" s="194">
        <v>6</v>
      </c>
      <c r="H306" s="194">
        <v>5</v>
      </c>
      <c r="I306" s="194">
        <v>0</v>
      </c>
      <c r="J306" s="194">
        <v>53</v>
      </c>
      <c r="K306" s="194">
        <v>0</v>
      </c>
      <c r="L306" s="194">
        <v>17</v>
      </c>
      <c r="M306" s="194">
        <v>0</v>
      </c>
      <c r="N306" s="194">
        <v>152</v>
      </c>
      <c r="O306" s="194">
        <v>0</v>
      </c>
      <c r="P306" s="195">
        <v>1.0995370370370371E-3</v>
      </c>
      <c r="Q306" s="195">
        <v>0.16190972222222222</v>
      </c>
      <c r="R306" s="64"/>
      <c r="S306" s="100" t="s">
        <v>7</v>
      </c>
      <c r="T306" s="101">
        <f>M329</f>
        <v>528</v>
      </c>
      <c r="U306" s="64"/>
      <c r="V306" s="64"/>
      <c r="W306" s="64"/>
      <c r="X306" s="64"/>
      <c r="Y306" s="64"/>
      <c r="Z306" s="64"/>
      <c r="AA306" s="64"/>
    </row>
    <row r="307" spans="1:27" ht="15.75" customHeight="1" x14ac:dyDescent="0.25">
      <c r="A307" s="206">
        <v>44238</v>
      </c>
      <c r="B307" s="193" t="s">
        <v>337</v>
      </c>
      <c r="C307" s="194">
        <v>5006</v>
      </c>
      <c r="D307" s="194">
        <v>0</v>
      </c>
      <c r="E307" s="194">
        <v>0</v>
      </c>
      <c r="F307" s="194">
        <v>0</v>
      </c>
      <c r="G307" s="194">
        <v>0</v>
      </c>
      <c r="H307" s="194">
        <v>19</v>
      </c>
      <c r="I307" s="194">
        <v>0</v>
      </c>
      <c r="J307" s="194">
        <v>0</v>
      </c>
      <c r="K307" s="194">
        <v>0</v>
      </c>
      <c r="L307" s="194">
        <v>40</v>
      </c>
      <c r="M307" s="194">
        <v>14</v>
      </c>
      <c r="N307" s="194">
        <v>73</v>
      </c>
      <c r="O307" s="194">
        <v>0</v>
      </c>
      <c r="P307" s="195">
        <v>1.3356481481481483E-2</v>
      </c>
      <c r="Q307" s="195">
        <v>0.96180555555555547</v>
      </c>
      <c r="R307" s="64"/>
      <c r="S307" s="100" t="s">
        <v>8</v>
      </c>
      <c r="T307" s="101">
        <f>I329</f>
        <v>0</v>
      </c>
      <c r="U307" s="64"/>
      <c r="V307" s="64"/>
      <c r="W307" s="64"/>
      <c r="X307" s="64"/>
      <c r="Y307" s="64"/>
      <c r="Z307" s="64"/>
      <c r="AA307" s="64"/>
    </row>
    <row r="308" spans="1:27" ht="15.75" customHeight="1" x14ac:dyDescent="0.25">
      <c r="A308" s="206">
        <v>44238</v>
      </c>
      <c r="B308" s="193" t="s">
        <v>338</v>
      </c>
      <c r="C308" s="194">
        <v>5007</v>
      </c>
      <c r="D308" s="197">
        <v>0</v>
      </c>
      <c r="E308" s="197">
        <v>0</v>
      </c>
      <c r="F308" s="197">
        <v>0</v>
      </c>
      <c r="G308" s="197">
        <v>0</v>
      </c>
      <c r="H308" s="197">
        <v>0</v>
      </c>
      <c r="I308" s="197">
        <v>0</v>
      </c>
      <c r="J308" s="197">
        <v>0</v>
      </c>
      <c r="K308" s="197">
        <v>0</v>
      </c>
      <c r="L308" s="197">
        <v>0</v>
      </c>
      <c r="M308" s="197">
        <v>0</v>
      </c>
      <c r="N308" s="197">
        <v>0</v>
      </c>
      <c r="O308" s="197">
        <v>0</v>
      </c>
      <c r="P308" s="197">
        <v>0</v>
      </c>
      <c r="Q308" s="197">
        <v>0</v>
      </c>
      <c r="R308" s="64"/>
      <c r="S308" s="102" t="s">
        <v>9</v>
      </c>
      <c r="T308" s="103">
        <f>F329</f>
        <v>55</v>
      </c>
      <c r="U308" s="64"/>
      <c r="V308" s="64"/>
      <c r="W308" s="64"/>
      <c r="X308" s="64"/>
      <c r="Y308" s="64"/>
      <c r="Z308" s="64"/>
      <c r="AA308" s="64"/>
    </row>
    <row r="309" spans="1:27" ht="15.75" customHeight="1" x14ac:dyDescent="0.25">
      <c r="A309" s="206">
        <v>44238</v>
      </c>
      <c r="B309" s="193" t="s">
        <v>339</v>
      </c>
      <c r="C309" s="194">
        <v>5008</v>
      </c>
      <c r="D309" s="194">
        <v>20</v>
      </c>
      <c r="E309" s="194">
        <v>0</v>
      </c>
      <c r="F309" s="194">
        <v>3</v>
      </c>
      <c r="G309" s="194">
        <v>62</v>
      </c>
      <c r="H309" s="194">
        <v>10</v>
      </c>
      <c r="I309" s="194">
        <v>0</v>
      </c>
      <c r="J309" s="194">
        <v>0</v>
      </c>
      <c r="K309" s="194">
        <v>0</v>
      </c>
      <c r="L309" s="194">
        <v>68</v>
      </c>
      <c r="M309" s="194">
        <v>0</v>
      </c>
      <c r="N309" s="194">
        <v>163</v>
      </c>
      <c r="O309" s="194">
        <v>0</v>
      </c>
      <c r="P309" s="195">
        <v>8.6342592592592599E-3</v>
      </c>
      <c r="Q309" s="198">
        <v>1.4069560185185186</v>
      </c>
      <c r="R309" s="64"/>
      <c r="S309" s="102" t="s">
        <v>10</v>
      </c>
      <c r="T309" s="103">
        <f>G329</f>
        <v>410</v>
      </c>
      <c r="U309" s="64"/>
      <c r="V309" s="64"/>
      <c r="W309" s="64"/>
      <c r="X309" s="64"/>
      <c r="Y309" s="64"/>
      <c r="Z309" s="64"/>
      <c r="AA309" s="64"/>
    </row>
    <row r="310" spans="1:27" ht="15.75" customHeight="1" x14ac:dyDescent="0.25">
      <c r="A310" s="206">
        <v>44238</v>
      </c>
      <c r="B310" s="193" t="s">
        <v>340</v>
      </c>
      <c r="C310" s="194">
        <v>5009</v>
      </c>
      <c r="D310" s="194">
        <v>25</v>
      </c>
      <c r="E310" s="194">
        <v>0</v>
      </c>
      <c r="F310" s="194">
        <v>0</v>
      </c>
      <c r="G310" s="194">
        <v>0</v>
      </c>
      <c r="H310" s="194">
        <v>0</v>
      </c>
      <c r="I310" s="194">
        <v>0</v>
      </c>
      <c r="J310" s="194">
        <v>0</v>
      </c>
      <c r="K310" s="194">
        <v>0</v>
      </c>
      <c r="L310" s="194">
        <v>0</v>
      </c>
      <c r="M310" s="194">
        <v>0</v>
      </c>
      <c r="N310" s="194">
        <v>25</v>
      </c>
      <c r="O310" s="194">
        <v>1</v>
      </c>
      <c r="P310" s="195">
        <v>2.7083333333333334E-3</v>
      </c>
      <c r="Q310" s="195">
        <v>6.2384259259259257E-2</v>
      </c>
      <c r="R310" s="64"/>
      <c r="S310" s="104" t="s">
        <v>11</v>
      </c>
      <c r="T310" s="105">
        <f>H329</f>
        <v>171</v>
      </c>
      <c r="U310" s="64"/>
      <c r="V310" s="64"/>
      <c r="W310" s="64"/>
      <c r="X310" s="64"/>
      <c r="Y310" s="64"/>
      <c r="Z310" s="64"/>
      <c r="AA310" s="64"/>
    </row>
    <row r="311" spans="1:27" ht="15.75" customHeight="1" x14ac:dyDescent="0.25">
      <c r="A311" s="206">
        <v>44238</v>
      </c>
      <c r="B311" s="193" t="s">
        <v>341</v>
      </c>
      <c r="C311" s="194">
        <v>5010</v>
      </c>
      <c r="D311" s="194">
        <v>21</v>
      </c>
      <c r="E311" s="194">
        <v>0</v>
      </c>
      <c r="F311" s="194">
        <v>22</v>
      </c>
      <c r="G311" s="194">
        <v>108</v>
      </c>
      <c r="H311" s="194">
        <v>0</v>
      </c>
      <c r="I311" s="194">
        <v>0</v>
      </c>
      <c r="J311" s="194">
        <v>0</v>
      </c>
      <c r="K311" s="194">
        <v>0</v>
      </c>
      <c r="L311" s="194">
        <v>0</v>
      </c>
      <c r="M311" s="194">
        <v>0</v>
      </c>
      <c r="N311" s="194">
        <v>151</v>
      </c>
      <c r="O311" s="194">
        <v>0</v>
      </c>
      <c r="P311" s="195">
        <v>1.9444444444444442E-3</v>
      </c>
      <c r="Q311" s="195">
        <v>0.29401620370370368</v>
      </c>
      <c r="R311" s="64"/>
      <c r="S311" s="104" t="s">
        <v>12</v>
      </c>
      <c r="T311" s="105">
        <f>L329</f>
        <v>619</v>
      </c>
      <c r="U311" s="64"/>
      <c r="V311" s="64"/>
      <c r="W311" s="64"/>
      <c r="X311" s="64"/>
      <c r="Y311" s="64"/>
      <c r="Z311" s="64"/>
      <c r="AA311" s="64"/>
    </row>
    <row r="312" spans="1:27" ht="15.75" customHeight="1" x14ac:dyDescent="0.25">
      <c r="A312" s="206">
        <v>44238</v>
      </c>
      <c r="B312" s="193" t="s">
        <v>342</v>
      </c>
      <c r="C312" s="194">
        <v>5011</v>
      </c>
      <c r="D312" s="194">
        <v>20</v>
      </c>
      <c r="E312" s="194">
        <v>1</v>
      </c>
      <c r="F312" s="194">
        <v>0</v>
      </c>
      <c r="G312" s="194">
        <v>0</v>
      </c>
      <c r="H312" s="194">
        <v>0</v>
      </c>
      <c r="I312" s="194">
        <v>0</v>
      </c>
      <c r="J312" s="194">
        <v>0</v>
      </c>
      <c r="K312" s="194">
        <v>0</v>
      </c>
      <c r="L312" s="194">
        <v>0</v>
      </c>
      <c r="M312" s="194">
        <v>75</v>
      </c>
      <c r="N312" s="194">
        <v>96</v>
      </c>
      <c r="O312" s="194">
        <v>0</v>
      </c>
      <c r="P312" s="195">
        <v>8.2754629629629619E-3</v>
      </c>
      <c r="Q312" s="195">
        <v>0.79388888888888898</v>
      </c>
      <c r="R312" s="64"/>
      <c r="S312" s="106" t="s">
        <v>13</v>
      </c>
      <c r="T312" s="107">
        <f>J329</f>
        <v>89</v>
      </c>
      <c r="U312" s="64"/>
      <c r="V312" s="64"/>
      <c r="W312" s="64"/>
      <c r="X312" s="64"/>
      <c r="Y312" s="64"/>
      <c r="Z312" s="64"/>
      <c r="AA312" s="64"/>
    </row>
    <row r="313" spans="1:27" ht="15.75" customHeight="1" x14ac:dyDescent="0.25">
      <c r="A313" s="206">
        <v>44238</v>
      </c>
      <c r="B313" s="193" t="s">
        <v>343</v>
      </c>
      <c r="C313" s="194">
        <v>5012</v>
      </c>
      <c r="D313" s="194">
        <v>100</v>
      </c>
      <c r="E313" s="194">
        <v>0</v>
      </c>
      <c r="F313" s="194">
        <v>0</v>
      </c>
      <c r="G313" s="194">
        <v>0</v>
      </c>
      <c r="H313" s="194">
        <v>0</v>
      </c>
      <c r="I313" s="194">
        <v>0</v>
      </c>
      <c r="J313" s="194">
        <v>30</v>
      </c>
      <c r="K313" s="194">
        <v>0</v>
      </c>
      <c r="L313" s="194">
        <v>0</v>
      </c>
      <c r="M313" s="194">
        <v>0</v>
      </c>
      <c r="N313" s="194">
        <v>130</v>
      </c>
      <c r="O313" s="194">
        <v>0</v>
      </c>
      <c r="P313" s="195">
        <v>1.6666666666666668E-3</v>
      </c>
      <c r="Q313" s="195">
        <v>0.21260416666666668</v>
      </c>
      <c r="R313" s="64"/>
      <c r="S313" s="64"/>
      <c r="T313" s="64"/>
      <c r="U313" s="64"/>
      <c r="V313" s="64"/>
      <c r="W313" s="64"/>
      <c r="X313" s="64"/>
      <c r="Y313" s="64"/>
      <c r="Z313" s="64"/>
      <c r="AA313" s="64"/>
    </row>
    <row r="314" spans="1:27" ht="15.75" customHeight="1" x14ac:dyDescent="0.25">
      <c r="A314" s="206">
        <v>44238</v>
      </c>
      <c r="B314" s="193" t="s">
        <v>344</v>
      </c>
      <c r="C314" s="194">
        <v>5013</v>
      </c>
      <c r="D314" s="194">
        <v>26</v>
      </c>
      <c r="E314" s="194">
        <v>1</v>
      </c>
      <c r="F314" s="194">
        <v>0</v>
      </c>
      <c r="G314" s="194">
        <v>30</v>
      </c>
      <c r="H314" s="194">
        <v>0</v>
      </c>
      <c r="I314" s="194">
        <v>0</v>
      </c>
      <c r="J314" s="194">
        <v>6</v>
      </c>
      <c r="K314" s="194">
        <v>0</v>
      </c>
      <c r="L314" s="194">
        <v>0</v>
      </c>
      <c r="M314" s="194">
        <v>9</v>
      </c>
      <c r="N314" s="194">
        <v>72</v>
      </c>
      <c r="O314" s="194">
        <v>1</v>
      </c>
      <c r="P314" s="195">
        <v>3.7152777777777774E-3</v>
      </c>
      <c r="Q314" s="195">
        <v>0.25623842592592594</v>
      </c>
      <c r="R314" s="64"/>
      <c r="S314" s="64"/>
      <c r="T314" s="64"/>
      <c r="U314" s="64"/>
      <c r="V314" s="64"/>
      <c r="W314" s="64"/>
      <c r="X314" s="64"/>
      <c r="Y314" s="64"/>
      <c r="Z314" s="64"/>
      <c r="AA314" s="64"/>
    </row>
    <row r="315" spans="1:27" ht="15.75" customHeight="1" x14ac:dyDescent="0.25">
      <c r="A315" s="206">
        <v>44238</v>
      </c>
      <c r="B315" s="193" t="s">
        <v>345</v>
      </c>
      <c r="C315" s="194">
        <v>5014</v>
      </c>
      <c r="D315" s="194">
        <v>20</v>
      </c>
      <c r="E315" s="194">
        <v>2</v>
      </c>
      <c r="F315" s="194">
        <v>0</v>
      </c>
      <c r="G315" s="194">
        <v>0</v>
      </c>
      <c r="H315" s="194">
        <v>0</v>
      </c>
      <c r="I315" s="194">
        <v>0</v>
      </c>
      <c r="J315" s="194">
        <v>0</v>
      </c>
      <c r="K315" s="194">
        <v>0</v>
      </c>
      <c r="L315" s="194">
        <v>0</v>
      </c>
      <c r="M315" s="194">
        <v>67</v>
      </c>
      <c r="N315" s="194">
        <v>89</v>
      </c>
      <c r="O315" s="194">
        <v>0</v>
      </c>
      <c r="P315" s="195">
        <v>4.2708333333333339E-3</v>
      </c>
      <c r="Q315" s="195">
        <v>0.37961805555555556</v>
      </c>
      <c r="R315" s="64"/>
      <c r="S315" s="64"/>
      <c r="T315" s="64"/>
      <c r="U315" s="64"/>
      <c r="V315" s="64"/>
      <c r="W315" s="64"/>
      <c r="X315" s="64"/>
      <c r="Y315" s="64"/>
      <c r="Z315" s="64"/>
      <c r="AA315" s="64"/>
    </row>
    <row r="316" spans="1:27" ht="15.75" customHeight="1" x14ac:dyDescent="0.25">
      <c r="A316" s="206">
        <v>44238</v>
      </c>
      <c r="B316" s="193" t="s">
        <v>346</v>
      </c>
      <c r="C316" s="194">
        <v>5015</v>
      </c>
      <c r="D316" s="197">
        <v>0</v>
      </c>
      <c r="E316" s="197">
        <v>0</v>
      </c>
      <c r="F316" s="197">
        <v>0</v>
      </c>
      <c r="G316" s="197">
        <v>0</v>
      </c>
      <c r="H316" s="197">
        <v>0</v>
      </c>
      <c r="I316" s="197">
        <v>0</v>
      </c>
      <c r="J316" s="197">
        <v>0</v>
      </c>
      <c r="K316" s="197">
        <v>0</v>
      </c>
      <c r="L316" s="197">
        <v>0</v>
      </c>
      <c r="M316" s="197">
        <v>0</v>
      </c>
      <c r="N316" s="197">
        <v>0</v>
      </c>
      <c r="O316" s="197">
        <v>0</v>
      </c>
      <c r="P316" s="197">
        <v>0</v>
      </c>
      <c r="Q316" s="197">
        <v>0</v>
      </c>
      <c r="R316" s="64"/>
      <c r="S316" s="64"/>
      <c r="T316" s="64"/>
      <c r="U316" s="64"/>
      <c r="V316" s="64"/>
      <c r="W316" s="64"/>
      <c r="X316" s="64"/>
      <c r="Y316" s="64"/>
      <c r="Z316" s="64"/>
      <c r="AA316" s="64"/>
    </row>
    <row r="317" spans="1:27" ht="15.75" customHeight="1" x14ac:dyDescent="0.25">
      <c r="A317" s="206">
        <v>44238</v>
      </c>
      <c r="B317" s="193" t="s">
        <v>347</v>
      </c>
      <c r="C317" s="194">
        <v>5016</v>
      </c>
      <c r="D317" s="194">
        <v>20</v>
      </c>
      <c r="E317" s="194">
        <v>5</v>
      </c>
      <c r="F317" s="194">
        <v>0</v>
      </c>
      <c r="G317" s="194">
        <v>0</v>
      </c>
      <c r="H317" s="194">
        <v>0</v>
      </c>
      <c r="I317" s="194">
        <v>0</v>
      </c>
      <c r="J317" s="194">
        <v>0</v>
      </c>
      <c r="K317" s="194">
        <v>0</v>
      </c>
      <c r="L317" s="194">
        <v>0</v>
      </c>
      <c r="M317" s="194">
        <v>65</v>
      </c>
      <c r="N317" s="194">
        <v>90</v>
      </c>
      <c r="O317" s="194">
        <v>0</v>
      </c>
      <c r="P317" s="195">
        <v>6.3773148148148148E-3</v>
      </c>
      <c r="Q317" s="195">
        <v>0.5738657407407407</v>
      </c>
      <c r="R317" s="64"/>
      <c r="S317" s="64"/>
      <c r="T317" s="64"/>
      <c r="U317" s="64"/>
      <c r="V317" s="64"/>
      <c r="W317" s="64"/>
      <c r="X317" s="64"/>
      <c r="Y317" s="64"/>
      <c r="Z317" s="64"/>
      <c r="AA317" s="64"/>
    </row>
    <row r="318" spans="1:27" ht="15.75" customHeight="1" x14ac:dyDescent="0.25">
      <c r="A318" s="206">
        <v>44238</v>
      </c>
      <c r="B318" s="193" t="s">
        <v>348</v>
      </c>
      <c r="C318" s="194">
        <v>5017</v>
      </c>
      <c r="D318" s="194">
        <v>20</v>
      </c>
      <c r="E318" s="194">
        <v>0</v>
      </c>
      <c r="F318" s="194">
        <v>0</v>
      </c>
      <c r="G318" s="194">
        <v>0</v>
      </c>
      <c r="H318" s="194">
        <v>39</v>
      </c>
      <c r="I318" s="194">
        <v>0</v>
      </c>
      <c r="J318" s="194">
        <v>0</v>
      </c>
      <c r="K318" s="194">
        <v>0</v>
      </c>
      <c r="L318" s="194">
        <v>193</v>
      </c>
      <c r="M318" s="194">
        <v>0</v>
      </c>
      <c r="N318" s="194">
        <v>252</v>
      </c>
      <c r="O318" s="194">
        <v>0</v>
      </c>
      <c r="P318" s="195">
        <v>1.3078703703703705E-3</v>
      </c>
      <c r="Q318" s="195">
        <v>0.32879629629629631</v>
      </c>
      <c r="R318" s="64"/>
      <c r="S318" s="64"/>
      <c r="T318" s="64"/>
      <c r="U318" s="64"/>
      <c r="V318" s="64"/>
      <c r="W318" s="64"/>
      <c r="X318" s="64"/>
      <c r="Y318" s="64"/>
      <c r="Z318" s="64"/>
      <c r="AA318" s="64"/>
    </row>
    <row r="319" spans="1:27" ht="15.75" customHeight="1" x14ac:dyDescent="0.25">
      <c r="A319" s="206">
        <v>44238</v>
      </c>
      <c r="B319" s="193" t="s">
        <v>349</v>
      </c>
      <c r="C319" s="194">
        <v>5018</v>
      </c>
      <c r="D319" s="194">
        <v>20</v>
      </c>
      <c r="E319" s="194">
        <v>0</v>
      </c>
      <c r="F319" s="194">
        <v>0</v>
      </c>
      <c r="G319" s="194">
        <v>5</v>
      </c>
      <c r="H319" s="194">
        <v>72</v>
      </c>
      <c r="I319" s="194">
        <v>0</v>
      </c>
      <c r="J319" s="194">
        <v>0</v>
      </c>
      <c r="K319" s="194">
        <v>0</v>
      </c>
      <c r="L319" s="194">
        <v>240</v>
      </c>
      <c r="M319" s="194">
        <v>0</v>
      </c>
      <c r="N319" s="194">
        <v>337</v>
      </c>
      <c r="O319" s="194">
        <v>0</v>
      </c>
      <c r="P319" s="195">
        <v>2.5578703703703705E-3</v>
      </c>
      <c r="Q319" s="195">
        <v>0.85247685185185185</v>
      </c>
      <c r="R319" s="64"/>
      <c r="S319" s="64"/>
      <c r="T319" s="64"/>
      <c r="U319" s="64"/>
      <c r="V319" s="64"/>
      <c r="W319" s="64"/>
      <c r="X319" s="64"/>
      <c r="Y319" s="64"/>
      <c r="Z319" s="64"/>
      <c r="AA319" s="64"/>
    </row>
    <row r="320" spans="1:27" ht="15.75" customHeight="1" x14ac:dyDescent="0.25">
      <c r="A320" s="206">
        <v>44238</v>
      </c>
      <c r="B320" s="193" t="s">
        <v>350</v>
      </c>
      <c r="C320" s="194">
        <v>5020</v>
      </c>
      <c r="D320" s="194">
        <v>20</v>
      </c>
      <c r="E320" s="194">
        <v>1</v>
      </c>
      <c r="F320" s="194">
        <v>0</v>
      </c>
      <c r="G320" s="194">
        <v>0</v>
      </c>
      <c r="H320" s="194">
        <v>0</v>
      </c>
      <c r="I320" s="194">
        <v>0</v>
      </c>
      <c r="J320" s="194">
        <v>0</v>
      </c>
      <c r="K320" s="194">
        <v>0</v>
      </c>
      <c r="L320" s="194">
        <v>0</v>
      </c>
      <c r="M320" s="194">
        <v>69</v>
      </c>
      <c r="N320" s="194">
        <v>90</v>
      </c>
      <c r="O320" s="194">
        <v>1</v>
      </c>
      <c r="P320" s="195">
        <v>6.3078703703703708E-3</v>
      </c>
      <c r="Q320" s="195">
        <v>0.56730324074074068</v>
      </c>
      <c r="R320" s="64"/>
      <c r="S320" s="64"/>
      <c r="T320" s="64"/>
      <c r="U320" s="64"/>
      <c r="V320" s="64"/>
      <c r="W320" s="64"/>
      <c r="X320" s="64"/>
      <c r="Y320" s="64"/>
      <c r="Z320" s="64"/>
      <c r="AA320" s="64"/>
    </row>
    <row r="321" spans="1:27" ht="15.75" customHeight="1" x14ac:dyDescent="0.25">
      <c r="A321" s="206">
        <v>44238</v>
      </c>
      <c r="B321" s="193" t="s">
        <v>351</v>
      </c>
      <c r="C321" s="194">
        <v>5021</v>
      </c>
      <c r="D321" s="197">
        <v>0</v>
      </c>
      <c r="E321" s="197">
        <v>0</v>
      </c>
      <c r="F321" s="197">
        <v>0</v>
      </c>
      <c r="G321" s="197">
        <v>0</v>
      </c>
      <c r="H321" s="197">
        <v>0</v>
      </c>
      <c r="I321" s="197">
        <v>0</v>
      </c>
      <c r="J321" s="197">
        <v>0</v>
      </c>
      <c r="K321" s="197">
        <v>0</v>
      </c>
      <c r="L321" s="197">
        <v>0</v>
      </c>
      <c r="M321" s="197">
        <v>0</v>
      </c>
      <c r="N321" s="197">
        <v>0</v>
      </c>
      <c r="O321" s="197">
        <v>0</v>
      </c>
      <c r="P321" s="197">
        <v>0</v>
      </c>
      <c r="Q321" s="197">
        <v>0</v>
      </c>
      <c r="R321" s="64"/>
      <c r="S321" s="64"/>
      <c r="T321" s="64"/>
      <c r="U321" s="64"/>
      <c r="V321" s="64"/>
      <c r="W321" s="64"/>
      <c r="X321" s="64"/>
      <c r="Y321" s="64"/>
      <c r="Z321" s="64"/>
      <c r="AA321" s="64"/>
    </row>
    <row r="322" spans="1:27" ht="15.75" customHeight="1" x14ac:dyDescent="0.25">
      <c r="A322" s="206">
        <v>44238</v>
      </c>
      <c r="B322" s="193" t="s">
        <v>352</v>
      </c>
      <c r="C322" s="194">
        <v>5022</v>
      </c>
      <c r="D322" s="194">
        <v>0</v>
      </c>
      <c r="E322" s="194">
        <v>0</v>
      </c>
      <c r="F322" s="194">
        <v>0</v>
      </c>
      <c r="G322" s="194">
        <v>0</v>
      </c>
      <c r="H322" s="194">
        <v>12</v>
      </c>
      <c r="I322" s="194">
        <v>0</v>
      </c>
      <c r="J322" s="194">
        <v>0</v>
      </c>
      <c r="K322" s="194">
        <v>0</v>
      </c>
      <c r="L322" s="194">
        <v>14</v>
      </c>
      <c r="M322" s="194">
        <v>9</v>
      </c>
      <c r="N322" s="194">
        <v>35</v>
      </c>
      <c r="O322" s="194">
        <v>0</v>
      </c>
      <c r="P322" s="195">
        <v>2.8124999999999995E-3</v>
      </c>
      <c r="Q322" s="195">
        <v>9.8368055555555556E-2</v>
      </c>
      <c r="R322" s="64"/>
      <c r="S322" s="64"/>
      <c r="T322" s="64"/>
      <c r="U322" s="64"/>
      <c r="V322" s="64"/>
      <c r="W322" s="64"/>
      <c r="X322" s="64"/>
      <c r="Y322" s="64"/>
      <c r="Z322" s="64"/>
      <c r="AA322" s="64"/>
    </row>
    <row r="323" spans="1:27" ht="15.75" customHeight="1" x14ac:dyDescent="0.25">
      <c r="A323" s="206">
        <v>44238</v>
      </c>
      <c r="B323" s="193" t="s">
        <v>353</v>
      </c>
      <c r="C323" s="194">
        <v>5023</v>
      </c>
      <c r="D323" s="194">
        <v>20</v>
      </c>
      <c r="E323" s="194">
        <v>3</v>
      </c>
      <c r="F323" s="194">
        <v>0</v>
      </c>
      <c r="G323" s="194">
        <v>0</v>
      </c>
      <c r="H323" s="194">
        <v>0</v>
      </c>
      <c r="I323" s="194">
        <v>0</v>
      </c>
      <c r="J323" s="194">
        <v>0</v>
      </c>
      <c r="K323" s="194">
        <v>0</v>
      </c>
      <c r="L323" s="194">
        <v>0</v>
      </c>
      <c r="M323" s="194">
        <v>69</v>
      </c>
      <c r="N323" s="194">
        <v>92</v>
      </c>
      <c r="O323" s="194">
        <v>0</v>
      </c>
      <c r="P323" s="195">
        <v>1.5972222222222224E-2</v>
      </c>
      <c r="Q323" s="198">
        <v>1.4538773148148147</v>
      </c>
      <c r="R323" s="64"/>
      <c r="S323" s="64"/>
      <c r="T323" s="64"/>
      <c r="U323" s="64"/>
      <c r="V323" s="64"/>
      <c r="W323" s="64"/>
      <c r="X323" s="64"/>
      <c r="Y323" s="64"/>
      <c r="Z323" s="64"/>
      <c r="AA323" s="64"/>
    </row>
    <row r="324" spans="1:27" ht="15.75" customHeight="1" x14ac:dyDescent="0.25">
      <c r="A324" s="206">
        <v>44238</v>
      </c>
      <c r="B324" s="199" t="s">
        <v>354</v>
      </c>
      <c r="C324" s="194">
        <v>5028</v>
      </c>
      <c r="D324" s="194">
        <v>21</v>
      </c>
      <c r="E324" s="194">
        <v>2</v>
      </c>
      <c r="F324" s="194">
        <v>0</v>
      </c>
      <c r="G324" s="194">
        <v>0</v>
      </c>
      <c r="H324" s="194">
        <v>0</v>
      </c>
      <c r="I324" s="194">
        <v>0</v>
      </c>
      <c r="J324" s="194">
        <v>0</v>
      </c>
      <c r="K324" s="194">
        <v>0</v>
      </c>
      <c r="L324" s="194">
        <v>0</v>
      </c>
      <c r="M324" s="194">
        <v>65</v>
      </c>
      <c r="N324" s="194">
        <v>88</v>
      </c>
      <c r="O324" s="194">
        <v>0</v>
      </c>
      <c r="P324" s="195">
        <v>4.1435185185185186E-3</v>
      </c>
      <c r="Q324" s="195">
        <v>0.36008101851851854</v>
      </c>
      <c r="R324" s="64"/>
      <c r="S324" s="64"/>
      <c r="T324" s="64"/>
      <c r="U324" s="64"/>
      <c r="V324" s="64"/>
      <c r="W324" s="64"/>
      <c r="X324" s="64"/>
      <c r="Y324" s="64"/>
      <c r="Z324" s="64"/>
      <c r="AA324" s="64"/>
    </row>
    <row r="325" spans="1:27" ht="15.75" customHeight="1" x14ac:dyDescent="0.25">
      <c r="A325" s="206">
        <v>44238</v>
      </c>
      <c r="B325" s="199" t="s">
        <v>355</v>
      </c>
      <c r="C325" s="194">
        <v>5031</v>
      </c>
      <c r="D325" s="194">
        <v>20</v>
      </c>
      <c r="E325" s="194">
        <v>0</v>
      </c>
      <c r="F325" s="194">
        <v>2</v>
      </c>
      <c r="G325" s="194">
        <v>52</v>
      </c>
      <c r="H325" s="194">
        <v>14</v>
      </c>
      <c r="I325" s="194">
        <v>0</v>
      </c>
      <c r="J325" s="194">
        <v>0</v>
      </c>
      <c r="K325" s="194">
        <v>0</v>
      </c>
      <c r="L325" s="194">
        <v>47</v>
      </c>
      <c r="M325" s="194">
        <v>0</v>
      </c>
      <c r="N325" s="194">
        <v>135</v>
      </c>
      <c r="O325" s="194">
        <v>0</v>
      </c>
      <c r="P325" s="195">
        <v>1.5046296296296294E-3</v>
      </c>
      <c r="Q325" s="195">
        <v>0.20327546296296295</v>
      </c>
      <c r="R325" s="64"/>
      <c r="S325" s="64"/>
      <c r="T325" s="64"/>
      <c r="U325" s="64"/>
      <c r="V325" s="64"/>
      <c r="W325" s="64"/>
      <c r="X325" s="64"/>
      <c r="Y325" s="64"/>
      <c r="Z325" s="64"/>
      <c r="AA325" s="64"/>
    </row>
    <row r="326" spans="1:27" ht="15.75" customHeight="1" x14ac:dyDescent="0.25">
      <c r="A326" s="206">
        <v>44238</v>
      </c>
      <c r="B326" s="199" t="s">
        <v>356</v>
      </c>
      <c r="C326" s="194">
        <v>5036</v>
      </c>
      <c r="D326" s="194">
        <v>20</v>
      </c>
      <c r="E326" s="194">
        <v>0</v>
      </c>
      <c r="F326" s="194">
        <v>15</v>
      </c>
      <c r="G326" s="194">
        <v>129</v>
      </c>
      <c r="H326" s="194">
        <v>0</v>
      </c>
      <c r="I326" s="194">
        <v>0</v>
      </c>
      <c r="J326" s="194">
        <v>0</v>
      </c>
      <c r="K326" s="194">
        <v>0</v>
      </c>
      <c r="L326" s="194">
        <v>0</v>
      </c>
      <c r="M326" s="194">
        <v>0</v>
      </c>
      <c r="N326" s="194">
        <v>164</v>
      </c>
      <c r="O326" s="194">
        <v>1</v>
      </c>
      <c r="P326" s="195">
        <v>1.9328703703703704E-3</v>
      </c>
      <c r="Q326" s="195">
        <v>0.31438657407407405</v>
      </c>
      <c r="R326" s="64"/>
      <c r="S326" s="64"/>
      <c r="T326" s="64"/>
      <c r="U326" s="64"/>
      <c r="V326" s="64"/>
      <c r="W326" s="64"/>
      <c r="X326" s="64"/>
      <c r="Y326" s="64"/>
      <c r="Z326" s="64"/>
      <c r="AA326" s="64"/>
    </row>
    <row r="327" spans="1:27" ht="15.75" customHeight="1" x14ac:dyDescent="0.25">
      <c r="A327" s="206">
        <v>44238</v>
      </c>
      <c r="B327" s="199" t="s">
        <v>380</v>
      </c>
      <c r="C327" s="194">
        <v>5040</v>
      </c>
      <c r="D327" s="194">
        <v>20</v>
      </c>
      <c r="E327" s="194">
        <v>1</v>
      </c>
      <c r="F327" s="194">
        <v>0</v>
      </c>
      <c r="G327" s="194">
        <v>0</v>
      </c>
      <c r="H327" s="194">
        <v>0</v>
      </c>
      <c r="I327" s="194">
        <v>0</v>
      </c>
      <c r="J327" s="194">
        <v>0</v>
      </c>
      <c r="K327" s="194">
        <v>0</v>
      </c>
      <c r="L327" s="194">
        <v>0</v>
      </c>
      <c r="M327" s="194">
        <v>73</v>
      </c>
      <c r="N327" s="194">
        <v>94</v>
      </c>
      <c r="O327" s="194">
        <v>0</v>
      </c>
      <c r="P327" s="195">
        <v>4.1782407407407402E-3</v>
      </c>
      <c r="Q327" s="195">
        <v>0.39278935185185188</v>
      </c>
      <c r="R327" s="64"/>
      <c r="S327" s="64"/>
      <c r="T327" s="64"/>
      <c r="U327" s="64"/>
      <c r="V327" s="64"/>
      <c r="W327" s="64"/>
      <c r="X327" s="64"/>
      <c r="Y327" s="64"/>
      <c r="Z327" s="64"/>
      <c r="AA327" s="64"/>
    </row>
    <row r="328" spans="1:27" ht="15.75" customHeight="1" x14ac:dyDescent="0.2">
      <c r="A328" s="206">
        <v>44238</v>
      </c>
      <c r="B328" s="199" t="s">
        <v>381</v>
      </c>
      <c r="C328" s="197">
        <v>5042</v>
      </c>
      <c r="D328" s="197">
        <v>0</v>
      </c>
      <c r="E328" s="197">
        <v>0</v>
      </c>
      <c r="F328" s="197">
        <v>0</v>
      </c>
      <c r="G328" s="197">
        <v>0</v>
      </c>
      <c r="H328" s="197">
        <v>0</v>
      </c>
      <c r="I328" s="197">
        <v>0</v>
      </c>
      <c r="J328" s="197">
        <v>0</v>
      </c>
      <c r="K328" s="197">
        <v>0</v>
      </c>
      <c r="L328" s="197">
        <v>0</v>
      </c>
      <c r="M328" s="197">
        <v>0</v>
      </c>
      <c r="N328" s="197">
        <v>0</v>
      </c>
      <c r="O328" s="197">
        <v>0</v>
      </c>
      <c r="P328" s="197">
        <v>0</v>
      </c>
      <c r="Q328" s="197">
        <v>0</v>
      </c>
      <c r="R328" s="64"/>
      <c r="S328" s="64"/>
      <c r="T328" s="64"/>
      <c r="U328" s="64"/>
      <c r="V328" s="64"/>
      <c r="W328" s="64"/>
      <c r="X328" s="64"/>
      <c r="Y328" s="64"/>
      <c r="Z328" s="64"/>
      <c r="AA328" s="64"/>
    </row>
    <row r="329" spans="1:27" ht="15.75" customHeight="1" x14ac:dyDescent="0.2">
      <c r="A329" s="204"/>
      <c r="B329" s="204"/>
      <c r="C329" s="204"/>
      <c r="D329" s="204">
        <f t="shared" ref="D329:O329" si="10">SUM(D302:D328)</f>
        <v>473</v>
      </c>
      <c r="E329" s="204">
        <f t="shared" si="10"/>
        <v>17</v>
      </c>
      <c r="F329" s="204">
        <f t="shared" si="10"/>
        <v>55</v>
      </c>
      <c r="G329" s="204">
        <f t="shared" si="10"/>
        <v>410</v>
      </c>
      <c r="H329" s="204">
        <f t="shared" si="10"/>
        <v>171</v>
      </c>
      <c r="I329" s="204">
        <f t="shared" si="10"/>
        <v>0</v>
      </c>
      <c r="J329" s="204">
        <f t="shared" si="10"/>
        <v>89</v>
      </c>
      <c r="K329" s="204">
        <f t="shared" si="10"/>
        <v>0</v>
      </c>
      <c r="L329" s="204">
        <f t="shared" si="10"/>
        <v>619</v>
      </c>
      <c r="M329" s="204">
        <f t="shared" si="10"/>
        <v>528</v>
      </c>
      <c r="N329" s="204">
        <f t="shared" si="10"/>
        <v>2362</v>
      </c>
      <c r="O329" s="204">
        <f t="shared" si="10"/>
        <v>4</v>
      </c>
      <c r="P329" s="205"/>
      <c r="Q329" s="205"/>
      <c r="R329" s="64"/>
      <c r="S329" s="64"/>
      <c r="T329" s="64"/>
      <c r="U329" s="64"/>
      <c r="V329" s="64"/>
      <c r="W329" s="64"/>
      <c r="X329" s="64"/>
      <c r="Y329" s="64"/>
      <c r="Z329" s="64"/>
      <c r="AA329" s="64"/>
    </row>
    <row r="330" spans="1:27" ht="15.75" customHeight="1" x14ac:dyDescent="0.2">
      <c r="A330" s="202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8"/>
      <c r="Q330" s="188"/>
      <c r="R330" s="64"/>
      <c r="S330" s="64"/>
      <c r="T330" s="64"/>
      <c r="U330" s="64"/>
      <c r="V330" s="64"/>
      <c r="W330" s="64"/>
      <c r="X330" s="64"/>
      <c r="Y330" s="64"/>
      <c r="Z330" s="64"/>
      <c r="AA330" s="64"/>
    </row>
    <row r="331" spans="1:27" ht="15.75" customHeight="1" x14ac:dyDescent="0.2">
      <c r="A331" s="203" t="s">
        <v>324</v>
      </c>
      <c r="B331" s="190" t="s">
        <v>325</v>
      </c>
      <c r="C331" s="204" t="s">
        <v>326</v>
      </c>
      <c r="D331" s="204" t="s">
        <v>5</v>
      </c>
      <c r="E331" s="204" t="s">
        <v>6</v>
      </c>
      <c r="F331" s="204" t="s">
        <v>9</v>
      </c>
      <c r="G331" s="204" t="s">
        <v>10</v>
      </c>
      <c r="H331" s="204" t="s">
        <v>11</v>
      </c>
      <c r="I331" s="204" t="s">
        <v>8</v>
      </c>
      <c r="J331" s="204" t="s">
        <v>13</v>
      </c>
      <c r="K331" s="204" t="s">
        <v>327</v>
      </c>
      <c r="L331" s="204" t="s">
        <v>12</v>
      </c>
      <c r="M331" s="204" t="s">
        <v>7</v>
      </c>
      <c r="N331" s="204" t="s">
        <v>328</v>
      </c>
      <c r="O331" s="204" t="s">
        <v>329</v>
      </c>
      <c r="P331" s="205" t="s">
        <v>330</v>
      </c>
      <c r="Q331" s="205" t="s">
        <v>331</v>
      </c>
      <c r="R331" s="64"/>
      <c r="S331" s="64"/>
      <c r="T331" s="64"/>
      <c r="U331" s="64"/>
      <c r="V331" s="64"/>
      <c r="W331" s="64"/>
      <c r="X331" s="64"/>
      <c r="Y331" s="64"/>
      <c r="Z331" s="64"/>
      <c r="AA331" s="64"/>
    </row>
    <row r="332" spans="1:27" ht="15.75" customHeight="1" x14ac:dyDescent="0.25">
      <c r="A332" s="206">
        <v>44239</v>
      </c>
      <c r="B332" s="193" t="s">
        <v>332</v>
      </c>
      <c r="C332" s="194">
        <v>5001</v>
      </c>
      <c r="D332" s="194">
        <v>0</v>
      </c>
      <c r="E332" s="194">
        <v>0</v>
      </c>
      <c r="F332" s="194">
        <v>7</v>
      </c>
      <c r="G332" s="194">
        <v>35</v>
      </c>
      <c r="H332" s="194">
        <v>0</v>
      </c>
      <c r="I332" s="194">
        <v>0</v>
      </c>
      <c r="J332" s="194">
        <v>0</v>
      </c>
      <c r="K332" s="194">
        <v>0</v>
      </c>
      <c r="L332" s="194">
        <v>0</v>
      </c>
      <c r="M332" s="194">
        <v>15</v>
      </c>
      <c r="N332" s="194">
        <v>57</v>
      </c>
      <c r="O332" s="194">
        <v>0</v>
      </c>
      <c r="P332" s="195">
        <v>3.2986111111111111E-3</v>
      </c>
      <c r="Q332" s="195">
        <v>0.18480324074074073</v>
      </c>
      <c r="R332" s="64"/>
      <c r="S332" s="87" t="s">
        <v>3</v>
      </c>
      <c r="T332" s="97">
        <f>A332</f>
        <v>44239</v>
      </c>
      <c r="U332" s="64"/>
      <c r="V332" s="64"/>
      <c r="W332" s="64"/>
      <c r="X332" s="64"/>
      <c r="Y332" s="64"/>
      <c r="Z332" s="64"/>
      <c r="AA332" s="64"/>
    </row>
    <row r="333" spans="1:27" ht="15.75" customHeight="1" x14ac:dyDescent="0.25">
      <c r="A333" s="206">
        <v>44239</v>
      </c>
      <c r="B333" s="193" t="s">
        <v>333</v>
      </c>
      <c r="C333" s="194">
        <v>5002</v>
      </c>
      <c r="D333" s="197">
        <v>0</v>
      </c>
      <c r="E333" s="197">
        <v>0</v>
      </c>
      <c r="F333" s="197">
        <v>0</v>
      </c>
      <c r="G333" s="197">
        <v>0</v>
      </c>
      <c r="H333" s="197">
        <v>0</v>
      </c>
      <c r="I333" s="197">
        <v>0</v>
      </c>
      <c r="J333" s="197">
        <v>0</v>
      </c>
      <c r="K333" s="197">
        <v>0</v>
      </c>
      <c r="L333" s="197">
        <v>0</v>
      </c>
      <c r="M333" s="197">
        <v>0</v>
      </c>
      <c r="N333" s="197">
        <v>0</v>
      </c>
      <c r="O333" s="197">
        <v>0</v>
      </c>
      <c r="P333" s="197">
        <v>0</v>
      </c>
      <c r="Q333" s="197">
        <v>0</v>
      </c>
      <c r="R333" s="64"/>
      <c r="S333" s="98" t="s">
        <v>5</v>
      </c>
      <c r="T333" s="99">
        <f>D359</f>
        <v>289</v>
      </c>
      <c r="U333" s="64"/>
      <c r="V333" s="64"/>
      <c r="W333" s="64"/>
      <c r="X333" s="64"/>
      <c r="Y333" s="64"/>
      <c r="Z333" s="64"/>
      <c r="AA333" s="64"/>
    </row>
    <row r="334" spans="1:27" ht="15.75" customHeight="1" x14ac:dyDescent="0.25">
      <c r="A334" s="206">
        <v>44239</v>
      </c>
      <c r="B334" s="193" t="s">
        <v>334</v>
      </c>
      <c r="C334" s="194">
        <v>5003</v>
      </c>
      <c r="D334" s="194">
        <v>20</v>
      </c>
      <c r="E334" s="194">
        <v>2</v>
      </c>
      <c r="F334" s="194">
        <v>0</v>
      </c>
      <c r="G334" s="194">
        <v>0</v>
      </c>
      <c r="H334" s="194">
        <v>0</v>
      </c>
      <c r="I334" s="194">
        <v>0</v>
      </c>
      <c r="J334" s="194">
        <v>0</v>
      </c>
      <c r="K334" s="194">
        <v>0</v>
      </c>
      <c r="L334" s="194">
        <v>0</v>
      </c>
      <c r="M334" s="194">
        <v>80</v>
      </c>
      <c r="N334" s="194">
        <v>102</v>
      </c>
      <c r="O334" s="194">
        <v>1</v>
      </c>
      <c r="P334" s="195">
        <v>5.4166666666666669E-3</v>
      </c>
      <c r="Q334" s="195">
        <v>0.55274305555555558</v>
      </c>
      <c r="R334" s="64"/>
      <c r="S334" s="100" t="s">
        <v>41</v>
      </c>
      <c r="T334" s="101">
        <v>0</v>
      </c>
      <c r="U334" s="64"/>
      <c r="V334" s="64"/>
      <c r="W334" s="64"/>
      <c r="X334" s="64"/>
      <c r="Y334" s="64"/>
      <c r="Z334" s="64"/>
      <c r="AA334" s="64"/>
    </row>
    <row r="335" spans="1:27" ht="15.75" customHeight="1" x14ac:dyDescent="0.25">
      <c r="A335" s="206">
        <v>44239</v>
      </c>
      <c r="B335" s="193" t="s">
        <v>335</v>
      </c>
      <c r="C335" s="194">
        <v>5004</v>
      </c>
      <c r="D335" s="197">
        <v>0</v>
      </c>
      <c r="E335" s="197">
        <v>0</v>
      </c>
      <c r="F335" s="197">
        <v>0</v>
      </c>
      <c r="G335" s="197">
        <v>0</v>
      </c>
      <c r="H335" s="197">
        <v>0</v>
      </c>
      <c r="I335" s="197">
        <v>0</v>
      </c>
      <c r="J335" s="197">
        <v>0</v>
      </c>
      <c r="K335" s="197">
        <v>0</v>
      </c>
      <c r="L335" s="197">
        <v>0</v>
      </c>
      <c r="M335" s="197">
        <v>0</v>
      </c>
      <c r="N335" s="197">
        <v>0</v>
      </c>
      <c r="O335" s="197">
        <v>0</v>
      </c>
      <c r="P335" s="197">
        <v>0</v>
      </c>
      <c r="Q335" s="197">
        <v>0</v>
      </c>
      <c r="R335" s="64"/>
      <c r="S335" s="100" t="s">
        <v>6</v>
      </c>
      <c r="T335" s="101">
        <f>E359</f>
        <v>16</v>
      </c>
      <c r="U335" s="64"/>
      <c r="V335" s="64"/>
      <c r="W335" s="64"/>
      <c r="X335" s="64"/>
      <c r="Y335" s="64"/>
      <c r="Z335" s="64"/>
      <c r="AA335" s="64"/>
    </row>
    <row r="336" spans="1:27" ht="15.75" customHeight="1" x14ac:dyDescent="0.25">
      <c r="A336" s="206">
        <v>44239</v>
      </c>
      <c r="B336" s="193" t="s">
        <v>336</v>
      </c>
      <c r="C336" s="194">
        <v>5005</v>
      </c>
      <c r="D336" s="194">
        <v>20</v>
      </c>
      <c r="E336" s="194">
        <v>3</v>
      </c>
      <c r="F336" s="194">
        <v>0</v>
      </c>
      <c r="G336" s="194">
        <v>0</v>
      </c>
      <c r="H336" s="194">
        <v>0</v>
      </c>
      <c r="I336" s="194">
        <v>0</v>
      </c>
      <c r="J336" s="194">
        <v>0</v>
      </c>
      <c r="K336" s="194">
        <v>0</v>
      </c>
      <c r="L336" s="194">
        <v>0</v>
      </c>
      <c r="M336" s="194">
        <v>82</v>
      </c>
      <c r="N336" s="194">
        <v>105</v>
      </c>
      <c r="O336" s="194">
        <v>0</v>
      </c>
      <c r="P336" s="195">
        <v>6.1921296296296299E-3</v>
      </c>
      <c r="Q336" s="195">
        <v>0.64975694444444443</v>
      </c>
      <c r="R336" s="64"/>
      <c r="S336" s="100" t="s">
        <v>7</v>
      </c>
      <c r="T336" s="101">
        <f>M359</f>
        <v>479</v>
      </c>
      <c r="U336" s="64"/>
      <c r="V336" s="64"/>
      <c r="W336" s="64"/>
      <c r="X336" s="64"/>
      <c r="Y336" s="64"/>
      <c r="Z336" s="64"/>
      <c r="AA336" s="64"/>
    </row>
    <row r="337" spans="1:27" ht="15.75" customHeight="1" x14ac:dyDescent="0.25">
      <c r="A337" s="206">
        <v>44239</v>
      </c>
      <c r="B337" s="193" t="s">
        <v>337</v>
      </c>
      <c r="C337" s="194">
        <v>5006</v>
      </c>
      <c r="D337" s="194">
        <v>21</v>
      </c>
      <c r="E337" s="194">
        <v>1</v>
      </c>
      <c r="F337" s="194">
        <v>0</v>
      </c>
      <c r="G337" s="194">
        <v>0</v>
      </c>
      <c r="H337" s="194">
        <v>0</v>
      </c>
      <c r="I337" s="194">
        <v>0</v>
      </c>
      <c r="J337" s="194">
        <v>0</v>
      </c>
      <c r="K337" s="194">
        <v>0</v>
      </c>
      <c r="L337" s="194">
        <v>0</v>
      </c>
      <c r="M337" s="194">
        <v>66</v>
      </c>
      <c r="N337" s="194">
        <v>88</v>
      </c>
      <c r="O337" s="194">
        <v>0</v>
      </c>
      <c r="P337" s="195">
        <v>4.6296296296296302E-3</v>
      </c>
      <c r="Q337" s="195">
        <v>0.40287037037037038</v>
      </c>
      <c r="R337" s="64"/>
      <c r="S337" s="100" t="s">
        <v>8</v>
      </c>
      <c r="T337" s="101">
        <f>I359</f>
        <v>0</v>
      </c>
      <c r="U337" s="64"/>
      <c r="V337" s="64"/>
      <c r="W337" s="64"/>
      <c r="X337" s="64"/>
      <c r="Y337" s="64"/>
      <c r="Z337" s="64"/>
      <c r="AA337" s="64"/>
    </row>
    <row r="338" spans="1:27" ht="15.75" customHeight="1" x14ac:dyDescent="0.25">
      <c r="A338" s="206">
        <v>44239</v>
      </c>
      <c r="B338" s="193" t="s">
        <v>338</v>
      </c>
      <c r="C338" s="194">
        <v>5007</v>
      </c>
      <c r="D338" s="194">
        <v>58</v>
      </c>
      <c r="E338" s="194">
        <v>0</v>
      </c>
      <c r="F338" s="194">
        <v>0</v>
      </c>
      <c r="G338" s="194">
        <v>0</v>
      </c>
      <c r="H338" s="194">
        <v>0</v>
      </c>
      <c r="I338" s="194">
        <v>0</v>
      </c>
      <c r="J338" s="194">
        <v>16</v>
      </c>
      <c r="K338" s="194">
        <v>0</v>
      </c>
      <c r="L338" s="194">
        <v>0</v>
      </c>
      <c r="M338" s="194">
        <v>0</v>
      </c>
      <c r="N338" s="194">
        <v>74</v>
      </c>
      <c r="O338" s="194">
        <v>0</v>
      </c>
      <c r="P338" s="195">
        <v>1.1574074074074073E-3</v>
      </c>
      <c r="Q338" s="195">
        <v>8.5682870370370368E-2</v>
      </c>
      <c r="R338" s="64"/>
      <c r="S338" s="102" t="s">
        <v>9</v>
      </c>
      <c r="T338" s="103">
        <f>F359</f>
        <v>35</v>
      </c>
      <c r="U338" s="64"/>
      <c r="V338" s="64"/>
      <c r="W338" s="64"/>
      <c r="X338" s="64"/>
      <c r="Y338" s="64"/>
      <c r="Z338" s="64"/>
      <c r="AA338" s="64"/>
    </row>
    <row r="339" spans="1:27" ht="15.75" customHeight="1" x14ac:dyDescent="0.2">
      <c r="A339" s="206">
        <v>44239</v>
      </c>
      <c r="B339" s="193" t="s">
        <v>339</v>
      </c>
      <c r="C339" s="196">
        <v>5008</v>
      </c>
      <c r="D339" s="197">
        <v>0</v>
      </c>
      <c r="E339" s="197">
        <v>0</v>
      </c>
      <c r="F339" s="197">
        <v>0</v>
      </c>
      <c r="G339" s="197">
        <v>0</v>
      </c>
      <c r="H339" s="197">
        <v>0</v>
      </c>
      <c r="I339" s="197">
        <v>0</v>
      </c>
      <c r="J339" s="197">
        <v>0</v>
      </c>
      <c r="K339" s="197">
        <v>0</v>
      </c>
      <c r="L339" s="197">
        <v>0</v>
      </c>
      <c r="M339" s="197">
        <v>0</v>
      </c>
      <c r="N339" s="197">
        <v>0</v>
      </c>
      <c r="O339" s="197">
        <v>0</v>
      </c>
      <c r="P339" s="197">
        <v>0</v>
      </c>
      <c r="Q339" s="197">
        <v>0</v>
      </c>
      <c r="R339" s="64"/>
      <c r="S339" s="102" t="s">
        <v>10</v>
      </c>
      <c r="T339" s="103">
        <f>G359</f>
        <v>278</v>
      </c>
      <c r="U339" s="64"/>
      <c r="V339" s="64"/>
      <c r="W339" s="64"/>
      <c r="X339" s="64"/>
      <c r="Y339" s="64"/>
      <c r="Z339" s="64"/>
      <c r="AA339" s="64"/>
    </row>
    <row r="340" spans="1:27" ht="15.75" customHeight="1" x14ac:dyDescent="0.25">
      <c r="A340" s="206">
        <v>44239</v>
      </c>
      <c r="B340" s="193" t="s">
        <v>340</v>
      </c>
      <c r="C340" s="194">
        <v>5009</v>
      </c>
      <c r="D340" s="194">
        <v>11</v>
      </c>
      <c r="E340" s="194">
        <v>6</v>
      </c>
      <c r="F340" s="194">
        <v>0</v>
      </c>
      <c r="G340" s="194">
        <v>0</v>
      </c>
      <c r="H340" s="194">
        <v>0</v>
      </c>
      <c r="I340" s="194">
        <v>0</v>
      </c>
      <c r="J340" s="194">
        <v>0</v>
      </c>
      <c r="K340" s="194">
        <v>0</v>
      </c>
      <c r="L340" s="194">
        <v>0</v>
      </c>
      <c r="M340" s="194">
        <v>60</v>
      </c>
      <c r="N340" s="194">
        <v>77</v>
      </c>
      <c r="O340" s="194">
        <v>1</v>
      </c>
      <c r="P340" s="195">
        <v>1.0069444444444445E-2</v>
      </c>
      <c r="Q340" s="195">
        <v>0.77549768518518514</v>
      </c>
      <c r="R340" s="64"/>
      <c r="S340" s="104" t="s">
        <v>11</v>
      </c>
      <c r="T340" s="105">
        <f>H359</f>
        <v>80</v>
      </c>
      <c r="U340" s="64"/>
      <c r="V340" s="64"/>
      <c r="W340" s="64"/>
      <c r="X340" s="64"/>
      <c r="Y340" s="64"/>
      <c r="Z340" s="64"/>
      <c r="AA340" s="64"/>
    </row>
    <row r="341" spans="1:27" ht="15.75" customHeight="1" x14ac:dyDescent="0.25">
      <c r="A341" s="206">
        <v>44239</v>
      </c>
      <c r="B341" s="193" t="s">
        <v>341</v>
      </c>
      <c r="C341" s="194">
        <v>5010</v>
      </c>
      <c r="D341" s="194">
        <v>0</v>
      </c>
      <c r="E341" s="194">
        <v>0</v>
      </c>
      <c r="F341" s="194">
        <v>1</v>
      </c>
      <c r="G341" s="194">
        <v>18</v>
      </c>
      <c r="H341" s="194">
        <v>0</v>
      </c>
      <c r="I341" s="194">
        <v>0</v>
      </c>
      <c r="J341" s="194">
        <v>0</v>
      </c>
      <c r="K341" s="194">
        <v>0</v>
      </c>
      <c r="L341" s="194">
        <v>0</v>
      </c>
      <c r="M341" s="194">
        <v>9</v>
      </c>
      <c r="N341" s="194">
        <v>28</v>
      </c>
      <c r="O341" s="194">
        <v>0</v>
      </c>
      <c r="P341" s="195">
        <v>5.9375000000000009E-3</v>
      </c>
      <c r="Q341" s="195">
        <v>0.16613425925925926</v>
      </c>
      <c r="R341" s="64"/>
      <c r="S341" s="104" t="s">
        <v>12</v>
      </c>
      <c r="T341" s="105">
        <f>L359</f>
        <v>363</v>
      </c>
      <c r="U341" s="64"/>
      <c r="V341" s="64"/>
      <c r="W341" s="64"/>
      <c r="X341" s="64"/>
      <c r="Y341" s="64"/>
      <c r="Z341" s="64"/>
      <c r="AA341" s="64"/>
    </row>
    <row r="342" spans="1:27" ht="15.75" customHeight="1" x14ac:dyDescent="0.25">
      <c r="A342" s="206">
        <v>44239</v>
      </c>
      <c r="B342" s="193" t="s">
        <v>342</v>
      </c>
      <c r="C342" s="194">
        <v>5011</v>
      </c>
      <c r="D342" s="194">
        <v>11</v>
      </c>
      <c r="E342" s="194">
        <v>0</v>
      </c>
      <c r="F342" s="194">
        <v>0</v>
      </c>
      <c r="G342" s="194">
        <v>0</v>
      </c>
      <c r="H342" s="194">
        <v>0</v>
      </c>
      <c r="I342" s="194">
        <v>0</v>
      </c>
      <c r="J342" s="194">
        <v>5</v>
      </c>
      <c r="K342" s="194">
        <v>0</v>
      </c>
      <c r="L342" s="194">
        <v>0</v>
      </c>
      <c r="M342" s="194">
        <v>0</v>
      </c>
      <c r="N342" s="194">
        <v>16</v>
      </c>
      <c r="O342" s="194">
        <v>0</v>
      </c>
      <c r="P342" s="195">
        <v>5.7638888888888887E-3</v>
      </c>
      <c r="Q342" s="195">
        <v>9.224537037037038E-2</v>
      </c>
      <c r="R342" s="64"/>
      <c r="S342" s="106" t="s">
        <v>13</v>
      </c>
      <c r="T342" s="107">
        <f>J359</f>
        <v>85</v>
      </c>
      <c r="U342" s="64"/>
      <c r="V342" s="64"/>
      <c r="W342" s="64"/>
      <c r="X342" s="64"/>
      <c r="Y342" s="64"/>
      <c r="Z342" s="64"/>
      <c r="AA342" s="64"/>
    </row>
    <row r="343" spans="1:27" ht="15.75" customHeight="1" x14ac:dyDescent="0.25">
      <c r="A343" s="206">
        <v>44239</v>
      </c>
      <c r="B343" s="193" t="s">
        <v>343</v>
      </c>
      <c r="C343" s="194">
        <v>5012</v>
      </c>
      <c r="D343" s="197">
        <v>0</v>
      </c>
      <c r="E343" s="197">
        <v>0</v>
      </c>
      <c r="F343" s="197">
        <v>0</v>
      </c>
      <c r="G343" s="197">
        <v>0</v>
      </c>
      <c r="H343" s="197">
        <v>0</v>
      </c>
      <c r="I343" s="197">
        <v>0</v>
      </c>
      <c r="J343" s="197">
        <v>0</v>
      </c>
      <c r="K343" s="197">
        <v>0</v>
      </c>
      <c r="L343" s="197">
        <v>0</v>
      </c>
      <c r="M343" s="197">
        <v>0</v>
      </c>
      <c r="N343" s="197">
        <v>0</v>
      </c>
      <c r="O343" s="197">
        <v>0</v>
      </c>
      <c r="P343" s="197">
        <v>0</v>
      </c>
      <c r="Q343" s="197">
        <v>0</v>
      </c>
      <c r="R343" s="64"/>
      <c r="S343" s="64"/>
      <c r="T343" s="64"/>
      <c r="U343" s="64"/>
      <c r="V343" s="64"/>
      <c r="W343" s="64"/>
      <c r="X343" s="64"/>
      <c r="Y343" s="64"/>
      <c r="Z343" s="64"/>
      <c r="AA343" s="64"/>
    </row>
    <row r="344" spans="1:27" ht="15.75" customHeight="1" x14ac:dyDescent="0.25">
      <c r="A344" s="206">
        <v>44239</v>
      </c>
      <c r="B344" s="193" t="s">
        <v>344</v>
      </c>
      <c r="C344" s="194">
        <v>5013</v>
      </c>
      <c r="D344" s="194">
        <v>16</v>
      </c>
      <c r="E344" s="194">
        <v>0</v>
      </c>
      <c r="F344" s="194">
        <v>0</v>
      </c>
      <c r="G344" s="194">
        <v>0</v>
      </c>
      <c r="H344" s="194">
        <v>0</v>
      </c>
      <c r="I344" s="194">
        <v>0</v>
      </c>
      <c r="J344" s="194">
        <v>2</v>
      </c>
      <c r="K344" s="194">
        <v>0</v>
      </c>
      <c r="L344" s="194">
        <v>0</v>
      </c>
      <c r="M344" s="194">
        <v>0</v>
      </c>
      <c r="N344" s="194">
        <v>18</v>
      </c>
      <c r="O344" s="194">
        <v>0</v>
      </c>
      <c r="P344" s="195">
        <v>1.6203703703703703E-3</v>
      </c>
      <c r="Q344" s="195">
        <v>2.9224537037037038E-2</v>
      </c>
      <c r="R344" s="64"/>
      <c r="S344" s="64"/>
      <c r="T344" s="64"/>
      <c r="U344" s="64"/>
      <c r="V344" s="64"/>
      <c r="W344" s="64"/>
      <c r="X344" s="64"/>
      <c r="Y344" s="64"/>
      <c r="Z344" s="64"/>
      <c r="AA344" s="64"/>
    </row>
    <row r="345" spans="1:27" ht="15.75" customHeight="1" x14ac:dyDescent="0.25">
      <c r="A345" s="206">
        <v>44239</v>
      </c>
      <c r="B345" s="193" t="s">
        <v>345</v>
      </c>
      <c r="C345" s="194">
        <v>5014</v>
      </c>
      <c r="D345" s="194">
        <v>22</v>
      </c>
      <c r="E345" s="194">
        <v>0</v>
      </c>
      <c r="F345" s="194">
        <v>0</v>
      </c>
      <c r="G345" s="194">
        <v>0</v>
      </c>
      <c r="H345" s="194">
        <v>0</v>
      </c>
      <c r="I345" s="194">
        <v>0</v>
      </c>
      <c r="J345" s="194">
        <v>62</v>
      </c>
      <c r="K345" s="194">
        <v>0</v>
      </c>
      <c r="L345" s="194">
        <v>0</v>
      </c>
      <c r="M345" s="194">
        <v>0</v>
      </c>
      <c r="N345" s="194">
        <v>84</v>
      </c>
      <c r="O345" s="194">
        <v>0</v>
      </c>
      <c r="P345" s="195">
        <v>1.5277777777777779E-3</v>
      </c>
      <c r="Q345" s="195">
        <v>0.12725694444444444</v>
      </c>
      <c r="R345" s="64"/>
      <c r="S345" s="64"/>
      <c r="T345" s="64"/>
      <c r="U345" s="64"/>
      <c r="V345" s="64"/>
      <c r="W345" s="64"/>
      <c r="X345" s="64"/>
      <c r="Y345" s="64"/>
      <c r="Z345" s="64"/>
      <c r="AA345" s="64"/>
    </row>
    <row r="346" spans="1:27" ht="15.75" customHeight="1" x14ac:dyDescent="0.25">
      <c r="A346" s="206">
        <v>44239</v>
      </c>
      <c r="B346" s="193" t="s">
        <v>346</v>
      </c>
      <c r="C346" s="194">
        <v>5015</v>
      </c>
      <c r="D346" s="197">
        <v>0</v>
      </c>
      <c r="E346" s="197">
        <v>0</v>
      </c>
      <c r="F346" s="197">
        <v>0</v>
      </c>
      <c r="G346" s="197">
        <v>0</v>
      </c>
      <c r="H346" s="197">
        <v>0</v>
      </c>
      <c r="I346" s="197">
        <v>0</v>
      </c>
      <c r="J346" s="197">
        <v>0</v>
      </c>
      <c r="K346" s="197">
        <v>0</v>
      </c>
      <c r="L346" s="197">
        <v>0</v>
      </c>
      <c r="M346" s="197">
        <v>0</v>
      </c>
      <c r="N346" s="197">
        <v>0</v>
      </c>
      <c r="O346" s="197">
        <v>0</v>
      </c>
      <c r="P346" s="197">
        <v>0</v>
      </c>
      <c r="Q346" s="197">
        <v>0</v>
      </c>
      <c r="R346" s="64"/>
      <c r="S346" s="64"/>
      <c r="T346" s="64"/>
      <c r="U346" s="64"/>
      <c r="V346" s="64"/>
      <c r="W346" s="64"/>
      <c r="X346" s="64"/>
      <c r="Y346" s="64"/>
      <c r="Z346" s="64"/>
      <c r="AA346" s="64"/>
    </row>
    <row r="347" spans="1:27" ht="15.75" customHeight="1" x14ac:dyDescent="0.25">
      <c r="A347" s="206">
        <v>44239</v>
      </c>
      <c r="B347" s="193" t="s">
        <v>347</v>
      </c>
      <c r="C347" s="194">
        <v>5016</v>
      </c>
      <c r="D347" s="194">
        <v>20</v>
      </c>
      <c r="E347" s="194">
        <v>3</v>
      </c>
      <c r="F347" s="194">
        <v>0</v>
      </c>
      <c r="G347" s="194">
        <v>0</v>
      </c>
      <c r="H347" s="194">
        <v>0</v>
      </c>
      <c r="I347" s="194">
        <v>0</v>
      </c>
      <c r="J347" s="194">
        <v>0</v>
      </c>
      <c r="K347" s="194">
        <v>0</v>
      </c>
      <c r="L347" s="194">
        <v>0</v>
      </c>
      <c r="M347" s="194">
        <v>79</v>
      </c>
      <c r="N347" s="194">
        <v>102</v>
      </c>
      <c r="O347" s="194">
        <v>1</v>
      </c>
      <c r="P347" s="195">
        <v>6.4351851851851861E-3</v>
      </c>
      <c r="Q347" s="195">
        <v>0.65607638888888886</v>
      </c>
      <c r="R347" s="64"/>
      <c r="S347" s="64"/>
      <c r="T347" s="64"/>
      <c r="U347" s="64"/>
      <c r="V347" s="64"/>
      <c r="W347" s="64"/>
      <c r="X347" s="64"/>
      <c r="Y347" s="64"/>
      <c r="Z347" s="64"/>
      <c r="AA347" s="64"/>
    </row>
    <row r="348" spans="1:27" ht="15.75" customHeight="1" x14ac:dyDescent="0.25">
      <c r="A348" s="206">
        <v>44239</v>
      </c>
      <c r="B348" s="193" t="s">
        <v>348</v>
      </c>
      <c r="C348" s="194">
        <v>5017</v>
      </c>
      <c r="D348" s="197">
        <v>0</v>
      </c>
      <c r="E348" s="197">
        <v>0</v>
      </c>
      <c r="F348" s="197">
        <v>0</v>
      </c>
      <c r="G348" s="197">
        <v>0</v>
      </c>
      <c r="H348" s="197">
        <v>0</v>
      </c>
      <c r="I348" s="197">
        <v>0</v>
      </c>
      <c r="J348" s="197">
        <v>0</v>
      </c>
      <c r="K348" s="197">
        <v>0</v>
      </c>
      <c r="L348" s="197">
        <v>0</v>
      </c>
      <c r="M348" s="197">
        <v>0</v>
      </c>
      <c r="N348" s="197">
        <v>0</v>
      </c>
      <c r="O348" s="197">
        <v>0</v>
      </c>
      <c r="P348" s="197">
        <v>0</v>
      </c>
      <c r="Q348" s="197">
        <v>0</v>
      </c>
      <c r="R348" s="64"/>
      <c r="S348" s="64"/>
      <c r="T348" s="64"/>
      <c r="U348" s="64"/>
      <c r="V348" s="64"/>
      <c r="W348" s="64"/>
      <c r="X348" s="64"/>
      <c r="Y348" s="64"/>
      <c r="Z348" s="64"/>
      <c r="AA348" s="64"/>
    </row>
    <row r="349" spans="1:27" ht="15.75" customHeight="1" x14ac:dyDescent="0.25">
      <c r="A349" s="206">
        <v>44239</v>
      </c>
      <c r="B349" s="193" t="s">
        <v>349</v>
      </c>
      <c r="C349" s="194">
        <v>5018</v>
      </c>
      <c r="D349" s="194">
        <v>20</v>
      </c>
      <c r="E349" s="194">
        <v>0</v>
      </c>
      <c r="F349" s="194">
        <v>10</v>
      </c>
      <c r="G349" s="194">
        <v>106</v>
      </c>
      <c r="H349" s="194">
        <v>0</v>
      </c>
      <c r="I349" s="194">
        <v>0</v>
      </c>
      <c r="J349" s="194">
        <v>0</v>
      </c>
      <c r="K349" s="194">
        <v>0</v>
      </c>
      <c r="L349" s="194">
        <v>0</v>
      </c>
      <c r="M349" s="194">
        <v>0</v>
      </c>
      <c r="N349" s="194">
        <v>136</v>
      </c>
      <c r="O349" s="194">
        <v>0</v>
      </c>
      <c r="P349" s="195">
        <v>1.7824074074074072E-3</v>
      </c>
      <c r="Q349" s="195">
        <v>0.2429050925925926</v>
      </c>
      <c r="R349" s="64"/>
      <c r="S349" s="64"/>
      <c r="T349" s="64"/>
      <c r="U349" s="64"/>
      <c r="V349" s="64"/>
      <c r="W349" s="64"/>
      <c r="X349" s="64"/>
      <c r="Y349" s="64"/>
      <c r="Z349" s="64"/>
      <c r="AA349" s="64"/>
    </row>
    <row r="350" spans="1:27" ht="15.75" customHeight="1" x14ac:dyDescent="0.25">
      <c r="A350" s="206">
        <v>44239</v>
      </c>
      <c r="B350" s="193" t="s">
        <v>350</v>
      </c>
      <c r="C350" s="194">
        <v>5020</v>
      </c>
      <c r="D350" s="194">
        <v>20</v>
      </c>
      <c r="E350" s="194">
        <v>0</v>
      </c>
      <c r="F350" s="194">
        <v>0</v>
      </c>
      <c r="G350" s="194">
        <v>0</v>
      </c>
      <c r="H350" s="194">
        <v>41</v>
      </c>
      <c r="I350" s="194">
        <v>0</v>
      </c>
      <c r="J350" s="194">
        <v>0</v>
      </c>
      <c r="K350" s="194">
        <v>0</v>
      </c>
      <c r="L350" s="194">
        <v>135</v>
      </c>
      <c r="M350" s="194">
        <v>0</v>
      </c>
      <c r="N350" s="194">
        <v>196</v>
      </c>
      <c r="O350" s="194">
        <v>0</v>
      </c>
      <c r="P350" s="195">
        <v>1.25E-3</v>
      </c>
      <c r="Q350" s="195">
        <v>0.24444444444444446</v>
      </c>
      <c r="R350" s="64"/>
      <c r="S350" s="64"/>
      <c r="T350" s="64"/>
      <c r="U350" s="64"/>
      <c r="V350" s="64"/>
      <c r="W350" s="64"/>
      <c r="X350" s="64"/>
      <c r="Y350" s="64"/>
      <c r="Z350" s="64"/>
      <c r="AA350" s="64"/>
    </row>
    <row r="351" spans="1:27" ht="15.75" customHeight="1" x14ac:dyDescent="0.25">
      <c r="A351" s="206">
        <v>44239</v>
      </c>
      <c r="B351" s="193" t="s">
        <v>351</v>
      </c>
      <c r="C351" s="194">
        <v>5021</v>
      </c>
      <c r="D351" s="194">
        <v>14</v>
      </c>
      <c r="E351" s="194">
        <v>1</v>
      </c>
      <c r="F351" s="194">
        <v>0</v>
      </c>
      <c r="G351" s="194">
        <v>0</v>
      </c>
      <c r="H351" s="194">
        <v>0</v>
      </c>
      <c r="I351" s="194">
        <v>0</v>
      </c>
      <c r="J351" s="194">
        <v>0</v>
      </c>
      <c r="K351" s="194">
        <v>0</v>
      </c>
      <c r="L351" s="194">
        <v>0</v>
      </c>
      <c r="M351" s="194">
        <v>63</v>
      </c>
      <c r="N351" s="194">
        <v>78</v>
      </c>
      <c r="O351" s="194">
        <v>0</v>
      </c>
      <c r="P351" s="195">
        <v>8.3101851851851861E-3</v>
      </c>
      <c r="Q351" s="195">
        <v>0.6482175925925926</v>
      </c>
      <c r="R351" s="64"/>
      <c r="S351" s="64"/>
      <c r="T351" s="64"/>
      <c r="U351" s="64"/>
      <c r="V351" s="64"/>
      <c r="W351" s="64"/>
      <c r="X351" s="64"/>
      <c r="Y351" s="64"/>
      <c r="Z351" s="64"/>
      <c r="AA351" s="64"/>
    </row>
    <row r="352" spans="1:27" ht="15.75" customHeight="1" x14ac:dyDescent="0.25">
      <c r="A352" s="206">
        <v>44239</v>
      </c>
      <c r="B352" s="193" t="s">
        <v>352</v>
      </c>
      <c r="C352" s="194">
        <v>5022</v>
      </c>
      <c r="D352" s="194">
        <v>0</v>
      </c>
      <c r="E352" s="194">
        <v>0</v>
      </c>
      <c r="F352" s="194">
        <v>0</v>
      </c>
      <c r="G352" s="194">
        <v>0</v>
      </c>
      <c r="H352" s="194">
        <v>11</v>
      </c>
      <c r="I352" s="194">
        <v>0</v>
      </c>
      <c r="J352" s="194">
        <v>0</v>
      </c>
      <c r="K352" s="194">
        <v>0</v>
      </c>
      <c r="L352" s="194">
        <v>34</v>
      </c>
      <c r="M352" s="194">
        <v>25</v>
      </c>
      <c r="N352" s="194">
        <v>70</v>
      </c>
      <c r="O352" s="194">
        <v>0</v>
      </c>
      <c r="P352" s="195">
        <v>6.1574074074074074E-3</v>
      </c>
      <c r="Q352" s="195">
        <v>0.43065972222222221</v>
      </c>
      <c r="R352" s="64"/>
      <c r="S352" s="64"/>
      <c r="T352" s="64"/>
      <c r="U352" s="64"/>
      <c r="V352" s="64"/>
      <c r="W352" s="64"/>
      <c r="X352" s="64"/>
      <c r="Y352" s="64"/>
      <c r="Z352" s="64"/>
      <c r="AA352" s="64"/>
    </row>
    <row r="353" spans="1:27" ht="15.75" customHeight="1" x14ac:dyDescent="0.2">
      <c r="A353" s="206">
        <v>44239</v>
      </c>
      <c r="B353" s="193" t="s">
        <v>353</v>
      </c>
      <c r="C353" s="197">
        <v>5023</v>
      </c>
      <c r="D353" s="197">
        <v>0</v>
      </c>
      <c r="E353" s="197">
        <v>0</v>
      </c>
      <c r="F353" s="197">
        <v>0</v>
      </c>
      <c r="G353" s="197">
        <v>0</v>
      </c>
      <c r="H353" s="197">
        <v>0</v>
      </c>
      <c r="I353" s="197">
        <v>0</v>
      </c>
      <c r="J353" s="197">
        <v>0</v>
      </c>
      <c r="K353" s="197">
        <v>0</v>
      </c>
      <c r="L353" s="197">
        <v>0</v>
      </c>
      <c r="M353" s="197">
        <v>0</v>
      </c>
      <c r="N353" s="197">
        <v>0</v>
      </c>
      <c r="O353" s="197">
        <v>0</v>
      </c>
      <c r="P353" s="197">
        <v>0</v>
      </c>
      <c r="Q353" s="197">
        <v>0</v>
      </c>
      <c r="R353" s="64"/>
      <c r="S353" s="64"/>
      <c r="T353" s="64"/>
      <c r="U353" s="64"/>
      <c r="V353" s="64"/>
      <c r="W353" s="64"/>
      <c r="X353" s="64"/>
      <c r="Y353" s="64"/>
      <c r="Z353" s="64"/>
      <c r="AA353" s="64"/>
    </row>
    <row r="354" spans="1:27" ht="15.75" customHeight="1" x14ac:dyDescent="0.25">
      <c r="A354" s="206">
        <v>44239</v>
      </c>
      <c r="B354" s="199" t="s">
        <v>354</v>
      </c>
      <c r="C354" s="194">
        <v>5028</v>
      </c>
      <c r="D354" s="197">
        <v>0</v>
      </c>
      <c r="E354" s="197">
        <v>0</v>
      </c>
      <c r="F354" s="197">
        <v>0</v>
      </c>
      <c r="G354" s="197">
        <v>0</v>
      </c>
      <c r="H354" s="197">
        <v>0</v>
      </c>
      <c r="I354" s="197">
        <v>0</v>
      </c>
      <c r="J354" s="197">
        <v>0</v>
      </c>
      <c r="K354" s="197">
        <v>0</v>
      </c>
      <c r="L354" s="197">
        <v>0</v>
      </c>
      <c r="M354" s="197">
        <v>0</v>
      </c>
      <c r="N354" s="197">
        <v>0</v>
      </c>
      <c r="O354" s="197">
        <v>0</v>
      </c>
      <c r="P354" s="197">
        <v>0</v>
      </c>
      <c r="Q354" s="197">
        <v>0</v>
      </c>
      <c r="R354" s="64"/>
      <c r="S354" s="64"/>
      <c r="T354" s="64"/>
      <c r="U354" s="64"/>
      <c r="V354" s="64"/>
      <c r="W354" s="64"/>
      <c r="X354" s="64"/>
      <c r="Y354" s="64"/>
      <c r="Z354" s="64"/>
      <c r="AA354" s="64"/>
    </row>
    <row r="355" spans="1:27" ht="15.75" customHeight="1" x14ac:dyDescent="0.25">
      <c r="A355" s="206">
        <v>44239</v>
      </c>
      <c r="B355" s="199" t="s">
        <v>355</v>
      </c>
      <c r="C355" s="194">
        <v>5031</v>
      </c>
      <c r="D355" s="194">
        <v>20</v>
      </c>
      <c r="E355" s="194">
        <v>0</v>
      </c>
      <c r="F355" s="194">
        <v>9</v>
      </c>
      <c r="G355" s="194">
        <v>72</v>
      </c>
      <c r="H355" s="194">
        <v>18</v>
      </c>
      <c r="I355" s="194">
        <v>0</v>
      </c>
      <c r="J355" s="194">
        <v>0</v>
      </c>
      <c r="K355" s="194">
        <v>0</v>
      </c>
      <c r="L355" s="194">
        <v>103</v>
      </c>
      <c r="M355" s="194">
        <v>0</v>
      </c>
      <c r="N355" s="194">
        <v>222</v>
      </c>
      <c r="O355" s="194">
        <v>0</v>
      </c>
      <c r="P355" s="195">
        <v>9.8379629629629642E-4</v>
      </c>
      <c r="Q355" s="195">
        <v>0.21953703703703706</v>
      </c>
      <c r="R355" s="64"/>
      <c r="S355" s="64"/>
      <c r="T355" s="64"/>
      <c r="U355" s="64"/>
      <c r="V355" s="64"/>
      <c r="W355" s="64"/>
      <c r="X355" s="64"/>
      <c r="Y355" s="64"/>
      <c r="Z355" s="64"/>
      <c r="AA355" s="64"/>
    </row>
    <row r="356" spans="1:27" ht="15.75" customHeight="1" x14ac:dyDescent="0.25">
      <c r="A356" s="206">
        <v>44239</v>
      </c>
      <c r="B356" s="199" t="s">
        <v>356</v>
      </c>
      <c r="C356" s="194">
        <v>5036</v>
      </c>
      <c r="D356" s="194">
        <v>16</v>
      </c>
      <c r="E356" s="194">
        <v>0</v>
      </c>
      <c r="F356" s="194">
        <v>8</v>
      </c>
      <c r="G356" s="194">
        <v>47</v>
      </c>
      <c r="H356" s="194">
        <v>10</v>
      </c>
      <c r="I356" s="194">
        <v>0</v>
      </c>
      <c r="J356" s="194">
        <v>0</v>
      </c>
      <c r="K356" s="194">
        <v>0</v>
      </c>
      <c r="L356" s="194">
        <v>91</v>
      </c>
      <c r="M356" s="194">
        <v>0</v>
      </c>
      <c r="N356" s="194">
        <v>172</v>
      </c>
      <c r="O356" s="194">
        <v>0</v>
      </c>
      <c r="P356" s="195">
        <v>1.5972222222222221E-3</v>
      </c>
      <c r="Q356" s="195">
        <v>0.27392361111111113</v>
      </c>
      <c r="R356" s="64"/>
      <c r="S356" s="64"/>
      <c r="T356" s="64"/>
      <c r="U356" s="64"/>
      <c r="V356" s="64"/>
      <c r="W356" s="64"/>
      <c r="X356" s="64"/>
      <c r="Y356" s="64"/>
      <c r="Z356" s="64"/>
      <c r="AA356" s="64"/>
    </row>
    <row r="357" spans="1:27" ht="15.75" customHeight="1" x14ac:dyDescent="0.25">
      <c r="A357" s="206">
        <v>44239</v>
      </c>
      <c r="B357" s="199" t="s">
        <v>380</v>
      </c>
      <c r="C357" s="194">
        <v>5040</v>
      </c>
      <c r="D357" s="197">
        <v>0</v>
      </c>
      <c r="E357" s="197">
        <v>0</v>
      </c>
      <c r="F357" s="197">
        <v>0</v>
      </c>
      <c r="G357" s="197">
        <v>0</v>
      </c>
      <c r="H357" s="197">
        <v>0</v>
      </c>
      <c r="I357" s="197">
        <v>0</v>
      </c>
      <c r="J357" s="197">
        <v>0</v>
      </c>
      <c r="K357" s="197">
        <v>0</v>
      </c>
      <c r="L357" s="197">
        <v>0</v>
      </c>
      <c r="M357" s="197">
        <v>0</v>
      </c>
      <c r="N357" s="197">
        <v>0</v>
      </c>
      <c r="O357" s="197">
        <v>0</v>
      </c>
      <c r="P357" s="197">
        <v>0</v>
      </c>
      <c r="Q357" s="197">
        <v>0</v>
      </c>
      <c r="R357" s="64"/>
      <c r="S357" s="64"/>
      <c r="T357" s="64"/>
      <c r="U357" s="64"/>
      <c r="V357" s="64"/>
      <c r="W357" s="64"/>
      <c r="X357" s="64"/>
      <c r="Y357" s="64"/>
      <c r="Z357" s="64"/>
      <c r="AA357" s="64"/>
    </row>
    <row r="358" spans="1:27" ht="15.75" customHeight="1" x14ac:dyDescent="0.2">
      <c r="A358" s="206">
        <v>44239</v>
      </c>
      <c r="B358" s="199" t="s">
        <v>381</v>
      </c>
      <c r="C358" s="197">
        <v>5042</v>
      </c>
      <c r="D358" s="197">
        <v>0</v>
      </c>
      <c r="E358" s="197">
        <v>0</v>
      </c>
      <c r="F358" s="197">
        <v>0</v>
      </c>
      <c r="G358" s="197">
        <v>0</v>
      </c>
      <c r="H358" s="197">
        <v>0</v>
      </c>
      <c r="I358" s="197">
        <v>0</v>
      </c>
      <c r="J358" s="197">
        <v>0</v>
      </c>
      <c r="K358" s="197">
        <v>0</v>
      </c>
      <c r="L358" s="197">
        <v>0</v>
      </c>
      <c r="M358" s="197">
        <v>0</v>
      </c>
      <c r="N358" s="197">
        <v>0</v>
      </c>
      <c r="O358" s="197">
        <v>0</v>
      </c>
      <c r="P358" s="197">
        <v>0</v>
      </c>
      <c r="Q358" s="197">
        <v>0</v>
      </c>
      <c r="R358" s="64"/>
      <c r="S358" s="64"/>
      <c r="T358" s="64"/>
      <c r="U358" s="64"/>
      <c r="V358" s="64"/>
      <c r="W358" s="64"/>
      <c r="X358" s="64"/>
      <c r="Y358" s="64"/>
      <c r="Z358" s="64"/>
      <c r="AA358" s="64"/>
    </row>
    <row r="359" spans="1:27" ht="15.75" customHeight="1" x14ac:dyDescent="0.2">
      <c r="A359" s="204"/>
      <c r="B359" s="204"/>
      <c r="C359" s="204"/>
      <c r="D359" s="204">
        <f t="shared" ref="D359:O359" si="11">SUM(D332:D358)</f>
        <v>289</v>
      </c>
      <c r="E359" s="204">
        <f t="shared" si="11"/>
        <v>16</v>
      </c>
      <c r="F359" s="204">
        <f t="shared" si="11"/>
        <v>35</v>
      </c>
      <c r="G359" s="204">
        <f t="shared" si="11"/>
        <v>278</v>
      </c>
      <c r="H359" s="204">
        <f t="shared" si="11"/>
        <v>80</v>
      </c>
      <c r="I359" s="204">
        <f t="shared" si="11"/>
        <v>0</v>
      </c>
      <c r="J359" s="204">
        <f t="shared" si="11"/>
        <v>85</v>
      </c>
      <c r="K359" s="204">
        <f t="shared" si="11"/>
        <v>0</v>
      </c>
      <c r="L359" s="204">
        <f t="shared" si="11"/>
        <v>363</v>
      </c>
      <c r="M359" s="204">
        <f t="shared" si="11"/>
        <v>479</v>
      </c>
      <c r="N359" s="204">
        <f t="shared" si="11"/>
        <v>1625</v>
      </c>
      <c r="O359" s="204">
        <f t="shared" si="11"/>
        <v>3</v>
      </c>
      <c r="P359" s="205"/>
      <c r="Q359" s="205"/>
      <c r="R359" s="64"/>
      <c r="S359" s="64"/>
      <c r="T359" s="64"/>
      <c r="U359" s="64"/>
      <c r="V359" s="64"/>
      <c r="W359" s="64"/>
      <c r="X359" s="64"/>
      <c r="Y359" s="64"/>
      <c r="Z359" s="64"/>
      <c r="AA359" s="64"/>
    </row>
    <row r="360" spans="1:27" ht="15.75" customHeight="1" x14ac:dyDescent="0.2">
      <c r="A360" s="202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8"/>
      <c r="Q360" s="188"/>
      <c r="R360" s="64"/>
      <c r="S360" s="64"/>
      <c r="T360" s="64"/>
      <c r="U360" s="64"/>
      <c r="V360" s="64"/>
      <c r="W360" s="64"/>
      <c r="X360" s="64"/>
      <c r="Y360" s="64"/>
      <c r="Z360" s="64"/>
      <c r="AA360" s="64"/>
    </row>
    <row r="361" spans="1:27" ht="15.75" customHeight="1" x14ac:dyDescent="0.2">
      <c r="A361" s="203" t="s">
        <v>324</v>
      </c>
      <c r="B361" s="190" t="s">
        <v>325</v>
      </c>
      <c r="C361" s="204" t="s">
        <v>326</v>
      </c>
      <c r="D361" s="204" t="s">
        <v>5</v>
      </c>
      <c r="E361" s="204" t="s">
        <v>6</v>
      </c>
      <c r="F361" s="204" t="s">
        <v>9</v>
      </c>
      <c r="G361" s="204" t="s">
        <v>10</v>
      </c>
      <c r="H361" s="204" t="s">
        <v>11</v>
      </c>
      <c r="I361" s="204" t="s">
        <v>8</v>
      </c>
      <c r="J361" s="204" t="s">
        <v>13</v>
      </c>
      <c r="K361" s="204" t="s">
        <v>327</v>
      </c>
      <c r="L361" s="204" t="s">
        <v>12</v>
      </c>
      <c r="M361" s="204" t="s">
        <v>7</v>
      </c>
      <c r="N361" s="204" t="s">
        <v>328</v>
      </c>
      <c r="O361" s="204" t="s">
        <v>329</v>
      </c>
      <c r="P361" s="205" t="s">
        <v>330</v>
      </c>
      <c r="Q361" s="205" t="s">
        <v>331</v>
      </c>
      <c r="R361" s="64"/>
      <c r="S361" s="64"/>
      <c r="T361" s="64"/>
      <c r="U361" s="64"/>
      <c r="V361" s="64"/>
      <c r="W361" s="64"/>
      <c r="X361" s="64"/>
      <c r="Y361" s="64"/>
      <c r="Z361" s="64"/>
      <c r="AA361" s="64"/>
    </row>
    <row r="362" spans="1:27" ht="15.75" customHeight="1" x14ac:dyDescent="0.25">
      <c r="A362" s="206">
        <v>44240</v>
      </c>
      <c r="B362" s="193" t="s">
        <v>332</v>
      </c>
      <c r="C362" s="194">
        <v>5001</v>
      </c>
      <c r="D362" s="197">
        <v>0</v>
      </c>
      <c r="E362" s="197">
        <v>0</v>
      </c>
      <c r="F362" s="197">
        <v>0</v>
      </c>
      <c r="G362" s="197">
        <v>0</v>
      </c>
      <c r="H362" s="197">
        <v>0</v>
      </c>
      <c r="I362" s="197">
        <v>0</v>
      </c>
      <c r="J362" s="197">
        <v>0</v>
      </c>
      <c r="K362" s="197">
        <v>0</v>
      </c>
      <c r="L362" s="197">
        <v>0</v>
      </c>
      <c r="M362" s="197">
        <v>0</v>
      </c>
      <c r="N362" s="197">
        <v>0</v>
      </c>
      <c r="O362" s="197">
        <v>0</v>
      </c>
      <c r="P362" s="197">
        <v>0</v>
      </c>
      <c r="Q362" s="197">
        <v>0</v>
      </c>
      <c r="R362" s="64"/>
      <c r="S362" s="87" t="s">
        <v>3</v>
      </c>
      <c r="T362" s="97">
        <f>A362</f>
        <v>44240</v>
      </c>
      <c r="U362" s="64"/>
      <c r="V362" s="64"/>
      <c r="W362" s="64"/>
      <c r="X362" s="64"/>
      <c r="Y362" s="64"/>
      <c r="Z362" s="64"/>
      <c r="AA362" s="64"/>
    </row>
    <row r="363" spans="1:27" ht="15.75" customHeight="1" x14ac:dyDescent="0.25">
      <c r="A363" s="206">
        <v>44240</v>
      </c>
      <c r="B363" s="193" t="s">
        <v>333</v>
      </c>
      <c r="C363" s="194">
        <v>5002</v>
      </c>
      <c r="D363" s="194">
        <v>20</v>
      </c>
      <c r="E363" s="194">
        <v>3</v>
      </c>
      <c r="F363" s="194">
        <v>0</v>
      </c>
      <c r="G363" s="194">
        <v>0</v>
      </c>
      <c r="H363" s="194">
        <v>0</v>
      </c>
      <c r="I363" s="194">
        <v>0</v>
      </c>
      <c r="J363" s="194">
        <v>0</v>
      </c>
      <c r="K363" s="194">
        <v>0</v>
      </c>
      <c r="L363" s="194">
        <v>0</v>
      </c>
      <c r="M363" s="194">
        <v>65</v>
      </c>
      <c r="N363" s="194">
        <v>88</v>
      </c>
      <c r="O363" s="194">
        <v>0</v>
      </c>
      <c r="P363" s="195">
        <v>5.8796296296296296E-3</v>
      </c>
      <c r="Q363" s="195">
        <v>0.51756944444444442</v>
      </c>
      <c r="R363" s="64"/>
      <c r="S363" s="98" t="s">
        <v>5</v>
      </c>
      <c r="T363" s="99">
        <f>D389</f>
        <v>354</v>
      </c>
      <c r="U363" s="64"/>
      <c r="V363" s="64"/>
      <c r="W363" s="64"/>
      <c r="X363" s="64"/>
      <c r="Y363" s="64"/>
      <c r="Z363" s="64"/>
      <c r="AA363" s="64"/>
    </row>
    <row r="364" spans="1:27" ht="15.75" customHeight="1" x14ac:dyDescent="0.25">
      <c r="A364" s="206">
        <v>44240</v>
      </c>
      <c r="B364" s="193" t="s">
        <v>334</v>
      </c>
      <c r="C364" s="194">
        <v>5003</v>
      </c>
      <c r="D364" s="194">
        <v>20</v>
      </c>
      <c r="E364" s="194">
        <v>0</v>
      </c>
      <c r="F364" s="194">
        <v>8</v>
      </c>
      <c r="G364" s="194">
        <v>84</v>
      </c>
      <c r="H364" s="194">
        <v>18</v>
      </c>
      <c r="I364" s="194">
        <v>0</v>
      </c>
      <c r="J364" s="194">
        <v>1</v>
      </c>
      <c r="K364" s="194">
        <v>0</v>
      </c>
      <c r="L364" s="194">
        <v>113</v>
      </c>
      <c r="M364" s="194">
        <v>0</v>
      </c>
      <c r="N364" s="194">
        <v>244</v>
      </c>
      <c r="O364" s="194">
        <v>1</v>
      </c>
      <c r="P364" s="195">
        <v>4.5949074074074078E-3</v>
      </c>
      <c r="Q364" s="198">
        <v>1.1221527777777778</v>
      </c>
      <c r="R364" s="64"/>
      <c r="S364" s="100" t="s">
        <v>41</v>
      </c>
      <c r="T364" s="101">
        <v>0</v>
      </c>
      <c r="U364" s="64"/>
      <c r="V364" s="64"/>
      <c r="W364" s="64"/>
      <c r="X364" s="64"/>
      <c r="Y364" s="64"/>
      <c r="Z364" s="64"/>
      <c r="AA364" s="64"/>
    </row>
    <row r="365" spans="1:27" ht="15.75" customHeight="1" x14ac:dyDescent="0.25">
      <c r="A365" s="206">
        <v>44240</v>
      </c>
      <c r="B365" s="193" t="s">
        <v>335</v>
      </c>
      <c r="C365" s="194">
        <v>5004</v>
      </c>
      <c r="D365" s="197">
        <v>0</v>
      </c>
      <c r="E365" s="197">
        <v>0</v>
      </c>
      <c r="F365" s="197">
        <v>0</v>
      </c>
      <c r="G365" s="197">
        <v>0</v>
      </c>
      <c r="H365" s="197">
        <v>0</v>
      </c>
      <c r="I365" s="197">
        <v>0</v>
      </c>
      <c r="J365" s="197">
        <v>0</v>
      </c>
      <c r="K365" s="197">
        <v>0</v>
      </c>
      <c r="L365" s="197">
        <v>0</v>
      </c>
      <c r="M365" s="197">
        <v>0</v>
      </c>
      <c r="N365" s="197">
        <v>0</v>
      </c>
      <c r="O365" s="197">
        <v>0</v>
      </c>
      <c r="P365" s="197">
        <v>0</v>
      </c>
      <c r="Q365" s="197">
        <v>0</v>
      </c>
      <c r="R365" s="64"/>
      <c r="S365" s="100" t="s">
        <v>6</v>
      </c>
      <c r="T365" s="101">
        <f>E389</f>
        <v>34</v>
      </c>
      <c r="U365" s="64"/>
      <c r="V365" s="64"/>
      <c r="W365" s="64"/>
      <c r="X365" s="64"/>
      <c r="Y365" s="64"/>
      <c r="Z365" s="64"/>
      <c r="AA365" s="64"/>
    </row>
    <row r="366" spans="1:27" ht="15.75" customHeight="1" x14ac:dyDescent="0.25">
      <c r="A366" s="206">
        <v>44240</v>
      </c>
      <c r="B366" s="193" t="s">
        <v>336</v>
      </c>
      <c r="C366" s="194">
        <v>5005</v>
      </c>
      <c r="D366" s="194">
        <v>20</v>
      </c>
      <c r="E366" s="194">
        <v>0</v>
      </c>
      <c r="F366" s="194">
        <v>17</v>
      </c>
      <c r="G366" s="194">
        <v>113</v>
      </c>
      <c r="H366" s="194">
        <v>14</v>
      </c>
      <c r="I366" s="194">
        <v>0</v>
      </c>
      <c r="J366" s="194">
        <v>0</v>
      </c>
      <c r="K366" s="194">
        <v>0</v>
      </c>
      <c r="L366" s="194">
        <v>137</v>
      </c>
      <c r="M366" s="194">
        <v>1</v>
      </c>
      <c r="N366" s="194">
        <v>302</v>
      </c>
      <c r="O366" s="194">
        <v>0</v>
      </c>
      <c r="P366" s="195">
        <v>1.261574074074074E-3</v>
      </c>
      <c r="Q366" s="195">
        <v>0.37973379629629633</v>
      </c>
      <c r="R366" s="64"/>
      <c r="S366" s="100" t="s">
        <v>7</v>
      </c>
      <c r="T366" s="101">
        <f>M389</f>
        <v>525</v>
      </c>
      <c r="U366" s="64"/>
      <c r="V366" s="64"/>
      <c r="W366" s="64"/>
      <c r="X366" s="64"/>
      <c r="Y366" s="64"/>
      <c r="Z366" s="64"/>
      <c r="AA366" s="64"/>
    </row>
    <row r="367" spans="1:27" ht="15.75" customHeight="1" x14ac:dyDescent="0.25">
      <c r="A367" s="206">
        <v>44240</v>
      </c>
      <c r="B367" s="193" t="s">
        <v>337</v>
      </c>
      <c r="C367" s="194">
        <v>5006</v>
      </c>
      <c r="D367" s="194">
        <v>84</v>
      </c>
      <c r="E367" s="194">
        <v>0</v>
      </c>
      <c r="F367" s="194">
        <v>0</v>
      </c>
      <c r="G367" s="194">
        <v>2</v>
      </c>
      <c r="H367" s="194">
        <v>0</v>
      </c>
      <c r="I367" s="194">
        <v>0</v>
      </c>
      <c r="J367" s="194">
        <v>19</v>
      </c>
      <c r="K367" s="194">
        <v>0</v>
      </c>
      <c r="L367" s="194">
        <v>1</v>
      </c>
      <c r="M367" s="194">
        <v>0</v>
      </c>
      <c r="N367" s="194">
        <v>106</v>
      </c>
      <c r="O367" s="194">
        <v>0</v>
      </c>
      <c r="P367" s="195">
        <v>6.4814814814814813E-4</v>
      </c>
      <c r="Q367" s="195">
        <v>6.6620370370370371E-2</v>
      </c>
      <c r="R367" s="64"/>
      <c r="S367" s="100" t="s">
        <v>8</v>
      </c>
      <c r="T367" s="101">
        <f>I389</f>
        <v>1</v>
      </c>
      <c r="U367" s="64"/>
      <c r="V367" s="64"/>
      <c r="W367" s="64"/>
      <c r="X367" s="64"/>
      <c r="Y367" s="64"/>
      <c r="Z367" s="64"/>
      <c r="AA367" s="64"/>
    </row>
    <row r="368" spans="1:27" ht="15.75" customHeight="1" x14ac:dyDescent="0.25">
      <c r="A368" s="206">
        <v>44240</v>
      </c>
      <c r="B368" s="193" t="s">
        <v>338</v>
      </c>
      <c r="C368" s="194">
        <v>5007</v>
      </c>
      <c r="D368" s="194">
        <v>20</v>
      </c>
      <c r="E368" s="194">
        <v>6</v>
      </c>
      <c r="F368" s="194">
        <v>0</v>
      </c>
      <c r="G368" s="194">
        <v>0</v>
      </c>
      <c r="H368" s="194">
        <v>0</v>
      </c>
      <c r="I368" s="194">
        <v>0</v>
      </c>
      <c r="J368" s="194">
        <v>0</v>
      </c>
      <c r="K368" s="194">
        <v>0</v>
      </c>
      <c r="L368" s="194">
        <v>0</v>
      </c>
      <c r="M368" s="194">
        <v>68</v>
      </c>
      <c r="N368" s="194">
        <v>94</v>
      </c>
      <c r="O368" s="194">
        <v>0</v>
      </c>
      <c r="P368" s="195">
        <v>5.6944444444444438E-3</v>
      </c>
      <c r="Q368" s="195">
        <v>0.53483796296296293</v>
      </c>
      <c r="R368" s="64"/>
      <c r="S368" s="102" t="s">
        <v>9</v>
      </c>
      <c r="T368" s="103">
        <f>F389</f>
        <v>43</v>
      </c>
      <c r="U368" s="64"/>
      <c r="V368" s="64"/>
      <c r="W368" s="64"/>
      <c r="X368" s="64"/>
      <c r="Y368" s="64"/>
      <c r="Z368" s="64"/>
      <c r="AA368" s="64"/>
    </row>
    <row r="369" spans="1:27" ht="15.75" customHeight="1" x14ac:dyDescent="0.2">
      <c r="A369" s="206">
        <v>44240</v>
      </c>
      <c r="B369" s="193" t="s">
        <v>339</v>
      </c>
      <c r="C369" s="196">
        <v>5008</v>
      </c>
      <c r="D369" s="197">
        <v>0</v>
      </c>
      <c r="E369" s="197">
        <v>0</v>
      </c>
      <c r="F369" s="197">
        <v>0</v>
      </c>
      <c r="G369" s="197">
        <v>0</v>
      </c>
      <c r="H369" s="197">
        <v>0</v>
      </c>
      <c r="I369" s="197">
        <v>0</v>
      </c>
      <c r="J369" s="197">
        <v>0</v>
      </c>
      <c r="K369" s="197">
        <v>0</v>
      </c>
      <c r="L369" s="197">
        <v>0</v>
      </c>
      <c r="M369" s="197">
        <v>0</v>
      </c>
      <c r="N369" s="197">
        <v>0</v>
      </c>
      <c r="O369" s="197">
        <v>0</v>
      </c>
      <c r="P369" s="197">
        <v>0</v>
      </c>
      <c r="Q369" s="197">
        <v>0</v>
      </c>
      <c r="R369" s="64"/>
      <c r="S369" s="102" t="s">
        <v>10</v>
      </c>
      <c r="T369" s="103">
        <f>G389</f>
        <v>379</v>
      </c>
      <c r="U369" s="64"/>
      <c r="V369" s="64"/>
      <c r="W369" s="64"/>
      <c r="X369" s="64"/>
      <c r="Y369" s="64"/>
      <c r="Z369" s="64"/>
      <c r="AA369" s="64"/>
    </row>
    <row r="370" spans="1:27" ht="15.75" customHeight="1" x14ac:dyDescent="0.25">
      <c r="A370" s="206">
        <v>44240</v>
      </c>
      <c r="B370" s="193" t="s">
        <v>340</v>
      </c>
      <c r="C370" s="194">
        <v>5009</v>
      </c>
      <c r="D370" s="194">
        <v>0</v>
      </c>
      <c r="E370" s="194">
        <v>0</v>
      </c>
      <c r="F370" s="194">
        <v>0</v>
      </c>
      <c r="G370" s="194">
        <v>0</v>
      </c>
      <c r="H370" s="194">
        <v>5</v>
      </c>
      <c r="I370" s="194">
        <v>0</v>
      </c>
      <c r="J370" s="194">
        <v>0</v>
      </c>
      <c r="K370" s="194">
        <v>0</v>
      </c>
      <c r="L370" s="194">
        <v>21</v>
      </c>
      <c r="M370" s="194">
        <v>9</v>
      </c>
      <c r="N370" s="194">
        <v>35</v>
      </c>
      <c r="O370" s="194">
        <v>0</v>
      </c>
      <c r="P370" s="195">
        <v>5.9722222222222225E-3</v>
      </c>
      <c r="Q370" s="195">
        <v>0.2029050925925926</v>
      </c>
      <c r="R370" s="64"/>
      <c r="S370" s="104" t="s">
        <v>11</v>
      </c>
      <c r="T370" s="105">
        <f>H389</f>
        <v>62</v>
      </c>
      <c r="U370" s="64"/>
      <c r="V370" s="64"/>
      <c r="W370" s="64"/>
      <c r="X370" s="64"/>
      <c r="Y370" s="64"/>
      <c r="Z370" s="64"/>
      <c r="AA370" s="64"/>
    </row>
    <row r="371" spans="1:27" ht="15.75" customHeight="1" x14ac:dyDescent="0.25">
      <c r="A371" s="206">
        <v>44240</v>
      </c>
      <c r="B371" s="193" t="s">
        <v>341</v>
      </c>
      <c r="C371" s="194">
        <v>5010</v>
      </c>
      <c r="D371" s="194">
        <v>16</v>
      </c>
      <c r="E371" s="194">
        <v>1</v>
      </c>
      <c r="F371" s="194">
        <v>1</v>
      </c>
      <c r="G371" s="194">
        <v>30</v>
      </c>
      <c r="H371" s="194">
        <v>0</v>
      </c>
      <c r="I371" s="194">
        <v>0</v>
      </c>
      <c r="J371" s="194">
        <v>5</v>
      </c>
      <c r="K371" s="194">
        <v>0</v>
      </c>
      <c r="L371" s="194">
        <v>0</v>
      </c>
      <c r="M371" s="194">
        <v>20</v>
      </c>
      <c r="N371" s="194">
        <v>73</v>
      </c>
      <c r="O371" s="194">
        <v>0</v>
      </c>
      <c r="P371" s="195">
        <v>8.9699074074074073E-3</v>
      </c>
      <c r="Q371" s="195">
        <v>0.64587962962962964</v>
      </c>
      <c r="R371" s="64"/>
      <c r="S371" s="104" t="s">
        <v>12</v>
      </c>
      <c r="T371" s="105">
        <f>L389</f>
        <v>445</v>
      </c>
      <c r="U371" s="64"/>
      <c r="V371" s="64"/>
      <c r="W371" s="64"/>
      <c r="X371" s="64"/>
      <c r="Y371" s="64"/>
      <c r="Z371" s="64"/>
      <c r="AA371" s="64"/>
    </row>
    <row r="372" spans="1:27" ht="15.75" customHeight="1" x14ac:dyDescent="0.25">
      <c r="A372" s="206">
        <v>44240</v>
      </c>
      <c r="B372" s="193" t="s">
        <v>342</v>
      </c>
      <c r="C372" s="194">
        <v>5011</v>
      </c>
      <c r="D372" s="194">
        <v>15</v>
      </c>
      <c r="E372" s="194">
        <v>0</v>
      </c>
      <c r="F372" s="194">
        <v>0</v>
      </c>
      <c r="G372" s="194">
        <v>0</v>
      </c>
      <c r="H372" s="194">
        <v>0</v>
      </c>
      <c r="I372" s="194">
        <v>0</v>
      </c>
      <c r="J372" s="194">
        <v>3</v>
      </c>
      <c r="K372" s="194">
        <v>0</v>
      </c>
      <c r="L372" s="194">
        <v>0</v>
      </c>
      <c r="M372" s="194">
        <v>0</v>
      </c>
      <c r="N372" s="194">
        <v>18</v>
      </c>
      <c r="O372" s="194">
        <v>0</v>
      </c>
      <c r="P372" s="195">
        <v>4.9537037037037041E-3</v>
      </c>
      <c r="Q372" s="195">
        <v>8.9062500000000003E-2</v>
      </c>
      <c r="R372" s="64"/>
      <c r="S372" s="106" t="s">
        <v>13</v>
      </c>
      <c r="T372" s="107">
        <f>J389</f>
        <v>56</v>
      </c>
      <c r="U372" s="64"/>
      <c r="V372" s="64"/>
      <c r="W372" s="64"/>
      <c r="X372" s="64"/>
      <c r="Y372" s="64"/>
      <c r="Z372" s="64"/>
      <c r="AA372" s="64"/>
    </row>
    <row r="373" spans="1:27" ht="15.75" customHeight="1" x14ac:dyDescent="0.25">
      <c r="A373" s="206">
        <v>44240</v>
      </c>
      <c r="B373" s="193" t="s">
        <v>343</v>
      </c>
      <c r="C373" s="194">
        <v>5012</v>
      </c>
      <c r="D373" s="197">
        <v>0</v>
      </c>
      <c r="E373" s="197">
        <v>0</v>
      </c>
      <c r="F373" s="197">
        <v>0</v>
      </c>
      <c r="G373" s="197">
        <v>0</v>
      </c>
      <c r="H373" s="197">
        <v>0</v>
      </c>
      <c r="I373" s="197">
        <v>0</v>
      </c>
      <c r="J373" s="197">
        <v>0</v>
      </c>
      <c r="K373" s="197">
        <v>0</v>
      </c>
      <c r="L373" s="197">
        <v>0</v>
      </c>
      <c r="M373" s="197">
        <v>0</v>
      </c>
      <c r="N373" s="197">
        <v>0</v>
      </c>
      <c r="O373" s="197">
        <v>0</v>
      </c>
      <c r="P373" s="197">
        <v>0</v>
      </c>
      <c r="Q373" s="197">
        <v>0</v>
      </c>
      <c r="R373" s="64"/>
      <c r="S373" s="64"/>
      <c r="T373" s="64"/>
      <c r="U373" s="64"/>
      <c r="V373" s="64"/>
      <c r="W373" s="64"/>
      <c r="X373" s="64"/>
      <c r="Y373" s="64"/>
      <c r="Z373" s="64"/>
      <c r="AA373" s="64"/>
    </row>
    <row r="374" spans="1:27" ht="15.75" customHeight="1" x14ac:dyDescent="0.25">
      <c r="A374" s="206">
        <v>44240</v>
      </c>
      <c r="B374" s="193" t="s">
        <v>344</v>
      </c>
      <c r="C374" s="194">
        <v>5013</v>
      </c>
      <c r="D374" s="197">
        <v>0</v>
      </c>
      <c r="E374" s="197">
        <v>0</v>
      </c>
      <c r="F374" s="197">
        <v>0</v>
      </c>
      <c r="G374" s="197">
        <v>0</v>
      </c>
      <c r="H374" s="197">
        <v>0</v>
      </c>
      <c r="I374" s="197">
        <v>0</v>
      </c>
      <c r="J374" s="197">
        <v>0</v>
      </c>
      <c r="K374" s="197">
        <v>0</v>
      </c>
      <c r="L374" s="197">
        <v>0</v>
      </c>
      <c r="M374" s="197">
        <v>0</v>
      </c>
      <c r="N374" s="197">
        <v>0</v>
      </c>
      <c r="O374" s="197">
        <v>0</v>
      </c>
      <c r="P374" s="197">
        <v>0</v>
      </c>
      <c r="Q374" s="197">
        <v>0</v>
      </c>
      <c r="R374" s="64"/>
      <c r="S374" s="64"/>
      <c r="T374" s="64"/>
      <c r="U374" s="64"/>
      <c r="V374" s="64"/>
      <c r="W374" s="64"/>
      <c r="X374" s="64"/>
      <c r="Y374" s="64"/>
      <c r="Z374" s="64"/>
      <c r="AA374" s="64"/>
    </row>
    <row r="375" spans="1:27" ht="15.75" customHeight="1" x14ac:dyDescent="0.25">
      <c r="A375" s="206">
        <v>44240</v>
      </c>
      <c r="B375" s="193" t="s">
        <v>345</v>
      </c>
      <c r="C375" s="194">
        <v>5014</v>
      </c>
      <c r="D375" s="194">
        <v>20</v>
      </c>
      <c r="E375" s="194">
        <v>8</v>
      </c>
      <c r="F375" s="194">
        <v>0</v>
      </c>
      <c r="G375" s="194">
        <v>0</v>
      </c>
      <c r="H375" s="194">
        <v>0</v>
      </c>
      <c r="I375" s="194">
        <v>0</v>
      </c>
      <c r="J375" s="194">
        <v>0</v>
      </c>
      <c r="K375" s="194">
        <v>0</v>
      </c>
      <c r="L375" s="194">
        <v>0</v>
      </c>
      <c r="M375" s="194">
        <v>102</v>
      </c>
      <c r="N375" s="194">
        <v>130</v>
      </c>
      <c r="O375" s="194">
        <v>0</v>
      </c>
      <c r="P375" s="195">
        <v>4.2361111111111106E-3</v>
      </c>
      <c r="Q375" s="195">
        <v>0.55038194444444444</v>
      </c>
      <c r="R375" s="64"/>
      <c r="S375" s="64"/>
      <c r="T375" s="64"/>
      <c r="U375" s="64"/>
      <c r="V375" s="64"/>
      <c r="W375" s="64"/>
      <c r="X375" s="64"/>
      <c r="Y375" s="64"/>
      <c r="Z375" s="64"/>
      <c r="AA375" s="64"/>
    </row>
    <row r="376" spans="1:27" ht="15.75" customHeight="1" x14ac:dyDescent="0.25">
      <c r="A376" s="206">
        <v>44240</v>
      </c>
      <c r="B376" s="193" t="s">
        <v>346</v>
      </c>
      <c r="C376" s="194">
        <v>5015</v>
      </c>
      <c r="D376" s="194">
        <v>59</v>
      </c>
      <c r="E376" s="194">
        <v>0</v>
      </c>
      <c r="F376" s="194">
        <v>2</v>
      </c>
      <c r="G376" s="194">
        <v>12</v>
      </c>
      <c r="H376" s="194">
        <v>2</v>
      </c>
      <c r="I376" s="194">
        <v>0</v>
      </c>
      <c r="J376" s="194">
        <v>28</v>
      </c>
      <c r="K376" s="194">
        <v>0</v>
      </c>
      <c r="L376" s="194">
        <v>11</v>
      </c>
      <c r="M376" s="194">
        <v>0</v>
      </c>
      <c r="N376" s="194">
        <v>114</v>
      </c>
      <c r="O376" s="194">
        <v>1</v>
      </c>
      <c r="P376" s="195">
        <v>1.6203703703703703E-3</v>
      </c>
      <c r="Q376" s="195">
        <v>0.18491898148148148</v>
      </c>
      <c r="R376" s="64"/>
      <c r="S376" s="64"/>
      <c r="T376" s="64"/>
      <c r="U376" s="64"/>
      <c r="V376" s="64"/>
      <c r="W376" s="64"/>
      <c r="X376" s="64"/>
      <c r="Y376" s="64"/>
      <c r="Z376" s="64"/>
      <c r="AA376" s="64"/>
    </row>
    <row r="377" spans="1:27" ht="15.75" customHeight="1" x14ac:dyDescent="0.25">
      <c r="A377" s="206">
        <v>44240</v>
      </c>
      <c r="B377" s="193" t="s">
        <v>347</v>
      </c>
      <c r="C377" s="194">
        <v>5016</v>
      </c>
      <c r="D377" s="194">
        <v>20</v>
      </c>
      <c r="E377" s="194">
        <v>3</v>
      </c>
      <c r="F377" s="194">
        <v>0</v>
      </c>
      <c r="G377" s="194">
        <v>0</v>
      </c>
      <c r="H377" s="194">
        <v>0</v>
      </c>
      <c r="I377" s="194">
        <v>1</v>
      </c>
      <c r="J377" s="194">
        <v>0</v>
      </c>
      <c r="K377" s="194">
        <v>0</v>
      </c>
      <c r="L377" s="194">
        <v>0</v>
      </c>
      <c r="M377" s="194">
        <v>82</v>
      </c>
      <c r="N377" s="194">
        <v>106</v>
      </c>
      <c r="O377" s="194">
        <v>0</v>
      </c>
      <c r="P377" s="195">
        <v>6.7013888888888887E-3</v>
      </c>
      <c r="Q377" s="195">
        <v>0.71037037037037043</v>
      </c>
      <c r="R377" s="64"/>
      <c r="S377" s="64"/>
      <c r="T377" s="64"/>
      <c r="U377" s="64"/>
      <c r="V377" s="64"/>
      <c r="W377" s="64"/>
      <c r="X377" s="64"/>
      <c r="Y377" s="64"/>
      <c r="Z377" s="64"/>
      <c r="AA377" s="64"/>
    </row>
    <row r="378" spans="1:27" ht="15.75" customHeight="1" x14ac:dyDescent="0.25">
      <c r="A378" s="206">
        <v>44240</v>
      </c>
      <c r="B378" s="193" t="s">
        <v>348</v>
      </c>
      <c r="C378" s="194">
        <v>5017</v>
      </c>
      <c r="D378" s="197">
        <v>0</v>
      </c>
      <c r="E378" s="197">
        <v>0</v>
      </c>
      <c r="F378" s="197">
        <v>0</v>
      </c>
      <c r="G378" s="197">
        <v>0</v>
      </c>
      <c r="H378" s="197">
        <v>0</v>
      </c>
      <c r="I378" s="197">
        <v>0</v>
      </c>
      <c r="J378" s="197">
        <v>0</v>
      </c>
      <c r="K378" s="197">
        <v>0</v>
      </c>
      <c r="L378" s="197">
        <v>0</v>
      </c>
      <c r="M378" s="197">
        <v>0</v>
      </c>
      <c r="N378" s="197">
        <v>0</v>
      </c>
      <c r="O378" s="197">
        <v>0</v>
      </c>
      <c r="P378" s="197">
        <v>0</v>
      </c>
      <c r="Q378" s="197">
        <v>0</v>
      </c>
      <c r="R378" s="64"/>
      <c r="S378" s="64"/>
      <c r="T378" s="64"/>
      <c r="U378" s="64"/>
      <c r="V378" s="64"/>
      <c r="W378" s="64"/>
      <c r="X378" s="64"/>
      <c r="Y378" s="64"/>
      <c r="Z378" s="64"/>
      <c r="AA378" s="64"/>
    </row>
    <row r="379" spans="1:27" ht="15.75" customHeight="1" x14ac:dyDescent="0.25">
      <c r="A379" s="206">
        <v>44240</v>
      </c>
      <c r="B379" s="193" t="s">
        <v>349</v>
      </c>
      <c r="C379" s="194">
        <v>5018</v>
      </c>
      <c r="D379" s="197">
        <v>0</v>
      </c>
      <c r="E379" s="197">
        <v>0</v>
      </c>
      <c r="F379" s="197">
        <v>0</v>
      </c>
      <c r="G379" s="197">
        <v>0</v>
      </c>
      <c r="H379" s="197">
        <v>0</v>
      </c>
      <c r="I379" s="197">
        <v>0</v>
      </c>
      <c r="J379" s="197">
        <v>0</v>
      </c>
      <c r="K379" s="197">
        <v>0</v>
      </c>
      <c r="L379" s="197">
        <v>0</v>
      </c>
      <c r="M379" s="197">
        <v>0</v>
      </c>
      <c r="N379" s="197">
        <v>0</v>
      </c>
      <c r="O379" s="197">
        <v>0</v>
      </c>
      <c r="P379" s="197">
        <v>0</v>
      </c>
      <c r="Q379" s="197">
        <v>0</v>
      </c>
      <c r="R379" s="64"/>
      <c r="S379" s="64"/>
      <c r="T379" s="64"/>
      <c r="U379" s="64"/>
      <c r="V379" s="64"/>
      <c r="W379" s="64"/>
      <c r="X379" s="64"/>
      <c r="Y379" s="64"/>
      <c r="Z379" s="64"/>
      <c r="AA379" s="64"/>
    </row>
    <row r="380" spans="1:27" ht="15.75" customHeight="1" x14ac:dyDescent="0.2">
      <c r="A380" s="206">
        <v>44240</v>
      </c>
      <c r="B380" s="193" t="s">
        <v>350</v>
      </c>
      <c r="C380" s="197">
        <v>5020</v>
      </c>
      <c r="D380" s="197">
        <v>0</v>
      </c>
      <c r="E380" s="197">
        <v>0</v>
      </c>
      <c r="F380" s="197">
        <v>0</v>
      </c>
      <c r="G380" s="197">
        <v>0</v>
      </c>
      <c r="H380" s="197">
        <v>0</v>
      </c>
      <c r="I380" s="197">
        <v>0</v>
      </c>
      <c r="J380" s="197">
        <v>0</v>
      </c>
      <c r="K380" s="197">
        <v>0</v>
      </c>
      <c r="L380" s="197">
        <v>0</v>
      </c>
      <c r="M380" s="197">
        <v>0</v>
      </c>
      <c r="N380" s="197">
        <v>0</v>
      </c>
      <c r="O380" s="197">
        <v>0</v>
      </c>
      <c r="P380" s="197">
        <v>0</v>
      </c>
      <c r="Q380" s="197">
        <v>0</v>
      </c>
      <c r="R380" s="64"/>
      <c r="S380" s="64"/>
      <c r="T380" s="64"/>
      <c r="U380" s="64"/>
      <c r="V380" s="64"/>
      <c r="W380" s="64"/>
      <c r="X380" s="64"/>
      <c r="Y380" s="64"/>
      <c r="Z380" s="64"/>
      <c r="AA380" s="64"/>
    </row>
    <row r="381" spans="1:27" ht="15.75" customHeight="1" x14ac:dyDescent="0.25">
      <c r="A381" s="206">
        <v>44240</v>
      </c>
      <c r="B381" s="193" t="s">
        <v>351</v>
      </c>
      <c r="C381" s="194">
        <v>5021</v>
      </c>
      <c r="D381" s="194">
        <v>0</v>
      </c>
      <c r="E381" s="194">
        <v>0</v>
      </c>
      <c r="F381" s="194">
        <v>1</v>
      </c>
      <c r="G381" s="194">
        <v>22</v>
      </c>
      <c r="H381" s="194">
        <v>0</v>
      </c>
      <c r="I381" s="194">
        <v>0</v>
      </c>
      <c r="J381" s="194">
        <v>0</v>
      </c>
      <c r="K381" s="194">
        <v>0</v>
      </c>
      <c r="L381" s="194">
        <v>0</v>
      </c>
      <c r="M381" s="194">
        <v>13</v>
      </c>
      <c r="N381" s="194">
        <v>36</v>
      </c>
      <c r="O381" s="194">
        <v>0</v>
      </c>
      <c r="P381" s="195">
        <v>3.0208333333333333E-3</v>
      </c>
      <c r="Q381" s="195">
        <v>0.10868055555555556</v>
      </c>
      <c r="R381" s="64"/>
      <c r="S381" s="64"/>
      <c r="T381" s="64"/>
      <c r="U381" s="64"/>
      <c r="V381" s="64"/>
      <c r="W381" s="64"/>
      <c r="X381" s="64"/>
      <c r="Y381" s="64"/>
      <c r="Z381" s="64"/>
      <c r="AA381" s="64"/>
    </row>
    <row r="382" spans="1:27" ht="15.75" customHeight="1" x14ac:dyDescent="0.25">
      <c r="A382" s="206">
        <v>44240</v>
      </c>
      <c r="B382" s="193" t="s">
        <v>352</v>
      </c>
      <c r="C382" s="194">
        <v>5022</v>
      </c>
      <c r="D382" s="194">
        <v>0</v>
      </c>
      <c r="E382" s="194">
        <v>0</v>
      </c>
      <c r="F382" s="194">
        <v>0</v>
      </c>
      <c r="G382" s="194">
        <v>0</v>
      </c>
      <c r="H382" s="194">
        <v>5</v>
      </c>
      <c r="I382" s="194">
        <v>0</v>
      </c>
      <c r="J382" s="194">
        <v>0</v>
      </c>
      <c r="K382" s="194">
        <v>0</v>
      </c>
      <c r="L382" s="194">
        <v>24</v>
      </c>
      <c r="M382" s="194">
        <v>20</v>
      </c>
      <c r="N382" s="194">
        <v>49</v>
      </c>
      <c r="O382" s="194">
        <v>0</v>
      </c>
      <c r="P382" s="195">
        <v>6.9675925925925921E-3</v>
      </c>
      <c r="Q382" s="195">
        <v>0.34136574074074072</v>
      </c>
      <c r="R382" s="64"/>
      <c r="S382" s="64"/>
      <c r="T382" s="64"/>
      <c r="U382" s="64"/>
      <c r="V382" s="64"/>
      <c r="W382" s="64"/>
      <c r="X382" s="64"/>
      <c r="Y382" s="64"/>
      <c r="Z382" s="64"/>
      <c r="AA382" s="64"/>
    </row>
    <row r="383" spans="1:27" ht="15.75" customHeight="1" x14ac:dyDescent="0.2">
      <c r="A383" s="206">
        <v>44240</v>
      </c>
      <c r="B383" s="193" t="s">
        <v>353</v>
      </c>
      <c r="C383" s="197">
        <v>5023</v>
      </c>
      <c r="D383" s="197">
        <v>0</v>
      </c>
      <c r="E383" s="197">
        <v>0</v>
      </c>
      <c r="F383" s="197">
        <v>0</v>
      </c>
      <c r="G383" s="197">
        <v>0</v>
      </c>
      <c r="H383" s="197">
        <v>0</v>
      </c>
      <c r="I383" s="197">
        <v>0</v>
      </c>
      <c r="J383" s="197">
        <v>0</v>
      </c>
      <c r="K383" s="197">
        <v>0</v>
      </c>
      <c r="L383" s="197">
        <v>0</v>
      </c>
      <c r="M383" s="197">
        <v>0</v>
      </c>
      <c r="N383" s="197">
        <v>0</v>
      </c>
      <c r="O383" s="197">
        <v>0</v>
      </c>
      <c r="P383" s="197">
        <v>0</v>
      </c>
      <c r="Q383" s="197">
        <v>0</v>
      </c>
      <c r="R383" s="64"/>
      <c r="S383" s="64"/>
      <c r="T383" s="64"/>
      <c r="U383" s="64"/>
      <c r="V383" s="64"/>
      <c r="W383" s="64"/>
      <c r="X383" s="64"/>
      <c r="Y383" s="64"/>
      <c r="Z383" s="64"/>
      <c r="AA383" s="64"/>
    </row>
    <row r="384" spans="1:27" ht="15.75" customHeight="1" x14ac:dyDescent="0.25">
      <c r="A384" s="206">
        <v>44240</v>
      </c>
      <c r="B384" s="199" t="s">
        <v>354</v>
      </c>
      <c r="C384" s="194">
        <v>5028</v>
      </c>
      <c r="D384" s="197">
        <v>0</v>
      </c>
      <c r="E384" s="197">
        <v>0</v>
      </c>
      <c r="F384" s="197">
        <v>0</v>
      </c>
      <c r="G384" s="197">
        <v>0</v>
      </c>
      <c r="H384" s="197">
        <v>0</v>
      </c>
      <c r="I384" s="197">
        <v>0</v>
      </c>
      <c r="J384" s="197">
        <v>0</v>
      </c>
      <c r="K384" s="197">
        <v>0</v>
      </c>
      <c r="L384" s="197">
        <v>0</v>
      </c>
      <c r="M384" s="197">
        <v>0</v>
      </c>
      <c r="N384" s="197">
        <v>0</v>
      </c>
      <c r="O384" s="197">
        <v>0</v>
      </c>
      <c r="P384" s="197">
        <v>0</v>
      </c>
      <c r="Q384" s="197">
        <v>0</v>
      </c>
      <c r="R384" s="64"/>
      <c r="S384" s="64"/>
      <c r="T384" s="64"/>
      <c r="U384" s="64"/>
      <c r="V384" s="64"/>
      <c r="W384" s="64"/>
      <c r="X384" s="64"/>
      <c r="Y384" s="64"/>
      <c r="Z384" s="64"/>
      <c r="AA384" s="64"/>
    </row>
    <row r="385" spans="1:27" ht="15.75" customHeight="1" x14ac:dyDescent="0.25">
      <c r="A385" s="206">
        <v>44240</v>
      </c>
      <c r="B385" s="199" t="s">
        <v>355</v>
      </c>
      <c r="C385" s="194">
        <v>5031</v>
      </c>
      <c r="D385" s="194">
        <v>20</v>
      </c>
      <c r="E385" s="194">
        <v>6</v>
      </c>
      <c r="F385" s="194">
        <v>0</v>
      </c>
      <c r="G385" s="194">
        <v>0</v>
      </c>
      <c r="H385" s="194">
        <v>0</v>
      </c>
      <c r="I385" s="194">
        <v>0</v>
      </c>
      <c r="J385" s="194">
        <v>0</v>
      </c>
      <c r="K385" s="194">
        <v>0</v>
      </c>
      <c r="L385" s="194">
        <v>0</v>
      </c>
      <c r="M385" s="194">
        <v>51</v>
      </c>
      <c r="N385" s="194">
        <v>77</v>
      </c>
      <c r="O385" s="194">
        <v>0</v>
      </c>
      <c r="P385" s="195">
        <v>5.2199074074074066E-3</v>
      </c>
      <c r="Q385" s="195">
        <v>0.40196759259259257</v>
      </c>
      <c r="R385" s="64"/>
      <c r="S385" s="64"/>
      <c r="T385" s="64"/>
      <c r="U385" s="64"/>
      <c r="V385" s="64"/>
      <c r="W385" s="64"/>
      <c r="X385" s="64"/>
      <c r="Y385" s="64"/>
      <c r="Z385" s="64"/>
      <c r="AA385" s="64"/>
    </row>
    <row r="386" spans="1:27" ht="15.75" customHeight="1" x14ac:dyDescent="0.25">
      <c r="A386" s="206">
        <v>44240</v>
      </c>
      <c r="B386" s="199" t="s">
        <v>356</v>
      </c>
      <c r="C386" s="194">
        <v>5036</v>
      </c>
      <c r="D386" s="197">
        <v>0</v>
      </c>
      <c r="E386" s="197">
        <v>0</v>
      </c>
      <c r="F386" s="197">
        <v>0</v>
      </c>
      <c r="G386" s="197">
        <v>0</v>
      </c>
      <c r="H386" s="197">
        <v>0</v>
      </c>
      <c r="I386" s="197">
        <v>0</v>
      </c>
      <c r="J386" s="197">
        <v>0</v>
      </c>
      <c r="K386" s="197">
        <v>0</v>
      </c>
      <c r="L386" s="197">
        <v>0</v>
      </c>
      <c r="M386" s="197">
        <v>0</v>
      </c>
      <c r="N386" s="197">
        <v>0</v>
      </c>
      <c r="O386" s="197">
        <v>0</v>
      </c>
      <c r="P386" s="197">
        <v>0</v>
      </c>
      <c r="Q386" s="197">
        <v>0</v>
      </c>
      <c r="R386" s="64"/>
      <c r="S386" s="64"/>
      <c r="T386" s="64"/>
      <c r="U386" s="64"/>
      <c r="V386" s="64"/>
      <c r="W386" s="64"/>
      <c r="X386" s="64"/>
      <c r="Y386" s="64"/>
      <c r="Z386" s="64"/>
      <c r="AA386" s="64"/>
    </row>
    <row r="387" spans="1:27" ht="15.75" customHeight="1" x14ac:dyDescent="0.25">
      <c r="A387" s="206">
        <v>44240</v>
      </c>
      <c r="B387" s="199" t="s">
        <v>380</v>
      </c>
      <c r="C387" s="194">
        <v>5040</v>
      </c>
      <c r="D387" s="194">
        <v>20</v>
      </c>
      <c r="E387" s="194">
        <v>0</v>
      </c>
      <c r="F387" s="194">
        <v>14</v>
      </c>
      <c r="G387" s="194">
        <v>116</v>
      </c>
      <c r="H387" s="194">
        <v>18</v>
      </c>
      <c r="I387" s="194">
        <v>0</v>
      </c>
      <c r="J387" s="194">
        <v>0</v>
      </c>
      <c r="K387" s="194">
        <v>0</v>
      </c>
      <c r="L387" s="194">
        <v>138</v>
      </c>
      <c r="M387" s="194">
        <v>0</v>
      </c>
      <c r="N387" s="194">
        <v>306</v>
      </c>
      <c r="O387" s="194">
        <v>0</v>
      </c>
      <c r="P387" s="195">
        <v>9.6064814814814808E-4</v>
      </c>
      <c r="Q387" s="195">
        <v>0.2936111111111111</v>
      </c>
      <c r="R387" s="64"/>
      <c r="S387" s="64"/>
      <c r="T387" s="64"/>
      <c r="U387" s="64"/>
      <c r="V387" s="64"/>
      <c r="W387" s="64"/>
      <c r="X387" s="64"/>
      <c r="Y387" s="64"/>
      <c r="Z387" s="64"/>
      <c r="AA387" s="64"/>
    </row>
    <row r="388" spans="1:27" ht="15.75" customHeight="1" x14ac:dyDescent="0.25">
      <c r="A388" s="206">
        <v>44240</v>
      </c>
      <c r="B388" s="199" t="s">
        <v>381</v>
      </c>
      <c r="C388" s="194">
        <v>5042</v>
      </c>
      <c r="D388" s="194">
        <v>20</v>
      </c>
      <c r="E388" s="194">
        <v>7</v>
      </c>
      <c r="F388" s="194">
        <v>0</v>
      </c>
      <c r="G388" s="194">
        <v>0</v>
      </c>
      <c r="H388" s="194">
        <v>0</v>
      </c>
      <c r="I388" s="194">
        <v>0</v>
      </c>
      <c r="J388" s="194">
        <v>0</v>
      </c>
      <c r="K388" s="194">
        <v>0</v>
      </c>
      <c r="L388" s="194">
        <v>0</v>
      </c>
      <c r="M388" s="194">
        <v>94</v>
      </c>
      <c r="N388" s="194">
        <v>121</v>
      </c>
      <c r="O388" s="194">
        <v>0</v>
      </c>
      <c r="P388" s="195">
        <v>8.3333333333333332E-3</v>
      </c>
      <c r="Q388" s="195">
        <v>0.99990740740740736</v>
      </c>
      <c r="R388" s="64"/>
      <c r="S388" s="64"/>
      <c r="T388" s="64"/>
      <c r="U388" s="64"/>
      <c r="V388" s="64"/>
      <c r="W388" s="64"/>
      <c r="X388" s="64"/>
      <c r="Y388" s="64"/>
      <c r="Z388" s="64"/>
      <c r="AA388" s="64"/>
    </row>
    <row r="389" spans="1:27" ht="15.75" customHeight="1" x14ac:dyDescent="0.2">
      <c r="A389" s="204"/>
      <c r="B389" s="204"/>
      <c r="C389" s="204"/>
      <c r="D389" s="204">
        <f t="shared" ref="D389:O389" si="12">SUM(D362:D388)</f>
        <v>354</v>
      </c>
      <c r="E389" s="204">
        <f t="shared" si="12"/>
        <v>34</v>
      </c>
      <c r="F389" s="204">
        <f t="shared" si="12"/>
        <v>43</v>
      </c>
      <c r="G389" s="204">
        <f t="shared" si="12"/>
        <v>379</v>
      </c>
      <c r="H389" s="204">
        <f t="shared" si="12"/>
        <v>62</v>
      </c>
      <c r="I389" s="204">
        <f t="shared" si="12"/>
        <v>1</v>
      </c>
      <c r="J389" s="204">
        <f t="shared" si="12"/>
        <v>56</v>
      </c>
      <c r="K389" s="204">
        <f t="shared" si="12"/>
        <v>0</v>
      </c>
      <c r="L389" s="204">
        <f t="shared" si="12"/>
        <v>445</v>
      </c>
      <c r="M389" s="204">
        <f t="shared" si="12"/>
        <v>525</v>
      </c>
      <c r="N389" s="204">
        <f t="shared" si="12"/>
        <v>1899</v>
      </c>
      <c r="O389" s="204">
        <f t="shared" si="12"/>
        <v>2</v>
      </c>
      <c r="P389" s="205"/>
      <c r="Q389" s="205"/>
      <c r="R389" s="64"/>
      <c r="S389" s="64"/>
      <c r="T389" s="64"/>
      <c r="U389" s="64"/>
      <c r="V389" s="64"/>
      <c r="W389" s="64"/>
      <c r="X389" s="64"/>
      <c r="Y389" s="64"/>
      <c r="Z389" s="64"/>
      <c r="AA389" s="64"/>
    </row>
    <row r="390" spans="1:27" ht="15.75" customHeight="1" x14ac:dyDescent="0.2">
      <c r="A390" s="202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8"/>
      <c r="Q390" s="188"/>
      <c r="R390" s="64"/>
      <c r="S390" s="64"/>
      <c r="T390" s="64"/>
      <c r="U390" s="64"/>
      <c r="V390" s="64"/>
      <c r="W390" s="64"/>
      <c r="X390" s="64"/>
      <c r="Y390" s="64"/>
      <c r="Z390" s="64"/>
      <c r="AA390" s="64"/>
    </row>
    <row r="391" spans="1:27" ht="15.75" customHeight="1" x14ac:dyDescent="0.2">
      <c r="A391" s="203" t="s">
        <v>324</v>
      </c>
      <c r="B391" s="190" t="s">
        <v>325</v>
      </c>
      <c r="C391" s="204" t="s">
        <v>326</v>
      </c>
      <c r="D391" s="204" t="s">
        <v>5</v>
      </c>
      <c r="E391" s="204" t="s">
        <v>6</v>
      </c>
      <c r="F391" s="204" t="s">
        <v>9</v>
      </c>
      <c r="G391" s="204" t="s">
        <v>10</v>
      </c>
      <c r="H391" s="204" t="s">
        <v>11</v>
      </c>
      <c r="I391" s="204" t="s">
        <v>8</v>
      </c>
      <c r="J391" s="204" t="s">
        <v>13</v>
      </c>
      <c r="K391" s="204" t="s">
        <v>327</v>
      </c>
      <c r="L391" s="204" t="s">
        <v>12</v>
      </c>
      <c r="M391" s="204" t="s">
        <v>7</v>
      </c>
      <c r="N391" s="204" t="s">
        <v>328</v>
      </c>
      <c r="O391" s="204" t="s">
        <v>329</v>
      </c>
      <c r="P391" s="205" t="s">
        <v>330</v>
      </c>
      <c r="Q391" s="205" t="s">
        <v>331</v>
      </c>
      <c r="R391" s="64"/>
      <c r="S391" s="64"/>
      <c r="T391" s="64"/>
      <c r="U391" s="64"/>
      <c r="V391" s="64"/>
      <c r="W391" s="64"/>
      <c r="X391" s="64"/>
      <c r="Y391" s="64"/>
      <c r="Z391" s="64"/>
      <c r="AA391" s="64"/>
    </row>
    <row r="392" spans="1:27" ht="15.75" customHeight="1" x14ac:dyDescent="0.25">
      <c r="A392" s="206">
        <v>44241</v>
      </c>
      <c r="B392" s="193" t="s">
        <v>332</v>
      </c>
      <c r="C392" s="194">
        <v>5001</v>
      </c>
      <c r="D392" s="197">
        <v>0</v>
      </c>
      <c r="E392" s="197">
        <v>0</v>
      </c>
      <c r="F392" s="197">
        <v>0</v>
      </c>
      <c r="G392" s="197">
        <v>0</v>
      </c>
      <c r="H392" s="197">
        <v>0</v>
      </c>
      <c r="I392" s="197">
        <v>0</v>
      </c>
      <c r="J392" s="197">
        <v>0</v>
      </c>
      <c r="K392" s="197">
        <v>0</v>
      </c>
      <c r="L392" s="197">
        <v>0</v>
      </c>
      <c r="M392" s="197">
        <v>0</v>
      </c>
      <c r="N392" s="197">
        <v>0</v>
      </c>
      <c r="O392" s="197">
        <v>0</v>
      </c>
      <c r="P392" s="197">
        <v>0</v>
      </c>
      <c r="Q392" s="197">
        <v>0</v>
      </c>
      <c r="S392" s="87" t="s">
        <v>3</v>
      </c>
      <c r="T392" s="97">
        <f>A392</f>
        <v>44241</v>
      </c>
      <c r="U392" s="64"/>
      <c r="V392" s="64"/>
      <c r="W392" s="64"/>
      <c r="X392" s="64"/>
      <c r="Y392" s="64"/>
      <c r="Z392" s="64"/>
      <c r="AA392" s="64"/>
    </row>
    <row r="393" spans="1:27" ht="15.75" customHeight="1" x14ac:dyDescent="0.25">
      <c r="A393" s="206">
        <v>44241</v>
      </c>
      <c r="B393" s="193" t="s">
        <v>333</v>
      </c>
      <c r="C393" s="194">
        <v>5002</v>
      </c>
      <c r="D393" s="197">
        <v>0</v>
      </c>
      <c r="E393" s="197">
        <v>0</v>
      </c>
      <c r="F393" s="197">
        <v>0</v>
      </c>
      <c r="G393" s="197">
        <v>0</v>
      </c>
      <c r="H393" s="197">
        <v>0</v>
      </c>
      <c r="I393" s="197">
        <v>0</v>
      </c>
      <c r="J393" s="197">
        <v>0</v>
      </c>
      <c r="K393" s="197">
        <v>0</v>
      </c>
      <c r="L393" s="197">
        <v>0</v>
      </c>
      <c r="M393" s="197">
        <v>0</v>
      </c>
      <c r="N393" s="197">
        <v>0</v>
      </c>
      <c r="O393" s="197">
        <v>0</v>
      </c>
      <c r="P393" s="197">
        <v>0</v>
      </c>
      <c r="Q393" s="197">
        <v>0</v>
      </c>
      <c r="S393" s="98" t="s">
        <v>5</v>
      </c>
      <c r="T393" s="99">
        <f>D419</f>
        <v>251</v>
      </c>
      <c r="U393" s="64"/>
      <c r="V393" s="64"/>
      <c r="W393" s="64"/>
      <c r="X393" s="64"/>
      <c r="Y393" s="64"/>
      <c r="Z393" s="64"/>
      <c r="AA393" s="64"/>
    </row>
    <row r="394" spans="1:27" ht="15.75" customHeight="1" x14ac:dyDescent="0.25">
      <c r="A394" s="206">
        <v>44241</v>
      </c>
      <c r="B394" s="193" t="s">
        <v>334</v>
      </c>
      <c r="C394" s="194">
        <v>5003</v>
      </c>
      <c r="D394" s="194">
        <v>20</v>
      </c>
      <c r="E394" s="194">
        <v>5</v>
      </c>
      <c r="F394" s="194">
        <v>0</v>
      </c>
      <c r="G394" s="194">
        <v>0</v>
      </c>
      <c r="H394" s="194">
        <v>0</v>
      </c>
      <c r="I394" s="194">
        <v>0</v>
      </c>
      <c r="J394" s="194">
        <v>0</v>
      </c>
      <c r="K394" s="194">
        <v>0</v>
      </c>
      <c r="L394" s="194">
        <v>0</v>
      </c>
      <c r="M394" s="194">
        <v>49</v>
      </c>
      <c r="N394" s="194">
        <v>74</v>
      </c>
      <c r="O394" s="194">
        <v>0</v>
      </c>
      <c r="P394" s="195">
        <v>5.0578703703703706E-3</v>
      </c>
      <c r="Q394" s="195">
        <v>0.3744791666666667</v>
      </c>
      <c r="S394" s="100" t="s">
        <v>41</v>
      </c>
      <c r="T394" s="101">
        <v>0</v>
      </c>
      <c r="U394" s="64"/>
      <c r="V394" s="64"/>
      <c r="W394" s="64"/>
      <c r="X394" s="64"/>
      <c r="Y394" s="64"/>
      <c r="Z394" s="64"/>
      <c r="AA394" s="64"/>
    </row>
    <row r="395" spans="1:27" ht="15.75" customHeight="1" x14ac:dyDescent="0.25">
      <c r="A395" s="206">
        <v>44241</v>
      </c>
      <c r="B395" s="193" t="s">
        <v>335</v>
      </c>
      <c r="C395" s="194">
        <v>5004</v>
      </c>
      <c r="D395" s="197">
        <v>0</v>
      </c>
      <c r="E395" s="197">
        <v>0</v>
      </c>
      <c r="F395" s="197">
        <v>0</v>
      </c>
      <c r="G395" s="197">
        <v>0</v>
      </c>
      <c r="H395" s="197">
        <v>0</v>
      </c>
      <c r="I395" s="197">
        <v>0</v>
      </c>
      <c r="J395" s="197">
        <v>0</v>
      </c>
      <c r="K395" s="197">
        <v>0</v>
      </c>
      <c r="L395" s="197">
        <v>0</v>
      </c>
      <c r="M395" s="197">
        <v>0</v>
      </c>
      <c r="N395" s="197">
        <v>0</v>
      </c>
      <c r="O395" s="197">
        <v>0</v>
      </c>
      <c r="P395" s="197">
        <v>0</v>
      </c>
      <c r="Q395" s="197">
        <v>0</v>
      </c>
      <c r="S395" s="100" t="s">
        <v>6</v>
      </c>
      <c r="T395" s="101">
        <f>E419</f>
        <v>21</v>
      </c>
      <c r="U395" s="64"/>
      <c r="V395" s="64"/>
      <c r="W395" s="64"/>
      <c r="X395" s="64"/>
      <c r="Y395" s="64"/>
      <c r="Z395" s="64"/>
      <c r="AA395" s="64"/>
    </row>
    <row r="396" spans="1:27" ht="15.75" customHeight="1" x14ac:dyDescent="0.25">
      <c r="A396" s="206">
        <v>44241</v>
      </c>
      <c r="B396" s="193" t="s">
        <v>336</v>
      </c>
      <c r="C396" s="194">
        <v>5005</v>
      </c>
      <c r="D396" s="197">
        <v>0</v>
      </c>
      <c r="E396" s="197">
        <v>0</v>
      </c>
      <c r="F396" s="197">
        <v>0</v>
      </c>
      <c r="G396" s="197">
        <v>0</v>
      </c>
      <c r="H396" s="197">
        <v>0</v>
      </c>
      <c r="I396" s="197">
        <v>0</v>
      </c>
      <c r="J396" s="197">
        <v>0</v>
      </c>
      <c r="K396" s="197">
        <v>0</v>
      </c>
      <c r="L396" s="197">
        <v>0</v>
      </c>
      <c r="M396" s="197">
        <v>0</v>
      </c>
      <c r="N396" s="197">
        <v>0</v>
      </c>
      <c r="O396" s="197">
        <v>0</v>
      </c>
      <c r="P396" s="197">
        <v>0</v>
      </c>
      <c r="Q396" s="197">
        <v>0</v>
      </c>
      <c r="S396" s="100" t="s">
        <v>7</v>
      </c>
      <c r="T396" s="101">
        <f>M419</f>
        <v>316</v>
      </c>
      <c r="U396" s="64"/>
      <c r="V396" s="64"/>
      <c r="W396" s="64"/>
      <c r="X396" s="64"/>
      <c r="Y396" s="64"/>
      <c r="Z396" s="64"/>
      <c r="AA396" s="64"/>
    </row>
    <row r="397" spans="1:27" ht="15.75" customHeight="1" x14ac:dyDescent="0.25">
      <c r="A397" s="206">
        <v>44241</v>
      </c>
      <c r="B397" s="193" t="s">
        <v>337</v>
      </c>
      <c r="C397" s="194">
        <v>5006</v>
      </c>
      <c r="D397" s="194">
        <v>0</v>
      </c>
      <c r="E397" s="194">
        <v>0</v>
      </c>
      <c r="F397" s="194">
        <v>0</v>
      </c>
      <c r="G397" s="194">
        <v>12</v>
      </c>
      <c r="H397" s="194">
        <v>0</v>
      </c>
      <c r="I397" s="194">
        <v>0</v>
      </c>
      <c r="J397" s="194">
        <v>0</v>
      </c>
      <c r="K397" s="194">
        <v>0</v>
      </c>
      <c r="L397" s="194">
        <v>0</v>
      </c>
      <c r="M397" s="194">
        <v>16</v>
      </c>
      <c r="N397" s="194">
        <v>28</v>
      </c>
      <c r="O397" s="194">
        <v>0</v>
      </c>
      <c r="P397" s="195">
        <v>1.40625E-2</v>
      </c>
      <c r="Q397" s="195">
        <v>0.39377314814814812</v>
      </c>
      <c r="S397" s="100" t="s">
        <v>8</v>
      </c>
      <c r="T397" s="101">
        <f>I419</f>
        <v>0</v>
      </c>
      <c r="U397" s="64"/>
      <c r="V397" s="64"/>
      <c r="W397" s="64"/>
      <c r="X397" s="64"/>
      <c r="Y397" s="64"/>
      <c r="Z397" s="64"/>
      <c r="AA397" s="64"/>
    </row>
    <row r="398" spans="1:27" ht="15.75" customHeight="1" x14ac:dyDescent="0.25">
      <c r="A398" s="206">
        <v>44241</v>
      </c>
      <c r="B398" s="193" t="s">
        <v>338</v>
      </c>
      <c r="C398" s="194">
        <v>5007</v>
      </c>
      <c r="D398" s="197">
        <v>0</v>
      </c>
      <c r="E398" s="197">
        <v>0</v>
      </c>
      <c r="F398" s="197">
        <v>0</v>
      </c>
      <c r="G398" s="197">
        <v>0</v>
      </c>
      <c r="H398" s="197">
        <v>0</v>
      </c>
      <c r="I398" s="197">
        <v>0</v>
      </c>
      <c r="J398" s="197">
        <v>0</v>
      </c>
      <c r="K398" s="197">
        <v>0</v>
      </c>
      <c r="L398" s="197">
        <v>0</v>
      </c>
      <c r="M398" s="197">
        <v>0</v>
      </c>
      <c r="N398" s="197">
        <v>0</v>
      </c>
      <c r="O398" s="197">
        <v>0</v>
      </c>
      <c r="P398" s="197">
        <v>0</v>
      </c>
      <c r="Q398" s="197">
        <v>0</v>
      </c>
      <c r="S398" s="102" t="s">
        <v>9</v>
      </c>
      <c r="T398" s="103">
        <f>F419</f>
        <v>23</v>
      </c>
      <c r="U398" s="64"/>
      <c r="V398" s="64"/>
      <c r="W398" s="64"/>
      <c r="X398" s="64"/>
      <c r="Y398" s="64"/>
      <c r="Z398" s="64"/>
      <c r="AA398" s="64"/>
    </row>
    <row r="399" spans="1:27" ht="15.75" customHeight="1" x14ac:dyDescent="0.25">
      <c r="A399" s="206">
        <v>44241</v>
      </c>
      <c r="B399" s="193" t="s">
        <v>339</v>
      </c>
      <c r="C399" s="194">
        <v>5008</v>
      </c>
      <c r="D399" s="194">
        <v>17</v>
      </c>
      <c r="E399" s="194">
        <v>1</v>
      </c>
      <c r="F399" s="194">
        <v>0</v>
      </c>
      <c r="G399" s="194">
        <v>0</v>
      </c>
      <c r="H399" s="194">
        <v>0</v>
      </c>
      <c r="I399" s="194">
        <v>0</v>
      </c>
      <c r="J399" s="194">
        <v>0</v>
      </c>
      <c r="K399" s="194">
        <v>0</v>
      </c>
      <c r="L399" s="194">
        <v>0</v>
      </c>
      <c r="M399" s="194">
        <v>60</v>
      </c>
      <c r="N399" s="194">
        <v>78</v>
      </c>
      <c r="O399" s="194">
        <v>0</v>
      </c>
      <c r="P399" s="195">
        <v>6.076388888888889E-3</v>
      </c>
      <c r="Q399" s="195">
        <v>0.47393518518518518</v>
      </c>
      <c r="S399" s="102" t="s">
        <v>10</v>
      </c>
      <c r="T399" s="103">
        <f>G419</f>
        <v>247</v>
      </c>
      <c r="U399" s="64"/>
      <c r="V399" s="64"/>
      <c r="W399" s="64"/>
      <c r="X399" s="64"/>
      <c r="Y399" s="64"/>
      <c r="Z399" s="64"/>
      <c r="AA399" s="64"/>
    </row>
    <row r="400" spans="1:27" ht="15.75" customHeight="1" x14ac:dyDescent="0.25">
      <c r="A400" s="206">
        <v>44241</v>
      </c>
      <c r="B400" s="193" t="s">
        <v>340</v>
      </c>
      <c r="C400" s="194">
        <v>5009</v>
      </c>
      <c r="D400" s="194">
        <v>8</v>
      </c>
      <c r="E400" s="194">
        <v>0</v>
      </c>
      <c r="F400" s="194">
        <v>0</v>
      </c>
      <c r="G400" s="194">
        <v>0</v>
      </c>
      <c r="H400" s="194">
        <v>3</v>
      </c>
      <c r="I400" s="194">
        <v>0</v>
      </c>
      <c r="J400" s="194">
        <v>16</v>
      </c>
      <c r="K400" s="194">
        <v>0</v>
      </c>
      <c r="L400" s="194">
        <v>11</v>
      </c>
      <c r="M400" s="194">
        <v>13</v>
      </c>
      <c r="N400" s="194">
        <v>51</v>
      </c>
      <c r="O400" s="194">
        <v>0</v>
      </c>
      <c r="P400" s="195">
        <v>5.8564814814814825E-3</v>
      </c>
      <c r="Q400" s="195">
        <v>0.29266203703703703</v>
      </c>
      <c r="S400" s="104" t="s">
        <v>11</v>
      </c>
      <c r="T400" s="105">
        <f>H419</f>
        <v>46</v>
      </c>
      <c r="U400" s="64"/>
      <c r="V400" s="64"/>
      <c r="W400" s="64"/>
      <c r="X400" s="64"/>
      <c r="Y400" s="64"/>
      <c r="Z400" s="64"/>
      <c r="AA400" s="64"/>
    </row>
    <row r="401" spans="1:27" ht="15.75" customHeight="1" x14ac:dyDescent="0.25">
      <c r="A401" s="206">
        <v>44241</v>
      </c>
      <c r="B401" s="193" t="s">
        <v>341</v>
      </c>
      <c r="C401" s="194">
        <v>5010</v>
      </c>
      <c r="D401" s="194">
        <v>19</v>
      </c>
      <c r="E401" s="194">
        <v>0</v>
      </c>
      <c r="F401" s="194">
        <v>0</v>
      </c>
      <c r="G401" s="194">
        <v>0</v>
      </c>
      <c r="H401" s="194">
        <v>0</v>
      </c>
      <c r="I401" s="194">
        <v>0</v>
      </c>
      <c r="J401" s="194">
        <v>3</v>
      </c>
      <c r="K401" s="194">
        <v>0</v>
      </c>
      <c r="L401" s="194">
        <v>0</v>
      </c>
      <c r="M401" s="194">
        <v>0</v>
      </c>
      <c r="N401" s="194">
        <v>22</v>
      </c>
      <c r="O401" s="194">
        <v>0</v>
      </c>
      <c r="P401" s="195">
        <v>3.5995370370370369E-3</v>
      </c>
      <c r="Q401" s="195">
        <v>7.9108796296296288E-2</v>
      </c>
      <c r="S401" s="104" t="s">
        <v>12</v>
      </c>
      <c r="T401" s="105">
        <f>L419</f>
        <v>208</v>
      </c>
      <c r="U401" s="64"/>
      <c r="V401" s="64"/>
      <c r="W401" s="64"/>
      <c r="X401" s="64"/>
      <c r="Y401" s="64"/>
      <c r="Z401" s="64"/>
      <c r="AA401" s="64"/>
    </row>
    <row r="402" spans="1:27" ht="15.75" customHeight="1" x14ac:dyDescent="0.25">
      <c r="A402" s="206">
        <v>44241</v>
      </c>
      <c r="B402" s="193" t="s">
        <v>342</v>
      </c>
      <c r="C402" s="194">
        <v>5011</v>
      </c>
      <c r="D402" s="194">
        <v>20</v>
      </c>
      <c r="E402" s="194">
        <v>0</v>
      </c>
      <c r="F402" s="194">
        <v>3</v>
      </c>
      <c r="G402" s="194">
        <v>31</v>
      </c>
      <c r="H402" s="194">
        <v>7</v>
      </c>
      <c r="I402" s="194">
        <v>0</v>
      </c>
      <c r="J402" s="194">
        <v>0</v>
      </c>
      <c r="K402" s="194">
        <v>0</v>
      </c>
      <c r="L402" s="194">
        <v>50</v>
      </c>
      <c r="M402" s="194">
        <v>0</v>
      </c>
      <c r="N402" s="194">
        <v>111</v>
      </c>
      <c r="O402" s="194">
        <v>0</v>
      </c>
      <c r="P402" s="195">
        <v>1.068287037037037E-2</v>
      </c>
      <c r="Q402" s="198">
        <v>1.185300925925926</v>
      </c>
      <c r="S402" s="106" t="s">
        <v>13</v>
      </c>
      <c r="T402" s="107">
        <f>J419</f>
        <v>41</v>
      </c>
      <c r="U402" s="64"/>
      <c r="V402" s="64"/>
      <c r="W402" s="64"/>
      <c r="X402" s="64"/>
      <c r="Y402" s="64"/>
      <c r="Z402" s="64"/>
      <c r="AA402" s="64"/>
    </row>
    <row r="403" spans="1:27" ht="15.75" customHeight="1" x14ac:dyDescent="0.25">
      <c r="A403" s="206">
        <v>44241</v>
      </c>
      <c r="B403" s="193" t="s">
        <v>343</v>
      </c>
      <c r="C403" s="194">
        <v>5012</v>
      </c>
      <c r="D403" s="194">
        <v>20</v>
      </c>
      <c r="E403" s="194">
        <v>0</v>
      </c>
      <c r="F403" s="194">
        <v>6</v>
      </c>
      <c r="G403" s="194">
        <v>51</v>
      </c>
      <c r="H403" s="194">
        <v>10</v>
      </c>
      <c r="I403" s="194">
        <v>0</v>
      </c>
      <c r="J403" s="194">
        <v>0</v>
      </c>
      <c r="K403" s="194">
        <v>0</v>
      </c>
      <c r="L403" s="194">
        <v>62</v>
      </c>
      <c r="M403" s="194">
        <v>0</v>
      </c>
      <c r="N403" s="194">
        <v>149</v>
      </c>
      <c r="O403" s="194">
        <v>0</v>
      </c>
      <c r="P403" s="195">
        <v>1.2847222222222223E-3</v>
      </c>
      <c r="Q403" s="195">
        <v>0.19057870370370369</v>
      </c>
      <c r="S403" s="64"/>
      <c r="T403" s="64"/>
      <c r="U403" s="64"/>
      <c r="V403" s="64"/>
      <c r="W403" s="64"/>
      <c r="X403" s="64"/>
      <c r="Y403" s="64"/>
      <c r="Z403" s="64"/>
      <c r="AA403" s="64"/>
    </row>
    <row r="404" spans="1:27" ht="15.75" customHeight="1" x14ac:dyDescent="0.25">
      <c r="A404" s="206">
        <v>44241</v>
      </c>
      <c r="B404" s="193" t="s">
        <v>344</v>
      </c>
      <c r="C404" s="194">
        <v>5013</v>
      </c>
      <c r="D404" s="194">
        <v>20</v>
      </c>
      <c r="E404" s="194">
        <v>3</v>
      </c>
      <c r="F404" s="194">
        <v>0</v>
      </c>
      <c r="G404" s="194">
        <v>0</v>
      </c>
      <c r="H404" s="194">
        <v>0</v>
      </c>
      <c r="I404" s="194">
        <v>0</v>
      </c>
      <c r="J404" s="194">
        <v>0</v>
      </c>
      <c r="K404" s="194">
        <v>0</v>
      </c>
      <c r="L404" s="194">
        <v>0</v>
      </c>
      <c r="M404" s="194">
        <v>47</v>
      </c>
      <c r="N404" s="194">
        <v>70</v>
      </c>
      <c r="O404" s="194">
        <v>0</v>
      </c>
      <c r="P404" s="195">
        <v>5.7175925925925927E-3</v>
      </c>
      <c r="Q404" s="195">
        <v>0.40028935185185183</v>
      </c>
      <c r="S404" s="64"/>
      <c r="T404" s="64"/>
      <c r="U404" s="64"/>
      <c r="V404" s="64"/>
      <c r="W404" s="64"/>
      <c r="X404" s="64"/>
      <c r="Y404" s="64"/>
      <c r="Z404" s="64"/>
      <c r="AA404" s="64"/>
    </row>
    <row r="405" spans="1:27" ht="15.75" customHeight="1" x14ac:dyDescent="0.25">
      <c r="A405" s="206">
        <v>44241</v>
      </c>
      <c r="B405" s="193" t="s">
        <v>345</v>
      </c>
      <c r="C405" s="194">
        <v>5014</v>
      </c>
      <c r="D405" s="194">
        <v>11</v>
      </c>
      <c r="E405" s="194">
        <v>0</v>
      </c>
      <c r="F405" s="194">
        <v>3</v>
      </c>
      <c r="G405" s="194">
        <v>73</v>
      </c>
      <c r="H405" s="194">
        <v>9</v>
      </c>
      <c r="I405" s="194">
        <v>0</v>
      </c>
      <c r="J405" s="194">
        <v>0</v>
      </c>
      <c r="K405" s="194">
        <v>0</v>
      </c>
      <c r="L405" s="194">
        <v>37</v>
      </c>
      <c r="M405" s="194">
        <v>0</v>
      </c>
      <c r="N405" s="194">
        <v>133</v>
      </c>
      <c r="O405" s="194">
        <v>0</v>
      </c>
      <c r="P405" s="195">
        <v>1.2847222222222223E-3</v>
      </c>
      <c r="Q405" s="195">
        <v>0.17068287037037036</v>
      </c>
      <c r="S405" s="64"/>
      <c r="T405" s="64"/>
      <c r="U405" s="64"/>
      <c r="V405" s="64"/>
      <c r="W405" s="64"/>
      <c r="X405" s="64"/>
      <c r="Y405" s="64"/>
      <c r="Z405" s="64"/>
      <c r="AA405" s="64"/>
    </row>
    <row r="406" spans="1:27" ht="15.75" customHeight="1" x14ac:dyDescent="0.25">
      <c r="A406" s="206">
        <v>44241</v>
      </c>
      <c r="B406" s="193" t="s">
        <v>346</v>
      </c>
      <c r="C406" s="194">
        <v>5015</v>
      </c>
      <c r="D406" s="194">
        <v>16</v>
      </c>
      <c r="E406" s="194">
        <v>0</v>
      </c>
      <c r="F406" s="194">
        <v>8</v>
      </c>
      <c r="G406" s="194">
        <v>61</v>
      </c>
      <c r="H406" s="194">
        <v>14</v>
      </c>
      <c r="I406" s="194">
        <v>0</v>
      </c>
      <c r="J406" s="194">
        <v>2</v>
      </c>
      <c r="K406" s="194">
        <v>0</v>
      </c>
      <c r="L406" s="194">
        <v>36</v>
      </c>
      <c r="M406" s="194">
        <v>0</v>
      </c>
      <c r="N406" s="194">
        <v>137</v>
      </c>
      <c r="O406" s="194">
        <v>1</v>
      </c>
      <c r="P406" s="195">
        <v>1.9560185185185184E-3</v>
      </c>
      <c r="Q406" s="195">
        <v>0.26844907407407409</v>
      </c>
      <c r="S406" s="64"/>
      <c r="T406" s="64"/>
      <c r="U406" s="64"/>
      <c r="V406" s="64"/>
      <c r="W406" s="64"/>
      <c r="X406" s="64"/>
      <c r="Y406" s="64"/>
      <c r="Z406" s="64"/>
      <c r="AA406" s="64"/>
    </row>
    <row r="407" spans="1:27" ht="15.75" customHeight="1" x14ac:dyDescent="0.25">
      <c r="A407" s="206">
        <v>44241</v>
      </c>
      <c r="B407" s="193" t="s">
        <v>347</v>
      </c>
      <c r="C407" s="194">
        <v>5016</v>
      </c>
      <c r="D407" s="197">
        <v>0</v>
      </c>
      <c r="E407" s="197">
        <v>0</v>
      </c>
      <c r="F407" s="197">
        <v>0</v>
      </c>
      <c r="G407" s="197">
        <v>0</v>
      </c>
      <c r="H407" s="197">
        <v>0</v>
      </c>
      <c r="I407" s="197">
        <v>0</v>
      </c>
      <c r="J407" s="197">
        <v>0</v>
      </c>
      <c r="K407" s="197">
        <v>0</v>
      </c>
      <c r="L407" s="197">
        <v>0</v>
      </c>
      <c r="M407" s="197">
        <v>0</v>
      </c>
      <c r="N407" s="197">
        <v>0</v>
      </c>
      <c r="O407" s="197">
        <v>0</v>
      </c>
      <c r="P407" s="197">
        <v>0</v>
      </c>
      <c r="Q407" s="197">
        <v>0</v>
      </c>
      <c r="S407" s="64"/>
      <c r="T407" s="64"/>
      <c r="U407" s="64"/>
      <c r="V407" s="64"/>
      <c r="W407" s="64"/>
      <c r="X407" s="64"/>
      <c r="Y407" s="64"/>
      <c r="Z407" s="64"/>
      <c r="AA407" s="64"/>
    </row>
    <row r="408" spans="1:27" ht="15.75" customHeight="1" x14ac:dyDescent="0.25">
      <c r="A408" s="206">
        <v>44241</v>
      </c>
      <c r="B408" s="193" t="s">
        <v>348</v>
      </c>
      <c r="C408" s="194">
        <v>5017</v>
      </c>
      <c r="D408" s="194">
        <v>20</v>
      </c>
      <c r="E408" s="194">
        <v>6</v>
      </c>
      <c r="F408" s="194">
        <v>0</v>
      </c>
      <c r="G408" s="194">
        <v>0</v>
      </c>
      <c r="H408" s="194">
        <v>0</v>
      </c>
      <c r="I408" s="194">
        <v>0</v>
      </c>
      <c r="J408" s="194">
        <v>0</v>
      </c>
      <c r="K408" s="194">
        <v>0</v>
      </c>
      <c r="L408" s="194">
        <v>0</v>
      </c>
      <c r="M408" s="194">
        <v>45</v>
      </c>
      <c r="N408" s="194">
        <v>71</v>
      </c>
      <c r="O408" s="194">
        <v>0</v>
      </c>
      <c r="P408" s="195">
        <v>3.6574074074074074E-3</v>
      </c>
      <c r="Q408" s="195">
        <v>0.25973379629629628</v>
      </c>
      <c r="S408" s="64"/>
      <c r="T408" s="64"/>
      <c r="U408" s="64"/>
      <c r="V408" s="64"/>
      <c r="W408" s="64"/>
      <c r="X408" s="64"/>
      <c r="Y408" s="64"/>
      <c r="Z408" s="64"/>
      <c r="AA408" s="64"/>
    </row>
    <row r="409" spans="1:27" ht="15.75" customHeight="1" x14ac:dyDescent="0.25">
      <c r="A409" s="206">
        <v>44241</v>
      </c>
      <c r="B409" s="193" t="s">
        <v>349</v>
      </c>
      <c r="C409" s="194">
        <v>5018</v>
      </c>
      <c r="D409" s="197">
        <v>0</v>
      </c>
      <c r="E409" s="197">
        <v>0</v>
      </c>
      <c r="F409" s="197">
        <v>0</v>
      </c>
      <c r="G409" s="197">
        <v>0</v>
      </c>
      <c r="H409" s="197">
        <v>0</v>
      </c>
      <c r="I409" s="197">
        <v>0</v>
      </c>
      <c r="J409" s="197">
        <v>0</v>
      </c>
      <c r="K409" s="197">
        <v>0</v>
      </c>
      <c r="L409" s="197">
        <v>0</v>
      </c>
      <c r="M409" s="197">
        <v>0</v>
      </c>
      <c r="N409" s="197">
        <v>0</v>
      </c>
      <c r="O409" s="197">
        <v>0</v>
      </c>
      <c r="P409" s="197">
        <v>0</v>
      </c>
      <c r="Q409" s="197">
        <v>0</v>
      </c>
      <c r="S409" s="64"/>
      <c r="T409" s="64"/>
      <c r="U409" s="64"/>
      <c r="V409" s="64"/>
      <c r="W409" s="64"/>
      <c r="X409" s="64"/>
      <c r="Y409" s="64"/>
      <c r="Z409" s="64"/>
      <c r="AA409" s="64"/>
    </row>
    <row r="410" spans="1:27" ht="15.75" customHeight="1" x14ac:dyDescent="0.2">
      <c r="A410" s="206">
        <v>44241</v>
      </c>
      <c r="B410" s="193" t="s">
        <v>350</v>
      </c>
      <c r="C410" s="197">
        <v>5020</v>
      </c>
      <c r="D410" s="197">
        <v>0</v>
      </c>
      <c r="E410" s="197">
        <v>0</v>
      </c>
      <c r="F410" s="197">
        <v>0</v>
      </c>
      <c r="G410" s="197">
        <v>0</v>
      </c>
      <c r="H410" s="197">
        <v>0</v>
      </c>
      <c r="I410" s="197">
        <v>0</v>
      </c>
      <c r="J410" s="197">
        <v>0</v>
      </c>
      <c r="K410" s="197">
        <v>0</v>
      </c>
      <c r="L410" s="197">
        <v>0</v>
      </c>
      <c r="M410" s="197">
        <v>0</v>
      </c>
      <c r="N410" s="197">
        <v>0</v>
      </c>
      <c r="O410" s="197">
        <v>0</v>
      </c>
      <c r="P410" s="197">
        <v>0</v>
      </c>
      <c r="Q410" s="197">
        <v>0</v>
      </c>
      <c r="S410" s="64"/>
      <c r="T410" s="64"/>
      <c r="U410" s="64"/>
      <c r="V410" s="64"/>
      <c r="W410" s="64"/>
      <c r="X410" s="64"/>
      <c r="Y410" s="64"/>
      <c r="Z410" s="64"/>
      <c r="AA410" s="64"/>
    </row>
    <row r="411" spans="1:27" ht="15.75" customHeight="1" x14ac:dyDescent="0.25">
      <c r="A411" s="206">
        <v>44241</v>
      </c>
      <c r="B411" s="193" t="s">
        <v>351</v>
      </c>
      <c r="C411" s="194">
        <v>5021</v>
      </c>
      <c r="D411" s="194">
        <v>0</v>
      </c>
      <c r="E411" s="194">
        <v>2</v>
      </c>
      <c r="F411" s="194">
        <v>3</v>
      </c>
      <c r="G411" s="194">
        <v>19</v>
      </c>
      <c r="H411" s="194">
        <v>0</v>
      </c>
      <c r="I411" s="194">
        <v>0</v>
      </c>
      <c r="J411" s="194">
        <v>0</v>
      </c>
      <c r="K411" s="194">
        <v>0</v>
      </c>
      <c r="L411" s="194">
        <v>0</v>
      </c>
      <c r="M411" s="194">
        <v>11</v>
      </c>
      <c r="N411" s="194">
        <v>35</v>
      </c>
      <c r="O411" s="194">
        <v>0</v>
      </c>
      <c r="P411" s="195">
        <v>5.6249999999999989E-3</v>
      </c>
      <c r="Q411" s="195">
        <v>0.19701388888888891</v>
      </c>
      <c r="S411" s="64"/>
      <c r="T411" s="64"/>
      <c r="U411" s="64"/>
      <c r="V411" s="64"/>
      <c r="W411" s="64"/>
      <c r="X411" s="64"/>
      <c r="Y411" s="64"/>
      <c r="Z411" s="64"/>
      <c r="AA411" s="64"/>
    </row>
    <row r="412" spans="1:27" ht="15.75" customHeight="1" x14ac:dyDescent="0.25">
      <c r="A412" s="206">
        <v>44241</v>
      </c>
      <c r="B412" s="193" t="s">
        <v>352</v>
      </c>
      <c r="C412" s="194">
        <v>5022</v>
      </c>
      <c r="D412" s="197">
        <v>0</v>
      </c>
      <c r="E412" s="197">
        <v>0</v>
      </c>
      <c r="F412" s="197">
        <v>0</v>
      </c>
      <c r="G412" s="197">
        <v>0</v>
      </c>
      <c r="H412" s="197">
        <v>0</v>
      </c>
      <c r="I412" s="197">
        <v>0</v>
      </c>
      <c r="J412" s="197">
        <v>0</v>
      </c>
      <c r="K412" s="197">
        <v>0</v>
      </c>
      <c r="L412" s="197">
        <v>0</v>
      </c>
      <c r="M412" s="197">
        <v>0</v>
      </c>
      <c r="N412" s="197">
        <v>0</v>
      </c>
      <c r="O412" s="197">
        <v>0</v>
      </c>
      <c r="P412" s="197">
        <v>0</v>
      </c>
      <c r="Q412" s="197">
        <v>0</v>
      </c>
      <c r="S412" s="64"/>
      <c r="T412" s="64"/>
      <c r="U412" s="64"/>
      <c r="V412" s="64"/>
      <c r="W412" s="64"/>
      <c r="X412" s="64"/>
      <c r="Y412" s="64"/>
      <c r="Z412" s="64"/>
      <c r="AA412" s="64"/>
    </row>
    <row r="413" spans="1:27" ht="15.75" customHeight="1" x14ac:dyDescent="0.2">
      <c r="A413" s="206">
        <v>44241</v>
      </c>
      <c r="B413" s="193" t="s">
        <v>353</v>
      </c>
      <c r="C413" s="197">
        <v>5023</v>
      </c>
      <c r="D413" s="197">
        <v>0</v>
      </c>
      <c r="E413" s="197">
        <v>0</v>
      </c>
      <c r="F413" s="197">
        <v>0</v>
      </c>
      <c r="G413" s="197">
        <v>0</v>
      </c>
      <c r="H413" s="197">
        <v>0</v>
      </c>
      <c r="I413" s="197">
        <v>0</v>
      </c>
      <c r="J413" s="197">
        <v>0</v>
      </c>
      <c r="K413" s="197">
        <v>0</v>
      </c>
      <c r="L413" s="197">
        <v>0</v>
      </c>
      <c r="M413" s="197">
        <v>0</v>
      </c>
      <c r="N413" s="197">
        <v>0</v>
      </c>
      <c r="O413" s="197">
        <v>0</v>
      </c>
      <c r="P413" s="197">
        <v>0</v>
      </c>
      <c r="Q413" s="197">
        <v>0</v>
      </c>
      <c r="S413" s="64"/>
      <c r="T413" s="64"/>
      <c r="U413" s="64"/>
      <c r="V413" s="64"/>
      <c r="W413" s="64"/>
      <c r="X413" s="64"/>
      <c r="Y413" s="64"/>
      <c r="Z413" s="64"/>
      <c r="AA413" s="64"/>
    </row>
    <row r="414" spans="1:27" ht="15.75" customHeight="1" x14ac:dyDescent="0.25">
      <c r="A414" s="206">
        <v>44241</v>
      </c>
      <c r="B414" s="199" t="s">
        <v>354</v>
      </c>
      <c r="C414" s="194">
        <v>5028</v>
      </c>
      <c r="D414" s="194">
        <v>41</v>
      </c>
      <c r="E414" s="194">
        <v>0</v>
      </c>
      <c r="F414" s="194">
        <v>0</v>
      </c>
      <c r="G414" s="194">
        <v>0</v>
      </c>
      <c r="H414" s="194">
        <v>1</v>
      </c>
      <c r="I414" s="194">
        <v>0</v>
      </c>
      <c r="J414" s="194">
        <v>20</v>
      </c>
      <c r="K414" s="194">
        <v>0</v>
      </c>
      <c r="L414" s="194">
        <v>0</v>
      </c>
      <c r="M414" s="194">
        <v>2</v>
      </c>
      <c r="N414" s="194">
        <v>64</v>
      </c>
      <c r="O414" s="194">
        <v>0</v>
      </c>
      <c r="P414" s="195">
        <v>1.6319444444444445E-3</v>
      </c>
      <c r="Q414" s="195">
        <v>0.10464120370370371</v>
      </c>
      <c r="S414" s="64"/>
      <c r="T414" s="64"/>
      <c r="U414" s="64"/>
      <c r="V414" s="64"/>
      <c r="W414" s="64"/>
      <c r="X414" s="64"/>
      <c r="Y414" s="64"/>
      <c r="Z414" s="64"/>
      <c r="AA414" s="64"/>
    </row>
    <row r="415" spans="1:27" ht="15.75" customHeight="1" x14ac:dyDescent="0.25">
      <c r="A415" s="206">
        <v>44241</v>
      </c>
      <c r="B415" s="199" t="s">
        <v>355</v>
      </c>
      <c r="C415" s="194">
        <v>5031</v>
      </c>
      <c r="D415" s="194">
        <v>23</v>
      </c>
      <c r="E415" s="194">
        <v>0</v>
      </c>
      <c r="F415" s="194">
        <v>0</v>
      </c>
      <c r="G415" s="194">
        <v>0</v>
      </c>
      <c r="H415" s="194">
        <v>0</v>
      </c>
      <c r="I415" s="194">
        <v>0</v>
      </c>
      <c r="J415" s="194">
        <v>0</v>
      </c>
      <c r="K415" s="194">
        <v>0</v>
      </c>
      <c r="L415" s="194">
        <v>0</v>
      </c>
      <c r="M415" s="194">
        <v>0</v>
      </c>
      <c r="N415" s="194">
        <v>23</v>
      </c>
      <c r="O415" s="194">
        <v>0</v>
      </c>
      <c r="P415" s="195">
        <v>1.5162037037037036E-3</v>
      </c>
      <c r="Q415" s="195">
        <v>3.3437500000000002E-2</v>
      </c>
      <c r="S415" s="64"/>
      <c r="T415" s="64"/>
      <c r="U415" s="64"/>
      <c r="V415" s="64"/>
      <c r="W415" s="64"/>
      <c r="X415" s="64"/>
      <c r="Y415" s="64"/>
      <c r="Z415" s="64"/>
      <c r="AA415" s="64"/>
    </row>
    <row r="416" spans="1:27" ht="15.75" customHeight="1" x14ac:dyDescent="0.25">
      <c r="A416" s="206">
        <v>44241</v>
      </c>
      <c r="B416" s="199" t="s">
        <v>356</v>
      </c>
      <c r="C416" s="194">
        <v>5036</v>
      </c>
      <c r="D416" s="197">
        <v>0</v>
      </c>
      <c r="E416" s="197">
        <v>0</v>
      </c>
      <c r="F416" s="197">
        <v>0</v>
      </c>
      <c r="G416" s="197">
        <v>0</v>
      </c>
      <c r="H416" s="197">
        <v>0</v>
      </c>
      <c r="I416" s="197">
        <v>0</v>
      </c>
      <c r="J416" s="197">
        <v>0</v>
      </c>
      <c r="K416" s="197">
        <v>0</v>
      </c>
      <c r="L416" s="197">
        <v>0</v>
      </c>
      <c r="M416" s="197">
        <v>0</v>
      </c>
      <c r="N416" s="197">
        <v>0</v>
      </c>
      <c r="O416" s="197">
        <v>0</v>
      </c>
      <c r="P416" s="197">
        <v>0</v>
      </c>
      <c r="Q416" s="197">
        <v>0</v>
      </c>
      <c r="S416" s="64"/>
      <c r="T416" s="64"/>
      <c r="U416" s="64"/>
      <c r="V416" s="64"/>
      <c r="W416" s="64"/>
      <c r="X416" s="64"/>
      <c r="Y416" s="64"/>
      <c r="Z416" s="64"/>
      <c r="AA416" s="64"/>
    </row>
    <row r="417" spans="1:27" ht="15.75" customHeight="1" x14ac:dyDescent="0.25">
      <c r="A417" s="206">
        <v>44241</v>
      </c>
      <c r="B417" s="199" t="s">
        <v>380</v>
      </c>
      <c r="C417" s="194">
        <v>5040</v>
      </c>
      <c r="D417" s="194">
        <v>0</v>
      </c>
      <c r="E417" s="194">
        <v>0</v>
      </c>
      <c r="F417" s="194">
        <v>0</v>
      </c>
      <c r="G417" s="194">
        <v>0</v>
      </c>
      <c r="H417" s="194">
        <v>2</v>
      </c>
      <c r="I417" s="194">
        <v>0</v>
      </c>
      <c r="J417" s="194">
        <v>0</v>
      </c>
      <c r="K417" s="194">
        <v>0</v>
      </c>
      <c r="L417" s="194">
        <v>12</v>
      </c>
      <c r="M417" s="194">
        <v>11</v>
      </c>
      <c r="N417" s="194">
        <v>25</v>
      </c>
      <c r="O417" s="194">
        <v>0</v>
      </c>
      <c r="P417" s="195">
        <v>3.0555555555555557E-3</v>
      </c>
      <c r="Q417" s="195">
        <v>7.6412037037037042E-2</v>
      </c>
      <c r="S417" s="64"/>
      <c r="T417" s="64"/>
      <c r="U417" s="64"/>
      <c r="V417" s="64"/>
      <c r="W417" s="64"/>
      <c r="X417" s="64"/>
      <c r="Y417" s="64"/>
      <c r="Z417" s="64"/>
      <c r="AA417" s="64"/>
    </row>
    <row r="418" spans="1:27" ht="15.75" customHeight="1" x14ac:dyDescent="0.25">
      <c r="A418" s="206">
        <v>44241</v>
      </c>
      <c r="B418" s="199" t="s">
        <v>381</v>
      </c>
      <c r="C418" s="194">
        <v>5042</v>
      </c>
      <c r="D418" s="194">
        <v>16</v>
      </c>
      <c r="E418" s="194">
        <v>4</v>
      </c>
      <c r="F418" s="194">
        <v>0</v>
      </c>
      <c r="G418" s="194">
        <v>0</v>
      </c>
      <c r="H418" s="194">
        <v>0</v>
      </c>
      <c r="I418" s="194">
        <v>0</v>
      </c>
      <c r="J418" s="194">
        <v>0</v>
      </c>
      <c r="K418" s="194">
        <v>0</v>
      </c>
      <c r="L418" s="194">
        <v>0</v>
      </c>
      <c r="M418" s="194">
        <v>62</v>
      </c>
      <c r="N418" s="194">
        <v>82</v>
      </c>
      <c r="O418" s="194">
        <v>2</v>
      </c>
      <c r="P418" s="195">
        <v>6.4120370370370364E-3</v>
      </c>
      <c r="Q418" s="195">
        <v>0.49974537037037042</v>
      </c>
      <c r="R418" s="64"/>
      <c r="S418" s="64"/>
      <c r="T418" s="64"/>
      <c r="U418" s="64"/>
      <c r="V418" s="64"/>
      <c r="W418" s="64"/>
      <c r="X418" s="64"/>
      <c r="Y418" s="64"/>
      <c r="Z418" s="64"/>
      <c r="AA418" s="64"/>
    </row>
    <row r="419" spans="1:27" ht="15.75" customHeight="1" x14ac:dyDescent="0.2">
      <c r="A419" s="204"/>
      <c r="B419" s="204"/>
      <c r="C419" s="204"/>
      <c r="D419" s="204">
        <f t="shared" ref="D419:O419" si="13">SUM(D392:D418)</f>
        <v>251</v>
      </c>
      <c r="E419" s="204">
        <f t="shared" si="13"/>
        <v>21</v>
      </c>
      <c r="F419" s="204">
        <f t="shared" si="13"/>
        <v>23</v>
      </c>
      <c r="G419" s="204">
        <f t="shared" si="13"/>
        <v>247</v>
      </c>
      <c r="H419" s="204">
        <f t="shared" si="13"/>
        <v>46</v>
      </c>
      <c r="I419" s="204">
        <f t="shared" si="13"/>
        <v>0</v>
      </c>
      <c r="J419" s="204">
        <f t="shared" si="13"/>
        <v>41</v>
      </c>
      <c r="K419" s="204">
        <f t="shared" si="13"/>
        <v>0</v>
      </c>
      <c r="L419" s="204">
        <f t="shared" si="13"/>
        <v>208</v>
      </c>
      <c r="M419" s="204">
        <f t="shared" si="13"/>
        <v>316</v>
      </c>
      <c r="N419" s="204">
        <f t="shared" si="13"/>
        <v>1153</v>
      </c>
      <c r="O419" s="204">
        <f t="shared" si="13"/>
        <v>3</v>
      </c>
      <c r="P419" s="205"/>
      <c r="Q419" s="205"/>
      <c r="R419" s="64"/>
      <c r="S419" s="64"/>
      <c r="T419" s="64"/>
      <c r="U419" s="64"/>
      <c r="V419" s="64"/>
      <c r="W419" s="64"/>
      <c r="X419" s="64"/>
      <c r="Y419" s="64"/>
      <c r="Z419" s="64"/>
      <c r="AA419" s="64"/>
    </row>
    <row r="420" spans="1:27" ht="15.75" customHeight="1" x14ac:dyDescent="0.2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8"/>
      <c r="Q420" s="188"/>
      <c r="R420" s="64"/>
      <c r="S420" s="64"/>
      <c r="T420" s="64"/>
      <c r="U420" s="64"/>
      <c r="V420" s="64"/>
      <c r="W420" s="64"/>
      <c r="X420" s="64"/>
      <c r="Y420" s="64"/>
      <c r="Z420" s="64"/>
      <c r="AA420" s="64"/>
    </row>
    <row r="421" spans="1:27" ht="15.75" customHeight="1" x14ac:dyDescent="0.2">
      <c r="A421" s="203" t="s">
        <v>324</v>
      </c>
      <c r="B421" s="190" t="s">
        <v>325</v>
      </c>
      <c r="C421" s="204" t="s">
        <v>326</v>
      </c>
      <c r="D421" s="204" t="s">
        <v>5</v>
      </c>
      <c r="E421" s="204" t="s">
        <v>6</v>
      </c>
      <c r="F421" s="204" t="s">
        <v>9</v>
      </c>
      <c r="G421" s="204" t="s">
        <v>10</v>
      </c>
      <c r="H421" s="204" t="s">
        <v>11</v>
      </c>
      <c r="I421" s="204" t="s">
        <v>8</v>
      </c>
      <c r="J421" s="204" t="s">
        <v>13</v>
      </c>
      <c r="K421" s="204" t="s">
        <v>327</v>
      </c>
      <c r="L421" s="204" t="s">
        <v>12</v>
      </c>
      <c r="M421" s="204" t="s">
        <v>7</v>
      </c>
      <c r="N421" s="204" t="s">
        <v>328</v>
      </c>
      <c r="O421" s="204" t="s">
        <v>329</v>
      </c>
      <c r="P421" s="205" t="s">
        <v>330</v>
      </c>
      <c r="Q421" s="205" t="s">
        <v>331</v>
      </c>
      <c r="R421" s="64"/>
      <c r="S421" s="64"/>
      <c r="T421" s="64"/>
      <c r="U421" s="64"/>
      <c r="V421" s="64"/>
      <c r="W421" s="64"/>
      <c r="X421" s="64"/>
      <c r="Y421" s="64"/>
      <c r="Z421" s="64"/>
      <c r="AA421" s="64"/>
    </row>
    <row r="422" spans="1:27" ht="15.75" customHeight="1" x14ac:dyDescent="0.25">
      <c r="A422" s="206">
        <v>44242</v>
      </c>
      <c r="B422" s="193" t="s">
        <v>332</v>
      </c>
      <c r="C422" s="194">
        <v>5001</v>
      </c>
      <c r="D422" s="194">
        <v>20</v>
      </c>
      <c r="E422" s="194">
        <v>0</v>
      </c>
      <c r="F422" s="194">
        <v>5</v>
      </c>
      <c r="G422" s="194">
        <v>83</v>
      </c>
      <c r="H422" s="194">
        <v>30</v>
      </c>
      <c r="I422" s="194">
        <v>0</v>
      </c>
      <c r="J422" s="194">
        <v>0</v>
      </c>
      <c r="K422" s="194">
        <v>0</v>
      </c>
      <c r="L422" s="194">
        <v>132</v>
      </c>
      <c r="M422" s="194">
        <v>0</v>
      </c>
      <c r="N422" s="194">
        <v>270</v>
      </c>
      <c r="O422" s="194">
        <v>0</v>
      </c>
      <c r="P422" s="195">
        <v>2.8703703703703708E-3</v>
      </c>
      <c r="Q422" s="195">
        <v>0.77045138888888898</v>
      </c>
      <c r="R422" s="64"/>
      <c r="S422" s="87" t="s">
        <v>3</v>
      </c>
      <c r="T422" s="97">
        <f>A422</f>
        <v>44242</v>
      </c>
      <c r="U422" s="64"/>
      <c r="V422" s="64"/>
      <c r="W422" s="64"/>
      <c r="X422" s="64"/>
      <c r="Y422" s="64"/>
      <c r="Z422" s="64"/>
      <c r="AA422" s="64"/>
    </row>
    <row r="423" spans="1:27" ht="15.75" customHeight="1" x14ac:dyDescent="0.25">
      <c r="A423" s="206">
        <v>44242</v>
      </c>
      <c r="B423" s="193" t="s">
        <v>333</v>
      </c>
      <c r="C423" s="194">
        <v>5002</v>
      </c>
      <c r="D423" s="194">
        <v>20</v>
      </c>
      <c r="E423" s="194">
        <v>0</v>
      </c>
      <c r="F423" s="194">
        <v>0</v>
      </c>
      <c r="G423" s="194">
        <v>0</v>
      </c>
      <c r="H423" s="194">
        <v>30</v>
      </c>
      <c r="I423" s="194">
        <v>0</v>
      </c>
      <c r="J423" s="194">
        <v>0</v>
      </c>
      <c r="K423" s="194">
        <v>0</v>
      </c>
      <c r="L423" s="194">
        <v>190</v>
      </c>
      <c r="M423" s="194">
        <v>0</v>
      </c>
      <c r="N423" s="194">
        <v>240</v>
      </c>
      <c r="O423" s="194">
        <v>0</v>
      </c>
      <c r="P423" s="195">
        <v>3.7268518518518514E-3</v>
      </c>
      <c r="Q423" s="195">
        <v>0.89577546296296295</v>
      </c>
      <c r="R423" s="64"/>
      <c r="S423" s="98" t="s">
        <v>5</v>
      </c>
      <c r="T423" s="99">
        <f>D449</f>
        <v>584</v>
      </c>
      <c r="U423" s="64"/>
      <c r="V423" s="64"/>
      <c r="W423" s="64"/>
      <c r="X423" s="64"/>
      <c r="Y423" s="64"/>
      <c r="Z423" s="64"/>
      <c r="AA423" s="64"/>
    </row>
    <row r="424" spans="1:27" ht="15.75" customHeight="1" x14ac:dyDescent="0.2">
      <c r="A424" s="206">
        <v>44242</v>
      </c>
      <c r="B424" s="193" t="s">
        <v>334</v>
      </c>
      <c r="C424" s="196">
        <v>5003</v>
      </c>
      <c r="D424" s="197">
        <v>0</v>
      </c>
      <c r="E424" s="197">
        <v>0</v>
      </c>
      <c r="F424" s="197">
        <v>0</v>
      </c>
      <c r="G424" s="197">
        <v>0</v>
      </c>
      <c r="H424" s="197">
        <v>0</v>
      </c>
      <c r="I424" s="197">
        <v>0</v>
      </c>
      <c r="J424" s="197">
        <v>0</v>
      </c>
      <c r="K424" s="197">
        <v>0</v>
      </c>
      <c r="L424" s="197">
        <v>0</v>
      </c>
      <c r="M424" s="197">
        <v>0</v>
      </c>
      <c r="N424" s="197">
        <v>0</v>
      </c>
      <c r="O424" s="197">
        <v>0</v>
      </c>
      <c r="P424" s="197">
        <v>0</v>
      </c>
      <c r="Q424" s="197">
        <v>0</v>
      </c>
      <c r="R424" s="64"/>
      <c r="S424" s="100" t="s">
        <v>41</v>
      </c>
      <c r="T424" s="101">
        <v>0</v>
      </c>
      <c r="U424" s="64"/>
      <c r="V424" s="64"/>
      <c r="W424" s="64"/>
      <c r="X424" s="64"/>
      <c r="Y424" s="64"/>
      <c r="Z424" s="64"/>
      <c r="AA424" s="64"/>
    </row>
    <row r="425" spans="1:27" ht="15.75" customHeight="1" x14ac:dyDescent="0.25">
      <c r="A425" s="206">
        <v>44242</v>
      </c>
      <c r="B425" s="193" t="s">
        <v>335</v>
      </c>
      <c r="C425" s="194">
        <v>5004</v>
      </c>
      <c r="D425" s="197">
        <v>0</v>
      </c>
      <c r="E425" s="197">
        <v>0</v>
      </c>
      <c r="F425" s="197">
        <v>0</v>
      </c>
      <c r="G425" s="197">
        <v>0</v>
      </c>
      <c r="H425" s="197">
        <v>0</v>
      </c>
      <c r="I425" s="197">
        <v>0</v>
      </c>
      <c r="J425" s="197">
        <v>0</v>
      </c>
      <c r="K425" s="197">
        <v>0</v>
      </c>
      <c r="L425" s="197">
        <v>0</v>
      </c>
      <c r="M425" s="197">
        <v>0</v>
      </c>
      <c r="N425" s="197">
        <v>0</v>
      </c>
      <c r="O425" s="197">
        <v>0</v>
      </c>
      <c r="P425" s="197">
        <v>0</v>
      </c>
      <c r="Q425" s="197">
        <v>0</v>
      </c>
      <c r="R425" s="64"/>
      <c r="S425" s="100" t="s">
        <v>6</v>
      </c>
      <c r="T425" s="101">
        <f>E449</f>
        <v>42</v>
      </c>
      <c r="U425" s="64"/>
      <c r="V425" s="64"/>
      <c r="W425" s="64"/>
      <c r="X425" s="64"/>
      <c r="Y425" s="64"/>
      <c r="Z425" s="64"/>
      <c r="AA425" s="64"/>
    </row>
    <row r="426" spans="1:27" ht="15.75" customHeight="1" x14ac:dyDescent="0.25">
      <c r="A426" s="206">
        <v>44242</v>
      </c>
      <c r="B426" s="193" t="s">
        <v>336</v>
      </c>
      <c r="C426" s="194">
        <v>5005</v>
      </c>
      <c r="D426" s="194">
        <v>108</v>
      </c>
      <c r="E426" s="194">
        <v>0</v>
      </c>
      <c r="F426" s="194">
        <v>10</v>
      </c>
      <c r="G426" s="194">
        <v>15</v>
      </c>
      <c r="H426" s="194">
        <v>21</v>
      </c>
      <c r="I426" s="194">
        <v>0</v>
      </c>
      <c r="J426" s="194">
        <v>51</v>
      </c>
      <c r="K426" s="194">
        <v>0</v>
      </c>
      <c r="L426" s="194">
        <v>13</v>
      </c>
      <c r="M426" s="194">
        <v>0</v>
      </c>
      <c r="N426" s="194">
        <v>218</v>
      </c>
      <c r="O426" s="194">
        <v>0</v>
      </c>
      <c r="P426" s="195">
        <v>7.9861111111111105E-4</v>
      </c>
      <c r="Q426" s="195">
        <v>0.17324074074074072</v>
      </c>
      <c r="R426" s="64"/>
      <c r="S426" s="100" t="s">
        <v>7</v>
      </c>
      <c r="T426" s="101">
        <f>M449</f>
        <v>803</v>
      </c>
      <c r="U426" s="64"/>
      <c r="V426" s="64"/>
      <c r="W426" s="64"/>
      <c r="X426" s="64"/>
      <c r="Y426" s="64"/>
      <c r="Z426" s="64"/>
      <c r="AA426" s="64"/>
    </row>
    <row r="427" spans="1:27" ht="15.75" customHeight="1" x14ac:dyDescent="0.25">
      <c r="A427" s="206">
        <v>44242</v>
      </c>
      <c r="B427" s="193" t="s">
        <v>337</v>
      </c>
      <c r="C427" s="194">
        <v>5006</v>
      </c>
      <c r="D427" s="194">
        <v>0</v>
      </c>
      <c r="E427" s="194">
        <v>1</v>
      </c>
      <c r="F427" s="194">
        <v>24</v>
      </c>
      <c r="G427" s="194">
        <v>22</v>
      </c>
      <c r="H427" s="194">
        <v>0</v>
      </c>
      <c r="I427" s="194">
        <v>0</v>
      </c>
      <c r="J427" s="194">
        <v>0</v>
      </c>
      <c r="K427" s="194">
        <v>0</v>
      </c>
      <c r="L427" s="194">
        <v>0</v>
      </c>
      <c r="M427" s="194">
        <v>20</v>
      </c>
      <c r="N427" s="194">
        <v>67</v>
      </c>
      <c r="O427" s="194">
        <v>0</v>
      </c>
      <c r="P427" s="195">
        <v>9.8148148148148144E-3</v>
      </c>
      <c r="Q427" s="195">
        <v>0.62793981481481487</v>
      </c>
      <c r="R427" s="64"/>
      <c r="S427" s="100" t="s">
        <v>8</v>
      </c>
      <c r="T427" s="101">
        <f>I449</f>
        <v>4</v>
      </c>
      <c r="U427" s="64"/>
      <c r="V427" s="64"/>
      <c r="W427" s="64"/>
      <c r="X427" s="64"/>
      <c r="Y427" s="64"/>
      <c r="Z427" s="64"/>
      <c r="AA427" s="64"/>
    </row>
    <row r="428" spans="1:27" ht="15.75" customHeight="1" x14ac:dyDescent="0.25">
      <c r="A428" s="206">
        <v>44242</v>
      </c>
      <c r="B428" s="193" t="s">
        <v>338</v>
      </c>
      <c r="C428" s="194">
        <v>5007</v>
      </c>
      <c r="D428" s="197">
        <v>0</v>
      </c>
      <c r="E428" s="197">
        <v>0</v>
      </c>
      <c r="F428" s="197">
        <v>0</v>
      </c>
      <c r="G428" s="197">
        <v>0</v>
      </c>
      <c r="H428" s="197">
        <v>0</v>
      </c>
      <c r="I428" s="197">
        <v>0</v>
      </c>
      <c r="J428" s="197">
        <v>0</v>
      </c>
      <c r="K428" s="197">
        <v>0</v>
      </c>
      <c r="L428" s="197">
        <v>0</v>
      </c>
      <c r="M428" s="197">
        <v>0</v>
      </c>
      <c r="N428" s="197">
        <v>0</v>
      </c>
      <c r="O428" s="197">
        <v>0</v>
      </c>
      <c r="P428" s="197">
        <v>0</v>
      </c>
      <c r="Q428" s="197">
        <v>0</v>
      </c>
      <c r="R428" s="64"/>
      <c r="S428" s="102" t="s">
        <v>9</v>
      </c>
      <c r="T428" s="103">
        <f>F449</f>
        <v>75</v>
      </c>
      <c r="U428" s="64"/>
      <c r="V428" s="64"/>
      <c r="W428" s="64"/>
      <c r="X428" s="64"/>
      <c r="Y428" s="64"/>
      <c r="Z428" s="64"/>
      <c r="AA428" s="64"/>
    </row>
    <row r="429" spans="1:27" ht="15.75" customHeight="1" x14ac:dyDescent="0.25">
      <c r="A429" s="206">
        <v>44242</v>
      </c>
      <c r="B429" s="193" t="s">
        <v>339</v>
      </c>
      <c r="C429" s="194">
        <v>5008</v>
      </c>
      <c r="D429" s="194">
        <v>21</v>
      </c>
      <c r="E429" s="194">
        <v>0</v>
      </c>
      <c r="F429" s="194">
        <v>10</v>
      </c>
      <c r="G429" s="194">
        <v>134</v>
      </c>
      <c r="H429" s="194">
        <v>0</v>
      </c>
      <c r="I429" s="194">
        <v>0</v>
      </c>
      <c r="J429" s="194">
        <v>0</v>
      </c>
      <c r="K429" s="194">
        <v>0</v>
      </c>
      <c r="L429" s="194">
        <v>0</v>
      </c>
      <c r="M429" s="194">
        <v>0</v>
      </c>
      <c r="N429" s="194">
        <v>165</v>
      </c>
      <c r="O429" s="194">
        <v>0</v>
      </c>
      <c r="P429" s="195">
        <v>5.6249999999999989E-3</v>
      </c>
      <c r="Q429" s="195">
        <v>0.92781249999999993</v>
      </c>
      <c r="R429" s="64"/>
      <c r="S429" s="102" t="s">
        <v>10</v>
      </c>
      <c r="T429" s="103">
        <f>G449</f>
        <v>500</v>
      </c>
      <c r="U429" s="64"/>
      <c r="V429" s="64"/>
      <c r="W429" s="64"/>
      <c r="X429" s="64"/>
      <c r="Y429" s="64"/>
      <c r="Z429" s="64"/>
      <c r="AA429" s="64"/>
    </row>
    <row r="430" spans="1:27" ht="15.75" customHeight="1" x14ac:dyDescent="0.25">
      <c r="A430" s="206">
        <v>44242</v>
      </c>
      <c r="B430" s="193" t="s">
        <v>340</v>
      </c>
      <c r="C430" s="194">
        <v>5009</v>
      </c>
      <c r="D430" s="194">
        <v>0</v>
      </c>
      <c r="E430" s="194">
        <v>0</v>
      </c>
      <c r="F430" s="194">
        <v>6</v>
      </c>
      <c r="G430" s="194">
        <v>19</v>
      </c>
      <c r="H430" s="194">
        <v>0</v>
      </c>
      <c r="I430" s="194">
        <v>0</v>
      </c>
      <c r="J430" s="194">
        <v>0</v>
      </c>
      <c r="K430" s="194">
        <v>0</v>
      </c>
      <c r="L430" s="194">
        <v>0</v>
      </c>
      <c r="M430" s="194">
        <v>13</v>
      </c>
      <c r="N430" s="194">
        <v>38</v>
      </c>
      <c r="O430" s="194">
        <v>0</v>
      </c>
      <c r="P430" s="195">
        <v>5.5439814814814822E-3</v>
      </c>
      <c r="Q430" s="195">
        <v>0.21047453703703703</v>
      </c>
      <c r="R430" s="64"/>
      <c r="S430" s="104" t="s">
        <v>11</v>
      </c>
      <c r="T430" s="105">
        <f>H449</f>
        <v>150</v>
      </c>
      <c r="U430" s="64"/>
      <c r="V430" s="64"/>
      <c r="W430" s="64"/>
      <c r="X430" s="64"/>
      <c r="Y430" s="64"/>
      <c r="Z430" s="64"/>
      <c r="AA430" s="64"/>
    </row>
    <row r="431" spans="1:27" ht="15.75" customHeight="1" x14ac:dyDescent="0.25">
      <c r="A431" s="206">
        <v>44242</v>
      </c>
      <c r="B431" s="193" t="s">
        <v>341</v>
      </c>
      <c r="C431" s="194">
        <v>5010</v>
      </c>
      <c r="D431" s="194">
        <v>20</v>
      </c>
      <c r="E431" s="194">
        <v>5</v>
      </c>
      <c r="F431" s="194">
        <v>0</v>
      </c>
      <c r="G431" s="194">
        <v>0</v>
      </c>
      <c r="H431" s="194">
        <v>0</v>
      </c>
      <c r="I431" s="194">
        <v>0</v>
      </c>
      <c r="J431" s="194">
        <v>0</v>
      </c>
      <c r="K431" s="194">
        <v>0</v>
      </c>
      <c r="L431" s="194">
        <v>0</v>
      </c>
      <c r="M431" s="194">
        <v>82</v>
      </c>
      <c r="N431" s="194">
        <v>107</v>
      </c>
      <c r="O431" s="194">
        <v>0</v>
      </c>
      <c r="P431" s="195">
        <v>4.5833333333333334E-3</v>
      </c>
      <c r="Q431" s="195">
        <v>0.49009259259259258</v>
      </c>
      <c r="R431" s="64"/>
      <c r="S431" s="104" t="s">
        <v>12</v>
      </c>
      <c r="T431" s="105">
        <f>L449</f>
        <v>709</v>
      </c>
      <c r="U431" s="64"/>
      <c r="V431" s="64"/>
      <c r="W431" s="64"/>
      <c r="X431" s="64"/>
      <c r="Y431" s="64"/>
      <c r="Z431" s="64"/>
      <c r="AA431" s="64"/>
    </row>
    <row r="432" spans="1:27" ht="15.75" customHeight="1" x14ac:dyDescent="0.25">
      <c r="A432" s="206">
        <v>44242</v>
      </c>
      <c r="B432" s="193" t="s">
        <v>342</v>
      </c>
      <c r="C432" s="194">
        <v>5011</v>
      </c>
      <c r="D432" s="194">
        <v>125</v>
      </c>
      <c r="E432" s="194">
        <v>0</v>
      </c>
      <c r="F432" s="194">
        <v>0</v>
      </c>
      <c r="G432" s="194">
        <v>0</v>
      </c>
      <c r="H432" s="194">
        <v>0</v>
      </c>
      <c r="I432" s="194">
        <v>0</v>
      </c>
      <c r="J432" s="194">
        <v>18</v>
      </c>
      <c r="K432" s="194">
        <v>0</v>
      </c>
      <c r="L432" s="194">
        <v>0</v>
      </c>
      <c r="M432" s="194">
        <v>0</v>
      </c>
      <c r="N432" s="194">
        <v>143</v>
      </c>
      <c r="O432" s="194">
        <v>1</v>
      </c>
      <c r="P432" s="195">
        <v>3.0787037037037037E-3</v>
      </c>
      <c r="Q432" s="195">
        <v>0.41793981481481479</v>
      </c>
      <c r="R432" s="64"/>
      <c r="S432" s="106" t="s">
        <v>13</v>
      </c>
      <c r="T432" s="107">
        <f>J449</f>
        <v>78</v>
      </c>
      <c r="U432" s="64"/>
      <c r="V432" s="64"/>
      <c r="W432" s="64"/>
      <c r="X432" s="64"/>
      <c r="Y432" s="64"/>
      <c r="Z432" s="64"/>
      <c r="AA432" s="64"/>
    </row>
    <row r="433" spans="1:27" ht="15.75" customHeight="1" x14ac:dyDescent="0.25">
      <c r="A433" s="206">
        <v>44242</v>
      </c>
      <c r="B433" s="193" t="s">
        <v>343</v>
      </c>
      <c r="C433" s="194">
        <v>5012</v>
      </c>
      <c r="D433" s="194">
        <v>20</v>
      </c>
      <c r="E433" s="194">
        <v>3</v>
      </c>
      <c r="F433" s="194">
        <v>0</v>
      </c>
      <c r="G433" s="194">
        <v>0</v>
      </c>
      <c r="H433" s="194">
        <v>0</v>
      </c>
      <c r="I433" s="194">
        <v>2</v>
      </c>
      <c r="J433" s="194">
        <v>0</v>
      </c>
      <c r="K433" s="194">
        <v>0</v>
      </c>
      <c r="L433" s="194">
        <v>0</v>
      </c>
      <c r="M433" s="194">
        <v>89</v>
      </c>
      <c r="N433" s="194">
        <v>114</v>
      </c>
      <c r="O433" s="194">
        <v>0</v>
      </c>
      <c r="P433" s="195">
        <v>4.0393518518518521E-3</v>
      </c>
      <c r="Q433" s="195">
        <v>0.45995370370370375</v>
      </c>
      <c r="R433" s="64"/>
      <c r="S433" s="64"/>
      <c r="T433" s="64"/>
      <c r="U433" s="64"/>
      <c r="V433" s="64"/>
      <c r="W433" s="64"/>
      <c r="X433" s="64"/>
      <c r="Y433" s="64"/>
      <c r="Z433" s="64"/>
      <c r="AA433" s="64"/>
    </row>
    <row r="434" spans="1:27" ht="15.75" customHeight="1" x14ac:dyDescent="0.25">
      <c r="A434" s="206">
        <v>44242</v>
      </c>
      <c r="B434" s="193" t="s">
        <v>344</v>
      </c>
      <c r="C434" s="194">
        <v>5013</v>
      </c>
      <c r="D434" s="194">
        <v>20</v>
      </c>
      <c r="E434" s="194">
        <v>0</v>
      </c>
      <c r="F434" s="194">
        <v>12</v>
      </c>
      <c r="G434" s="194">
        <v>146</v>
      </c>
      <c r="H434" s="194">
        <v>0</v>
      </c>
      <c r="I434" s="194">
        <v>0</v>
      </c>
      <c r="J434" s="194">
        <v>0</v>
      </c>
      <c r="K434" s="194">
        <v>0</v>
      </c>
      <c r="L434" s="194">
        <v>0</v>
      </c>
      <c r="M434" s="194">
        <v>0</v>
      </c>
      <c r="N434" s="194">
        <v>178</v>
      </c>
      <c r="O434" s="194">
        <v>0</v>
      </c>
      <c r="P434" s="195">
        <v>1.8055555555555557E-3</v>
      </c>
      <c r="Q434" s="195">
        <v>0.32146990740740738</v>
      </c>
      <c r="R434" s="64"/>
      <c r="S434" s="64"/>
      <c r="T434" s="64"/>
      <c r="U434" s="64"/>
      <c r="V434" s="64"/>
      <c r="W434" s="64"/>
      <c r="X434" s="64"/>
      <c r="Y434" s="64"/>
      <c r="Z434" s="64"/>
      <c r="AA434" s="64"/>
    </row>
    <row r="435" spans="1:27" ht="15.75" customHeight="1" x14ac:dyDescent="0.25">
      <c r="A435" s="206">
        <v>44242</v>
      </c>
      <c r="B435" s="193" t="s">
        <v>345</v>
      </c>
      <c r="C435" s="194">
        <v>5014</v>
      </c>
      <c r="D435" s="194">
        <v>20</v>
      </c>
      <c r="E435" s="194">
        <v>9</v>
      </c>
      <c r="F435" s="194">
        <v>0</v>
      </c>
      <c r="G435" s="194">
        <v>0</v>
      </c>
      <c r="H435" s="194">
        <v>0</v>
      </c>
      <c r="I435" s="194">
        <v>0</v>
      </c>
      <c r="J435" s="194">
        <v>0</v>
      </c>
      <c r="K435" s="194">
        <v>0</v>
      </c>
      <c r="L435" s="194">
        <v>0</v>
      </c>
      <c r="M435" s="194">
        <v>100</v>
      </c>
      <c r="N435" s="194">
        <v>129</v>
      </c>
      <c r="O435" s="194">
        <v>0</v>
      </c>
      <c r="P435" s="195">
        <v>5.8101851851851856E-3</v>
      </c>
      <c r="Q435" s="195">
        <v>0.74920138888888888</v>
      </c>
      <c r="R435" s="64"/>
      <c r="S435" s="64"/>
      <c r="T435" s="64"/>
      <c r="U435" s="64"/>
      <c r="V435" s="64"/>
      <c r="W435" s="64"/>
      <c r="X435" s="64"/>
      <c r="Y435" s="64"/>
      <c r="Z435" s="64"/>
      <c r="AA435" s="64"/>
    </row>
    <row r="436" spans="1:27" ht="15.75" customHeight="1" x14ac:dyDescent="0.25">
      <c r="A436" s="206">
        <v>44242</v>
      </c>
      <c r="B436" s="193" t="s">
        <v>346</v>
      </c>
      <c r="C436" s="194">
        <v>5015</v>
      </c>
      <c r="D436" s="194">
        <v>21</v>
      </c>
      <c r="E436" s="194">
        <v>3</v>
      </c>
      <c r="F436" s="194">
        <v>0</v>
      </c>
      <c r="G436" s="194">
        <v>0</v>
      </c>
      <c r="H436" s="194">
        <v>0</v>
      </c>
      <c r="I436" s="194">
        <v>1</v>
      </c>
      <c r="J436" s="194">
        <v>0</v>
      </c>
      <c r="K436" s="194">
        <v>0</v>
      </c>
      <c r="L436" s="194">
        <v>0</v>
      </c>
      <c r="M436" s="194">
        <v>98</v>
      </c>
      <c r="N436" s="194">
        <v>123</v>
      </c>
      <c r="O436" s="194">
        <v>0</v>
      </c>
      <c r="P436" s="195">
        <v>1.074074074074074E-2</v>
      </c>
      <c r="Q436" s="198">
        <v>1.2893287037037038</v>
      </c>
      <c r="R436" s="64"/>
      <c r="S436" s="64"/>
      <c r="T436" s="64"/>
      <c r="U436" s="64"/>
      <c r="V436" s="64"/>
      <c r="W436" s="64"/>
      <c r="X436" s="64"/>
      <c r="Y436" s="64"/>
      <c r="Z436" s="64"/>
      <c r="AA436" s="64"/>
    </row>
    <row r="437" spans="1:27" ht="15.75" customHeight="1" x14ac:dyDescent="0.25">
      <c r="A437" s="206">
        <v>44242</v>
      </c>
      <c r="B437" s="193" t="s">
        <v>347</v>
      </c>
      <c r="C437" s="194">
        <v>5016</v>
      </c>
      <c r="D437" s="197">
        <v>0</v>
      </c>
      <c r="E437" s="197">
        <v>0</v>
      </c>
      <c r="F437" s="197">
        <v>0</v>
      </c>
      <c r="G437" s="197">
        <v>0</v>
      </c>
      <c r="H437" s="197">
        <v>0</v>
      </c>
      <c r="I437" s="197">
        <v>0</v>
      </c>
      <c r="J437" s="197">
        <v>0</v>
      </c>
      <c r="K437" s="197">
        <v>0</v>
      </c>
      <c r="L437" s="197">
        <v>0</v>
      </c>
      <c r="M437" s="197">
        <v>0</v>
      </c>
      <c r="N437" s="197">
        <v>0</v>
      </c>
      <c r="O437" s="197">
        <v>0</v>
      </c>
      <c r="P437" s="197">
        <v>0</v>
      </c>
      <c r="Q437" s="197">
        <v>0</v>
      </c>
      <c r="R437" s="64"/>
      <c r="S437" s="64"/>
      <c r="T437" s="64"/>
      <c r="U437" s="64"/>
      <c r="V437" s="64"/>
      <c r="W437" s="64"/>
      <c r="X437" s="64"/>
      <c r="Y437" s="64"/>
      <c r="Z437" s="64"/>
      <c r="AA437" s="64"/>
    </row>
    <row r="438" spans="1:27" ht="15.75" customHeight="1" x14ac:dyDescent="0.25">
      <c r="A438" s="206">
        <v>44242</v>
      </c>
      <c r="B438" s="193" t="s">
        <v>348</v>
      </c>
      <c r="C438" s="194">
        <v>5017</v>
      </c>
      <c r="D438" s="194">
        <v>37</v>
      </c>
      <c r="E438" s="194">
        <v>0</v>
      </c>
      <c r="F438" s="194">
        <v>0</v>
      </c>
      <c r="G438" s="194">
        <v>0</v>
      </c>
      <c r="H438" s="194">
        <v>0</v>
      </c>
      <c r="I438" s="194">
        <v>0</v>
      </c>
      <c r="J438" s="194">
        <v>4</v>
      </c>
      <c r="K438" s="194">
        <v>0</v>
      </c>
      <c r="L438" s="194">
        <v>0</v>
      </c>
      <c r="M438" s="194">
        <v>0</v>
      </c>
      <c r="N438" s="194">
        <v>41</v>
      </c>
      <c r="O438" s="194">
        <v>0</v>
      </c>
      <c r="P438" s="195">
        <v>1.0300925925925926E-3</v>
      </c>
      <c r="Q438" s="195">
        <v>4.2395833333333334E-2</v>
      </c>
      <c r="R438" s="64"/>
      <c r="S438" s="64"/>
      <c r="T438" s="64"/>
      <c r="U438" s="64"/>
      <c r="V438" s="64"/>
      <c r="W438" s="64"/>
      <c r="X438" s="64"/>
      <c r="Y438" s="64"/>
      <c r="Z438" s="64"/>
      <c r="AA438" s="64"/>
    </row>
    <row r="439" spans="1:27" ht="15.75" customHeight="1" x14ac:dyDescent="0.25">
      <c r="A439" s="206">
        <v>44242</v>
      </c>
      <c r="B439" s="193" t="s">
        <v>349</v>
      </c>
      <c r="C439" s="194">
        <v>5018</v>
      </c>
      <c r="D439" s="197">
        <v>0</v>
      </c>
      <c r="E439" s="197">
        <v>0</v>
      </c>
      <c r="F439" s="197">
        <v>0</v>
      </c>
      <c r="G439" s="197">
        <v>0</v>
      </c>
      <c r="H439" s="197">
        <v>0</v>
      </c>
      <c r="I439" s="197">
        <v>0</v>
      </c>
      <c r="J439" s="197">
        <v>0</v>
      </c>
      <c r="K439" s="197">
        <v>0</v>
      </c>
      <c r="L439" s="197">
        <v>0</v>
      </c>
      <c r="M439" s="197">
        <v>0</v>
      </c>
      <c r="N439" s="197">
        <v>0</v>
      </c>
      <c r="O439" s="197">
        <v>0</v>
      </c>
      <c r="P439" s="197">
        <v>0</v>
      </c>
      <c r="Q439" s="197">
        <v>0</v>
      </c>
      <c r="R439" s="64"/>
      <c r="S439" s="64"/>
      <c r="T439" s="64"/>
      <c r="U439" s="64"/>
      <c r="V439" s="64"/>
      <c r="W439" s="64"/>
      <c r="X439" s="64"/>
      <c r="Y439" s="64"/>
      <c r="Z439" s="64"/>
      <c r="AA439" s="64"/>
    </row>
    <row r="440" spans="1:27" ht="15.75" customHeight="1" x14ac:dyDescent="0.25">
      <c r="A440" s="206">
        <v>44242</v>
      </c>
      <c r="B440" s="193" t="s">
        <v>350</v>
      </c>
      <c r="C440" s="194">
        <v>5020</v>
      </c>
      <c r="D440" s="194">
        <v>20</v>
      </c>
      <c r="E440" s="194">
        <v>5</v>
      </c>
      <c r="F440" s="194">
        <v>0</v>
      </c>
      <c r="G440" s="194">
        <v>0</v>
      </c>
      <c r="H440" s="194">
        <v>0</v>
      </c>
      <c r="I440" s="194">
        <v>0</v>
      </c>
      <c r="J440" s="194">
        <v>0</v>
      </c>
      <c r="K440" s="194">
        <v>0</v>
      </c>
      <c r="L440" s="194">
        <v>0</v>
      </c>
      <c r="M440" s="194">
        <v>105</v>
      </c>
      <c r="N440" s="194">
        <v>130</v>
      </c>
      <c r="O440" s="194">
        <v>0</v>
      </c>
      <c r="P440" s="195">
        <v>8.1249999999999985E-3</v>
      </c>
      <c r="Q440" s="198">
        <v>1.0563888888888888</v>
      </c>
      <c r="R440" s="64"/>
      <c r="S440" s="64"/>
      <c r="T440" s="64"/>
      <c r="U440" s="64"/>
      <c r="V440" s="64"/>
      <c r="W440" s="64"/>
      <c r="X440" s="64"/>
      <c r="Y440" s="64"/>
      <c r="Z440" s="64"/>
      <c r="AA440" s="64"/>
    </row>
    <row r="441" spans="1:27" ht="15.75" customHeight="1" x14ac:dyDescent="0.25">
      <c r="A441" s="206">
        <v>44242</v>
      </c>
      <c r="B441" s="193" t="s">
        <v>351</v>
      </c>
      <c r="C441" s="194">
        <v>5021</v>
      </c>
      <c r="D441" s="197">
        <v>0</v>
      </c>
      <c r="E441" s="197">
        <v>0</v>
      </c>
      <c r="F441" s="197">
        <v>0</v>
      </c>
      <c r="G441" s="197">
        <v>0</v>
      </c>
      <c r="H441" s="197">
        <v>0</v>
      </c>
      <c r="I441" s="197">
        <v>0</v>
      </c>
      <c r="J441" s="197">
        <v>0</v>
      </c>
      <c r="K441" s="197">
        <v>0</v>
      </c>
      <c r="L441" s="197">
        <v>0</v>
      </c>
      <c r="M441" s="197">
        <v>0</v>
      </c>
      <c r="N441" s="197">
        <v>0</v>
      </c>
      <c r="O441" s="197">
        <v>0</v>
      </c>
      <c r="P441" s="197">
        <v>0</v>
      </c>
      <c r="Q441" s="197">
        <v>0</v>
      </c>
      <c r="R441" s="64"/>
      <c r="S441" s="64"/>
      <c r="T441" s="64"/>
      <c r="U441" s="64"/>
      <c r="V441" s="64"/>
      <c r="W441" s="64"/>
      <c r="X441" s="64"/>
      <c r="Y441" s="64"/>
      <c r="Z441" s="64"/>
      <c r="AA441" s="64"/>
    </row>
    <row r="442" spans="1:27" ht="15.75" customHeight="1" x14ac:dyDescent="0.25">
      <c r="A442" s="206">
        <v>44242</v>
      </c>
      <c r="B442" s="193" t="s">
        <v>352</v>
      </c>
      <c r="C442" s="194">
        <v>5022</v>
      </c>
      <c r="D442" s="194">
        <v>20</v>
      </c>
      <c r="E442" s="194">
        <v>6</v>
      </c>
      <c r="F442" s="194">
        <v>0</v>
      </c>
      <c r="G442" s="194">
        <v>0</v>
      </c>
      <c r="H442" s="194">
        <v>0</v>
      </c>
      <c r="I442" s="194">
        <v>1</v>
      </c>
      <c r="J442" s="194">
        <v>0</v>
      </c>
      <c r="K442" s="194">
        <v>0</v>
      </c>
      <c r="L442" s="194">
        <v>0</v>
      </c>
      <c r="M442" s="194">
        <v>90</v>
      </c>
      <c r="N442" s="194">
        <v>117</v>
      </c>
      <c r="O442" s="194">
        <v>0</v>
      </c>
      <c r="P442" s="195">
        <v>7.9745370370370369E-3</v>
      </c>
      <c r="Q442" s="195">
        <v>0.93291666666666673</v>
      </c>
      <c r="R442" s="64"/>
      <c r="S442" s="64"/>
      <c r="T442" s="64"/>
      <c r="U442" s="64"/>
      <c r="V442" s="64"/>
      <c r="W442" s="64"/>
      <c r="X442" s="64"/>
      <c r="Y442" s="64"/>
      <c r="Z442" s="64"/>
      <c r="AA442" s="64"/>
    </row>
    <row r="443" spans="1:27" ht="15.75" customHeight="1" x14ac:dyDescent="0.25">
      <c r="A443" s="206">
        <v>44242</v>
      </c>
      <c r="B443" s="193" t="s">
        <v>353</v>
      </c>
      <c r="C443" s="194">
        <v>5023</v>
      </c>
      <c r="D443" s="194">
        <v>20</v>
      </c>
      <c r="E443" s="194">
        <v>7</v>
      </c>
      <c r="F443" s="194">
        <v>0</v>
      </c>
      <c r="G443" s="194">
        <v>0</v>
      </c>
      <c r="H443" s="194">
        <v>0</v>
      </c>
      <c r="I443" s="194">
        <v>0</v>
      </c>
      <c r="J443" s="194">
        <v>0</v>
      </c>
      <c r="K443" s="194">
        <v>0</v>
      </c>
      <c r="L443" s="194">
        <v>0</v>
      </c>
      <c r="M443" s="194">
        <v>95</v>
      </c>
      <c r="N443" s="194">
        <v>122</v>
      </c>
      <c r="O443" s="194">
        <v>0</v>
      </c>
      <c r="P443" s="195">
        <v>1.3275462962962963E-2</v>
      </c>
      <c r="Q443" s="198">
        <v>1.6202430555555554</v>
      </c>
      <c r="R443" s="64"/>
      <c r="S443" s="64"/>
      <c r="T443" s="64"/>
      <c r="U443" s="64"/>
      <c r="V443" s="64"/>
      <c r="W443" s="64"/>
      <c r="X443" s="64"/>
      <c r="Y443" s="64"/>
      <c r="Z443" s="64"/>
      <c r="AA443" s="64"/>
    </row>
    <row r="444" spans="1:27" ht="15.75" customHeight="1" x14ac:dyDescent="0.25">
      <c r="A444" s="206">
        <v>44242</v>
      </c>
      <c r="B444" s="199" t="s">
        <v>354</v>
      </c>
      <c r="C444" s="194">
        <v>5028</v>
      </c>
      <c r="D444" s="194">
        <v>21</v>
      </c>
      <c r="E444" s="194">
        <v>0</v>
      </c>
      <c r="F444" s="194">
        <v>0</v>
      </c>
      <c r="G444" s="194">
        <v>0</v>
      </c>
      <c r="H444" s="194">
        <v>32</v>
      </c>
      <c r="I444" s="194">
        <v>0</v>
      </c>
      <c r="J444" s="194">
        <v>3</v>
      </c>
      <c r="K444" s="194">
        <v>0</v>
      </c>
      <c r="L444" s="194">
        <v>202</v>
      </c>
      <c r="M444" s="194">
        <v>0</v>
      </c>
      <c r="N444" s="194">
        <v>258</v>
      </c>
      <c r="O444" s="194">
        <v>0</v>
      </c>
      <c r="P444" s="195">
        <v>1.9907407407407408E-3</v>
      </c>
      <c r="Q444" s="195">
        <v>0.51076388888888891</v>
      </c>
      <c r="R444" s="64"/>
      <c r="S444" s="64"/>
      <c r="T444" s="64"/>
      <c r="U444" s="64"/>
      <c r="V444" s="64"/>
      <c r="W444" s="64"/>
      <c r="X444" s="64"/>
      <c r="Y444" s="64"/>
      <c r="Z444" s="64"/>
      <c r="AA444" s="64"/>
    </row>
    <row r="445" spans="1:27" ht="15.75" customHeight="1" x14ac:dyDescent="0.25">
      <c r="A445" s="206">
        <v>44242</v>
      </c>
      <c r="B445" s="199" t="s">
        <v>355</v>
      </c>
      <c r="C445" s="194">
        <v>5031</v>
      </c>
      <c r="D445" s="194">
        <v>29</v>
      </c>
      <c r="E445" s="194">
        <v>0</v>
      </c>
      <c r="F445" s="194">
        <v>0</v>
      </c>
      <c r="G445" s="194">
        <v>0</v>
      </c>
      <c r="H445" s="194">
        <v>6</v>
      </c>
      <c r="I445" s="194">
        <v>0</v>
      </c>
      <c r="J445" s="194">
        <v>2</v>
      </c>
      <c r="K445" s="194">
        <v>0</v>
      </c>
      <c r="L445" s="194">
        <v>27</v>
      </c>
      <c r="M445" s="194">
        <v>0</v>
      </c>
      <c r="N445" s="194">
        <v>64</v>
      </c>
      <c r="O445" s="194">
        <v>0</v>
      </c>
      <c r="P445" s="195">
        <v>1.0416666666666667E-3</v>
      </c>
      <c r="Q445" s="195">
        <v>6.6400462962962967E-2</v>
      </c>
      <c r="R445" s="64"/>
      <c r="S445" s="64"/>
      <c r="T445" s="64"/>
      <c r="U445" s="64"/>
      <c r="V445" s="64"/>
      <c r="W445" s="64"/>
      <c r="X445" s="64"/>
      <c r="Y445" s="64"/>
      <c r="Z445" s="64"/>
      <c r="AA445" s="64"/>
    </row>
    <row r="446" spans="1:27" ht="15.75" customHeight="1" x14ac:dyDescent="0.25">
      <c r="A446" s="206">
        <v>44242</v>
      </c>
      <c r="B446" s="199" t="s">
        <v>356</v>
      </c>
      <c r="C446" s="194">
        <v>5036</v>
      </c>
      <c r="D446" s="194">
        <v>20</v>
      </c>
      <c r="E446" s="194">
        <v>3</v>
      </c>
      <c r="F446" s="194">
        <v>0</v>
      </c>
      <c r="G446" s="194">
        <v>0</v>
      </c>
      <c r="H446" s="194">
        <v>0</v>
      </c>
      <c r="I446" s="194">
        <v>0</v>
      </c>
      <c r="J446" s="194">
        <v>0</v>
      </c>
      <c r="K446" s="194">
        <v>0</v>
      </c>
      <c r="L446" s="194">
        <v>0</v>
      </c>
      <c r="M446" s="194">
        <v>95</v>
      </c>
      <c r="N446" s="194">
        <v>118</v>
      </c>
      <c r="O446" s="194">
        <v>0</v>
      </c>
      <c r="P446" s="195">
        <v>5.8796296296296296E-3</v>
      </c>
      <c r="Q446" s="195">
        <v>0.69368055555555552</v>
      </c>
      <c r="R446" s="64"/>
      <c r="S446" s="64"/>
      <c r="T446" s="64"/>
      <c r="U446" s="64"/>
      <c r="V446" s="64"/>
      <c r="W446" s="64"/>
      <c r="X446" s="64"/>
      <c r="Y446" s="64"/>
      <c r="Z446" s="64"/>
      <c r="AA446" s="64"/>
    </row>
    <row r="447" spans="1:27" ht="15.75" customHeight="1" x14ac:dyDescent="0.25">
      <c r="A447" s="206">
        <v>44242</v>
      </c>
      <c r="B447" s="199" t="s">
        <v>380</v>
      </c>
      <c r="C447" s="194">
        <v>5040</v>
      </c>
      <c r="D447" s="194">
        <v>0</v>
      </c>
      <c r="E447" s="194">
        <v>0</v>
      </c>
      <c r="F447" s="194">
        <v>0</v>
      </c>
      <c r="G447" s="194">
        <v>0</v>
      </c>
      <c r="H447" s="194">
        <v>6</v>
      </c>
      <c r="I447" s="194">
        <v>0</v>
      </c>
      <c r="J447" s="194">
        <v>0</v>
      </c>
      <c r="K447" s="194">
        <v>0</v>
      </c>
      <c r="L447" s="194">
        <v>22</v>
      </c>
      <c r="M447" s="194">
        <v>16</v>
      </c>
      <c r="N447" s="194">
        <v>44</v>
      </c>
      <c r="O447" s="194">
        <v>0</v>
      </c>
      <c r="P447" s="195">
        <v>3.4375E-3</v>
      </c>
      <c r="Q447" s="195">
        <v>0.15145833333333333</v>
      </c>
      <c r="R447" s="64"/>
      <c r="S447" s="64"/>
      <c r="T447" s="64"/>
      <c r="U447" s="64"/>
      <c r="V447" s="64"/>
      <c r="W447" s="64"/>
      <c r="X447" s="64"/>
      <c r="Y447" s="64"/>
      <c r="Z447" s="64"/>
      <c r="AA447" s="64"/>
    </row>
    <row r="448" spans="1:27" ht="15.75" customHeight="1" x14ac:dyDescent="0.25">
      <c r="A448" s="206">
        <v>44242</v>
      </c>
      <c r="B448" s="199" t="s">
        <v>381</v>
      </c>
      <c r="C448" s="194">
        <v>5042</v>
      </c>
      <c r="D448" s="194">
        <v>22</v>
      </c>
      <c r="E448" s="194">
        <v>0</v>
      </c>
      <c r="F448" s="194">
        <v>8</v>
      </c>
      <c r="G448" s="194">
        <v>81</v>
      </c>
      <c r="H448" s="194">
        <v>25</v>
      </c>
      <c r="I448" s="194">
        <v>0</v>
      </c>
      <c r="J448" s="194">
        <v>0</v>
      </c>
      <c r="K448" s="194">
        <v>0</v>
      </c>
      <c r="L448" s="194">
        <v>123</v>
      </c>
      <c r="M448" s="194">
        <v>0</v>
      </c>
      <c r="N448" s="194">
        <v>259</v>
      </c>
      <c r="O448" s="194">
        <v>0</v>
      </c>
      <c r="P448" s="195">
        <v>1.8634259259259261E-3</v>
      </c>
      <c r="Q448" s="195">
        <v>0.47776620370370365</v>
      </c>
      <c r="R448" s="64"/>
      <c r="S448" s="64"/>
      <c r="T448" s="64"/>
      <c r="U448" s="64"/>
      <c r="V448" s="64"/>
      <c r="W448" s="64"/>
      <c r="X448" s="64"/>
      <c r="Y448" s="64"/>
      <c r="Z448" s="64"/>
      <c r="AA448" s="64"/>
    </row>
    <row r="449" spans="1:27" ht="15.75" customHeight="1" x14ac:dyDescent="0.2">
      <c r="A449" s="204"/>
      <c r="B449" s="204"/>
      <c r="C449" s="204"/>
      <c r="D449" s="204">
        <f t="shared" ref="D449:O449" si="14">SUM(D422:D448)</f>
        <v>584</v>
      </c>
      <c r="E449" s="204">
        <f t="shared" si="14"/>
        <v>42</v>
      </c>
      <c r="F449" s="204">
        <f t="shared" si="14"/>
        <v>75</v>
      </c>
      <c r="G449" s="204">
        <f t="shared" si="14"/>
        <v>500</v>
      </c>
      <c r="H449" s="204">
        <f t="shared" si="14"/>
        <v>150</v>
      </c>
      <c r="I449" s="204">
        <f t="shared" si="14"/>
        <v>4</v>
      </c>
      <c r="J449" s="204">
        <f t="shared" si="14"/>
        <v>78</v>
      </c>
      <c r="K449" s="204">
        <f t="shared" si="14"/>
        <v>0</v>
      </c>
      <c r="L449" s="204">
        <f t="shared" si="14"/>
        <v>709</v>
      </c>
      <c r="M449" s="204">
        <f t="shared" si="14"/>
        <v>803</v>
      </c>
      <c r="N449" s="204">
        <f t="shared" si="14"/>
        <v>2945</v>
      </c>
      <c r="O449" s="204">
        <f t="shared" si="14"/>
        <v>1</v>
      </c>
      <c r="P449" s="205"/>
      <c r="Q449" s="205"/>
      <c r="R449" s="64"/>
      <c r="S449" s="64"/>
      <c r="T449" s="64"/>
      <c r="U449" s="64"/>
      <c r="V449" s="64"/>
      <c r="W449" s="64"/>
      <c r="X449" s="64"/>
      <c r="Y449" s="64"/>
      <c r="Z449" s="64"/>
      <c r="AA449" s="64"/>
    </row>
    <row r="450" spans="1:27" ht="15.75" customHeight="1" x14ac:dyDescent="0.2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8"/>
      <c r="Q450" s="188"/>
      <c r="R450" s="64"/>
      <c r="S450" s="64"/>
      <c r="T450" s="64"/>
      <c r="U450" s="64"/>
      <c r="V450" s="64"/>
      <c r="W450" s="64"/>
      <c r="X450" s="64"/>
      <c r="Y450" s="64"/>
      <c r="Z450" s="64"/>
      <c r="AA450" s="64"/>
    </row>
    <row r="451" spans="1:27" ht="15.75" customHeight="1" x14ac:dyDescent="0.2">
      <c r="A451" s="203" t="s">
        <v>324</v>
      </c>
      <c r="B451" s="190" t="s">
        <v>325</v>
      </c>
      <c r="C451" s="204" t="s">
        <v>326</v>
      </c>
      <c r="D451" s="204" t="s">
        <v>5</v>
      </c>
      <c r="E451" s="204" t="s">
        <v>6</v>
      </c>
      <c r="F451" s="204" t="s">
        <v>9</v>
      </c>
      <c r="G451" s="204" t="s">
        <v>10</v>
      </c>
      <c r="H451" s="204" t="s">
        <v>11</v>
      </c>
      <c r="I451" s="204" t="s">
        <v>8</v>
      </c>
      <c r="J451" s="204" t="s">
        <v>13</v>
      </c>
      <c r="K451" s="204" t="s">
        <v>327</v>
      </c>
      <c r="L451" s="204" t="s">
        <v>12</v>
      </c>
      <c r="M451" s="204" t="s">
        <v>7</v>
      </c>
      <c r="N451" s="204" t="s">
        <v>328</v>
      </c>
      <c r="O451" s="204" t="s">
        <v>329</v>
      </c>
      <c r="P451" s="205" t="s">
        <v>330</v>
      </c>
      <c r="Q451" s="205" t="s">
        <v>331</v>
      </c>
      <c r="R451" s="64"/>
      <c r="S451" s="64"/>
      <c r="T451" s="64"/>
      <c r="U451" s="64"/>
      <c r="V451" s="64"/>
      <c r="W451" s="64"/>
      <c r="X451" s="64"/>
      <c r="Y451" s="64"/>
      <c r="Z451" s="64"/>
      <c r="AA451" s="64"/>
    </row>
    <row r="452" spans="1:27" ht="15.75" customHeight="1" x14ac:dyDescent="0.25">
      <c r="A452" s="206">
        <v>44243</v>
      </c>
      <c r="B452" s="193" t="s">
        <v>332</v>
      </c>
      <c r="C452" s="194">
        <v>5001</v>
      </c>
      <c r="D452" s="194">
        <v>20</v>
      </c>
      <c r="E452" s="194">
        <v>0</v>
      </c>
      <c r="F452" s="194">
        <v>1</v>
      </c>
      <c r="G452" s="194">
        <v>71</v>
      </c>
      <c r="H452" s="194">
        <v>8</v>
      </c>
      <c r="I452" s="194">
        <v>0</v>
      </c>
      <c r="J452" s="194">
        <v>0</v>
      </c>
      <c r="K452" s="194">
        <v>0</v>
      </c>
      <c r="L452" s="194">
        <v>104</v>
      </c>
      <c r="M452" s="194">
        <v>0</v>
      </c>
      <c r="N452" s="194">
        <v>204</v>
      </c>
      <c r="O452" s="194">
        <v>0</v>
      </c>
      <c r="P452" s="195">
        <v>2.6504629629629625E-3</v>
      </c>
      <c r="Q452" s="195">
        <v>0.54070601851851852</v>
      </c>
      <c r="R452" s="64"/>
      <c r="S452" s="87" t="s">
        <v>3</v>
      </c>
      <c r="T452" s="97">
        <f>A452</f>
        <v>44243</v>
      </c>
      <c r="U452" s="64"/>
      <c r="V452" s="64"/>
      <c r="W452" s="64"/>
      <c r="X452" s="64"/>
      <c r="Y452" s="64"/>
      <c r="Z452" s="64"/>
      <c r="AA452" s="64"/>
    </row>
    <row r="453" spans="1:27" ht="15.75" customHeight="1" x14ac:dyDescent="0.25">
      <c r="A453" s="206">
        <v>44243</v>
      </c>
      <c r="B453" s="193" t="s">
        <v>333</v>
      </c>
      <c r="C453" s="194">
        <v>5002</v>
      </c>
      <c r="D453" s="194">
        <v>20</v>
      </c>
      <c r="E453" s="194">
        <v>1</v>
      </c>
      <c r="F453" s="194">
        <v>0</v>
      </c>
      <c r="G453" s="194">
        <v>0</v>
      </c>
      <c r="H453" s="194">
        <v>0</v>
      </c>
      <c r="I453" s="194">
        <v>0</v>
      </c>
      <c r="J453" s="194">
        <v>0</v>
      </c>
      <c r="K453" s="194">
        <v>0</v>
      </c>
      <c r="L453" s="194">
        <v>0</v>
      </c>
      <c r="M453" s="194">
        <v>65</v>
      </c>
      <c r="N453" s="194">
        <v>86</v>
      </c>
      <c r="O453" s="194">
        <v>0</v>
      </c>
      <c r="P453" s="195">
        <v>4.9189814814814816E-3</v>
      </c>
      <c r="Q453" s="195">
        <v>0.42253472222222221</v>
      </c>
      <c r="R453" s="64"/>
      <c r="S453" s="98" t="s">
        <v>5</v>
      </c>
      <c r="T453" s="99">
        <f>D479</f>
        <v>607</v>
      </c>
      <c r="U453" s="64"/>
      <c r="V453" s="64"/>
      <c r="W453" s="64"/>
      <c r="X453" s="64"/>
      <c r="Y453" s="64"/>
      <c r="Z453" s="64"/>
      <c r="AA453" s="64"/>
    </row>
    <row r="454" spans="1:27" ht="15.75" customHeight="1" x14ac:dyDescent="0.25">
      <c r="A454" s="206">
        <v>44243</v>
      </c>
      <c r="B454" s="193" t="s">
        <v>334</v>
      </c>
      <c r="C454" s="194">
        <v>5003</v>
      </c>
      <c r="D454" s="194">
        <v>20</v>
      </c>
      <c r="E454" s="194">
        <v>5</v>
      </c>
      <c r="F454" s="194">
        <v>0</v>
      </c>
      <c r="G454" s="194">
        <v>0</v>
      </c>
      <c r="H454" s="194">
        <v>0</v>
      </c>
      <c r="I454" s="194">
        <v>0</v>
      </c>
      <c r="J454" s="194">
        <v>1</v>
      </c>
      <c r="K454" s="194">
        <v>0</v>
      </c>
      <c r="L454" s="194">
        <v>0</v>
      </c>
      <c r="M454" s="194">
        <v>69</v>
      </c>
      <c r="N454" s="194">
        <v>95</v>
      </c>
      <c r="O454" s="194">
        <v>0</v>
      </c>
      <c r="P454" s="195">
        <v>5.0694444444444441E-3</v>
      </c>
      <c r="Q454" s="195">
        <v>0.48184027777777777</v>
      </c>
      <c r="R454" s="64"/>
      <c r="S454" s="100" t="s">
        <v>41</v>
      </c>
      <c r="T454" s="101">
        <v>0</v>
      </c>
      <c r="U454" s="64"/>
      <c r="V454" s="64"/>
      <c r="W454" s="64"/>
      <c r="X454" s="64"/>
      <c r="Y454" s="64"/>
      <c r="Z454" s="64"/>
      <c r="AA454" s="64"/>
    </row>
    <row r="455" spans="1:27" ht="15.75" customHeight="1" x14ac:dyDescent="0.25">
      <c r="A455" s="206">
        <v>44243</v>
      </c>
      <c r="B455" s="193" t="s">
        <v>335</v>
      </c>
      <c r="C455" s="194">
        <v>5004</v>
      </c>
      <c r="D455" s="197">
        <v>0</v>
      </c>
      <c r="E455" s="197">
        <v>0</v>
      </c>
      <c r="F455" s="197">
        <v>0</v>
      </c>
      <c r="G455" s="197">
        <v>0</v>
      </c>
      <c r="H455" s="197">
        <v>0</v>
      </c>
      <c r="I455" s="197">
        <v>0</v>
      </c>
      <c r="J455" s="197">
        <v>0</v>
      </c>
      <c r="K455" s="197">
        <v>0</v>
      </c>
      <c r="L455" s="197">
        <v>0</v>
      </c>
      <c r="M455" s="197">
        <v>0</v>
      </c>
      <c r="N455" s="197">
        <v>0</v>
      </c>
      <c r="O455" s="197">
        <v>0</v>
      </c>
      <c r="P455" s="197">
        <v>0</v>
      </c>
      <c r="Q455" s="197">
        <v>0</v>
      </c>
      <c r="R455" s="64"/>
      <c r="S455" s="100" t="s">
        <v>6</v>
      </c>
      <c r="T455" s="101">
        <f>E479</f>
        <v>33</v>
      </c>
      <c r="U455" s="64"/>
      <c r="V455" s="64"/>
      <c r="W455" s="64"/>
      <c r="X455" s="64"/>
      <c r="Y455" s="64"/>
      <c r="Z455" s="64"/>
      <c r="AA455" s="64"/>
    </row>
    <row r="456" spans="1:27" ht="15.75" customHeight="1" x14ac:dyDescent="0.25">
      <c r="A456" s="206">
        <v>44243</v>
      </c>
      <c r="B456" s="193" t="s">
        <v>336</v>
      </c>
      <c r="C456" s="194">
        <v>5005</v>
      </c>
      <c r="D456" s="194">
        <v>20</v>
      </c>
      <c r="E456" s="194">
        <v>0</v>
      </c>
      <c r="F456" s="194">
        <v>0</v>
      </c>
      <c r="G456" s="194">
        <v>0</v>
      </c>
      <c r="H456" s="194">
        <v>28</v>
      </c>
      <c r="I456" s="194">
        <v>0</v>
      </c>
      <c r="J456" s="194">
        <v>0</v>
      </c>
      <c r="K456" s="194">
        <v>0</v>
      </c>
      <c r="L456" s="194">
        <v>187</v>
      </c>
      <c r="M456" s="194">
        <v>0</v>
      </c>
      <c r="N456" s="194">
        <v>235</v>
      </c>
      <c r="O456" s="194">
        <v>0</v>
      </c>
      <c r="P456" s="195">
        <v>7.8703703703703705E-4</v>
      </c>
      <c r="Q456" s="195">
        <v>0.18533564814814815</v>
      </c>
      <c r="R456" s="64"/>
      <c r="S456" s="100" t="s">
        <v>7</v>
      </c>
      <c r="T456" s="101">
        <f>M479</f>
        <v>614</v>
      </c>
      <c r="U456" s="64"/>
      <c r="V456" s="64"/>
      <c r="W456" s="64"/>
      <c r="X456" s="64"/>
      <c r="Y456" s="64"/>
      <c r="Z456" s="64"/>
      <c r="AA456" s="64"/>
    </row>
    <row r="457" spans="1:27" ht="15.75" customHeight="1" x14ac:dyDescent="0.25">
      <c r="A457" s="206">
        <v>44243</v>
      </c>
      <c r="B457" s="193" t="s">
        <v>337</v>
      </c>
      <c r="C457" s="194">
        <v>5006</v>
      </c>
      <c r="D457" s="194">
        <v>22</v>
      </c>
      <c r="E457" s="194">
        <v>11</v>
      </c>
      <c r="F457" s="194">
        <v>0</v>
      </c>
      <c r="G457" s="194">
        <v>0</v>
      </c>
      <c r="H457" s="194">
        <v>0</v>
      </c>
      <c r="I457" s="194">
        <v>0</v>
      </c>
      <c r="J457" s="194">
        <v>0</v>
      </c>
      <c r="K457" s="194">
        <v>0</v>
      </c>
      <c r="L457" s="194">
        <v>0</v>
      </c>
      <c r="M457" s="194">
        <v>63</v>
      </c>
      <c r="N457" s="194">
        <v>96</v>
      </c>
      <c r="O457" s="194">
        <v>0</v>
      </c>
      <c r="P457" s="195">
        <v>4.4328703703703709E-3</v>
      </c>
      <c r="Q457" s="195">
        <v>0.42596064814814816</v>
      </c>
      <c r="R457" s="64"/>
      <c r="S457" s="100" t="s">
        <v>8</v>
      </c>
      <c r="T457" s="101">
        <f>I479</f>
        <v>0</v>
      </c>
      <c r="U457" s="64"/>
      <c r="V457" s="64"/>
      <c r="W457" s="64"/>
      <c r="X457" s="64"/>
      <c r="Y457" s="64"/>
      <c r="Z457" s="64"/>
      <c r="AA457" s="64"/>
    </row>
    <row r="458" spans="1:27" ht="15.75" customHeight="1" x14ac:dyDescent="0.25">
      <c r="A458" s="206">
        <v>44243</v>
      </c>
      <c r="B458" s="193" t="s">
        <v>338</v>
      </c>
      <c r="C458" s="194">
        <v>5007</v>
      </c>
      <c r="D458" s="194">
        <v>23</v>
      </c>
      <c r="E458" s="194">
        <v>0</v>
      </c>
      <c r="F458" s="194">
        <v>0</v>
      </c>
      <c r="G458" s="194">
        <v>0</v>
      </c>
      <c r="H458" s="194">
        <v>0</v>
      </c>
      <c r="I458" s="194">
        <v>0</v>
      </c>
      <c r="J458" s="194">
        <v>3</v>
      </c>
      <c r="K458" s="194">
        <v>0</v>
      </c>
      <c r="L458" s="194">
        <v>0</v>
      </c>
      <c r="M458" s="194">
        <v>0</v>
      </c>
      <c r="N458" s="194">
        <v>26</v>
      </c>
      <c r="O458" s="194">
        <v>0</v>
      </c>
      <c r="P458" s="195">
        <v>1.3310185185185185E-3</v>
      </c>
      <c r="Q458" s="195">
        <v>3.4675925925925923E-2</v>
      </c>
      <c r="R458" s="64"/>
      <c r="S458" s="102" t="s">
        <v>9</v>
      </c>
      <c r="T458" s="103">
        <f>F479</f>
        <v>36</v>
      </c>
      <c r="U458" s="64"/>
      <c r="V458" s="64"/>
      <c r="W458" s="64"/>
      <c r="X458" s="64"/>
      <c r="Y458" s="64"/>
      <c r="Z458" s="64"/>
      <c r="AA458" s="64"/>
    </row>
    <row r="459" spans="1:27" ht="15.75" customHeight="1" x14ac:dyDescent="0.25">
      <c r="A459" s="206">
        <v>44243</v>
      </c>
      <c r="B459" s="193" t="s">
        <v>339</v>
      </c>
      <c r="C459" s="194">
        <v>5008</v>
      </c>
      <c r="D459" s="194">
        <v>21</v>
      </c>
      <c r="E459" s="194">
        <v>5</v>
      </c>
      <c r="F459" s="194">
        <v>0</v>
      </c>
      <c r="G459" s="194">
        <v>0</v>
      </c>
      <c r="H459" s="194">
        <v>0</v>
      </c>
      <c r="I459" s="194">
        <v>0</v>
      </c>
      <c r="J459" s="194">
        <v>0</v>
      </c>
      <c r="K459" s="194">
        <v>0</v>
      </c>
      <c r="L459" s="194">
        <v>0</v>
      </c>
      <c r="M459" s="194">
        <v>76</v>
      </c>
      <c r="N459" s="194">
        <v>102</v>
      </c>
      <c r="O459" s="194">
        <v>0</v>
      </c>
      <c r="P459" s="195">
        <v>8.4027777777777781E-3</v>
      </c>
      <c r="Q459" s="195">
        <v>0.8574652777777777</v>
      </c>
      <c r="R459" s="64"/>
      <c r="S459" s="102" t="s">
        <v>10</v>
      </c>
      <c r="T459" s="103">
        <f>G479</f>
        <v>482</v>
      </c>
      <c r="U459" s="64"/>
      <c r="V459" s="64"/>
      <c r="W459" s="64"/>
      <c r="X459" s="64"/>
      <c r="Y459" s="64"/>
      <c r="Z459" s="64"/>
      <c r="AA459" s="64"/>
    </row>
    <row r="460" spans="1:27" ht="15.75" customHeight="1" x14ac:dyDescent="0.25">
      <c r="A460" s="206">
        <v>44243</v>
      </c>
      <c r="B460" s="193" t="s">
        <v>340</v>
      </c>
      <c r="C460" s="194">
        <v>5009</v>
      </c>
      <c r="D460" s="194">
        <v>0</v>
      </c>
      <c r="E460" s="194">
        <v>0</v>
      </c>
      <c r="F460" s="194">
        <v>1</v>
      </c>
      <c r="G460" s="194">
        <v>14</v>
      </c>
      <c r="H460" s="194">
        <v>0</v>
      </c>
      <c r="I460" s="194">
        <v>0</v>
      </c>
      <c r="J460" s="194">
        <v>0</v>
      </c>
      <c r="K460" s="194">
        <v>0</v>
      </c>
      <c r="L460" s="194">
        <v>0</v>
      </c>
      <c r="M460" s="194">
        <v>13</v>
      </c>
      <c r="N460" s="194">
        <v>28</v>
      </c>
      <c r="O460" s="194">
        <v>0</v>
      </c>
      <c r="P460" s="195">
        <v>1.0891203703703703E-2</v>
      </c>
      <c r="Q460" s="195">
        <v>0.30505787037037035</v>
      </c>
      <c r="R460" s="64"/>
      <c r="S460" s="104" t="s">
        <v>11</v>
      </c>
      <c r="T460" s="105">
        <f>H479</f>
        <v>86</v>
      </c>
      <c r="U460" s="64"/>
      <c r="V460" s="64"/>
      <c r="W460" s="64"/>
      <c r="X460" s="64"/>
      <c r="Y460" s="64"/>
      <c r="Z460" s="64"/>
      <c r="AA460" s="64"/>
    </row>
    <row r="461" spans="1:27" ht="15.75" customHeight="1" x14ac:dyDescent="0.25">
      <c r="A461" s="206">
        <v>44243</v>
      </c>
      <c r="B461" s="193" t="s">
        <v>341</v>
      </c>
      <c r="C461" s="194">
        <v>5010</v>
      </c>
      <c r="D461" s="194">
        <v>173</v>
      </c>
      <c r="E461" s="194">
        <v>0</v>
      </c>
      <c r="F461" s="194">
        <v>0</v>
      </c>
      <c r="G461" s="194">
        <v>0</v>
      </c>
      <c r="H461" s="194">
        <v>0</v>
      </c>
      <c r="I461" s="194">
        <v>0</v>
      </c>
      <c r="J461" s="194">
        <v>27</v>
      </c>
      <c r="K461" s="194">
        <v>0</v>
      </c>
      <c r="L461" s="194">
        <v>0</v>
      </c>
      <c r="M461" s="194">
        <v>0</v>
      </c>
      <c r="N461" s="194">
        <v>200</v>
      </c>
      <c r="O461" s="194">
        <v>3</v>
      </c>
      <c r="P461" s="195">
        <v>9.6064814814814808E-4</v>
      </c>
      <c r="Q461" s="195">
        <v>0.19167824074074072</v>
      </c>
      <c r="R461" s="64"/>
      <c r="S461" s="104" t="s">
        <v>12</v>
      </c>
      <c r="T461" s="105">
        <f>L479</f>
        <v>586</v>
      </c>
      <c r="U461" s="64"/>
      <c r="V461" s="64"/>
      <c r="W461" s="64"/>
      <c r="X461" s="64"/>
      <c r="Y461" s="64"/>
      <c r="Z461" s="64"/>
      <c r="AA461" s="64"/>
    </row>
    <row r="462" spans="1:27" ht="15.75" customHeight="1" x14ac:dyDescent="0.25">
      <c r="A462" s="206">
        <v>44243</v>
      </c>
      <c r="B462" s="193" t="s">
        <v>342</v>
      </c>
      <c r="C462" s="194">
        <v>5011</v>
      </c>
      <c r="D462" s="194">
        <v>1</v>
      </c>
      <c r="E462" s="194">
        <v>0</v>
      </c>
      <c r="F462" s="194">
        <v>0</v>
      </c>
      <c r="G462" s="194">
        <v>0</v>
      </c>
      <c r="H462" s="194">
        <v>0</v>
      </c>
      <c r="I462" s="194">
        <v>0</v>
      </c>
      <c r="J462" s="194">
        <v>0</v>
      </c>
      <c r="K462" s="194">
        <v>0</v>
      </c>
      <c r="L462" s="194">
        <v>0</v>
      </c>
      <c r="M462" s="194">
        <v>0</v>
      </c>
      <c r="N462" s="194">
        <v>1</v>
      </c>
      <c r="O462" s="194">
        <v>0</v>
      </c>
      <c r="P462" s="195">
        <v>5.3935185185185188E-3</v>
      </c>
      <c r="Q462" s="195">
        <v>5.3935185185185188E-3</v>
      </c>
      <c r="R462" s="64"/>
      <c r="S462" s="106" t="s">
        <v>13</v>
      </c>
      <c r="T462" s="107">
        <f>J479</f>
        <v>66</v>
      </c>
      <c r="U462" s="64"/>
      <c r="V462" s="64"/>
      <c r="W462" s="64"/>
      <c r="X462" s="64"/>
      <c r="Y462" s="64"/>
      <c r="Z462" s="64"/>
      <c r="AA462" s="64"/>
    </row>
    <row r="463" spans="1:27" ht="15.75" customHeight="1" x14ac:dyDescent="0.25">
      <c r="A463" s="206">
        <v>44243</v>
      </c>
      <c r="B463" s="193" t="s">
        <v>343</v>
      </c>
      <c r="C463" s="194">
        <v>5012</v>
      </c>
      <c r="D463" s="194">
        <v>0</v>
      </c>
      <c r="E463" s="194">
        <v>3</v>
      </c>
      <c r="F463" s="194">
        <v>2</v>
      </c>
      <c r="G463" s="194">
        <v>23</v>
      </c>
      <c r="H463" s="194">
        <v>0</v>
      </c>
      <c r="I463" s="194">
        <v>0</v>
      </c>
      <c r="J463" s="194">
        <v>0</v>
      </c>
      <c r="K463" s="194">
        <v>0</v>
      </c>
      <c r="L463" s="194">
        <v>0</v>
      </c>
      <c r="M463" s="194">
        <v>14</v>
      </c>
      <c r="N463" s="194">
        <v>42</v>
      </c>
      <c r="O463" s="194">
        <v>0</v>
      </c>
      <c r="P463" s="195">
        <v>2.5000000000000001E-3</v>
      </c>
      <c r="Q463" s="195">
        <v>0.10491898148148149</v>
      </c>
      <c r="R463" s="64"/>
      <c r="S463" s="64"/>
      <c r="T463" s="64"/>
      <c r="U463" s="64"/>
      <c r="V463" s="64"/>
      <c r="W463" s="64"/>
      <c r="X463" s="64"/>
      <c r="Y463" s="64"/>
      <c r="Z463" s="64"/>
      <c r="AA463" s="64"/>
    </row>
    <row r="464" spans="1:27" ht="15.75" customHeight="1" x14ac:dyDescent="0.25">
      <c r="A464" s="206">
        <v>44243</v>
      </c>
      <c r="B464" s="193" t="s">
        <v>344</v>
      </c>
      <c r="C464" s="194">
        <v>5013</v>
      </c>
      <c r="D464" s="194">
        <v>20</v>
      </c>
      <c r="E464" s="194">
        <v>0</v>
      </c>
      <c r="F464" s="194">
        <v>0</v>
      </c>
      <c r="G464" s="194">
        <v>0</v>
      </c>
      <c r="H464" s="194">
        <v>0</v>
      </c>
      <c r="I464" s="194">
        <v>0</v>
      </c>
      <c r="J464" s="194">
        <v>0</v>
      </c>
      <c r="K464" s="194">
        <v>0</v>
      </c>
      <c r="L464" s="194">
        <v>0</v>
      </c>
      <c r="M464" s="194">
        <v>64</v>
      </c>
      <c r="N464" s="194">
        <v>84</v>
      </c>
      <c r="O464" s="194">
        <v>1</v>
      </c>
      <c r="P464" s="195">
        <v>7.4768518518518526E-3</v>
      </c>
      <c r="Q464" s="195">
        <v>0.62825231481481481</v>
      </c>
      <c r="R464" s="64"/>
      <c r="S464" s="64"/>
      <c r="T464" s="64"/>
      <c r="U464" s="64"/>
      <c r="V464" s="64"/>
      <c r="W464" s="64"/>
      <c r="X464" s="64"/>
      <c r="Y464" s="64"/>
      <c r="Z464" s="64"/>
      <c r="AA464" s="64"/>
    </row>
    <row r="465" spans="1:27" ht="15.75" customHeight="1" x14ac:dyDescent="0.25">
      <c r="A465" s="206">
        <v>44243</v>
      </c>
      <c r="B465" s="193" t="s">
        <v>345</v>
      </c>
      <c r="C465" s="194">
        <v>5014</v>
      </c>
      <c r="D465" s="197">
        <v>0</v>
      </c>
      <c r="E465" s="197">
        <v>0</v>
      </c>
      <c r="F465" s="197">
        <v>0</v>
      </c>
      <c r="G465" s="197">
        <v>0</v>
      </c>
      <c r="H465" s="197">
        <v>0</v>
      </c>
      <c r="I465" s="197">
        <v>0</v>
      </c>
      <c r="J465" s="197">
        <v>0</v>
      </c>
      <c r="K465" s="197">
        <v>0</v>
      </c>
      <c r="L465" s="197">
        <v>0</v>
      </c>
      <c r="M465" s="197">
        <v>0</v>
      </c>
      <c r="N465" s="197">
        <v>0</v>
      </c>
      <c r="O465" s="197">
        <v>0</v>
      </c>
      <c r="P465" s="197">
        <v>0</v>
      </c>
      <c r="Q465" s="197">
        <v>0</v>
      </c>
      <c r="R465" s="64"/>
      <c r="S465" s="64"/>
      <c r="T465" s="64"/>
      <c r="U465" s="64"/>
      <c r="V465" s="64"/>
      <c r="W465" s="64"/>
      <c r="X465" s="64"/>
      <c r="Y465" s="64"/>
      <c r="Z465" s="64"/>
      <c r="AA465" s="64"/>
    </row>
    <row r="466" spans="1:27" ht="15.75" customHeight="1" x14ac:dyDescent="0.25">
      <c r="A466" s="206">
        <v>44243</v>
      </c>
      <c r="B466" s="193" t="s">
        <v>346</v>
      </c>
      <c r="C466" s="194">
        <v>5015</v>
      </c>
      <c r="D466" s="197">
        <v>0</v>
      </c>
      <c r="E466" s="197">
        <v>0</v>
      </c>
      <c r="F466" s="197">
        <v>0</v>
      </c>
      <c r="G466" s="197">
        <v>0</v>
      </c>
      <c r="H466" s="197">
        <v>0</v>
      </c>
      <c r="I466" s="197">
        <v>0</v>
      </c>
      <c r="J466" s="197">
        <v>0</v>
      </c>
      <c r="K466" s="197">
        <v>0</v>
      </c>
      <c r="L466" s="197">
        <v>0</v>
      </c>
      <c r="M466" s="197">
        <v>0</v>
      </c>
      <c r="N466" s="197">
        <v>0</v>
      </c>
      <c r="O466" s="197">
        <v>0</v>
      </c>
      <c r="P466" s="197">
        <v>0</v>
      </c>
      <c r="Q466" s="197">
        <v>0</v>
      </c>
      <c r="R466" s="64"/>
      <c r="S466" s="64"/>
      <c r="T466" s="64"/>
      <c r="U466" s="64"/>
      <c r="V466" s="64"/>
      <c r="W466" s="64"/>
      <c r="X466" s="64"/>
      <c r="Y466" s="64"/>
      <c r="Z466" s="64"/>
      <c r="AA466" s="64"/>
    </row>
    <row r="467" spans="1:27" ht="15.75" customHeight="1" x14ac:dyDescent="0.25">
      <c r="A467" s="206">
        <v>44243</v>
      </c>
      <c r="B467" s="193" t="s">
        <v>347</v>
      </c>
      <c r="C467" s="194">
        <v>5016</v>
      </c>
      <c r="D467" s="194">
        <v>20</v>
      </c>
      <c r="E467" s="194">
        <v>1</v>
      </c>
      <c r="F467" s="194">
        <v>0</v>
      </c>
      <c r="G467" s="194">
        <v>0</v>
      </c>
      <c r="H467" s="194">
        <v>0</v>
      </c>
      <c r="I467" s="194">
        <v>0</v>
      </c>
      <c r="J467" s="194">
        <v>0</v>
      </c>
      <c r="K467" s="194">
        <v>0</v>
      </c>
      <c r="L467" s="194">
        <v>0</v>
      </c>
      <c r="M467" s="194">
        <v>60</v>
      </c>
      <c r="N467" s="194">
        <v>81</v>
      </c>
      <c r="O467" s="194">
        <v>0</v>
      </c>
      <c r="P467" s="195">
        <v>6.8981481481481489E-3</v>
      </c>
      <c r="Q467" s="195">
        <v>0.55896990740740737</v>
      </c>
      <c r="R467" s="64"/>
      <c r="S467" s="64"/>
      <c r="T467" s="64"/>
      <c r="U467" s="64"/>
      <c r="V467" s="64"/>
      <c r="W467" s="64"/>
      <c r="X467" s="64"/>
      <c r="Y467" s="64"/>
      <c r="Z467" s="64"/>
      <c r="AA467" s="64"/>
    </row>
    <row r="468" spans="1:27" ht="15.75" customHeight="1" x14ac:dyDescent="0.25">
      <c r="A468" s="206">
        <v>44243</v>
      </c>
      <c r="B468" s="193" t="s">
        <v>348</v>
      </c>
      <c r="C468" s="194">
        <v>5017</v>
      </c>
      <c r="D468" s="194">
        <v>21</v>
      </c>
      <c r="E468" s="194">
        <v>0</v>
      </c>
      <c r="F468" s="194">
        <v>0</v>
      </c>
      <c r="G468" s="194">
        <v>0</v>
      </c>
      <c r="H468" s="194">
        <v>2</v>
      </c>
      <c r="I468" s="194">
        <v>0</v>
      </c>
      <c r="J468" s="194">
        <v>5</v>
      </c>
      <c r="K468" s="194">
        <v>0</v>
      </c>
      <c r="L468" s="194">
        <v>35</v>
      </c>
      <c r="M468" s="194">
        <v>9</v>
      </c>
      <c r="N468" s="194">
        <v>72</v>
      </c>
      <c r="O468" s="194">
        <v>0</v>
      </c>
      <c r="P468" s="195">
        <v>2.0717592592592593E-3</v>
      </c>
      <c r="Q468" s="195">
        <v>0.14956018518518518</v>
      </c>
      <c r="R468" s="64"/>
      <c r="S468" s="64"/>
      <c r="T468" s="64"/>
      <c r="U468" s="64"/>
      <c r="V468" s="64"/>
      <c r="W468" s="64"/>
      <c r="X468" s="64"/>
      <c r="Y468" s="64"/>
      <c r="Z468" s="64"/>
      <c r="AA468" s="64"/>
    </row>
    <row r="469" spans="1:27" ht="15.75" customHeight="1" x14ac:dyDescent="0.25">
      <c r="A469" s="206">
        <v>44243</v>
      </c>
      <c r="B469" s="193" t="s">
        <v>349</v>
      </c>
      <c r="C469" s="194">
        <v>5018</v>
      </c>
      <c r="D469" s="197">
        <v>0</v>
      </c>
      <c r="E469" s="197">
        <v>0</v>
      </c>
      <c r="F469" s="197">
        <v>0</v>
      </c>
      <c r="G469" s="197">
        <v>0</v>
      </c>
      <c r="H469" s="197">
        <v>0</v>
      </c>
      <c r="I469" s="197">
        <v>0</v>
      </c>
      <c r="J469" s="197">
        <v>0</v>
      </c>
      <c r="K469" s="197">
        <v>0</v>
      </c>
      <c r="L469" s="197">
        <v>0</v>
      </c>
      <c r="M469" s="197">
        <v>0</v>
      </c>
      <c r="N469" s="197">
        <v>0</v>
      </c>
      <c r="O469" s="197">
        <v>0</v>
      </c>
      <c r="P469" s="197">
        <v>0</v>
      </c>
      <c r="Q469" s="197">
        <v>0</v>
      </c>
      <c r="R469" s="64"/>
      <c r="S469" s="64"/>
      <c r="T469" s="64"/>
      <c r="U469" s="64"/>
      <c r="V469" s="64"/>
      <c r="W469" s="64"/>
      <c r="X469" s="64"/>
      <c r="Y469" s="64"/>
      <c r="Z469" s="64"/>
      <c r="AA469" s="64"/>
    </row>
    <row r="470" spans="1:27" ht="15.75" customHeight="1" x14ac:dyDescent="0.25">
      <c r="A470" s="206">
        <v>44243</v>
      </c>
      <c r="B470" s="193" t="s">
        <v>350</v>
      </c>
      <c r="C470" s="194">
        <v>5020</v>
      </c>
      <c r="D470" s="194">
        <v>20</v>
      </c>
      <c r="E470" s="194">
        <v>0</v>
      </c>
      <c r="F470" s="194">
        <v>7</v>
      </c>
      <c r="G470" s="194">
        <v>103</v>
      </c>
      <c r="H470" s="194">
        <v>17</v>
      </c>
      <c r="I470" s="194">
        <v>0</v>
      </c>
      <c r="J470" s="194">
        <v>0</v>
      </c>
      <c r="K470" s="194">
        <v>0</v>
      </c>
      <c r="L470" s="194">
        <v>84</v>
      </c>
      <c r="M470" s="194">
        <v>0</v>
      </c>
      <c r="N470" s="194">
        <v>231</v>
      </c>
      <c r="O470" s="194">
        <v>0</v>
      </c>
      <c r="P470" s="195">
        <v>1.1805555555555556E-3</v>
      </c>
      <c r="Q470" s="195">
        <v>0.27293981481481483</v>
      </c>
      <c r="R470" s="64"/>
      <c r="S470" s="64"/>
      <c r="T470" s="64"/>
      <c r="U470" s="64"/>
      <c r="V470" s="64"/>
      <c r="W470" s="64"/>
      <c r="X470" s="64"/>
      <c r="Y470" s="64"/>
      <c r="Z470" s="64"/>
      <c r="AA470" s="64"/>
    </row>
    <row r="471" spans="1:27" ht="15.75" customHeight="1" x14ac:dyDescent="0.25">
      <c r="A471" s="206">
        <v>44243</v>
      </c>
      <c r="B471" s="193" t="s">
        <v>351</v>
      </c>
      <c r="C471" s="194">
        <v>5021</v>
      </c>
      <c r="D471" s="194">
        <v>20</v>
      </c>
      <c r="E471" s="194">
        <v>0</v>
      </c>
      <c r="F471" s="194">
        <v>0</v>
      </c>
      <c r="G471" s="194">
        <v>0</v>
      </c>
      <c r="H471" s="194">
        <v>22</v>
      </c>
      <c r="I471" s="194">
        <v>0</v>
      </c>
      <c r="J471" s="194">
        <v>0</v>
      </c>
      <c r="K471" s="194">
        <v>0</v>
      </c>
      <c r="L471" s="194">
        <v>142</v>
      </c>
      <c r="M471" s="194">
        <v>0</v>
      </c>
      <c r="N471" s="194">
        <v>184</v>
      </c>
      <c r="O471" s="194">
        <v>1</v>
      </c>
      <c r="P471" s="195">
        <v>3.8310185185185183E-3</v>
      </c>
      <c r="Q471" s="195">
        <v>0.70207175925925924</v>
      </c>
      <c r="R471" s="64"/>
      <c r="S471" s="64"/>
      <c r="T471" s="64"/>
      <c r="U471" s="64"/>
      <c r="V471" s="64"/>
      <c r="W471" s="64"/>
      <c r="X471" s="64"/>
      <c r="Y471" s="64"/>
      <c r="Z471" s="64"/>
      <c r="AA471" s="64"/>
    </row>
    <row r="472" spans="1:27" ht="15.75" customHeight="1" x14ac:dyDescent="0.25">
      <c r="A472" s="206">
        <v>44243</v>
      </c>
      <c r="B472" s="193" t="s">
        <v>352</v>
      </c>
      <c r="C472" s="194">
        <v>5022</v>
      </c>
      <c r="D472" s="194">
        <v>20</v>
      </c>
      <c r="E472" s="194">
        <v>0</v>
      </c>
      <c r="F472" s="194">
        <v>8</v>
      </c>
      <c r="G472" s="194">
        <v>160</v>
      </c>
      <c r="H472" s="194">
        <v>0</v>
      </c>
      <c r="I472" s="194">
        <v>0</v>
      </c>
      <c r="J472" s="194">
        <v>0</v>
      </c>
      <c r="K472" s="194">
        <v>0</v>
      </c>
      <c r="L472" s="194">
        <v>0</v>
      </c>
      <c r="M472" s="194">
        <v>0</v>
      </c>
      <c r="N472" s="194">
        <v>188</v>
      </c>
      <c r="O472" s="194">
        <v>1</v>
      </c>
      <c r="P472" s="195">
        <v>5.0925925925925921E-3</v>
      </c>
      <c r="Q472" s="195">
        <v>0.95804398148148151</v>
      </c>
      <c r="R472" s="64"/>
      <c r="S472" s="64"/>
      <c r="T472" s="64"/>
      <c r="U472" s="64"/>
      <c r="V472" s="64"/>
      <c r="W472" s="64"/>
      <c r="X472" s="64"/>
      <c r="Y472" s="64"/>
      <c r="Z472" s="64"/>
      <c r="AA472" s="64"/>
    </row>
    <row r="473" spans="1:27" ht="15.75" customHeight="1" x14ac:dyDescent="0.25">
      <c r="A473" s="206">
        <v>44243</v>
      </c>
      <c r="B473" s="193" t="s">
        <v>353</v>
      </c>
      <c r="C473" s="194">
        <v>5023</v>
      </c>
      <c r="D473" s="194">
        <v>20</v>
      </c>
      <c r="E473" s="194">
        <v>0</v>
      </c>
      <c r="F473" s="194">
        <v>17</v>
      </c>
      <c r="G473" s="194">
        <v>111</v>
      </c>
      <c r="H473" s="194">
        <v>0</v>
      </c>
      <c r="I473" s="194">
        <v>0</v>
      </c>
      <c r="J473" s="194">
        <v>0</v>
      </c>
      <c r="K473" s="194">
        <v>0</v>
      </c>
      <c r="L473" s="194">
        <v>0</v>
      </c>
      <c r="M473" s="194">
        <v>0</v>
      </c>
      <c r="N473" s="194">
        <v>148</v>
      </c>
      <c r="O473" s="194">
        <v>1</v>
      </c>
      <c r="P473" s="195">
        <v>7.4421296296296293E-3</v>
      </c>
      <c r="Q473" s="198">
        <v>1.1015162037037036</v>
      </c>
      <c r="R473" s="64"/>
      <c r="S473" s="64"/>
      <c r="T473" s="64"/>
      <c r="U473" s="64"/>
      <c r="V473" s="64"/>
      <c r="W473" s="64"/>
      <c r="X473" s="64"/>
      <c r="Y473" s="64"/>
      <c r="Z473" s="64"/>
      <c r="AA473" s="64"/>
    </row>
    <row r="474" spans="1:27" ht="15.75" customHeight="1" x14ac:dyDescent="0.25">
      <c r="A474" s="206">
        <v>44243</v>
      </c>
      <c r="B474" s="199" t="s">
        <v>354</v>
      </c>
      <c r="C474" s="194">
        <v>5028</v>
      </c>
      <c r="D474" s="194">
        <v>20</v>
      </c>
      <c r="E474" s="194">
        <v>3</v>
      </c>
      <c r="F474" s="194">
        <v>0</v>
      </c>
      <c r="G474" s="194">
        <v>0</v>
      </c>
      <c r="H474" s="194">
        <v>0</v>
      </c>
      <c r="I474" s="194">
        <v>0</v>
      </c>
      <c r="J474" s="194">
        <v>2</v>
      </c>
      <c r="K474" s="194">
        <v>0</v>
      </c>
      <c r="L474" s="194">
        <v>0</v>
      </c>
      <c r="M474" s="194">
        <v>84</v>
      </c>
      <c r="N474" s="194">
        <v>109</v>
      </c>
      <c r="O474" s="194">
        <v>0</v>
      </c>
      <c r="P474" s="195">
        <v>4.4212962962962956E-3</v>
      </c>
      <c r="Q474" s="195">
        <v>0.48159722222222223</v>
      </c>
      <c r="R474" s="64"/>
      <c r="S474" s="64"/>
      <c r="T474" s="64"/>
      <c r="U474" s="64"/>
      <c r="V474" s="64"/>
      <c r="W474" s="64"/>
      <c r="X474" s="64"/>
      <c r="Y474" s="64"/>
      <c r="Z474" s="64"/>
      <c r="AA474" s="64"/>
    </row>
    <row r="475" spans="1:27" ht="15.75" customHeight="1" x14ac:dyDescent="0.25">
      <c r="A475" s="206">
        <v>44243</v>
      </c>
      <c r="B475" s="199" t="s">
        <v>355</v>
      </c>
      <c r="C475" s="194">
        <v>5031</v>
      </c>
      <c r="D475" s="194">
        <v>0</v>
      </c>
      <c r="E475" s="194">
        <v>0</v>
      </c>
      <c r="F475" s="194">
        <v>0</v>
      </c>
      <c r="G475" s="194">
        <v>0</v>
      </c>
      <c r="H475" s="194">
        <v>9</v>
      </c>
      <c r="I475" s="194">
        <v>0</v>
      </c>
      <c r="J475" s="194">
        <v>0</v>
      </c>
      <c r="K475" s="194">
        <v>0</v>
      </c>
      <c r="L475" s="194">
        <v>34</v>
      </c>
      <c r="M475" s="194">
        <v>22</v>
      </c>
      <c r="N475" s="194">
        <v>65</v>
      </c>
      <c r="O475" s="194">
        <v>0</v>
      </c>
      <c r="P475" s="195">
        <v>9.3287037037037036E-3</v>
      </c>
      <c r="Q475" s="195">
        <v>0.59680555555555559</v>
      </c>
      <c r="S475" s="64"/>
      <c r="T475" s="64"/>
      <c r="U475" s="64"/>
      <c r="V475" s="64"/>
      <c r="W475" s="64"/>
      <c r="X475" s="64"/>
      <c r="Y475" s="64"/>
      <c r="Z475" s="64"/>
      <c r="AA475" s="64"/>
    </row>
    <row r="476" spans="1:27" ht="15.75" customHeight="1" x14ac:dyDescent="0.25">
      <c r="A476" s="206">
        <v>44243</v>
      </c>
      <c r="B476" s="199" t="s">
        <v>356</v>
      </c>
      <c r="C476" s="194">
        <v>5036</v>
      </c>
      <c r="D476" s="194">
        <v>106</v>
      </c>
      <c r="E476" s="194">
        <v>0</v>
      </c>
      <c r="F476" s="194">
        <v>0</v>
      </c>
      <c r="G476" s="194">
        <v>0</v>
      </c>
      <c r="H476" s="194">
        <v>0</v>
      </c>
      <c r="I476" s="194">
        <v>0</v>
      </c>
      <c r="J476" s="194">
        <v>28</v>
      </c>
      <c r="K476" s="194">
        <v>0</v>
      </c>
      <c r="L476" s="194">
        <v>0</v>
      </c>
      <c r="M476" s="194">
        <v>0</v>
      </c>
      <c r="N476" s="194">
        <v>134</v>
      </c>
      <c r="O476" s="194">
        <v>1</v>
      </c>
      <c r="P476" s="195">
        <v>1.7824074074074072E-3</v>
      </c>
      <c r="Q476" s="195">
        <v>0.23954861111111111</v>
      </c>
      <c r="R476" s="64"/>
      <c r="S476" s="64"/>
      <c r="T476" s="64"/>
      <c r="U476" s="64"/>
      <c r="V476" s="64"/>
      <c r="W476" s="64"/>
      <c r="X476" s="64"/>
      <c r="Y476" s="64"/>
      <c r="Z476" s="64"/>
      <c r="AA476" s="64"/>
    </row>
    <row r="477" spans="1:27" ht="15.75" customHeight="1" x14ac:dyDescent="0.25">
      <c r="A477" s="206">
        <v>44243</v>
      </c>
      <c r="B477" s="199" t="s">
        <v>380</v>
      </c>
      <c r="C477" s="194">
        <v>5040</v>
      </c>
      <c r="D477" s="197">
        <v>0</v>
      </c>
      <c r="E477" s="197">
        <v>0</v>
      </c>
      <c r="F477" s="197">
        <v>0</v>
      </c>
      <c r="G477" s="197">
        <v>0</v>
      </c>
      <c r="H477" s="197">
        <v>0</v>
      </c>
      <c r="I477" s="197">
        <v>0</v>
      </c>
      <c r="J477" s="197">
        <v>0</v>
      </c>
      <c r="K477" s="197">
        <v>0</v>
      </c>
      <c r="L477" s="197">
        <v>0</v>
      </c>
      <c r="M477" s="197">
        <v>0</v>
      </c>
      <c r="N477" s="197">
        <v>0</v>
      </c>
      <c r="O477" s="197">
        <v>0</v>
      </c>
      <c r="P477" s="197">
        <v>0</v>
      </c>
      <c r="Q477" s="197">
        <v>0</v>
      </c>
      <c r="R477" s="64"/>
      <c r="S477" s="64"/>
      <c r="T477" s="64"/>
      <c r="U477" s="64"/>
      <c r="V477" s="64"/>
      <c r="W477" s="64"/>
      <c r="X477" s="64"/>
      <c r="Y477" s="64"/>
      <c r="Z477" s="64"/>
      <c r="AA477" s="64"/>
    </row>
    <row r="478" spans="1:27" ht="15.75" customHeight="1" x14ac:dyDescent="0.25">
      <c r="A478" s="206">
        <v>44243</v>
      </c>
      <c r="B478" s="199" t="s">
        <v>381</v>
      </c>
      <c r="C478" s="194">
        <v>5042</v>
      </c>
      <c r="D478" s="194">
        <v>20</v>
      </c>
      <c r="E478" s="194">
        <v>4</v>
      </c>
      <c r="F478" s="194">
        <v>0</v>
      </c>
      <c r="G478" s="194">
        <v>0</v>
      </c>
      <c r="H478" s="194">
        <v>0</v>
      </c>
      <c r="I478" s="194">
        <v>0</v>
      </c>
      <c r="J478" s="194">
        <v>0</v>
      </c>
      <c r="K478" s="194">
        <v>0</v>
      </c>
      <c r="L478" s="194">
        <v>0</v>
      </c>
      <c r="M478" s="194">
        <v>75</v>
      </c>
      <c r="N478" s="194">
        <v>99</v>
      </c>
      <c r="O478" s="194">
        <v>0</v>
      </c>
      <c r="P478" s="195">
        <v>6.3657407407407404E-3</v>
      </c>
      <c r="Q478" s="195">
        <v>0.62979166666666664</v>
      </c>
      <c r="R478" s="64"/>
      <c r="S478" s="64"/>
      <c r="T478" s="64"/>
      <c r="U478" s="64"/>
      <c r="V478" s="64"/>
      <c r="W478" s="64"/>
      <c r="X478" s="64"/>
      <c r="Y478" s="64"/>
      <c r="Z478" s="64"/>
      <c r="AA478" s="64"/>
    </row>
    <row r="479" spans="1:27" ht="15.75" customHeight="1" x14ac:dyDescent="0.2">
      <c r="A479" s="204"/>
      <c r="B479" s="204"/>
      <c r="C479" s="204"/>
      <c r="D479" s="204">
        <f t="shared" ref="D479:O479" si="15">SUM(D452:D478)</f>
        <v>607</v>
      </c>
      <c r="E479" s="204">
        <f t="shared" si="15"/>
        <v>33</v>
      </c>
      <c r="F479" s="204">
        <f t="shared" si="15"/>
        <v>36</v>
      </c>
      <c r="G479" s="204">
        <f t="shared" si="15"/>
        <v>482</v>
      </c>
      <c r="H479" s="204">
        <f t="shared" si="15"/>
        <v>86</v>
      </c>
      <c r="I479" s="204">
        <f t="shared" si="15"/>
        <v>0</v>
      </c>
      <c r="J479" s="204">
        <f t="shared" si="15"/>
        <v>66</v>
      </c>
      <c r="K479" s="204">
        <f t="shared" si="15"/>
        <v>0</v>
      </c>
      <c r="L479" s="204">
        <f t="shared" si="15"/>
        <v>586</v>
      </c>
      <c r="M479" s="204">
        <f t="shared" si="15"/>
        <v>614</v>
      </c>
      <c r="N479" s="204">
        <f t="shared" si="15"/>
        <v>2510</v>
      </c>
      <c r="O479" s="204">
        <f t="shared" si="15"/>
        <v>8</v>
      </c>
      <c r="P479" s="205"/>
      <c r="Q479" s="205"/>
      <c r="R479" s="64"/>
      <c r="S479" s="64"/>
      <c r="T479" s="64"/>
      <c r="U479" s="64"/>
      <c r="V479" s="64"/>
      <c r="W479" s="64"/>
      <c r="X479" s="64"/>
      <c r="Y479" s="64"/>
      <c r="Z479" s="64"/>
      <c r="AA479" s="64"/>
    </row>
    <row r="480" spans="1:27" ht="15.75" customHeight="1" x14ac:dyDescent="0.2">
      <c r="A480" s="202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8"/>
      <c r="Q480" s="188"/>
      <c r="R480" s="64"/>
      <c r="S480" s="64"/>
      <c r="T480" s="64"/>
      <c r="U480" s="64"/>
      <c r="V480" s="64"/>
      <c r="W480" s="64"/>
      <c r="X480" s="64"/>
      <c r="Y480" s="64"/>
      <c r="Z480" s="64"/>
      <c r="AA480" s="64"/>
    </row>
    <row r="481" spans="1:27" ht="15.75" customHeight="1" x14ac:dyDescent="0.2">
      <c r="A481" s="203" t="s">
        <v>324</v>
      </c>
      <c r="B481" s="190" t="s">
        <v>325</v>
      </c>
      <c r="C481" s="204" t="s">
        <v>326</v>
      </c>
      <c r="D481" s="204" t="s">
        <v>5</v>
      </c>
      <c r="E481" s="204" t="s">
        <v>6</v>
      </c>
      <c r="F481" s="204" t="s">
        <v>9</v>
      </c>
      <c r="G481" s="204" t="s">
        <v>10</v>
      </c>
      <c r="H481" s="204" t="s">
        <v>11</v>
      </c>
      <c r="I481" s="204" t="s">
        <v>8</v>
      </c>
      <c r="J481" s="204" t="s">
        <v>13</v>
      </c>
      <c r="K481" s="204" t="s">
        <v>327</v>
      </c>
      <c r="L481" s="204" t="s">
        <v>12</v>
      </c>
      <c r="M481" s="204" t="s">
        <v>7</v>
      </c>
      <c r="N481" s="204" t="s">
        <v>328</v>
      </c>
      <c r="O481" s="204" t="s">
        <v>329</v>
      </c>
      <c r="P481" s="205" t="s">
        <v>330</v>
      </c>
      <c r="Q481" s="205" t="s">
        <v>331</v>
      </c>
      <c r="R481" s="64"/>
      <c r="S481" s="64"/>
      <c r="T481" s="64"/>
      <c r="U481" s="64"/>
      <c r="V481" s="64"/>
      <c r="W481" s="64"/>
      <c r="X481" s="64"/>
      <c r="Y481" s="64"/>
      <c r="Z481" s="64"/>
      <c r="AA481" s="64"/>
    </row>
    <row r="482" spans="1:27" ht="15.75" customHeight="1" x14ac:dyDescent="0.25">
      <c r="A482" s="206">
        <v>44244</v>
      </c>
      <c r="B482" s="193" t="s">
        <v>332</v>
      </c>
      <c r="C482" s="194">
        <v>5001</v>
      </c>
      <c r="D482" s="194">
        <v>22</v>
      </c>
      <c r="E482" s="194">
        <v>0</v>
      </c>
      <c r="F482" s="194">
        <v>8</v>
      </c>
      <c r="G482" s="194">
        <v>143</v>
      </c>
      <c r="H482" s="194">
        <v>0</v>
      </c>
      <c r="I482" s="194">
        <v>0</v>
      </c>
      <c r="J482" s="194">
        <v>0</v>
      </c>
      <c r="K482" s="194">
        <v>0</v>
      </c>
      <c r="L482" s="194">
        <v>1</v>
      </c>
      <c r="M482" s="194">
        <v>0</v>
      </c>
      <c r="N482" s="194">
        <v>174</v>
      </c>
      <c r="O482" s="194">
        <v>0</v>
      </c>
      <c r="P482" s="195">
        <v>2.2453703703703702E-3</v>
      </c>
      <c r="Q482" s="195">
        <v>0.3897916666666667</v>
      </c>
      <c r="R482" s="64"/>
      <c r="S482" s="87" t="s">
        <v>3</v>
      </c>
      <c r="T482" s="97">
        <f>A482</f>
        <v>44244</v>
      </c>
      <c r="U482" s="64"/>
      <c r="V482" s="64"/>
      <c r="W482" s="64"/>
      <c r="X482" s="64"/>
      <c r="Y482" s="64"/>
      <c r="Z482" s="64"/>
      <c r="AA482" s="64"/>
    </row>
    <row r="483" spans="1:27" ht="15.75" customHeight="1" x14ac:dyDescent="0.25">
      <c r="A483" s="206">
        <v>44244</v>
      </c>
      <c r="B483" s="193" t="s">
        <v>333</v>
      </c>
      <c r="C483" s="194">
        <v>5002</v>
      </c>
      <c r="D483" s="194">
        <v>0</v>
      </c>
      <c r="E483" s="194">
        <v>1</v>
      </c>
      <c r="F483" s="194">
        <v>0</v>
      </c>
      <c r="G483" s="194">
        <v>0</v>
      </c>
      <c r="H483" s="194">
        <v>3</v>
      </c>
      <c r="I483" s="194">
        <v>0</v>
      </c>
      <c r="J483" s="194">
        <v>0</v>
      </c>
      <c r="K483" s="194">
        <v>0</v>
      </c>
      <c r="L483" s="194">
        <v>22</v>
      </c>
      <c r="M483" s="194">
        <v>8</v>
      </c>
      <c r="N483" s="194">
        <v>34</v>
      </c>
      <c r="O483" s="194">
        <v>0</v>
      </c>
      <c r="P483" s="195">
        <v>1.068287037037037E-2</v>
      </c>
      <c r="Q483" s="195">
        <v>0.36303240740740739</v>
      </c>
      <c r="R483" s="64"/>
      <c r="S483" s="98" t="s">
        <v>5</v>
      </c>
      <c r="T483" s="99">
        <f>D509</f>
        <v>572</v>
      </c>
      <c r="U483" s="64"/>
      <c r="V483" s="64"/>
      <c r="W483" s="64"/>
      <c r="X483" s="64"/>
      <c r="Y483" s="64"/>
      <c r="Z483" s="64"/>
      <c r="AA483" s="64"/>
    </row>
    <row r="484" spans="1:27" ht="15.75" customHeight="1" x14ac:dyDescent="0.25">
      <c r="A484" s="206">
        <v>44244</v>
      </c>
      <c r="B484" s="193" t="s">
        <v>334</v>
      </c>
      <c r="C484" s="194">
        <v>5003</v>
      </c>
      <c r="D484" s="194">
        <v>20</v>
      </c>
      <c r="E484" s="194">
        <v>6</v>
      </c>
      <c r="F484" s="194">
        <v>0</v>
      </c>
      <c r="G484" s="194">
        <v>0</v>
      </c>
      <c r="H484" s="194">
        <v>0</v>
      </c>
      <c r="I484" s="194">
        <v>0</v>
      </c>
      <c r="J484" s="194">
        <v>0</v>
      </c>
      <c r="K484" s="194">
        <v>0</v>
      </c>
      <c r="L484" s="194">
        <v>0</v>
      </c>
      <c r="M484" s="194">
        <v>74</v>
      </c>
      <c r="N484" s="194">
        <v>100</v>
      </c>
      <c r="O484" s="194">
        <v>0</v>
      </c>
      <c r="P484" s="195">
        <v>6.4236111111111117E-3</v>
      </c>
      <c r="Q484" s="195">
        <v>0.64229166666666659</v>
      </c>
      <c r="R484" s="64"/>
      <c r="S484" s="100" t="s">
        <v>41</v>
      </c>
      <c r="T484" s="101">
        <v>0</v>
      </c>
      <c r="U484" s="64"/>
      <c r="V484" s="64"/>
      <c r="W484" s="64"/>
      <c r="X484" s="64"/>
      <c r="Y484" s="64"/>
      <c r="Z484" s="64"/>
      <c r="AA484" s="64"/>
    </row>
    <row r="485" spans="1:27" ht="15.75" customHeight="1" x14ac:dyDescent="0.25">
      <c r="A485" s="206">
        <v>44244</v>
      </c>
      <c r="B485" s="193" t="s">
        <v>335</v>
      </c>
      <c r="C485" s="194">
        <v>5004</v>
      </c>
      <c r="D485" s="197">
        <v>0</v>
      </c>
      <c r="E485" s="197">
        <v>0</v>
      </c>
      <c r="F485" s="197">
        <v>0</v>
      </c>
      <c r="G485" s="197">
        <v>0</v>
      </c>
      <c r="H485" s="197">
        <v>0</v>
      </c>
      <c r="I485" s="197">
        <v>0</v>
      </c>
      <c r="J485" s="197">
        <v>0</v>
      </c>
      <c r="K485" s="197">
        <v>0</v>
      </c>
      <c r="L485" s="197">
        <v>0</v>
      </c>
      <c r="M485" s="197">
        <v>0</v>
      </c>
      <c r="N485" s="197">
        <v>0</v>
      </c>
      <c r="O485" s="197">
        <v>0</v>
      </c>
      <c r="P485" s="197">
        <v>0</v>
      </c>
      <c r="Q485" s="197">
        <v>0</v>
      </c>
      <c r="R485" s="64"/>
      <c r="S485" s="100" t="s">
        <v>6</v>
      </c>
      <c r="T485" s="101">
        <f>E509</f>
        <v>21</v>
      </c>
      <c r="U485" s="64"/>
      <c r="V485" s="64"/>
      <c r="W485" s="64"/>
      <c r="X485" s="64"/>
      <c r="Y485" s="64"/>
      <c r="Z485" s="64"/>
      <c r="AA485" s="64"/>
    </row>
    <row r="486" spans="1:27" ht="15.75" customHeight="1" x14ac:dyDescent="0.25">
      <c r="A486" s="206">
        <v>44244</v>
      </c>
      <c r="B486" s="193" t="s">
        <v>336</v>
      </c>
      <c r="C486" s="194">
        <v>5005</v>
      </c>
      <c r="D486" s="194">
        <v>20</v>
      </c>
      <c r="E486" s="194">
        <v>3</v>
      </c>
      <c r="F486" s="194">
        <v>0</v>
      </c>
      <c r="G486" s="194">
        <v>0</v>
      </c>
      <c r="H486" s="194">
        <v>0</v>
      </c>
      <c r="I486" s="194">
        <v>0</v>
      </c>
      <c r="J486" s="194">
        <v>0</v>
      </c>
      <c r="K486" s="194">
        <v>0</v>
      </c>
      <c r="L486" s="194">
        <v>0</v>
      </c>
      <c r="M486" s="194">
        <v>85</v>
      </c>
      <c r="N486" s="194">
        <v>108</v>
      </c>
      <c r="O486" s="194">
        <v>0</v>
      </c>
      <c r="P486" s="195">
        <v>4.7453703703703703E-3</v>
      </c>
      <c r="Q486" s="195">
        <v>0.51240740740740742</v>
      </c>
      <c r="R486" s="64"/>
      <c r="S486" s="100" t="s">
        <v>7</v>
      </c>
      <c r="T486" s="101">
        <f>M509</f>
        <v>625</v>
      </c>
      <c r="U486" s="64"/>
      <c r="V486" s="64"/>
      <c r="W486" s="64"/>
      <c r="X486" s="64"/>
      <c r="Y486" s="64"/>
      <c r="Z486" s="64"/>
      <c r="AA486" s="64"/>
    </row>
    <row r="487" spans="1:27" ht="15.75" customHeight="1" x14ac:dyDescent="0.25">
      <c r="A487" s="206">
        <v>44244</v>
      </c>
      <c r="B487" s="193" t="s">
        <v>337</v>
      </c>
      <c r="C487" s="194">
        <v>5006</v>
      </c>
      <c r="D487" s="194">
        <v>22</v>
      </c>
      <c r="E487" s="194">
        <v>1</v>
      </c>
      <c r="F487" s="194">
        <v>0</v>
      </c>
      <c r="G487" s="194">
        <v>0</v>
      </c>
      <c r="H487" s="194">
        <v>0</v>
      </c>
      <c r="I487" s="194">
        <v>0</v>
      </c>
      <c r="J487" s="194">
        <v>0</v>
      </c>
      <c r="K487" s="194">
        <v>0</v>
      </c>
      <c r="L487" s="194">
        <v>0</v>
      </c>
      <c r="M487" s="194">
        <v>68</v>
      </c>
      <c r="N487" s="194">
        <v>91</v>
      </c>
      <c r="O487" s="194">
        <v>0</v>
      </c>
      <c r="P487" s="195">
        <v>4.4328703703703709E-3</v>
      </c>
      <c r="Q487" s="195">
        <v>0.4035069444444444</v>
      </c>
      <c r="R487" s="64"/>
      <c r="S487" s="100" t="s">
        <v>8</v>
      </c>
      <c r="T487" s="101">
        <f>I509</f>
        <v>0</v>
      </c>
      <c r="U487" s="64"/>
      <c r="V487" s="64"/>
      <c r="W487" s="64"/>
      <c r="X487" s="64"/>
      <c r="Y487" s="64"/>
      <c r="Z487" s="64"/>
      <c r="AA487" s="64"/>
    </row>
    <row r="488" spans="1:27" ht="15.75" customHeight="1" x14ac:dyDescent="0.25">
      <c r="A488" s="206">
        <v>44244</v>
      </c>
      <c r="B488" s="193" t="s">
        <v>338</v>
      </c>
      <c r="C488" s="194">
        <v>5007</v>
      </c>
      <c r="D488" s="194">
        <v>31</v>
      </c>
      <c r="E488" s="194">
        <v>1</v>
      </c>
      <c r="F488" s="194">
        <v>1</v>
      </c>
      <c r="G488" s="194">
        <v>38</v>
      </c>
      <c r="H488" s="194">
        <v>0</v>
      </c>
      <c r="I488" s="194">
        <v>0</v>
      </c>
      <c r="J488" s="194">
        <v>4</v>
      </c>
      <c r="K488" s="194">
        <v>0</v>
      </c>
      <c r="L488" s="194">
        <v>0</v>
      </c>
      <c r="M488" s="194">
        <v>5</v>
      </c>
      <c r="N488" s="194">
        <v>80</v>
      </c>
      <c r="O488" s="194">
        <v>1</v>
      </c>
      <c r="P488" s="195">
        <v>1.8287037037037037E-3</v>
      </c>
      <c r="Q488" s="195">
        <v>0.14603009259259259</v>
      </c>
      <c r="R488" s="64"/>
      <c r="S488" s="102" t="s">
        <v>9</v>
      </c>
      <c r="T488" s="103">
        <f>F509</f>
        <v>31</v>
      </c>
      <c r="U488" s="64"/>
      <c r="V488" s="64"/>
      <c r="W488" s="64"/>
      <c r="X488" s="64"/>
      <c r="Y488" s="64"/>
      <c r="Z488" s="64"/>
      <c r="AA488" s="64"/>
    </row>
    <row r="489" spans="1:27" ht="15.75" customHeight="1" x14ac:dyDescent="0.25">
      <c r="A489" s="206">
        <v>44244</v>
      </c>
      <c r="B489" s="193" t="s">
        <v>339</v>
      </c>
      <c r="C489" s="194">
        <v>5008</v>
      </c>
      <c r="D489" s="194">
        <v>20</v>
      </c>
      <c r="E489" s="194">
        <v>0</v>
      </c>
      <c r="F489" s="194">
        <v>0</v>
      </c>
      <c r="G489" s="194">
        <v>84</v>
      </c>
      <c r="H489" s="194">
        <v>5</v>
      </c>
      <c r="I489" s="194">
        <v>0</v>
      </c>
      <c r="J489" s="194">
        <v>0</v>
      </c>
      <c r="K489" s="194">
        <v>0</v>
      </c>
      <c r="L489" s="194">
        <v>85</v>
      </c>
      <c r="M489" s="194">
        <v>0</v>
      </c>
      <c r="N489" s="194">
        <v>194</v>
      </c>
      <c r="O489" s="194">
        <v>0</v>
      </c>
      <c r="P489" s="195">
        <v>4.5370370370370365E-3</v>
      </c>
      <c r="Q489" s="195">
        <v>0.88061342592592595</v>
      </c>
      <c r="R489" s="64"/>
      <c r="S489" s="102" t="s">
        <v>10</v>
      </c>
      <c r="T489" s="103">
        <f>G509</f>
        <v>500</v>
      </c>
      <c r="U489" s="64"/>
      <c r="V489" s="64"/>
      <c r="W489" s="64"/>
      <c r="X489" s="64"/>
      <c r="Y489" s="64"/>
      <c r="Z489" s="64"/>
      <c r="AA489" s="64"/>
    </row>
    <row r="490" spans="1:27" ht="15.75" customHeight="1" x14ac:dyDescent="0.2">
      <c r="A490" s="206">
        <v>44244</v>
      </c>
      <c r="B490" s="193" t="s">
        <v>340</v>
      </c>
      <c r="C490" s="197">
        <v>5009</v>
      </c>
      <c r="D490" s="197">
        <v>0</v>
      </c>
      <c r="E490" s="197">
        <v>0</v>
      </c>
      <c r="F490" s="197">
        <v>0</v>
      </c>
      <c r="G490" s="197">
        <v>0</v>
      </c>
      <c r="H490" s="197">
        <v>0</v>
      </c>
      <c r="I490" s="197">
        <v>0</v>
      </c>
      <c r="J490" s="197">
        <v>0</v>
      </c>
      <c r="K490" s="197">
        <v>0</v>
      </c>
      <c r="L490" s="197">
        <v>0</v>
      </c>
      <c r="M490" s="197">
        <v>0</v>
      </c>
      <c r="N490" s="197">
        <v>0</v>
      </c>
      <c r="O490" s="197">
        <v>0</v>
      </c>
      <c r="P490" s="197">
        <v>0</v>
      </c>
      <c r="Q490" s="197">
        <v>0</v>
      </c>
      <c r="R490" s="64"/>
      <c r="S490" s="104" t="s">
        <v>11</v>
      </c>
      <c r="T490" s="105">
        <f>H509</f>
        <v>116</v>
      </c>
      <c r="U490" s="64"/>
      <c r="V490" s="64"/>
      <c r="W490" s="64"/>
      <c r="X490" s="64"/>
      <c r="Y490" s="64"/>
      <c r="Z490" s="64"/>
      <c r="AA490" s="64"/>
    </row>
    <row r="491" spans="1:27" ht="15.75" customHeight="1" x14ac:dyDescent="0.25">
      <c r="A491" s="206">
        <v>44244</v>
      </c>
      <c r="B491" s="193" t="s">
        <v>341</v>
      </c>
      <c r="C491" s="194">
        <v>5010</v>
      </c>
      <c r="D491" s="194">
        <v>21</v>
      </c>
      <c r="E491" s="194">
        <v>1</v>
      </c>
      <c r="F491" s="194">
        <v>0</v>
      </c>
      <c r="G491" s="194">
        <v>0</v>
      </c>
      <c r="H491" s="194">
        <v>0</v>
      </c>
      <c r="I491" s="194">
        <v>0</v>
      </c>
      <c r="J491" s="194">
        <v>0</v>
      </c>
      <c r="K491" s="194">
        <v>0</v>
      </c>
      <c r="L491" s="194">
        <v>0</v>
      </c>
      <c r="M491" s="194">
        <v>69</v>
      </c>
      <c r="N491" s="194">
        <v>91</v>
      </c>
      <c r="O491" s="194">
        <v>0</v>
      </c>
      <c r="P491" s="195">
        <v>5.2199074074074066E-3</v>
      </c>
      <c r="Q491" s="195">
        <v>0.46989583333333335</v>
      </c>
      <c r="R491" s="64"/>
      <c r="S491" s="104" t="s">
        <v>12</v>
      </c>
      <c r="T491" s="105">
        <f>L509</f>
        <v>517</v>
      </c>
      <c r="U491" s="64"/>
      <c r="V491" s="64"/>
      <c r="W491" s="64"/>
      <c r="X491" s="64"/>
      <c r="Y491" s="64"/>
      <c r="Z491" s="64"/>
      <c r="AA491" s="64"/>
    </row>
    <row r="492" spans="1:27" ht="15.75" customHeight="1" x14ac:dyDescent="0.25">
      <c r="A492" s="206">
        <v>44244</v>
      </c>
      <c r="B492" s="193" t="s">
        <v>342</v>
      </c>
      <c r="C492" s="194">
        <v>5011</v>
      </c>
      <c r="D492" s="194">
        <v>21</v>
      </c>
      <c r="E492" s="194">
        <v>0</v>
      </c>
      <c r="F492" s="194">
        <v>4</v>
      </c>
      <c r="G492" s="194">
        <v>43</v>
      </c>
      <c r="H492" s="194">
        <v>11</v>
      </c>
      <c r="I492" s="194">
        <v>0</v>
      </c>
      <c r="J492" s="194">
        <v>0</v>
      </c>
      <c r="K492" s="194">
        <v>0</v>
      </c>
      <c r="L492" s="194">
        <v>78</v>
      </c>
      <c r="M492" s="194">
        <v>0</v>
      </c>
      <c r="N492" s="194">
        <v>157</v>
      </c>
      <c r="O492" s="194">
        <v>0</v>
      </c>
      <c r="P492" s="195">
        <v>1.0949074074074075E-2</v>
      </c>
      <c r="Q492" s="198">
        <v>1.707488425925926</v>
      </c>
      <c r="R492" s="64"/>
      <c r="S492" s="106" t="s">
        <v>13</v>
      </c>
      <c r="T492" s="107">
        <f>J509</f>
        <v>102</v>
      </c>
      <c r="U492" s="64"/>
      <c r="V492" s="64"/>
      <c r="W492" s="64"/>
      <c r="X492" s="64"/>
      <c r="Y492" s="64"/>
      <c r="Z492" s="64"/>
      <c r="AA492" s="64"/>
    </row>
    <row r="493" spans="1:27" ht="15.75" customHeight="1" x14ac:dyDescent="0.25">
      <c r="A493" s="206">
        <v>44244</v>
      </c>
      <c r="B493" s="193" t="s">
        <v>343</v>
      </c>
      <c r="C493" s="194">
        <v>5012</v>
      </c>
      <c r="D493" s="194">
        <v>42</v>
      </c>
      <c r="E493" s="194">
        <v>0</v>
      </c>
      <c r="F493" s="194">
        <v>2</v>
      </c>
      <c r="G493" s="194">
        <v>19</v>
      </c>
      <c r="H493" s="194">
        <v>0</v>
      </c>
      <c r="I493" s="194">
        <v>0</v>
      </c>
      <c r="J493" s="194">
        <v>3</v>
      </c>
      <c r="K493" s="194">
        <v>0</v>
      </c>
      <c r="L493" s="194">
        <v>0</v>
      </c>
      <c r="M493" s="194">
        <v>13</v>
      </c>
      <c r="N493" s="194">
        <v>79</v>
      </c>
      <c r="O493" s="194">
        <v>1</v>
      </c>
      <c r="P493" s="195">
        <v>1.8287037037037037E-3</v>
      </c>
      <c r="Q493" s="195">
        <v>0.14471064814814816</v>
      </c>
      <c r="R493" s="64"/>
      <c r="S493" s="64"/>
      <c r="T493" s="64"/>
      <c r="U493" s="64"/>
      <c r="V493" s="64"/>
      <c r="W493" s="64"/>
      <c r="X493" s="64"/>
      <c r="Y493" s="64"/>
      <c r="Z493" s="64"/>
      <c r="AA493" s="64"/>
    </row>
    <row r="494" spans="1:27" ht="15.75" customHeight="1" x14ac:dyDescent="0.25">
      <c r="A494" s="206">
        <v>44244</v>
      </c>
      <c r="B494" s="193" t="s">
        <v>344</v>
      </c>
      <c r="C494" s="194">
        <v>5013</v>
      </c>
      <c r="D494" s="194">
        <v>135</v>
      </c>
      <c r="E494" s="194">
        <v>0</v>
      </c>
      <c r="F494" s="194">
        <v>0</v>
      </c>
      <c r="G494" s="194">
        <v>0</v>
      </c>
      <c r="H494" s="194">
        <v>0</v>
      </c>
      <c r="I494" s="194">
        <v>0</v>
      </c>
      <c r="J494" s="194">
        <v>39</v>
      </c>
      <c r="K494" s="194">
        <v>0</v>
      </c>
      <c r="L494" s="194">
        <v>0</v>
      </c>
      <c r="M494" s="194">
        <v>0</v>
      </c>
      <c r="N494" s="194">
        <v>174</v>
      </c>
      <c r="O494" s="194">
        <v>1</v>
      </c>
      <c r="P494" s="195">
        <v>1.1458333333333333E-3</v>
      </c>
      <c r="Q494" s="195">
        <v>0.19921296296296295</v>
      </c>
      <c r="R494" s="64"/>
      <c r="S494" s="64"/>
      <c r="T494" s="64"/>
      <c r="U494" s="64"/>
      <c r="V494" s="64"/>
      <c r="W494" s="64"/>
      <c r="X494" s="64"/>
      <c r="Y494" s="64"/>
      <c r="Z494" s="64"/>
      <c r="AA494" s="64"/>
    </row>
    <row r="495" spans="1:27" ht="15.75" customHeight="1" x14ac:dyDescent="0.25">
      <c r="A495" s="206">
        <v>44244</v>
      </c>
      <c r="B495" s="193" t="s">
        <v>345</v>
      </c>
      <c r="C495" s="194">
        <v>5014</v>
      </c>
      <c r="D495" s="194">
        <v>20</v>
      </c>
      <c r="E495" s="194">
        <v>1</v>
      </c>
      <c r="F495" s="194">
        <v>0</v>
      </c>
      <c r="G495" s="194">
        <v>0</v>
      </c>
      <c r="H495" s="194">
        <v>0</v>
      </c>
      <c r="I495" s="194">
        <v>0</v>
      </c>
      <c r="J495" s="194">
        <v>0</v>
      </c>
      <c r="K495" s="194">
        <v>0</v>
      </c>
      <c r="L495" s="194">
        <v>0</v>
      </c>
      <c r="M495" s="194">
        <v>76</v>
      </c>
      <c r="N495" s="194">
        <v>97</v>
      </c>
      <c r="O495" s="194">
        <v>0</v>
      </c>
      <c r="P495" s="195">
        <v>5.0115740740740737E-3</v>
      </c>
      <c r="Q495" s="195">
        <v>0.48583333333333334</v>
      </c>
      <c r="R495" s="64"/>
      <c r="S495" s="64"/>
      <c r="T495" s="64"/>
      <c r="U495" s="64"/>
      <c r="V495" s="64"/>
      <c r="W495" s="64"/>
      <c r="X495" s="64"/>
      <c r="Y495" s="64"/>
      <c r="Z495" s="64"/>
      <c r="AA495" s="64"/>
    </row>
    <row r="496" spans="1:27" ht="15.75" customHeight="1" x14ac:dyDescent="0.25">
      <c r="A496" s="206">
        <v>44244</v>
      </c>
      <c r="B496" s="193" t="s">
        <v>346</v>
      </c>
      <c r="C496" s="194">
        <v>5015</v>
      </c>
      <c r="D496" s="197">
        <v>0</v>
      </c>
      <c r="E496" s="197">
        <v>0</v>
      </c>
      <c r="F496" s="197">
        <v>0</v>
      </c>
      <c r="G496" s="197">
        <v>0</v>
      </c>
      <c r="H496" s="197">
        <v>0</v>
      </c>
      <c r="I496" s="197">
        <v>0</v>
      </c>
      <c r="J496" s="197">
        <v>0</v>
      </c>
      <c r="K496" s="197">
        <v>0</v>
      </c>
      <c r="L496" s="197">
        <v>0</v>
      </c>
      <c r="M496" s="197">
        <v>0</v>
      </c>
      <c r="N496" s="197">
        <v>0</v>
      </c>
      <c r="O496" s="197">
        <v>0</v>
      </c>
      <c r="P496" s="197">
        <v>0</v>
      </c>
      <c r="Q496" s="197">
        <v>0</v>
      </c>
      <c r="R496" s="64"/>
      <c r="S496" s="64"/>
      <c r="T496" s="64"/>
      <c r="U496" s="64"/>
      <c r="V496" s="64"/>
      <c r="W496" s="64"/>
      <c r="X496" s="64"/>
      <c r="Y496" s="64"/>
      <c r="Z496" s="64"/>
      <c r="AA496" s="64"/>
    </row>
    <row r="497" spans="1:27" ht="15.75" customHeight="1" x14ac:dyDescent="0.25">
      <c r="A497" s="206">
        <v>44244</v>
      </c>
      <c r="B497" s="193" t="s">
        <v>347</v>
      </c>
      <c r="C497" s="194">
        <v>5016</v>
      </c>
      <c r="D497" s="194">
        <v>20</v>
      </c>
      <c r="E497" s="194">
        <v>0</v>
      </c>
      <c r="F497" s="194">
        <v>0</v>
      </c>
      <c r="G497" s="194">
        <v>0</v>
      </c>
      <c r="H497" s="194">
        <v>29</v>
      </c>
      <c r="I497" s="194">
        <v>0</v>
      </c>
      <c r="J497" s="194">
        <v>0</v>
      </c>
      <c r="K497" s="194">
        <v>0</v>
      </c>
      <c r="L497" s="194">
        <v>140</v>
      </c>
      <c r="M497" s="194">
        <v>0</v>
      </c>
      <c r="N497" s="194">
        <v>189</v>
      </c>
      <c r="O497" s="194">
        <v>1</v>
      </c>
      <c r="P497" s="195">
        <v>1.5162037037037036E-3</v>
      </c>
      <c r="Q497" s="195">
        <v>0.28637731481481482</v>
      </c>
      <c r="R497" s="64"/>
      <c r="S497" s="64"/>
      <c r="T497" s="64"/>
      <c r="U497" s="64"/>
      <c r="V497" s="64"/>
      <c r="W497" s="64"/>
      <c r="X497" s="64"/>
      <c r="Y497" s="64"/>
      <c r="Z497" s="64"/>
      <c r="AA497" s="64"/>
    </row>
    <row r="498" spans="1:27" ht="15.75" customHeight="1" x14ac:dyDescent="0.25">
      <c r="A498" s="206">
        <v>44244</v>
      </c>
      <c r="B498" s="193" t="s">
        <v>348</v>
      </c>
      <c r="C498" s="194">
        <v>5017</v>
      </c>
      <c r="D498" s="194">
        <v>0</v>
      </c>
      <c r="E498" s="194">
        <v>0</v>
      </c>
      <c r="F498" s="194">
        <v>0</v>
      </c>
      <c r="G498" s="194">
        <v>0</v>
      </c>
      <c r="H498" s="194">
        <v>4</v>
      </c>
      <c r="I498" s="194">
        <v>0</v>
      </c>
      <c r="J498" s="194">
        <v>0</v>
      </c>
      <c r="K498" s="194">
        <v>0</v>
      </c>
      <c r="L498" s="194">
        <v>25</v>
      </c>
      <c r="M498" s="194">
        <v>15</v>
      </c>
      <c r="N498" s="194">
        <v>44</v>
      </c>
      <c r="O498" s="194">
        <v>0</v>
      </c>
      <c r="P498" s="195">
        <v>2.3726851851851851E-3</v>
      </c>
      <c r="Q498" s="195">
        <v>0.10462962962962963</v>
      </c>
      <c r="R498" s="64"/>
      <c r="S498" s="64"/>
      <c r="T498" s="64"/>
      <c r="U498" s="64"/>
      <c r="V498" s="64"/>
      <c r="W498" s="64"/>
      <c r="X498" s="64"/>
      <c r="Y498" s="64"/>
      <c r="Z498" s="64"/>
      <c r="AA498" s="64"/>
    </row>
    <row r="499" spans="1:27" ht="15.75" customHeight="1" x14ac:dyDescent="0.25">
      <c r="A499" s="206">
        <v>44244</v>
      </c>
      <c r="B499" s="193" t="s">
        <v>349</v>
      </c>
      <c r="C499" s="194">
        <v>5018</v>
      </c>
      <c r="D499" s="194">
        <v>77</v>
      </c>
      <c r="E499" s="194">
        <v>0</v>
      </c>
      <c r="F499" s="194">
        <v>5</v>
      </c>
      <c r="G499" s="194">
        <v>25</v>
      </c>
      <c r="H499" s="194">
        <v>20</v>
      </c>
      <c r="I499" s="194">
        <v>0</v>
      </c>
      <c r="J499" s="194">
        <v>55</v>
      </c>
      <c r="K499" s="194">
        <v>0</v>
      </c>
      <c r="L499" s="194">
        <v>30</v>
      </c>
      <c r="M499" s="194">
        <v>1</v>
      </c>
      <c r="N499" s="194">
        <v>213</v>
      </c>
      <c r="O499" s="194">
        <v>0</v>
      </c>
      <c r="P499" s="195">
        <v>1.1805555555555556E-3</v>
      </c>
      <c r="Q499" s="195">
        <v>0.25116898148148148</v>
      </c>
      <c r="R499" s="64"/>
      <c r="S499" s="64"/>
      <c r="T499" s="64"/>
      <c r="U499" s="64"/>
      <c r="V499" s="64"/>
      <c r="W499" s="64"/>
      <c r="X499" s="64"/>
      <c r="Y499" s="64"/>
      <c r="Z499" s="64"/>
      <c r="AA499" s="64"/>
    </row>
    <row r="500" spans="1:27" ht="15.75" customHeight="1" x14ac:dyDescent="0.25">
      <c r="A500" s="206">
        <v>44244</v>
      </c>
      <c r="B500" s="193" t="s">
        <v>350</v>
      </c>
      <c r="C500" s="194">
        <v>5020</v>
      </c>
      <c r="D500" s="194">
        <v>21</v>
      </c>
      <c r="E500" s="194">
        <v>3</v>
      </c>
      <c r="F500" s="194">
        <v>0</v>
      </c>
      <c r="G500" s="194">
        <v>0</v>
      </c>
      <c r="H500" s="194">
        <v>0</v>
      </c>
      <c r="I500" s="194">
        <v>0</v>
      </c>
      <c r="J500" s="194">
        <v>0</v>
      </c>
      <c r="K500" s="194">
        <v>0</v>
      </c>
      <c r="L500" s="194">
        <v>0</v>
      </c>
      <c r="M500" s="194">
        <v>78</v>
      </c>
      <c r="N500" s="194">
        <v>102</v>
      </c>
      <c r="O500" s="194">
        <v>1</v>
      </c>
      <c r="P500" s="195">
        <v>6.2615740740740748E-3</v>
      </c>
      <c r="Q500" s="195">
        <v>0.63261574074074078</v>
      </c>
      <c r="R500" s="64"/>
      <c r="S500" s="64"/>
      <c r="T500" s="64"/>
      <c r="U500" s="64"/>
      <c r="V500" s="64"/>
      <c r="W500" s="64"/>
      <c r="X500" s="64"/>
      <c r="Y500" s="64"/>
      <c r="Z500" s="64"/>
      <c r="AA500" s="64"/>
    </row>
    <row r="501" spans="1:27" ht="15.75" customHeight="1" x14ac:dyDescent="0.25">
      <c r="A501" s="206">
        <v>44244</v>
      </c>
      <c r="B501" s="193" t="s">
        <v>351</v>
      </c>
      <c r="C501" s="194">
        <v>5021</v>
      </c>
      <c r="D501" s="194">
        <v>20</v>
      </c>
      <c r="E501" s="194">
        <v>4</v>
      </c>
      <c r="F501" s="194">
        <v>0</v>
      </c>
      <c r="G501" s="194">
        <v>0</v>
      </c>
      <c r="H501" s="194">
        <v>0</v>
      </c>
      <c r="I501" s="194">
        <v>0</v>
      </c>
      <c r="J501" s="194">
        <v>0</v>
      </c>
      <c r="K501" s="194">
        <v>0</v>
      </c>
      <c r="L501" s="194">
        <v>0</v>
      </c>
      <c r="M501" s="194">
        <v>62</v>
      </c>
      <c r="N501" s="194">
        <v>86</v>
      </c>
      <c r="O501" s="194">
        <v>0</v>
      </c>
      <c r="P501" s="195">
        <v>5.8912037037037032E-3</v>
      </c>
      <c r="Q501" s="195">
        <v>0.5064467592592593</v>
      </c>
      <c r="R501" s="64"/>
      <c r="S501" s="64"/>
      <c r="T501" s="64"/>
      <c r="U501" s="64"/>
      <c r="V501" s="64"/>
      <c r="W501" s="64"/>
      <c r="X501" s="64"/>
      <c r="Y501" s="64"/>
      <c r="Z501" s="64"/>
      <c r="AA501" s="64"/>
    </row>
    <row r="502" spans="1:27" ht="15.75" customHeight="1" x14ac:dyDescent="0.25">
      <c r="A502" s="206">
        <v>44244</v>
      </c>
      <c r="B502" s="193" t="s">
        <v>352</v>
      </c>
      <c r="C502" s="194">
        <v>5022</v>
      </c>
      <c r="D502" s="194">
        <v>20</v>
      </c>
      <c r="E502" s="194">
        <v>0</v>
      </c>
      <c r="F502" s="194">
        <v>0</v>
      </c>
      <c r="G502" s="194">
        <v>0</v>
      </c>
      <c r="H502" s="194">
        <v>44</v>
      </c>
      <c r="I502" s="194">
        <v>0</v>
      </c>
      <c r="J502" s="194">
        <v>0</v>
      </c>
      <c r="K502" s="194">
        <v>0</v>
      </c>
      <c r="L502" s="194">
        <v>136</v>
      </c>
      <c r="M502" s="194">
        <v>0</v>
      </c>
      <c r="N502" s="194">
        <v>200</v>
      </c>
      <c r="O502" s="194">
        <v>1</v>
      </c>
      <c r="P502" s="195">
        <v>4.4907407407407405E-3</v>
      </c>
      <c r="Q502" s="195">
        <v>0.89887731481481481</v>
      </c>
      <c r="R502" s="64"/>
      <c r="S502" s="64"/>
      <c r="T502" s="64"/>
      <c r="U502" s="64"/>
      <c r="V502" s="64"/>
      <c r="W502" s="64"/>
      <c r="X502" s="64"/>
      <c r="Y502" s="64"/>
      <c r="Z502" s="64"/>
      <c r="AA502" s="64"/>
    </row>
    <row r="503" spans="1:27" ht="15.75" customHeight="1" x14ac:dyDescent="0.25">
      <c r="A503" s="206">
        <v>44244</v>
      </c>
      <c r="B503" s="193" t="s">
        <v>353</v>
      </c>
      <c r="C503" s="194">
        <v>5023</v>
      </c>
      <c r="D503" s="194">
        <v>20</v>
      </c>
      <c r="E503" s="194">
        <v>0</v>
      </c>
      <c r="F503" s="194">
        <v>0</v>
      </c>
      <c r="G503" s="194">
        <v>0</v>
      </c>
      <c r="H503" s="194">
        <v>0</v>
      </c>
      <c r="I503" s="194">
        <v>0</v>
      </c>
      <c r="J503" s="194">
        <v>0</v>
      </c>
      <c r="K503" s="194">
        <v>0</v>
      </c>
      <c r="L503" s="194">
        <v>0</v>
      </c>
      <c r="M503" s="194">
        <v>71</v>
      </c>
      <c r="N503" s="194">
        <v>91</v>
      </c>
      <c r="O503" s="194">
        <v>0</v>
      </c>
      <c r="P503" s="195">
        <v>1.3854166666666666E-2</v>
      </c>
      <c r="Q503" s="198">
        <v>1.2602083333333334</v>
      </c>
      <c r="R503" s="64"/>
      <c r="S503" s="64"/>
      <c r="T503" s="64"/>
      <c r="U503" s="64"/>
      <c r="V503" s="64"/>
      <c r="W503" s="64"/>
      <c r="X503" s="64"/>
      <c r="Y503" s="64"/>
      <c r="Z503" s="64"/>
      <c r="AA503" s="64"/>
    </row>
    <row r="504" spans="1:27" ht="15.75" customHeight="1" x14ac:dyDescent="0.25">
      <c r="A504" s="206">
        <v>44244</v>
      </c>
      <c r="B504" s="199" t="s">
        <v>354</v>
      </c>
      <c r="C504" s="194">
        <v>5028</v>
      </c>
      <c r="D504" s="194">
        <v>20</v>
      </c>
      <c r="E504" s="194">
        <v>0</v>
      </c>
      <c r="F504" s="194">
        <v>11</v>
      </c>
      <c r="G504" s="194">
        <v>148</v>
      </c>
      <c r="H504" s="194">
        <v>0</v>
      </c>
      <c r="I504" s="194">
        <v>0</v>
      </c>
      <c r="J504" s="194">
        <v>1</v>
      </c>
      <c r="K504" s="194">
        <v>0</v>
      </c>
      <c r="L504" s="194">
        <v>0</v>
      </c>
      <c r="M504" s="194">
        <v>0</v>
      </c>
      <c r="N504" s="194">
        <v>180</v>
      </c>
      <c r="O504" s="194">
        <v>0</v>
      </c>
      <c r="P504" s="195">
        <v>2.2222222222222222E-3</v>
      </c>
      <c r="Q504" s="195">
        <v>0.39928240740740745</v>
      </c>
      <c r="R504" s="64"/>
      <c r="S504" s="64"/>
      <c r="T504" s="64"/>
      <c r="U504" s="64"/>
      <c r="V504" s="64"/>
      <c r="W504" s="64"/>
      <c r="X504" s="64"/>
      <c r="Y504" s="64"/>
      <c r="Z504" s="64"/>
      <c r="AA504" s="64"/>
    </row>
    <row r="505" spans="1:27" ht="15.75" customHeight="1" x14ac:dyDescent="0.25">
      <c r="A505" s="206">
        <v>44244</v>
      </c>
      <c r="B505" s="199" t="s">
        <v>355</v>
      </c>
      <c r="C505" s="194">
        <v>5031</v>
      </c>
      <c r="D505" s="197">
        <v>0</v>
      </c>
      <c r="E505" s="197">
        <v>0</v>
      </c>
      <c r="F505" s="197">
        <v>0</v>
      </c>
      <c r="G505" s="197">
        <v>0</v>
      </c>
      <c r="H505" s="197">
        <v>0</v>
      </c>
      <c r="I505" s="197">
        <v>0</v>
      </c>
      <c r="J505" s="197">
        <v>0</v>
      </c>
      <c r="K505" s="197">
        <v>0</v>
      </c>
      <c r="L505" s="197">
        <v>0</v>
      </c>
      <c r="M505" s="197">
        <v>0</v>
      </c>
      <c r="N505" s="197">
        <v>0</v>
      </c>
      <c r="O505" s="197">
        <v>0</v>
      </c>
      <c r="P505" s="197">
        <v>0</v>
      </c>
      <c r="Q505" s="197">
        <v>0</v>
      </c>
      <c r="R505" s="64"/>
      <c r="S505" s="64"/>
      <c r="T505" s="64"/>
      <c r="U505" s="64"/>
      <c r="V505" s="64"/>
      <c r="W505" s="64"/>
      <c r="X505" s="64"/>
      <c r="Y505" s="64"/>
      <c r="Z505" s="64"/>
      <c r="AA505" s="64"/>
    </row>
    <row r="506" spans="1:27" ht="15.75" customHeight="1" x14ac:dyDescent="0.25">
      <c r="A506" s="206">
        <v>44244</v>
      </c>
      <c r="B506" s="199" t="s">
        <v>356</v>
      </c>
      <c r="C506" s="194">
        <v>5036</v>
      </c>
      <c r="D506" s="197">
        <v>0</v>
      </c>
      <c r="E506" s="197">
        <v>0</v>
      </c>
      <c r="F506" s="197">
        <v>0</v>
      </c>
      <c r="G506" s="197">
        <v>0</v>
      </c>
      <c r="H506" s="197">
        <v>0</v>
      </c>
      <c r="I506" s="197">
        <v>0</v>
      </c>
      <c r="J506" s="197">
        <v>0</v>
      </c>
      <c r="K506" s="197">
        <v>0</v>
      </c>
      <c r="L506" s="197">
        <v>0</v>
      </c>
      <c r="M506" s="197">
        <v>0</v>
      </c>
      <c r="N506" s="197">
        <v>0</v>
      </c>
      <c r="O506" s="197">
        <v>0</v>
      </c>
      <c r="P506" s="197">
        <v>0</v>
      </c>
      <c r="Q506" s="197">
        <v>0</v>
      </c>
      <c r="R506" s="64"/>
      <c r="S506" s="64"/>
      <c r="T506" s="64"/>
      <c r="U506" s="64"/>
      <c r="V506" s="64"/>
      <c r="W506" s="64"/>
      <c r="X506" s="64"/>
      <c r="Y506" s="64"/>
      <c r="Z506" s="64"/>
      <c r="AA506" s="64"/>
    </row>
    <row r="507" spans="1:27" ht="15.75" customHeight="1" x14ac:dyDescent="0.25">
      <c r="A507" s="206">
        <v>44244</v>
      </c>
      <c r="B507" s="199" t="s">
        <v>380</v>
      </c>
      <c r="C507" s="194">
        <v>5040</v>
      </c>
      <c r="D507" s="197">
        <v>0</v>
      </c>
      <c r="E507" s="197">
        <v>0</v>
      </c>
      <c r="F507" s="197">
        <v>0</v>
      </c>
      <c r="G507" s="197">
        <v>0</v>
      </c>
      <c r="H507" s="197">
        <v>0</v>
      </c>
      <c r="I507" s="197">
        <v>0</v>
      </c>
      <c r="J507" s="197">
        <v>0</v>
      </c>
      <c r="K507" s="197">
        <v>0</v>
      </c>
      <c r="L507" s="197">
        <v>0</v>
      </c>
      <c r="M507" s="197">
        <v>0</v>
      </c>
      <c r="N507" s="197">
        <v>0</v>
      </c>
      <c r="O507" s="197">
        <v>0</v>
      </c>
      <c r="P507" s="197">
        <v>0</v>
      </c>
      <c r="Q507" s="197">
        <v>0</v>
      </c>
      <c r="R507" s="64"/>
      <c r="S507" s="64"/>
      <c r="T507" s="64"/>
      <c r="U507" s="64"/>
      <c r="V507" s="64"/>
      <c r="W507" s="64"/>
      <c r="X507" s="64"/>
      <c r="Y507" s="64"/>
      <c r="Z507" s="64"/>
      <c r="AA507" s="64"/>
    </row>
    <row r="508" spans="1:27" ht="15.75" customHeight="1" x14ac:dyDescent="0.2">
      <c r="A508" s="206">
        <v>44244</v>
      </c>
      <c r="B508" s="199" t="s">
        <v>381</v>
      </c>
      <c r="C508" s="197">
        <v>5042</v>
      </c>
      <c r="D508" s="197">
        <v>0</v>
      </c>
      <c r="E508" s="197">
        <v>0</v>
      </c>
      <c r="F508" s="197">
        <v>0</v>
      </c>
      <c r="G508" s="197">
        <v>0</v>
      </c>
      <c r="H508" s="197">
        <v>0</v>
      </c>
      <c r="I508" s="197">
        <v>0</v>
      </c>
      <c r="J508" s="197">
        <v>0</v>
      </c>
      <c r="K508" s="197">
        <v>0</v>
      </c>
      <c r="L508" s="197">
        <v>0</v>
      </c>
      <c r="M508" s="197">
        <v>0</v>
      </c>
      <c r="N508" s="197">
        <v>0</v>
      </c>
      <c r="O508" s="197">
        <v>0</v>
      </c>
      <c r="P508" s="197">
        <v>0</v>
      </c>
      <c r="Q508" s="197">
        <v>0</v>
      </c>
      <c r="R508" s="64"/>
      <c r="S508" s="64"/>
      <c r="T508" s="64"/>
      <c r="U508" s="64"/>
      <c r="V508" s="64"/>
      <c r="W508" s="64"/>
      <c r="X508" s="64"/>
      <c r="Y508" s="64"/>
      <c r="Z508" s="64"/>
      <c r="AA508" s="64"/>
    </row>
    <row r="509" spans="1:27" ht="15.75" customHeight="1" x14ac:dyDescent="0.2">
      <c r="A509" s="204"/>
      <c r="B509" s="204"/>
      <c r="C509" s="204"/>
      <c r="D509" s="204">
        <f t="shared" ref="D509:O509" si="16">SUM(D482:D508)</f>
        <v>572</v>
      </c>
      <c r="E509" s="204">
        <f t="shared" si="16"/>
        <v>21</v>
      </c>
      <c r="F509" s="204">
        <f t="shared" si="16"/>
        <v>31</v>
      </c>
      <c r="G509" s="204">
        <f t="shared" si="16"/>
        <v>500</v>
      </c>
      <c r="H509" s="204">
        <f t="shared" si="16"/>
        <v>116</v>
      </c>
      <c r="I509" s="204">
        <f t="shared" si="16"/>
        <v>0</v>
      </c>
      <c r="J509" s="204">
        <f t="shared" si="16"/>
        <v>102</v>
      </c>
      <c r="K509" s="204">
        <f t="shared" si="16"/>
        <v>0</v>
      </c>
      <c r="L509" s="204">
        <f t="shared" si="16"/>
        <v>517</v>
      </c>
      <c r="M509" s="204">
        <f t="shared" si="16"/>
        <v>625</v>
      </c>
      <c r="N509" s="204">
        <f t="shared" si="16"/>
        <v>2484</v>
      </c>
      <c r="O509" s="204">
        <f t="shared" si="16"/>
        <v>6</v>
      </c>
      <c r="P509" s="205"/>
      <c r="Q509" s="205"/>
      <c r="R509" s="64"/>
      <c r="S509" s="64"/>
      <c r="T509" s="64"/>
      <c r="U509" s="64"/>
      <c r="V509" s="64"/>
      <c r="W509" s="64"/>
      <c r="X509" s="64"/>
      <c r="Y509" s="64"/>
      <c r="Z509" s="64"/>
      <c r="AA509" s="64"/>
    </row>
    <row r="510" spans="1:27" ht="15.75" customHeight="1" x14ac:dyDescent="0.2">
      <c r="A510" s="202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8"/>
      <c r="Q510" s="188"/>
      <c r="R510" s="64"/>
      <c r="S510" s="64"/>
      <c r="T510" s="64"/>
      <c r="U510" s="64"/>
      <c r="V510" s="64"/>
      <c r="W510" s="64"/>
      <c r="X510" s="64"/>
      <c r="Y510" s="64"/>
      <c r="Z510" s="64"/>
      <c r="AA510" s="64"/>
    </row>
    <row r="511" spans="1:27" ht="15.75" customHeight="1" x14ac:dyDescent="0.2">
      <c r="A511" s="203" t="s">
        <v>324</v>
      </c>
      <c r="B511" s="190" t="s">
        <v>325</v>
      </c>
      <c r="C511" s="204" t="s">
        <v>326</v>
      </c>
      <c r="D511" s="204" t="s">
        <v>5</v>
      </c>
      <c r="E511" s="204" t="s">
        <v>6</v>
      </c>
      <c r="F511" s="204" t="s">
        <v>9</v>
      </c>
      <c r="G511" s="204" t="s">
        <v>10</v>
      </c>
      <c r="H511" s="204" t="s">
        <v>11</v>
      </c>
      <c r="I511" s="204" t="s">
        <v>8</v>
      </c>
      <c r="J511" s="204" t="s">
        <v>13</v>
      </c>
      <c r="K511" s="204" t="s">
        <v>327</v>
      </c>
      <c r="L511" s="204" t="s">
        <v>12</v>
      </c>
      <c r="M511" s="204" t="s">
        <v>7</v>
      </c>
      <c r="N511" s="204" t="s">
        <v>328</v>
      </c>
      <c r="O511" s="204" t="s">
        <v>329</v>
      </c>
      <c r="P511" s="205" t="s">
        <v>330</v>
      </c>
      <c r="Q511" s="205" t="s">
        <v>331</v>
      </c>
      <c r="R511" s="64"/>
      <c r="S511" s="64"/>
      <c r="T511" s="64"/>
      <c r="U511" s="64"/>
      <c r="V511" s="64"/>
      <c r="W511" s="64"/>
      <c r="X511" s="64"/>
      <c r="Y511" s="64"/>
      <c r="Z511" s="64"/>
      <c r="AA511" s="64"/>
    </row>
    <row r="512" spans="1:27" ht="15.75" customHeight="1" x14ac:dyDescent="0.25">
      <c r="A512" s="206">
        <v>44245</v>
      </c>
      <c r="B512" s="193" t="s">
        <v>332</v>
      </c>
      <c r="C512" s="194">
        <v>5001</v>
      </c>
      <c r="D512" s="194">
        <v>0</v>
      </c>
      <c r="E512" s="194">
        <v>0</v>
      </c>
      <c r="F512" s="194">
        <v>0</v>
      </c>
      <c r="G512" s="194">
        <v>0</v>
      </c>
      <c r="H512" s="194">
        <v>16</v>
      </c>
      <c r="I512" s="194">
        <v>0</v>
      </c>
      <c r="J512" s="194">
        <v>0</v>
      </c>
      <c r="K512" s="194">
        <v>0</v>
      </c>
      <c r="L512" s="194">
        <v>25</v>
      </c>
      <c r="M512" s="194">
        <v>15</v>
      </c>
      <c r="N512" s="194">
        <v>56</v>
      </c>
      <c r="O512" s="194">
        <v>0</v>
      </c>
      <c r="P512" s="195">
        <v>3.9699074074074072E-3</v>
      </c>
      <c r="Q512" s="195">
        <v>0.22203703703703703</v>
      </c>
      <c r="S512" s="87" t="s">
        <v>3</v>
      </c>
      <c r="T512" s="97">
        <f>A512</f>
        <v>44245</v>
      </c>
      <c r="U512" s="64"/>
      <c r="V512" s="64"/>
      <c r="W512" s="64"/>
      <c r="X512" s="64"/>
      <c r="Y512" s="64"/>
      <c r="Z512" s="64"/>
      <c r="AA512" s="64"/>
    </row>
    <row r="513" spans="1:27" ht="15.75" customHeight="1" x14ac:dyDescent="0.25">
      <c r="A513" s="206">
        <v>44245</v>
      </c>
      <c r="B513" s="193" t="s">
        <v>333</v>
      </c>
      <c r="C513" s="194">
        <v>5002</v>
      </c>
      <c r="D513" s="194">
        <v>20</v>
      </c>
      <c r="E513" s="194">
        <v>6</v>
      </c>
      <c r="F513" s="194">
        <v>0</v>
      </c>
      <c r="G513" s="194">
        <v>0</v>
      </c>
      <c r="H513" s="194">
        <v>0</v>
      </c>
      <c r="I513" s="194">
        <v>0</v>
      </c>
      <c r="J513" s="194">
        <v>0</v>
      </c>
      <c r="K513" s="194">
        <v>0</v>
      </c>
      <c r="L513" s="194">
        <v>27</v>
      </c>
      <c r="M513" s="194">
        <v>80</v>
      </c>
      <c r="N513" s="194">
        <v>133</v>
      </c>
      <c r="O513" s="194">
        <v>0</v>
      </c>
      <c r="P513" s="195">
        <v>6.4467592592592597E-3</v>
      </c>
      <c r="Q513" s="195">
        <v>0.8571875000000001</v>
      </c>
      <c r="S513" s="98" t="s">
        <v>5</v>
      </c>
      <c r="T513" s="99">
        <f>D539</f>
        <v>599</v>
      </c>
      <c r="U513" s="64"/>
      <c r="V513" s="64"/>
      <c r="W513" s="64"/>
      <c r="X513" s="64"/>
      <c r="Y513" s="64"/>
      <c r="Z513" s="64"/>
      <c r="AA513" s="64"/>
    </row>
    <row r="514" spans="1:27" ht="15.75" customHeight="1" x14ac:dyDescent="0.25">
      <c r="A514" s="206">
        <v>44245</v>
      </c>
      <c r="B514" s="193" t="s">
        <v>334</v>
      </c>
      <c r="C514" s="194">
        <v>5003</v>
      </c>
      <c r="D514" s="194">
        <v>20</v>
      </c>
      <c r="E514" s="194">
        <v>0</v>
      </c>
      <c r="F514" s="194">
        <v>0</v>
      </c>
      <c r="G514" s="194">
        <v>0</v>
      </c>
      <c r="H514" s="194">
        <v>27</v>
      </c>
      <c r="I514" s="194">
        <v>0</v>
      </c>
      <c r="J514" s="194">
        <v>0</v>
      </c>
      <c r="K514" s="194">
        <v>0</v>
      </c>
      <c r="L514" s="194">
        <v>164</v>
      </c>
      <c r="M514" s="194">
        <v>0</v>
      </c>
      <c r="N514" s="194">
        <v>211</v>
      </c>
      <c r="O514" s="194">
        <v>1</v>
      </c>
      <c r="P514" s="195">
        <v>3.8310185185185183E-3</v>
      </c>
      <c r="Q514" s="195">
        <v>0.80850694444444438</v>
      </c>
      <c r="S514" s="100" t="s">
        <v>41</v>
      </c>
      <c r="T514" s="101">
        <v>0</v>
      </c>
      <c r="U514" s="64"/>
      <c r="V514" s="64"/>
      <c r="W514" s="64"/>
      <c r="X514" s="64"/>
      <c r="Y514" s="64"/>
      <c r="Z514" s="64"/>
      <c r="AA514" s="64"/>
    </row>
    <row r="515" spans="1:27" ht="15.75" customHeight="1" x14ac:dyDescent="0.25">
      <c r="A515" s="206">
        <v>44245</v>
      </c>
      <c r="B515" s="193" t="s">
        <v>335</v>
      </c>
      <c r="C515" s="194">
        <v>5004</v>
      </c>
      <c r="D515" s="194">
        <v>20</v>
      </c>
      <c r="E515" s="194">
        <v>2</v>
      </c>
      <c r="F515" s="194">
        <v>0</v>
      </c>
      <c r="G515" s="194">
        <v>0</v>
      </c>
      <c r="H515" s="194">
        <v>0</v>
      </c>
      <c r="I515" s="194">
        <v>0</v>
      </c>
      <c r="J515" s="194">
        <v>0</v>
      </c>
      <c r="K515" s="194">
        <v>0</v>
      </c>
      <c r="L515" s="194">
        <v>0</v>
      </c>
      <c r="M515" s="194">
        <v>54</v>
      </c>
      <c r="N515" s="194">
        <v>76</v>
      </c>
      <c r="O515" s="194">
        <v>0</v>
      </c>
      <c r="P515" s="195">
        <v>7.0486111111111105E-3</v>
      </c>
      <c r="Q515" s="195">
        <v>0.53554398148148141</v>
      </c>
      <c r="S515" s="100" t="s">
        <v>6</v>
      </c>
      <c r="T515" s="101">
        <f>E539</f>
        <v>27</v>
      </c>
      <c r="U515" s="64"/>
      <c r="V515" s="64"/>
      <c r="W515" s="64"/>
      <c r="X515" s="64"/>
      <c r="Y515" s="64"/>
      <c r="Z515" s="64"/>
      <c r="AA515" s="64"/>
    </row>
    <row r="516" spans="1:27" ht="15.75" customHeight="1" x14ac:dyDescent="0.25">
      <c r="A516" s="206">
        <v>44245</v>
      </c>
      <c r="B516" s="193" t="s">
        <v>336</v>
      </c>
      <c r="C516" s="194">
        <v>5005</v>
      </c>
      <c r="D516" s="194">
        <v>20</v>
      </c>
      <c r="E516" s="194">
        <v>3</v>
      </c>
      <c r="F516" s="194">
        <v>0</v>
      </c>
      <c r="G516" s="194">
        <v>0</v>
      </c>
      <c r="H516" s="194">
        <v>0</v>
      </c>
      <c r="I516" s="194">
        <v>0</v>
      </c>
      <c r="J516" s="194">
        <v>0</v>
      </c>
      <c r="K516" s="194">
        <v>0</v>
      </c>
      <c r="L516" s="194">
        <v>3</v>
      </c>
      <c r="M516" s="194">
        <v>48</v>
      </c>
      <c r="N516" s="194">
        <v>74</v>
      </c>
      <c r="O516" s="194">
        <v>0</v>
      </c>
      <c r="P516" s="195">
        <v>3.8078703703703707E-3</v>
      </c>
      <c r="Q516" s="195">
        <v>0.28202546296296299</v>
      </c>
      <c r="S516" s="100" t="s">
        <v>7</v>
      </c>
      <c r="T516" s="101">
        <f>M539</f>
        <v>509</v>
      </c>
      <c r="U516" s="64"/>
      <c r="V516" s="64"/>
      <c r="W516" s="64"/>
      <c r="X516" s="64"/>
      <c r="Y516" s="64"/>
      <c r="Z516" s="64"/>
      <c r="AA516" s="64"/>
    </row>
    <row r="517" spans="1:27" ht="15.75" customHeight="1" x14ac:dyDescent="0.25">
      <c r="A517" s="206">
        <v>44245</v>
      </c>
      <c r="B517" s="193" t="s">
        <v>337</v>
      </c>
      <c r="C517" s="194">
        <v>5006</v>
      </c>
      <c r="D517" s="194">
        <v>32</v>
      </c>
      <c r="E517" s="194">
        <v>0</v>
      </c>
      <c r="F517" s="194">
        <v>0</v>
      </c>
      <c r="G517" s="194">
        <v>0</v>
      </c>
      <c r="H517" s="194">
        <v>0</v>
      </c>
      <c r="I517" s="194">
        <v>0</v>
      </c>
      <c r="J517" s="194">
        <v>5</v>
      </c>
      <c r="K517" s="194">
        <v>0</v>
      </c>
      <c r="L517" s="194">
        <v>0</v>
      </c>
      <c r="M517" s="194">
        <v>0</v>
      </c>
      <c r="N517" s="194">
        <v>37</v>
      </c>
      <c r="O517" s="194">
        <v>0</v>
      </c>
      <c r="P517" s="195">
        <v>5.7870370370370378E-4</v>
      </c>
      <c r="Q517" s="195">
        <v>2.1238425925925924E-2</v>
      </c>
      <c r="S517" s="100" t="s">
        <v>8</v>
      </c>
      <c r="T517" s="101">
        <f>I539</f>
        <v>2</v>
      </c>
      <c r="U517" s="64"/>
      <c r="V517" s="64"/>
      <c r="W517" s="64"/>
      <c r="X517" s="64"/>
      <c r="Y517" s="64"/>
      <c r="Z517" s="64"/>
      <c r="AA517" s="64"/>
    </row>
    <row r="518" spans="1:27" ht="15.75" customHeight="1" x14ac:dyDescent="0.25">
      <c r="A518" s="206">
        <v>44245</v>
      </c>
      <c r="B518" s="193" t="s">
        <v>338</v>
      </c>
      <c r="C518" s="194">
        <v>5007</v>
      </c>
      <c r="D518" s="194">
        <v>0</v>
      </c>
      <c r="E518" s="194">
        <v>2</v>
      </c>
      <c r="F518" s="194">
        <v>4</v>
      </c>
      <c r="G518" s="194">
        <v>30</v>
      </c>
      <c r="H518" s="194">
        <v>0</v>
      </c>
      <c r="I518" s="194">
        <v>1</v>
      </c>
      <c r="J518" s="194">
        <v>0</v>
      </c>
      <c r="K518" s="194">
        <v>0</v>
      </c>
      <c r="L518" s="194">
        <v>0</v>
      </c>
      <c r="M518" s="194">
        <v>25</v>
      </c>
      <c r="N518" s="194">
        <v>62</v>
      </c>
      <c r="O518" s="194">
        <v>0</v>
      </c>
      <c r="P518" s="195">
        <v>1.3981481481481482E-2</v>
      </c>
      <c r="Q518" s="195">
        <v>0.86664351851851851</v>
      </c>
      <c r="S518" s="102" t="s">
        <v>9</v>
      </c>
      <c r="T518" s="103">
        <f>F539</f>
        <v>27</v>
      </c>
      <c r="U518" s="64"/>
      <c r="V518" s="64"/>
      <c r="W518" s="64"/>
      <c r="X518" s="64"/>
      <c r="Y518" s="64"/>
      <c r="Z518" s="64"/>
      <c r="AA518" s="64"/>
    </row>
    <row r="519" spans="1:27" ht="15.75" customHeight="1" x14ac:dyDescent="0.2">
      <c r="A519" s="206">
        <v>44245</v>
      </c>
      <c r="B519" s="193" t="s">
        <v>339</v>
      </c>
      <c r="C519" s="196">
        <v>5008</v>
      </c>
      <c r="D519" s="197">
        <v>0</v>
      </c>
      <c r="E519" s="197">
        <v>0</v>
      </c>
      <c r="F519" s="197">
        <v>0</v>
      </c>
      <c r="G519" s="197">
        <v>0</v>
      </c>
      <c r="H519" s="197">
        <v>0</v>
      </c>
      <c r="I519" s="197">
        <v>0</v>
      </c>
      <c r="J519" s="197">
        <v>0</v>
      </c>
      <c r="K519" s="197">
        <v>0</v>
      </c>
      <c r="L519" s="197">
        <v>0</v>
      </c>
      <c r="M519" s="197">
        <v>0</v>
      </c>
      <c r="N519" s="197">
        <v>0</v>
      </c>
      <c r="O519" s="197">
        <v>0</v>
      </c>
      <c r="P519" s="197">
        <v>0</v>
      </c>
      <c r="Q519" s="197">
        <v>0</v>
      </c>
      <c r="S519" s="102" t="s">
        <v>10</v>
      </c>
      <c r="T519" s="103">
        <f>G539</f>
        <v>478</v>
      </c>
      <c r="U519" s="64"/>
      <c r="V519" s="64"/>
      <c r="W519" s="64"/>
      <c r="X519" s="64"/>
      <c r="Y519" s="64"/>
      <c r="Z519" s="64"/>
      <c r="AA519" s="64"/>
    </row>
    <row r="520" spans="1:27" ht="15.75" customHeight="1" x14ac:dyDescent="0.25">
      <c r="A520" s="206">
        <v>44245</v>
      </c>
      <c r="B520" s="193" t="s">
        <v>340</v>
      </c>
      <c r="C520" s="194">
        <v>5009</v>
      </c>
      <c r="D520" s="194">
        <v>20</v>
      </c>
      <c r="E520" s="194">
        <v>0</v>
      </c>
      <c r="F520" s="194">
        <v>5</v>
      </c>
      <c r="G520" s="194">
        <v>137</v>
      </c>
      <c r="H520" s="194">
        <v>0</v>
      </c>
      <c r="I520" s="194">
        <v>0</v>
      </c>
      <c r="J520" s="194">
        <v>0</v>
      </c>
      <c r="K520" s="194">
        <v>0</v>
      </c>
      <c r="L520" s="194">
        <v>0</v>
      </c>
      <c r="M520" s="194">
        <v>0</v>
      </c>
      <c r="N520" s="194">
        <v>162</v>
      </c>
      <c r="O520" s="194">
        <v>2</v>
      </c>
      <c r="P520" s="195">
        <v>2.1990740740740742E-3</v>
      </c>
      <c r="Q520" s="195">
        <v>0.35626157407407405</v>
      </c>
      <c r="S520" s="104" t="s">
        <v>11</v>
      </c>
      <c r="T520" s="105">
        <f>H539</f>
        <v>113</v>
      </c>
      <c r="U520" s="64"/>
      <c r="V520" s="64"/>
      <c r="W520" s="64"/>
      <c r="X520" s="64"/>
      <c r="Y520" s="64"/>
      <c r="Z520" s="64"/>
      <c r="AA520" s="64"/>
    </row>
    <row r="521" spans="1:27" ht="15.75" customHeight="1" x14ac:dyDescent="0.2">
      <c r="A521" s="206">
        <v>44245</v>
      </c>
      <c r="B521" s="193" t="s">
        <v>341</v>
      </c>
      <c r="C521" s="197">
        <v>5010</v>
      </c>
      <c r="D521" s="197">
        <v>0</v>
      </c>
      <c r="E521" s="197">
        <v>0</v>
      </c>
      <c r="F521" s="197">
        <v>0</v>
      </c>
      <c r="G521" s="197">
        <v>0</v>
      </c>
      <c r="H521" s="197">
        <v>0</v>
      </c>
      <c r="I521" s="197">
        <v>0</v>
      </c>
      <c r="J521" s="197">
        <v>0</v>
      </c>
      <c r="K521" s="197">
        <v>0</v>
      </c>
      <c r="L521" s="197">
        <v>0</v>
      </c>
      <c r="M521" s="197">
        <v>0</v>
      </c>
      <c r="N521" s="197">
        <v>0</v>
      </c>
      <c r="O521" s="197">
        <v>0</v>
      </c>
      <c r="P521" s="197">
        <v>0</v>
      </c>
      <c r="Q521" s="197">
        <v>0</v>
      </c>
      <c r="S521" s="104" t="s">
        <v>12</v>
      </c>
      <c r="T521" s="105">
        <f>L539</f>
        <v>561</v>
      </c>
      <c r="U521" s="64"/>
      <c r="V521" s="64"/>
      <c r="W521" s="64"/>
      <c r="X521" s="64"/>
      <c r="Y521" s="64"/>
      <c r="Z521" s="64"/>
      <c r="AA521" s="64"/>
    </row>
    <row r="522" spans="1:27" ht="15.75" customHeight="1" x14ac:dyDescent="0.25">
      <c r="A522" s="206">
        <v>44245</v>
      </c>
      <c r="B522" s="193" t="s">
        <v>342</v>
      </c>
      <c r="C522" s="194">
        <v>5011</v>
      </c>
      <c r="D522" s="194">
        <v>20</v>
      </c>
      <c r="E522" s="194">
        <v>0</v>
      </c>
      <c r="F522" s="194">
        <v>2</v>
      </c>
      <c r="G522" s="194">
        <v>74</v>
      </c>
      <c r="H522" s="194">
        <v>18</v>
      </c>
      <c r="I522" s="194">
        <v>0</v>
      </c>
      <c r="J522" s="194">
        <v>0</v>
      </c>
      <c r="K522" s="194">
        <v>0</v>
      </c>
      <c r="L522" s="194">
        <v>94</v>
      </c>
      <c r="M522" s="194">
        <v>0</v>
      </c>
      <c r="N522" s="194">
        <v>208</v>
      </c>
      <c r="O522" s="194">
        <v>0</v>
      </c>
      <c r="P522" s="195">
        <v>1.0127314814814815E-2</v>
      </c>
      <c r="Q522" s="198">
        <v>2.0975231481481482</v>
      </c>
      <c r="S522" s="106" t="s">
        <v>13</v>
      </c>
      <c r="T522" s="107">
        <f>J539</f>
        <v>110</v>
      </c>
      <c r="U522" s="64"/>
      <c r="V522" s="64"/>
      <c r="W522" s="64"/>
      <c r="X522" s="64"/>
      <c r="Y522" s="64"/>
      <c r="Z522" s="64"/>
      <c r="AA522" s="64"/>
    </row>
    <row r="523" spans="1:27" ht="15.75" customHeight="1" x14ac:dyDescent="0.25">
      <c r="A523" s="206">
        <v>44245</v>
      </c>
      <c r="B523" s="193" t="s">
        <v>343</v>
      </c>
      <c r="C523" s="194">
        <v>5012</v>
      </c>
      <c r="D523" s="194">
        <v>38</v>
      </c>
      <c r="E523" s="194">
        <v>0</v>
      </c>
      <c r="F523" s="194">
        <v>0</v>
      </c>
      <c r="G523" s="194">
        <v>0</v>
      </c>
      <c r="H523" s="194">
        <v>0</v>
      </c>
      <c r="I523" s="194">
        <v>0</v>
      </c>
      <c r="J523" s="194">
        <v>2</v>
      </c>
      <c r="K523" s="194">
        <v>0</v>
      </c>
      <c r="L523" s="194">
        <v>0</v>
      </c>
      <c r="M523" s="194">
        <v>0</v>
      </c>
      <c r="N523" s="194">
        <v>40</v>
      </c>
      <c r="O523" s="194">
        <v>2</v>
      </c>
      <c r="P523" s="195">
        <v>2.1296296296296298E-3</v>
      </c>
      <c r="Q523" s="195">
        <v>8.5289351851851838E-2</v>
      </c>
      <c r="S523" s="64"/>
      <c r="T523" s="64"/>
      <c r="U523" s="64"/>
      <c r="V523" s="64"/>
      <c r="W523" s="64"/>
      <c r="X523" s="64"/>
      <c r="Y523" s="64"/>
      <c r="Z523" s="64"/>
      <c r="AA523" s="64"/>
    </row>
    <row r="524" spans="1:27" ht="15.75" customHeight="1" x14ac:dyDescent="0.25">
      <c r="A524" s="206">
        <v>44245</v>
      </c>
      <c r="B524" s="193" t="s">
        <v>344</v>
      </c>
      <c r="C524" s="194">
        <v>5013</v>
      </c>
      <c r="D524" s="197">
        <v>0</v>
      </c>
      <c r="E524" s="197">
        <v>0</v>
      </c>
      <c r="F524" s="197">
        <v>0</v>
      </c>
      <c r="G524" s="197">
        <v>0</v>
      </c>
      <c r="H524" s="197">
        <v>0</v>
      </c>
      <c r="I524" s="197">
        <v>0</v>
      </c>
      <c r="J524" s="197">
        <v>0</v>
      </c>
      <c r="K524" s="197">
        <v>0</v>
      </c>
      <c r="L524" s="197">
        <v>0</v>
      </c>
      <c r="M524" s="197">
        <v>0</v>
      </c>
      <c r="N524" s="197">
        <v>0</v>
      </c>
      <c r="O524" s="197">
        <v>0</v>
      </c>
      <c r="P524" s="197">
        <v>0</v>
      </c>
      <c r="Q524" s="197">
        <v>0</v>
      </c>
      <c r="S524" s="64"/>
      <c r="T524" s="64"/>
      <c r="U524" s="64"/>
      <c r="V524" s="64"/>
      <c r="W524" s="64"/>
      <c r="X524" s="64"/>
      <c r="Y524" s="64"/>
      <c r="Z524" s="64"/>
      <c r="AA524" s="64"/>
    </row>
    <row r="525" spans="1:27" ht="15.75" customHeight="1" x14ac:dyDescent="0.25">
      <c r="A525" s="206">
        <v>44245</v>
      </c>
      <c r="B525" s="193" t="s">
        <v>345</v>
      </c>
      <c r="C525" s="194">
        <v>5014</v>
      </c>
      <c r="D525" s="194">
        <v>22</v>
      </c>
      <c r="E525" s="194">
        <v>0</v>
      </c>
      <c r="F525" s="194">
        <v>13</v>
      </c>
      <c r="G525" s="194">
        <v>140</v>
      </c>
      <c r="H525" s="194">
        <v>1</v>
      </c>
      <c r="I525" s="194">
        <v>0</v>
      </c>
      <c r="J525" s="194">
        <v>0</v>
      </c>
      <c r="K525" s="194">
        <v>0</v>
      </c>
      <c r="L525" s="194">
        <v>1</v>
      </c>
      <c r="M525" s="194">
        <v>0</v>
      </c>
      <c r="N525" s="194">
        <v>177</v>
      </c>
      <c r="O525" s="194">
        <v>1</v>
      </c>
      <c r="P525" s="195">
        <v>1.0185185185185186E-3</v>
      </c>
      <c r="Q525" s="195">
        <v>0.18081018518518518</v>
      </c>
      <c r="S525" s="64"/>
      <c r="T525" s="64"/>
      <c r="U525" s="64"/>
      <c r="V525" s="64"/>
      <c r="W525" s="64"/>
      <c r="X525" s="64"/>
      <c r="Y525" s="64"/>
      <c r="Z525" s="64"/>
      <c r="AA525" s="64"/>
    </row>
    <row r="526" spans="1:27" ht="15.75" customHeight="1" x14ac:dyDescent="0.25">
      <c r="A526" s="206">
        <v>44245</v>
      </c>
      <c r="B526" s="193" t="s">
        <v>346</v>
      </c>
      <c r="C526" s="194">
        <v>5015</v>
      </c>
      <c r="D526" s="194">
        <v>20</v>
      </c>
      <c r="E526" s="194">
        <v>0</v>
      </c>
      <c r="F526" s="194">
        <v>0</v>
      </c>
      <c r="G526" s="194">
        <v>0</v>
      </c>
      <c r="H526" s="194">
        <v>0</v>
      </c>
      <c r="I526" s="194">
        <v>1</v>
      </c>
      <c r="J526" s="194">
        <v>0</v>
      </c>
      <c r="K526" s="194">
        <v>0</v>
      </c>
      <c r="L526" s="194">
        <v>0</v>
      </c>
      <c r="M526" s="194">
        <v>49</v>
      </c>
      <c r="N526" s="194">
        <v>70</v>
      </c>
      <c r="O526" s="194">
        <v>1</v>
      </c>
      <c r="P526" s="195">
        <v>8.4375000000000006E-3</v>
      </c>
      <c r="Q526" s="195">
        <v>0.59089120370370374</v>
      </c>
      <c r="S526" s="64"/>
      <c r="T526" s="64"/>
      <c r="U526" s="64"/>
      <c r="V526" s="64"/>
      <c r="W526" s="64"/>
      <c r="X526" s="64"/>
      <c r="Y526" s="64"/>
      <c r="Z526" s="64"/>
      <c r="AA526" s="64"/>
    </row>
    <row r="527" spans="1:27" ht="15.75" customHeight="1" x14ac:dyDescent="0.25">
      <c r="A527" s="206">
        <v>44245</v>
      </c>
      <c r="B527" s="193" t="s">
        <v>347</v>
      </c>
      <c r="C527" s="194">
        <v>5016</v>
      </c>
      <c r="D527" s="194">
        <v>20</v>
      </c>
      <c r="E527" s="194">
        <v>2</v>
      </c>
      <c r="F527" s="194">
        <v>0</v>
      </c>
      <c r="G527" s="194">
        <v>0</v>
      </c>
      <c r="H527" s="194">
        <v>0</v>
      </c>
      <c r="I527" s="194">
        <v>0</v>
      </c>
      <c r="J527" s="194">
        <v>0</v>
      </c>
      <c r="K527" s="194">
        <v>0</v>
      </c>
      <c r="L527" s="194">
        <v>0</v>
      </c>
      <c r="M527" s="194">
        <v>55</v>
      </c>
      <c r="N527" s="194">
        <v>77</v>
      </c>
      <c r="O527" s="194">
        <v>1</v>
      </c>
      <c r="P527" s="195">
        <v>6.3888888888888884E-3</v>
      </c>
      <c r="Q527" s="195">
        <v>0.49193287037037042</v>
      </c>
      <c r="S527" s="64"/>
      <c r="T527" s="64"/>
      <c r="U527" s="64"/>
      <c r="V527" s="64"/>
      <c r="W527" s="64"/>
      <c r="X527" s="64"/>
      <c r="Y527" s="64"/>
      <c r="Z527" s="64"/>
      <c r="AA527" s="64"/>
    </row>
    <row r="528" spans="1:27" ht="15.75" customHeight="1" x14ac:dyDescent="0.25">
      <c r="A528" s="206">
        <v>44245</v>
      </c>
      <c r="B528" s="193" t="s">
        <v>348</v>
      </c>
      <c r="C528" s="194">
        <v>5017</v>
      </c>
      <c r="D528" s="194">
        <v>20</v>
      </c>
      <c r="E528" s="194">
        <v>0</v>
      </c>
      <c r="F528" s="194">
        <v>0</v>
      </c>
      <c r="G528" s="194">
        <v>0</v>
      </c>
      <c r="H528" s="194">
        <v>33</v>
      </c>
      <c r="I528" s="194">
        <v>0</v>
      </c>
      <c r="J528" s="194">
        <v>0</v>
      </c>
      <c r="K528" s="194">
        <v>0</v>
      </c>
      <c r="L528" s="194">
        <v>148</v>
      </c>
      <c r="M528" s="194">
        <v>0</v>
      </c>
      <c r="N528" s="194">
        <v>201</v>
      </c>
      <c r="O528" s="194">
        <v>0</v>
      </c>
      <c r="P528" s="195">
        <v>1.4120370370370369E-3</v>
      </c>
      <c r="Q528" s="195">
        <v>0.28392361111111114</v>
      </c>
      <c r="S528" s="64"/>
      <c r="T528" s="64"/>
      <c r="U528" s="64"/>
      <c r="V528" s="64"/>
      <c r="W528" s="64"/>
      <c r="X528" s="64"/>
      <c r="Y528" s="64"/>
      <c r="Z528" s="64"/>
      <c r="AA528" s="64"/>
    </row>
    <row r="529" spans="1:27" ht="15.75" customHeight="1" x14ac:dyDescent="0.25">
      <c r="A529" s="206">
        <v>44245</v>
      </c>
      <c r="B529" s="193" t="s">
        <v>349</v>
      </c>
      <c r="C529" s="194">
        <v>5018</v>
      </c>
      <c r="D529" s="194">
        <v>20</v>
      </c>
      <c r="E529" s="194">
        <v>1</v>
      </c>
      <c r="F529" s="194">
        <v>0</v>
      </c>
      <c r="G529" s="194">
        <v>0</v>
      </c>
      <c r="H529" s="194">
        <v>0</v>
      </c>
      <c r="I529" s="194">
        <v>0</v>
      </c>
      <c r="J529" s="194">
        <v>0</v>
      </c>
      <c r="K529" s="194">
        <v>0</v>
      </c>
      <c r="L529" s="194">
        <v>0</v>
      </c>
      <c r="M529" s="194">
        <v>48</v>
      </c>
      <c r="N529" s="194">
        <v>69</v>
      </c>
      <c r="O529" s="194">
        <v>1</v>
      </c>
      <c r="P529" s="195">
        <v>3.483796296296296E-3</v>
      </c>
      <c r="Q529" s="195">
        <v>0.2401388888888889</v>
      </c>
      <c r="S529" s="64"/>
      <c r="T529" s="64"/>
      <c r="U529" s="64"/>
      <c r="V529" s="64"/>
      <c r="W529" s="64"/>
      <c r="X529" s="64"/>
      <c r="Y529" s="64"/>
      <c r="Z529" s="64"/>
      <c r="AA529" s="64"/>
    </row>
    <row r="530" spans="1:27" ht="15.75" customHeight="1" x14ac:dyDescent="0.25">
      <c r="A530" s="206">
        <v>44245</v>
      </c>
      <c r="B530" s="193" t="s">
        <v>350</v>
      </c>
      <c r="C530" s="194">
        <v>5020</v>
      </c>
      <c r="D530" s="194">
        <v>20</v>
      </c>
      <c r="E530" s="194">
        <v>0</v>
      </c>
      <c r="F530" s="194">
        <v>2</v>
      </c>
      <c r="G530" s="194">
        <v>78</v>
      </c>
      <c r="H530" s="194">
        <v>18</v>
      </c>
      <c r="I530" s="194">
        <v>0</v>
      </c>
      <c r="J530" s="194">
        <v>0</v>
      </c>
      <c r="K530" s="194">
        <v>0</v>
      </c>
      <c r="L530" s="194">
        <v>99</v>
      </c>
      <c r="M530" s="194">
        <v>0</v>
      </c>
      <c r="N530" s="194">
        <v>217</v>
      </c>
      <c r="O530" s="194">
        <v>0</v>
      </c>
      <c r="P530" s="195">
        <v>1.2037037037037038E-3</v>
      </c>
      <c r="Q530" s="195">
        <v>0.26108796296296294</v>
      </c>
      <c r="S530" s="64"/>
      <c r="T530" s="64"/>
      <c r="U530" s="64"/>
      <c r="V530" s="64"/>
      <c r="W530" s="64"/>
      <c r="X530" s="64"/>
      <c r="Y530" s="64"/>
      <c r="Z530" s="64"/>
      <c r="AA530" s="64"/>
    </row>
    <row r="531" spans="1:27" ht="15.75" customHeight="1" x14ac:dyDescent="0.25">
      <c r="A531" s="206">
        <v>44245</v>
      </c>
      <c r="B531" s="193" t="s">
        <v>351</v>
      </c>
      <c r="C531" s="194">
        <v>5021</v>
      </c>
      <c r="D531" s="194">
        <v>0</v>
      </c>
      <c r="E531" s="194">
        <v>0</v>
      </c>
      <c r="F531" s="194">
        <v>1</v>
      </c>
      <c r="G531" s="194">
        <v>19</v>
      </c>
      <c r="H531" s="194">
        <v>0</v>
      </c>
      <c r="I531" s="194">
        <v>0</v>
      </c>
      <c r="J531" s="194">
        <v>0</v>
      </c>
      <c r="K531" s="194">
        <v>0</v>
      </c>
      <c r="L531" s="194">
        <v>0</v>
      </c>
      <c r="M531" s="194">
        <v>18</v>
      </c>
      <c r="N531" s="194">
        <v>38</v>
      </c>
      <c r="O531" s="194">
        <v>0</v>
      </c>
      <c r="P531" s="195">
        <v>4.2013888888888891E-3</v>
      </c>
      <c r="Q531" s="195">
        <v>0.15967592592592592</v>
      </c>
      <c r="S531" s="64"/>
      <c r="T531" s="64"/>
      <c r="U531" s="64"/>
      <c r="V531" s="64"/>
      <c r="W531" s="64"/>
      <c r="X531" s="64"/>
      <c r="Y531" s="64"/>
      <c r="Z531" s="64"/>
      <c r="AA531" s="64"/>
    </row>
    <row r="532" spans="1:27" ht="15.75" customHeight="1" x14ac:dyDescent="0.25">
      <c r="A532" s="206">
        <v>44245</v>
      </c>
      <c r="B532" s="193" t="s">
        <v>352</v>
      </c>
      <c r="C532" s="194">
        <v>5022</v>
      </c>
      <c r="D532" s="194">
        <v>144</v>
      </c>
      <c r="E532" s="194">
        <v>0</v>
      </c>
      <c r="F532" s="194">
        <v>0</v>
      </c>
      <c r="G532" s="194">
        <v>0</v>
      </c>
      <c r="H532" s="194">
        <v>0</v>
      </c>
      <c r="I532" s="194">
        <v>0</v>
      </c>
      <c r="J532" s="194">
        <v>65</v>
      </c>
      <c r="K532" s="194">
        <v>0</v>
      </c>
      <c r="L532" s="194">
        <v>0</v>
      </c>
      <c r="M532" s="194">
        <v>0</v>
      </c>
      <c r="N532" s="194">
        <v>209</v>
      </c>
      <c r="O532" s="194">
        <v>0</v>
      </c>
      <c r="P532" s="195">
        <v>1.5277777777777779E-3</v>
      </c>
      <c r="Q532" s="195">
        <v>0.31989583333333332</v>
      </c>
      <c r="S532" s="64"/>
      <c r="T532" s="64"/>
      <c r="U532" s="64"/>
      <c r="V532" s="64"/>
      <c r="W532" s="64"/>
      <c r="X532" s="64"/>
      <c r="Y532" s="64"/>
      <c r="Z532" s="64"/>
      <c r="AA532" s="64"/>
    </row>
    <row r="533" spans="1:27" ht="15.75" customHeight="1" x14ac:dyDescent="0.25">
      <c r="A533" s="206">
        <v>44245</v>
      </c>
      <c r="B533" s="193" t="s">
        <v>353</v>
      </c>
      <c r="C533" s="194">
        <v>5023</v>
      </c>
      <c r="D533" s="194">
        <v>20</v>
      </c>
      <c r="E533" s="194">
        <v>6</v>
      </c>
      <c r="F533" s="194">
        <v>0</v>
      </c>
      <c r="G533" s="194">
        <v>0</v>
      </c>
      <c r="H533" s="194">
        <v>0</v>
      </c>
      <c r="I533" s="194">
        <v>0</v>
      </c>
      <c r="J533" s="194">
        <v>0</v>
      </c>
      <c r="K533" s="194">
        <v>0</v>
      </c>
      <c r="L533" s="194">
        <v>0</v>
      </c>
      <c r="M533" s="194">
        <v>56</v>
      </c>
      <c r="N533" s="194">
        <v>82</v>
      </c>
      <c r="O533" s="194">
        <v>0</v>
      </c>
      <c r="P533" s="195">
        <v>1.1736111111111109E-2</v>
      </c>
      <c r="Q533" s="195">
        <v>0.96238425925925919</v>
      </c>
      <c r="S533" s="64"/>
      <c r="T533" s="64"/>
      <c r="U533" s="64"/>
      <c r="V533" s="64"/>
      <c r="W533" s="64"/>
      <c r="X533" s="64"/>
      <c r="Y533" s="64"/>
      <c r="Z533" s="64"/>
      <c r="AA533" s="64"/>
    </row>
    <row r="534" spans="1:27" ht="15.75" customHeight="1" x14ac:dyDescent="0.25">
      <c r="A534" s="206">
        <v>44245</v>
      </c>
      <c r="B534" s="199" t="s">
        <v>354</v>
      </c>
      <c r="C534" s="194">
        <v>5028</v>
      </c>
      <c r="D534" s="197">
        <v>0</v>
      </c>
      <c r="E534" s="197">
        <v>0</v>
      </c>
      <c r="F534" s="197">
        <v>0</v>
      </c>
      <c r="G534" s="197">
        <v>0</v>
      </c>
      <c r="H534" s="197">
        <v>0</v>
      </c>
      <c r="I534" s="197">
        <v>0</v>
      </c>
      <c r="J534" s="197">
        <v>0</v>
      </c>
      <c r="K534" s="197">
        <v>0</v>
      </c>
      <c r="L534" s="197">
        <v>0</v>
      </c>
      <c r="M534" s="197">
        <v>0</v>
      </c>
      <c r="N534" s="197">
        <v>0</v>
      </c>
      <c r="O534" s="197">
        <v>0</v>
      </c>
      <c r="P534" s="197">
        <v>0</v>
      </c>
      <c r="Q534" s="197">
        <v>0</v>
      </c>
      <c r="S534" s="64"/>
      <c r="T534" s="64"/>
      <c r="U534" s="64"/>
      <c r="V534" s="64"/>
      <c r="W534" s="64"/>
      <c r="X534" s="64"/>
      <c r="Y534" s="64"/>
      <c r="Z534" s="64"/>
      <c r="AA534" s="64"/>
    </row>
    <row r="535" spans="1:27" ht="15.75" customHeight="1" x14ac:dyDescent="0.25">
      <c r="A535" s="206">
        <v>44245</v>
      </c>
      <c r="B535" s="199" t="s">
        <v>355</v>
      </c>
      <c r="C535" s="194">
        <v>5031</v>
      </c>
      <c r="D535" s="194">
        <v>20</v>
      </c>
      <c r="E535" s="194">
        <v>5</v>
      </c>
      <c r="F535" s="194">
        <v>0</v>
      </c>
      <c r="G535" s="194">
        <v>0</v>
      </c>
      <c r="H535" s="194">
        <v>0</v>
      </c>
      <c r="I535" s="194">
        <v>0</v>
      </c>
      <c r="J535" s="194">
        <v>0</v>
      </c>
      <c r="K535" s="194">
        <v>0</v>
      </c>
      <c r="L535" s="194">
        <v>0</v>
      </c>
      <c r="M535" s="194">
        <v>61</v>
      </c>
      <c r="N535" s="194">
        <v>86</v>
      </c>
      <c r="O535" s="194">
        <v>0</v>
      </c>
      <c r="P535" s="195">
        <v>7.6388888888888886E-3</v>
      </c>
      <c r="Q535" s="195">
        <v>0.65667824074074077</v>
      </c>
      <c r="S535" s="64"/>
      <c r="T535" s="64"/>
      <c r="U535" s="64"/>
      <c r="V535" s="64"/>
      <c r="W535" s="64"/>
      <c r="X535" s="64"/>
      <c r="Y535" s="64"/>
      <c r="Z535" s="64"/>
      <c r="AA535" s="64"/>
    </row>
    <row r="536" spans="1:27" ht="15.75" customHeight="1" x14ac:dyDescent="0.25">
      <c r="A536" s="206">
        <v>44245</v>
      </c>
      <c r="B536" s="199" t="s">
        <v>356</v>
      </c>
      <c r="C536" s="194">
        <v>5036</v>
      </c>
      <c r="D536" s="194">
        <v>103</v>
      </c>
      <c r="E536" s="194">
        <v>0</v>
      </c>
      <c r="F536" s="194">
        <v>0</v>
      </c>
      <c r="G536" s="194">
        <v>0</v>
      </c>
      <c r="H536" s="194">
        <v>0</v>
      </c>
      <c r="I536" s="194">
        <v>0</v>
      </c>
      <c r="J536" s="194">
        <v>38</v>
      </c>
      <c r="K536" s="194">
        <v>0</v>
      </c>
      <c r="L536" s="194">
        <v>0</v>
      </c>
      <c r="M536" s="194">
        <v>0</v>
      </c>
      <c r="N536" s="194">
        <v>141</v>
      </c>
      <c r="O536" s="194">
        <v>1</v>
      </c>
      <c r="P536" s="195">
        <v>1.4930555555555556E-3</v>
      </c>
      <c r="Q536" s="195">
        <v>0.20979166666666668</v>
      </c>
      <c r="S536" s="64"/>
      <c r="T536" s="64"/>
      <c r="U536" s="64"/>
      <c r="V536" s="64"/>
      <c r="W536" s="64"/>
      <c r="X536" s="64"/>
      <c r="Y536" s="64"/>
      <c r="Z536" s="64"/>
      <c r="AA536" s="64"/>
    </row>
    <row r="537" spans="1:27" ht="15.75" customHeight="1" x14ac:dyDescent="0.25">
      <c r="A537" s="206">
        <v>44245</v>
      </c>
      <c r="B537" s="199" t="s">
        <v>380</v>
      </c>
      <c r="C537" s="194">
        <v>5040</v>
      </c>
      <c r="D537" s="197">
        <v>0</v>
      </c>
      <c r="E537" s="197">
        <v>0</v>
      </c>
      <c r="F537" s="197">
        <v>0</v>
      </c>
      <c r="G537" s="197">
        <v>0</v>
      </c>
      <c r="H537" s="197">
        <v>0</v>
      </c>
      <c r="I537" s="197">
        <v>0</v>
      </c>
      <c r="J537" s="197">
        <v>0</v>
      </c>
      <c r="K537" s="197">
        <v>0</v>
      </c>
      <c r="L537" s="197">
        <v>0</v>
      </c>
      <c r="M537" s="197">
        <v>0</v>
      </c>
      <c r="N537" s="197">
        <v>0</v>
      </c>
      <c r="O537" s="197">
        <v>0</v>
      </c>
      <c r="P537" s="197">
        <v>0</v>
      </c>
      <c r="Q537" s="197">
        <v>0</v>
      </c>
      <c r="R537" s="64"/>
      <c r="S537" s="64"/>
      <c r="T537" s="64"/>
      <c r="U537" s="64"/>
      <c r="V537" s="64"/>
      <c r="W537" s="64"/>
      <c r="X537" s="64"/>
      <c r="Y537" s="64"/>
      <c r="Z537" s="64"/>
      <c r="AA537" s="64"/>
    </row>
    <row r="538" spans="1:27" ht="15.75" customHeight="1" x14ac:dyDescent="0.2">
      <c r="A538" s="206">
        <v>44245</v>
      </c>
      <c r="B538" s="199" t="s">
        <v>381</v>
      </c>
      <c r="C538" s="197">
        <v>5042</v>
      </c>
      <c r="D538" s="197">
        <v>0</v>
      </c>
      <c r="E538" s="197">
        <v>0</v>
      </c>
      <c r="F538" s="197">
        <v>0</v>
      </c>
      <c r="G538" s="197">
        <v>0</v>
      </c>
      <c r="H538" s="197">
        <v>0</v>
      </c>
      <c r="I538" s="197">
        <v>0</v>
      </c>
      <c r="J538" s="197">
        <v>0</v>
      </c>
      <c r="K538" s="197">
        <v>0</v>
      </c>
      <c r="L538" s="197">
        <v>0</v>
      </c>
      <c r="M538" s="197">
        <v>0</v>
      </c>
      <c r="N538" s="197">
        <v>0</v>
      </c>
      <c r="O538" s="197">
        <v>0</v>
      </c>
      <c r="P538" s="197">
        <v>0</v>
      </c>
      <c r="Q538" s="197">
        <v>0</v>
      </c>
      <c r="R538" s="64"/>
      <c r="S538" s="64"/>
      <c r="T538" s="64"/>
      <c r="U538" s="64"/>
      <c r="V538" s="64"/>
      <c r="W538" s="64"/>
      <c r="X538" s="64"/>
      <c r="Y538" s="64"/>
      <c r="Z538" s="64"/>
      <c r="AA538" s="64"/>
    </row>
    <row r="539" spans="1:27" ht="15.75" customHeight="1" x14ac:dyDescent="0.2">
      <c r="A539" s="204"/>
      <c r="B539" s="204"/>
      <c r="C539" s="204"/>
      <c r="D539" s="204">
        <f>SUM(D512:D538)</f>
        <v>599</v>
      </c>
      <c r="E539" s="204">
        <f t="shared" ref="E539:O539" si="17">SUM(E512:E538)</f>
        <v>27</v>
      </c>
      <c r="F539" s="204">
        <f t="shared" si="17"/>
        <v>27</v>
      </c>
      <c r="G539" s="204">
        <f t="shared" si="17"/>
        <v>478</v>
      </c>
      <c r="H539" s="204">
        <f t="shared" si="17"/>
        <v>113</v>
      </c>
      <c r="I539" s="204">
        <f t="shared" si="17"/>
        <v>2</v>
      </c>
      <c r="J539" s="204">
        <f t="shared" si="17"/>
        <v>110</v>
      </c>
      <c r="K539" s="204">
        <f t="shared" si="17"/>
        <v>0</v>
      </c>
      <c r="L539" s="204">
        <f t="shared" si="17"/>
        <v>561</v>
      </c>
      <c r="M539" s="204">
        <f t="shared" si="17"/>
        <v>509</v>
      </c>
      <c r="N539" s="204">
        <f t="shared" si="17"/>
        <v>2426</v>
      </c>
      <c r="O539" s="204">
        <f t="shared" si="17"/>
        <v>10</v>
      </c>
      <c r="P539" s="205"/>
      <c r="Q539" s="205"/>
      <c r="R539" s="64"/>
      <c r="S539" s="64"/>
      <c r="T539" s="64"/>
      <c r="U539" s="64"/>
      <c r="V539" s="64"/>
      <c r="W539" s="64"/>
      <c r="X539" s="64"/>
      <c r="Y539" s="64"/>
      <c r="Z539" s="64"/>
      <c r="AA539" s="64"/>
    </row>
    <row r="540" spans="1:27" ht="15.75" customHeight="1" x14ac:dyDescent="0.2">
      <c r="A540" s="202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8"/>
      <c r="Q540" s="188"/>
      <c r="R540" s="64"/>
      <c r="S540" s="64"/>
      <c r="T540" s="64"/>
      <c r="U540" s="64"/>
      <c r="V540" s="64"/>
      <c r="W540" s="64"/>
      <c r="X540" s="64"/>
      <c r="Y540" s="64"/>
      <c r="Z540" s="64"/>
      <c r="AA540" s="64"/>
    </row>
    <row r="541" spans="1:27" ht="15.75" customHeight="1" x14ac:dyDescent="0.2">
      <c r="A541" s="203" t="s">
        <v>324</v>
      </c>
      <c r="B541" s="190" t="s">
        <v>325</v>
      </c>
      <c r="C541" s="204" t="s">
        <v>326</v>
      </c>
      <c r="D541" s="204" t="s">
        <v>5</v>
      </c>
      <c r="E541" s="204" t="s">
        <v>6</v>
      </c>
      <c r="F541" s="204" t="s">
        <v>9</v>
      </c>
      <c r="G541" s="204" t="s">
        <v>10</v>
      </c>
      <c r="H541" s="204" t="s">
        <v>11</v>
      </c>
      <c r="I541" s="204" t="s">
        <v>8</v>
      </c>
      <c r="J541" s="204" t="s">
        <v>13</v>
      </c>
      <c r="K541" s="204" t="s">
        <v>327</v>
      </c>
      <c r="L541" s="204" t="s">
        <v>12</v>
      </c>
      <c r="M541" s="204" t="s">
        <v>7</v>
      </c>
      <c r="N541" s="204" t="s">
        <v>328</v>
      </c>
      <c r="O541" s="204" t="s">
        <v>329</v>
      </c>
      <c r="P541" s="205" t="s">
        <v>330</v>
      </c>
      <c r="Q541" s="205" t="s">
        <v>331</v>
      </c>
      <c r="R541" s="64"/>
      <c r="S541" s="64"/>
      <c r="T541" s="64"/>
      <c r="U541" s="64"/>
      <c r="V541" s="64"/>
      <c r="W541" s="64"/>
      <c r="X541" s="64"/>
      <c r="Y541" s="64"/>
      <c r="Z541" s="64"/>
      <c r="AA541" s="64"/>
    </row>
    <row r="542" spans="1:27" ht="15.75" customHeight="1" x14ac:dyDescent="0.25">
      <c r="A542" s="206">
        <v>44246</v>
      </c>
      <c r="B542" s="193" t="s">
        <v>332</v>
      </c>
      <c r="C542" s="194">
        <v>5001</v>
      </c>
      <c r="D542" s="194">
        <v>0</v>
      </c>
      <c r="E542" s="194">
        <v>0</v>
      </c>
      <c r="F542" s="194">
        <v>0</v>
      </c>
      <c r="G542" s="194">
        <v>0</v>
      </c>
      <c r="H542" s="194">
        <v>12</v>
      </c>
      <c r="I542" s="194">
        <v>0</v>
      </c>
      <c r="J542" s="194">
        <v>0</v>
      </c>
      <c r="K542" s="194">
        <v>0</v>
      </c>
      <c r="L542" s="194">
        <v>25</v>
      </c>
      <c r="M542" s="194">
        <v>13</v>
      </c>
      <c r="N542" s="194">
        <v>50</v>
      </c>
      <c r="O542" s="194">
        <v>0</v>
      </c>
      <c r="P542" s="195">
        <v>3.2754629629629631E-3</v>
      </c>
      <c r="Q542" s="195">
        <v>0.16376157407407407</v>
      </c>
      <c r="R542" s="64"/>
      <c r="S542" s="87" t="s">
        <v>3</v>
      </c>
      <c r="T542" s="97">
        <f>A542</f>
        <v>44246</v>
      </c>
      <c r="U542" s="64"/>
      <c r="V542" s="64"/>
      <c r="W542" s="64"/>
      <c r="X542" s="64"/>
      <c r="Y542" s="64"/>
      <c r="Z542" s="64"/>
      <c r="AA542" s="64"/>
    </row>
    <row r="543" spans="1:27" ht="15.75" customHeight="1" x14ac:dyDescent="0.25">
      <c r="A543" s="206">
        <v>44246</v>
      </c>
      <c r="B543" s="193" t="s">
        <v>333</v>
      </c>
      <c r="C543" s="194">
        <v>5002</v>
      </c>
      <c r="D543" s="197">
        <v>0</v>
      </c>
      <c r="E543" s="197">
        <v>0</v>
      </c>
      <c r="F543" s="197">
        <v>0</v>
      </c>
      <c r="G543" s="197">
        <v>0</v>
      </c>
      <c r="H543" s="197">
        <v>0</v>
      </c>
      <c r="I543" s="197">
        <v>0</v>
      </c>
      <c r="J543" s="197">
        <v>0</v>
      </c>
      <c r="K543" s="197">
        <v>0</v>
      </c>
      <c r="L543" s="197">
        <v>0</v>
      </c>
      <c r="M543" s="197">
        <v>0</v>
      </c>
      <c r="N543" s="197">
        <v>0</v>
      </c>
      <c r="O543" s="197">
        <v>0</v>
      </c>
      <c r="P543" s="197">
        <v>0</v>
      </c>
      <c r="Q543" s="197">
        <v>0</v>
      </c>
      <c r="R543" s="64"/>
      <c r="S543" s="98" t="s">
        <v>5</v>
      </c>
      <c r="T543" s="99">
        <f>D569</f>
        <v>605</v>
      </c>
      <c r="U543" s="64"/>
      <c r="V543" s="64"/>
      <c r="W543" s="64"/>
      <c r="X543" s="64"/>
      <c r="Y543" s="64"/>
      <c r="Z543" s="64"/>
      <c r="AA543" s="64"/>
    </row>
    <row r="544" spans="1:27" ht="15.75" customHeight="1" x14ac:dyDescent="0.25">
      <c r="A544" s="206">
        <v>44246</v>
      </c>
      <c r="B544" s="193" t="s">
        <v>334</v>
      </c>
      <c r="C544" s="194">
        <v>5003</v>
      </c>
      <c r="D544" s="194">
        <v>20</v>
      </c>
      <c r="E544" s="194">
        <v>3</v>
      </c>
      <c r="F544" s="194">
        <v>0</v>
      </c>
      <c r="G544" s="194">
        <v>0</v>
      </c>
      <c r="H544" s="194">
        <v>0</v>
      </c>
      <c r="I544" s="194">
        <v>0</v>
      </c>
      <c r="J544" s="194">
        <v>0</v>
      </c>
      <c r="K544" s="194">
        <v>0</v>
      </c>
      <c r="L544" s="194">
        <v>0</v>
      </c>
      <c r="M544" s="194">
        <v>74</v>
      </c>
      <c r="N544" s="194">
        <v>97</v>
      </c>
      <c r="O544" s="194">
        <v>0</v>
      </c>
      <c r="P544" s="195">
        <v>5.2199074074074066E-3</v>
      </c>
      <c r="Q544" s="195">
        <v>0.50062499999999999</v>
      </c>
      <c r="R544" s="64"/>
      <c r="S544" s="100" t="s">
        <v>41</v>
      </c>
      <c r="T544" s="101">
        <v>0</v>
      </c>
      <c r="U544" s="64"/>
      <c r="V544" s="64"/>
      <c r="W544" s="64"/>
      <c r="X544" s="64"/>
      <c r="Y544" s="64"/>
      <c r="Z544" s="64"/>
      <c r="AA544" s="64"/>
    </row>
    <row r="545" spans="1:27" ht="15.75" customHeight="1" x14ac:dyDescent="0.25">
      <c r="A545" s="206">
        <v>44246</v>
      </c>
      <c r="B545" s="193" t="s">
        <v>335</v>
      </c>
      <c r="C545" s="194">
        <v>5004</v>
      </c>
      <c r="D545" s="194">
        <v>21</v>
      </c>
      <c r="E545" s="194">
        <v>6</v>
      </c>
      <c r="F545" s="194">
        <v>0</v>
      </c>
      <c r="G545" s="194">
        <v>0</v>
      </c>
      <c r="H545" s="194">
        <v>0</v>
      </c>
      <c r="I545" s="194">
        <v>0</v>
      </c>
      <c r="J545" s="194">
        <v>0</v>
      </c>
      <c r="K545" s="194">
        <v>0</v>
      </c>
      <c r="L545" s="194">
        <v>0</v>
      </c>
      <c r="M545" s="194">
        <v>53</v>
      </c>
      <c r="N545" s="194">
        <v>80</v>
      </c>
      <c r="O545" s="194">
        <v>0</v>
      </c>
      <c r="P545" s="195">
        <v>7.5925925925925926E-3</v>
      </c>
      <c r="Q545" s="195">
        <v>0.60774305555555552</v>
      </c>
      <c r="R545" s="64"/>
      <c r="S545" s="100" t="s">
        <v>6</v>
      </c>
      <c r="T545" s="101">
        <f>E569</f>
        <v>27</v>
      </c>
      <c r="U545" s="64"/>
      <c r="V545" s="64"/>
      <c r="W545" s="64"/>
      <c r="X545" s="64"/>
      <c r="Y545" s="64"/>
      <c r="Z545" s="64"/>
      <c r="AA545" s="64"/>
    </row>
    <row r="546" spans="1:27" ht="15.75" customHeight="1" x14ac:dyDescent="0.25">
      <c r="A546" s="206">
        <v>44246</v>
      </c>
      <c r="B546" s="193" t="s">
        <v>336</v>
      </c>
      <c r="C546" s="194">
        <v>5005</v>
      </c>
      <c r="D546" s="194">
        <v>20</v>
      </c>
      <c r="E546" s="194">
        <v>5</v>
      </c>
      <c r="F546" s="194">
        <v>0</v>
      </c>
      <c r="G546" s="194">
        <v>0</v>
      </c>
      <c r="H546" s="194">
        <v>0</v>
      </c>
      <c r="I546" s="194">
        <v>0</v>
      </c>
      <c r="J546" s="194">
        <v>0</v>
      </c>
      <c r="K546" s="194">
        <v>0</v>
      </c>
      <c r="L546" s="194">
        <v>0</v>
      </c>
      <c r="M546" s="194">
        <v>73</v>
      </c>
      <c r="N546" s="194">
        <v>98</v>
      </c>
      <c r="O546" s="194">
        <v>0</v>
      </c>
      <c r="P546" s="195">
        <v>3.9351851851851857E-3</v>
      </c>
      <c r="Q546" s="195">
        <v>0.38537037037037036</v>
      </c>
      <c r="R546" s="64"/>
      <c r="S546" s="100" t="s">
        <v>7</v>
      </c>
      <c r="T546" s="101">
        <f>M569</f>
        <v>542</v>
      </c>
      <c r="U546" s="64"/>
      <c r="V546" s="64"/>
      <c r="W546" s="64"/>
      <c r="X546" s="64"/>
      <c r="Y546" s="64"/>
      <c r="Z546" s="64"/>
      <c r="AA546" s="64"/>
    </row>
    <row r="547" spans="1:27" ht="15.75" customHeight="1" x14ac:dyDescent="0.25">
      <c r="A547" s="206">
        <v>44246</v>
      </c>
      <c r="B547" s="193" t="s">
        <v>337</v>
      </c>
      <c r="C547" s="194">
        <v>5006</v>
      </c>
      <c r="D547" s="194">
        <v>57</v>
      </c>
      <c r="E547" s="194">
        <v>0</v>
      </c>
      <c r="F547" s="194">
        <v>0</v>
      </c>
      <c r="G547" s="194">
        <v>0</v>
      </c>
      <c r="H547" s="194">
        <v>0</v>
      </c>
      <c r="I547" s="194">
        <v>0</v>
      </c>
      <c r="J547" s="194">
        <v>7</v>
      </c>
      <c r="K547" s="194">
        <v>0</v>
      </c>
      <c r="L547" s="194">
        <v>0</v>
      </c>
      <c r="M547" s="194">
        <v>0</v>
      </c>
      <c r="N547" s="194">
        <v>64</v>
      </c>
      <c r="O547" s="194">
        <v>0</v>
      </c>
      <c r="P547" s="195">
        <v>7.7546296296296304E-4</v>
      </c>
      <c r="Q547" s="195">
        <v>4.9594907407407407E-2</v>
      </c>
      <c r="R547" s="64"/>
      <c r="S547" s="100" t="s">
        <v>8</v>
      </c>
      <c r="T547" s="101">
        <f>I569</f>
        <v>0</v>
      </c>
      <c r="U547" s="64"/>
      <c r="V547" s="64"/>
      <c r="W547" s="64"/>
      <c r="X547" s="64"/>
      <c r="Y547" s="64"/>
      <c r="Z547" s="64"/>
      <c r="AA547" s="64"/>
    </row>
    <row r="548" spans="1:27" ht="15.75" customHeight="1" x14ac:dyDescent="0.25">
      <c r="A548" s="206">
        <v>44246</v>
      </c>
      <c r="B548" s="193" t="s">
        <v>338</v>
      </c>
      <c r="C548" s="194">
        <v>5007</v>
      </c>
      <c r="D548" s="197">
        <v>0</v>
      </c>
      <c r="E548" s="197">
        <v>0</v>
      </c>
      <c r="F548" s="197">
        <v>0</v>
      </c>
      <c r="G548" s="197">
        <v>0</v>
      </c>
      <c r="H548" s="197">
        <v>0</v>
      </c>
      <c r="I548" s="197">
        <v>0</v>
      </c>
      <c r="J548" s="197">
        <v>0</v>
      </c>
      <c r="K548" s="197">
        <v>0</v>
      </c>
      <c r="L548" s="197">
        <v>0</v>
      </c>
      <c r="M548" s="197">
        <v>0</v>
      </c>
      <c r="N548" s="197">
        <v>0</v>
      </c>
      <c r="O548" s="197">
        <v>0</v>
      </c>
      <c r="P548" s="197">
        <v>0</v>
      </c>
      <c r="Q548" s="197">
        <v>0</v>
      </c>
      <c r="R548" s="64"/>
      <c r="S548" s="102" t="s">
        <v>9</v>
      </c>
      <c r="T548" s="103">
        <f>F569</f>
        <v>73</v>
      </c>
      <c r="U548" s="64"/>
      <c r="V548" s="64"/>
      <c r="W548" s="64"/>
      <c r="X548" s="64"/>
      <c r="Y548" s="64"/>
      <c r="Z548" s="64"/>
      <c r="AA548" s="64"/>
    </row>
    <row r="549" spans="1:27" ht="15.75" customHeight="1" x14ac:dyDescent="0.25">
      <c r="A549" s="206">
        <v>44246</v>
      </c>
      <c r="B549" s="193" t="s">
        <v>339</v>
      </c>
      <c r="C549" s="194">
        <v>5008</v>
      </c>
      <c r="D549" s="194">
        <v>60</v>
      </c>
      <c r="E549" s="194">
        <v>0</v>
      </c>
      <c r="F549" s="194">
        <v>3</v>
      </c>
      <c r="G549" s="194">
        <v>8</v>
      </c>
      <c r="H549" s="194">
        <v>4</v>
      </c>
      <c r="I549" s="194">
        <v>0</v>
      </c>
      <c r="J549" s="194">
        <v>63</v>
      </c>
      <c r="K549" s="194">
        <v>0</v>
      </c>
      <c r="L549" s="194">
        <v>5</v>
      </c>
      <c r="M549" s="194">
        <v>0</v>
      </c>
      <c r="N549" s="194">
        <v>143</v>
      </c>
      <c r="O549" s="194">
        <v>0</v>
      </c>
      <c r="P549" s="195">
        <v>1.5277777777777779E-3</v>
      </c>
      <c r="Q549" s="195">
        <v>0.21857638888888889</v>
      </c>
      <c r="R549" s="64"/>
      <c r="S549" s="102" t="s">
        <v>10</v>
      </c>
      <c r="T549" s="103">
        <f>G569</f>
        <v>492</v>
      </c>
      <c r="U549" s="64"/>
      <c r="V549" s="64"/>
      <c r="W549" s="64"/>
      <c r="X549" s="64"/>
      <c r="Y549" s="64"/>
      <c r="Z549" s="64"/>
      <c r="AA549" s="64"/>
    </row>
    <row r="550" spans="1:27" ht="15.75" customHeight="1" x14ac:dyDescent="0.25">
      <c r="A550" s="206">
        <v>44246</v>
      </c>
      <c r="B550" s="193" t="s">
        <v>340</v>
      </c>
      <c r="C550" s="194">
        <v>5009</v>
      </c>
      <c r="D550" s="194">
        <v>20</v>
      </c>
      <c r="E550" s="194">
        <v>3</v>
      </c>
      <c r="F550" s="194">
        <v>0</v>
      </c>
      <c r="G550" s="194">
        <v>0</v>
      </c>
      <c r="H550" s="194">
        <v>0</v>
      </c>
      <c r="I550" s="194">
        <v>0</v>
      </c>
      <c r="J550" s="194">
        <v>0</v>
      </c>
      <c r="K550" s="194">
        <v>0</v>
      </c>
      <c r="L550" s="194">
        <v>0</v>
      </c>
      <c r="M550" s="194">
        <v>49</v>
      </c>
      <c r="N550" s="194">
        <v>72</v>
      </c>
      <c r="O550" s="194">
        <v>0</v>
      </c>
      <c r="P550" s="195">
        <v>6.3310185185185197E-3</v>
      </c>
      <c r="Q550" s="195">
        <v>0.45614583333333331</v>
      </c>
      <c r="R550" s="64"/>
      <c r="S550" s="104" t="s">
        <v>11</v>
      </c>
      <c r="T550" s="105">
        <f>H569</f>
        <v>83</v>
      </c>
      <c r="U550" s="64"/>
      <c r="V550" s="64"/>
      <c r="W550" s="64"/>
      <c r="X550" s="64"/>
      <c r="Y550" s="64"/>
      <c r="Z550" s="64"/>
      <c r="AA550" s="64"/>
    </row>
    <row r="551" spans="1:27" ht="15.75" customHeight="1" x14ac:dyDescent="0.25">
      <c r="A551" s="206">
        <v>44246</v>
      </c>
      <c r="B551" s="193" t="s">
        <v>341</v>
      </c>
      <c r="C551" s="194">
        <v>5010</v>
      </c>
      <c r="D551" s="194">
        <v>21</v>
      </c>
      <c r="E551" s="194">
        <v>2</v>
      </c>
      <c r="F551" s="194">
        <v>0</v>
      </c>
      <c r="G551" s="194">
        <v>0</v>
      </c>
      <c r="H551" s="194">
        <v>0</v>
      </c>
      <c r="I551" s="194">
        <v>0</v>
      </c>
      <c r="J551" s="194">
        <v>0</v>
      </c>
      <c r="K551" s="194">
        <v>0</v>
      </c>
      <c r="L551" s="194">
        <v>0</v>
      </c>
      <c r="M551" s="194">
        <v>48</v>
      </c>
      <c r="N551" s="194">
        <v>71</v>
      </c>
      <c r="O551" s="194">
        <v>0</v>
      </c>
      <c r="P551" s="195">
        <v>3.2523148148148151E-3</v>
      </c>
      <c r="Q551" s="195">
        <v>0.22798611111111111</v>
      </c>
      <c r="R551" s="64"/>
      <c r="S551" s="104" t="s">
        <v>12</v>
      </c>
      <c r="T551" s="105">
        <f>L569</f>
        <v>380</v>
      </c>
      <c r="U551" s="64"/>
      <c r="V551" s="64"/>
      <c r="W551" s="64"/>
      <c r="X551" s="64"/>
      <c r="Y551" s="64"/>
      <c r="Z551" s="64"/>
      <c r="AA551" s="64"/>
    </row>
    <row r="552" spans="1:27" ht="15.75" customHeight="1" x14ac:dyDescent="0.25">
      <c r="A552" s="206">
        <v>44246</v>
      </c>
      <c r="B552" s="193" t="s">
        <v>342</v>
      </c>
      <c r="C552" s="194">
        <v>5011</v>
      </c>
      <c r="D552" s="194">
        <v>20</v>
      </c>
      <c r="E552" s="194">
        <v>0</v>
      </c>
      <c r="F552" s="194">
        <v>0</v>
      </c>
      <c r="G552" s="194">
        <v>0</v>
      </c>
      <c r="H552" s="194">
        <v>12</v>
      </c>
      <c r="I552" s="194">
        <v>0</v>
      </c>
      <c r="J552" s="194">
        <v>0</v>
      </c>
      <c r="K552" s="194">
        <v>0</v>
      </c>
      <c r="L552" s="194">
        <v>86</v>
      </c>
      <c r="M552" s="194">
        <v>0</v>
      </c>
      <c r="N552" s="194">
        <v>118</v>
      </c>
      <c r="O552" s="194">
        <v>1</v>
      </c>
      <c r="P552" s="195">
        <v>9.8958333333333329E-3</v>
      </c>
      <c r="Q552" s="198">
        <v>1.167349537037037</v>
      </c>
      <c r="R552" s="64"/>
      <c r="S552" s="106" t="s">
        <v>13</v>
      </c>
      <c r="T552" s="107">
        <f>J569</f>
        <v>101</v>
      </c>
      <c r="U552" s="64"/>
      <c r="V552" s="64"/>
      <c r="W552" s="64"/>
      <c r="X552" s="64"/>
      <c r="Y552" s="64"/>
      <c r="Z552" s="64"/>
      <c r="AA552" s="64"/>
    </row>
    <row r="553" spans="1:27" ht="15.75" customHeight="1" x14ac:dyDescent="0.25">
      <c r="A553" s="206">
        <v>44246</v>
      </c>
      <c r="B553" s="193" t="s">
        <v>343</v>
      </c>
      <c r="C553" s="194">
        <v>5012</v>
      </c>
      <c r="D553" s="194">
        <v>21</v>
      </c>
      <c r="E553" s="194">
        <v>0</v>
      </c>
      <c r="F553" s="194">
        <v>19</v>
      </c>
      <c r="G553" s="194">
        <v>161</v>
      </c>
      <c r="H553" s="194">
        <v>0</v>
      </c>
      <c r="I553" s="194">
        <v>0</v>
      </c>
      <c r="J553" s="194">
        <v>0</v>
      </c>
      <c r="K553" s="194">
        <v>0</v>
      </c>
      <c r="L553" s="194">
        <v>0</v>
      </c>
      <c r="M553" s="194">
        <v>0</v>
      </c>
      <c r="N553" s="194">
        <v>201</v>
      </c>
      <c r="O553" s="194">
        <v>0</v>
      </c>
      <c r="P553" s="195">
        <v>7.291666666666667E-4</v>
      </c>
      <c r="Q553" s="195">
        <v>0.1469560185185185</v>
      </c>
      <c r="R553" s="64"/>
      <c r="S553" s="64"/>
      <c r="T553" s="64"/>
      <c r="U553" s="64"/>
      <c r="V553" s="64"/>
      <c r="W553" s="64"/>
      <c r="X553" s="64"/>
      <c r="Y553" s="64"/>
      <c r="Z553" s="64"/>
      <c r="AA553" s="64"/>
    </row>
    <row r="554" spans="1:27" ht="15.75" customHeight="1" x14ac:dyDescent="0.25">
      <c r="A554" s="206">
        <v>44246</v>
      </c>
      <c r="B554" s="193" t="s">
        <v>344</v>
      </c>
      <c r="C554" s="194">
        <v>5013</v>
      </c>
      <c r="D554" s="194">
        <v>0</v>
      </c>
      <c r="E554" s="194">
        <v>0</v>
      </c>
      <c r="F554" s="194">
        <v>0</v>
      </c>
      <c r="G554" s="194">
        <v>0</v>
      </c>
      <c r="H554" s="194">
        <v>2</v>
      </c>
      <c r="I554" s="194">
        <v>0</v>
      </c>
      <c r="J554" s="194">
        <v>0</v>
      </c>
      <c r="K554" s="194">
        <v>0</v>
      </c>
      <c r="L554" s="194">
        <v>17</v>
      </c>
      <c r="M554" s="194">
        <v>10</v>
      </c>
      <c r="N554" s="194">
        <v>29</v>
      </c>
      <c r="O554" s="194">
        <v>0</v>
      </c>
      <c r="P554" s="195">
        <v>8.8773148148148153E-3</v>
      </c>
      <c r="Q554" s="195">
        <v>0.25756944444444446</v>
      </c>
      <c r="R554" s="64"/>
      <c r="S554" s="64"/>
      <c r="T554" s="64"/>
      <c r="U554" s="64"/>
      <c r="V554" s="64"/>
      <c r="W554" s="64"/>
      <c r="X554" s="64"/>
      <c r="Y554" s="64"/>
      <c r="Z554" s="64"/>
      <c r="AA554" s="64"/>
    </row>
    <row r="555" spans="1:27" ht="15.75" customHeight="1" x14ac:dyDescent="0.25">
      <c r="A555" s="206">
        <v>44246</v>
      </c>
      <c r="B555" s="193" t="s">
        <v>345</v>
      </c>
      <c r="C555" s="194">
        <v>5014</v>
      </c>
      <c r="D555" s="197">
        <v>0</v>
      </c>
      <c r="E555" s="197">
        <v>0</v>
      </c>
      <c r="F555" s="197">
        <v>0</v>
      </c>
      <c r="G555" s="197">
        <v>0</v>
      </c>
      <c r="H555" s="197">
        <v>0</v>
      </c>
      <c r="I555" s="197">
        <v>0</v>
      </c>
      <c r="J555" s="197">
        <v>0</v>
      </c>
      <c r="K555" s="197">
        <v>0</v>
      </c>
      <c r="L555" s="197">
        <v>0</v>
      </c>
      <c r="M555" s="197">
        <v>0</v>
      </c>
      <c r="N555" s="197">
        <v>0</v>
      </c>
      <c r="O555" s="197">
        <v>0</v>
      </c>
      <c r="P555" s="197">
        <v>0</v>
      </c>
      <c r="Q555" s="197">
        <v>0</v>
      </c>
      <c r="R555" s="64"/>
      <c r="S555" s="64"/>
      <c r="T555" s="64"/>
      <c r="U555" s="64"/>
      <c r="V555" s="64"/>
      <c r="W555" s="64"/>
      <c r="X555" s="64"/>
      <c r="Y555" s="64"/>
      <c r="Z555" s="64"/>
      <c r="AA555" s="64"/>
    </row>
    <row r="556" spans="1:27" ht="15.75" customHeight="1" x14ac:dyDescent="0.25">
      <c r="A556" s="206">
        <v>44246</v>
      </c>
      <c r="B556" s="193" t="s">
        <v>346</v>
      </c>
      <c r="C556" s="194">
        <v>5015</v>
      </c>
      <c r="D556" s="194">
        <v>21</v>
      </c>
      <c r="E556" s="194">
        <v>0</v>
      </c>
      <c r="F556" s="194">
        <v>21</v>
      </c>
      <c r="G556" s="194">
        <v>79</v>
      </c>
      <c r="H556" s="194">
        <v>6</v>
      </c>
      <c r="I556" s="194">
        <v>0</v>
      </c>
      <c r="J556" s="194">
        <v>0</v>
      </c>
      <c r="K556" s="194">
        <v>0</v>
      </c>
      <c r="L556" s="194">
        <v>63</v>
      </c>
      <c r="M556" s="194">
        <v>0</v>
      </c>
      <c r="N556" s="194">
        <v>190</v>
      </c>
      <c r="O556" s="194">
        <v>1</v>
      </c>
      <c r="P556" s="195">
        <v>1.712962962962963E-3</v>
      </c>
      <c r="Q556" s="195">
        <v>0.32474537037037038</v>
      </c>
      <c r="R556" s="64"/>
      <c r="S556" s="64"/>
      <c r="T556" s="64"/>
      <c r="U556" s="64"/>
      <c r="V556" s="64"/>
      <c r="W556" s="64"/>
      <c r="X556" s="64"/>
      <c r="Y556" s="64"/>
      <c r="Z556" s="64"/>
      <c r="AA556" s="64"/>
    </row>
    <row r="557" spans="1:27" ht="15.75" customHeight="1" x14ac:dyDescent="0.25">
      <c r="A557" s="206">
        <v>44246</v>
      </c>
      <c r="B557" s="193" t="s">
        <v>347</v>
      </c>
      <c r="C557" s="194">
        <v>5016</v>
      </c>
      <c r="D557" s="197">
        <v>0</v>
      </c>
      <c r="E557" s="197">
        <v>0</v>
      </c>
      <c r="F557" s="197">
        <v>0</v>
      </c>
      <c r="G557" s="197">
        <v>0</v>
      </c>
      <c r="H557" s="197">
        <v>0</v>
      </c>
      <c r="I557" s="197">
        <v>0</v>
      </c>
      <c r="J557" s="197">
        <v>0</v>
      </c>
      <c r="K557" s="197">
        <v>0</v>
      </c>
      <c r="L557" s="197">
        <v>0</v>
      </c>
      <c r="M557" s="197">
        <v>0</v>
      </c>
      <c r="N557" s="197">
        <v>0</v>
      </c>
      <c r="O557" s="197">
        <v>0</v>
      </c>
      <c r="P557" s="197">
        <v>0</v>
      </c>
      <c r="Q557" s="197">
        <v>0</v>
      </c>
      <c r="R557" s="64"/>
      <c r="S557" s="64"/>
      <c r="T557" s="64"/>
      <c r="U557" s="64"/>
      <c r="V557" s="64"/>
      <c r="W557" s="64"/>
      <c r="X557" s="64"/>
      <c r="Y557" s="64"/>
      <c r="Z557" s="64"/>
      <c r="AA557" s="64"/>
    </row>
    <row r="558" spans="1:27" ht="15.75" customHeight="1" x14ac:dyDescent="0.25">
      <c r="A558" s="206">
        <v>44246</v>
      </c>
      <c r="B558" s="193" t="s">
        <v>348</v>
      </c>
      <c r="C558" s="194">
        <v>5017</v>
      </c>
      <c r="D558" s="194">
        <v>20</v>
      </c>
      <c r="E558" s="194">
        <v>2</v>
      </c>
      <c r="F558" s="194">
        <v>0</v>
      </c>
      <c r="G558" s="194">
        <v>0</v>
      </c>
      <c r="H558" s="194">
        <v>0</v>
      </c>
      <c r="I558" s="194">
        <v>0</v>
      </c>
      <c r="J558" s="194">
        <v>0</v>
      </c>
      <c r="K558" s="194">
        <v>0</v>
      </c>
      <c r="L558" s="194">
        <v>0</v>
      </c>
      <c r="M558" s="194">
        <v>53</v>
      </c>
      <c r="N558" s="194">
        <v>75</v>
      </c>
      <c r="O558" s="194">
        <v>0</v>
      </c>
      <c r="P558" s="195">
        <v>3.1712962962962958E-3</v>
      </c>
      <c r="Q558" s="195">
        <v>0.23771990740740742</v>
      </c>
      <c r="R558" s="64"/>
      <c r="S558" s="64"/>
      <c r="T558" s="64"/>
      <c r="U558" s="64"/>
      <c r="V558" s="64"/>
      <c r="W558" s="64"/>
      <c r="X558" s="64"/>
      <c r="Y558" s="64"/>
      <c r="Z558" s="64"/>
      <c r="AA558" s="64"/>
    </row>
    <row r="559" spans="1:27" ht="15.75" customHeight="1" x14ac:dyDescent="0.25">
      <c r="A559" s="206">
        <v>44246</v>
      </c>
      <c r="B559" s="193" t="s">
        <v>349</v>
      </c>
      <c r="C559" s="194">
        <v>5018</v>
      </c>
      <c r="D559" s="194">
        <v>20</v>
      </c>
      <c r="E559" s="194">
        <v>0</v>
      </c>
      <c r="F559" s="194">
        <v>0</v>
      </c>
      <c r="G559" s="194">
        <v>5</v>
      </c>
      <c r="H559" s="194">
        <v>30</v>
      </c>
      <c r="I559" s="194">
        <v>0</v>
      </c>
      <c r="J559" s="194">
        <v>0</v>
      </c>
      <c r="K559" s="194">
        <v>0</v>
      </c>
      <c r="L559" s="194">
        <v>150</v>
      </c>
      <c r="M559" s="194">
        <v>0</v>
      </c>
      <c r="N559" s="194">
        <v>205</v>
      </c>
      <c r="O559" s="194">
        <v>0</v>
      </c>
      <c r="P559" s="195">
        <v>1.3773148148148147E-3</v>
      </c>
      <c r="Q559" s="195">
        <v>0.28171296296296294</v>
      </c>
      <c r="R559" s="64"/>
      <c r="S559" s="64"/>
      <c r="T559" s="64"/>
      <c r="U559" s="64"/>
      <c r="V559" s="64"/>
      <c r="W559" s="64"/>
      <c r="X559" s="64"/>
      <c r="Y559" s="64"/>
      <c r="Z559" s="64"/>
      <c r="AA559" s="64"/>
    </row>
    <row r="560" spans="1:27" ht="15.75" customHeight="1" x14ac:dyDescent="0.2">
      <c r="A560" s="206">
        <v>44246</v>
      </c>
      <c r="B560" s="193" t="s">
        <v>350</v>
      </c>
      <c r="C560" s="197">
        <v>5020</v>
      </c>
      <c r="D560" s="197">
        <v>0</v>
      </c>
      <c r="E560" s="197">
        <v>0</v>
      </c>
      <c r="F560" s="197">
        <v>0</v>
      </c>
      <c r="G560" s="197">
        <v>0</v>
      </c>
      <c r="H560" s="197">
        <v>0</v>
      </c>
      <c r="I560" s="197">
        <v>0</v>
      </c>
      <c r="J560" s="197">
        <v>0</v>
      </c>
      <c r="K560" s="197">
        <v>0</v>
      </c>
      <c r="L560" s="197">
        <v>0</v>
      </c>
      <c r="M560" s="197">
        <v>0</v>
      </c>
      <c r="N560" s="197">
        <v>0</v>
      </c>
      <c r="O560" s="197">
        <v>0</v>
      </c>
      <c r="P560" s="197">
        <v>0</v>
      </c>
      <c r="Q560" s="197">
        <v>0</v>
      </c>
      <c r="R560" s="64"/>
      <c r="S560" s="64"/>
      <c r="T560" s="64"/>
      <c r="U560" s="64"/>
      <c r="V560" s="64"/>
      <c r="W560" s="64"/>
      <c r="X560" s="64"/>
      <c r="Y560" s="64"/>
      <c r="Z560" s="64"/>
      <c r="AA560" s="64"/>
    </row>
    <row r="561" spans="1:27" ht="15.75" customHeight="1" x14ac:dyDescent="0.25">
      <c r="A561" s="206">
        <v>44246</v>
      </c>
      <c r="B561" s="193" t="s">
        <v>351</v>
      </c>
      <c r="C561" s="194">
        <v>5021</v>
      </c>
      <c r="D561" s="194">
        <v>0</v>
      </c>
      <c r="E561" s="194">
        <v>1</v>
      </c>
      <c r="F561" s="194">
        <v>5</v>
      </c>
      <c r="G561" s="194">
        <v>22</v>
      </c>
      <c r="H561" s="194">
        <v>0</v>
      </c>
      <c r="I561" s="194">
        <v>0</v>
      </c>
      <c r="J561" s="194">
        <v>0</v>
      </c>
      <c r="K561" s="194">
        <v>0</v>
      </c>
      <c r="L561" s="194">
        <v>0</v>
      </c>
      <c r="M561" s="194">
        <v>8</v>
      </c>
      <c r="N561" s="194">
        <v>36</v>
      </c>
      <c r="O561" s="194">
        <v>0</v>
      </c>
      <c r="P561" s="195">
        <v>1.6620370370370372E-2</v>
      </c>
      <c r="Q561" s="195">
        <v>0.59827546296296297</v>
      </c>
      <c r="R561" s="64"/>
      <c r="S561" s="64"/>
      <c r="T561" s="64"/>
      <c r="U561" s="64"/>
      <c r="V561" s="64"/>
      <c r="W561" s="64"/>
      <c r="X561" s="64"/>
      <c r="Y561" s="64"/>
      <c r="Z561" s="64"/>
      <c r="AA561" s="64"/>
    </row>
    <row r="562" spans="1:27" ht="15.75" customHeight="1" x14ac:dyDescent="0.25">
      <c r="A562" s="206">
        <v>44246</v>
      </c>
      <c r="B562" s="193" t="s">
        <v>352</v>
      </c>
      <c r="C562" s="194">
        <v>5022</v>
      </c>
      <c r="D562" s="194">
        <v>204</v>
      </c>
      <c r="E562" s="194">
        <v>0</v>
      </c>
      <c r="F562" s="194">
        <v>0</v>
      </c>
      <c r="G562" s="194">
        <v>0</v>
      </c>
      <c r="H562" s="194">
        <v>0</v>
      </c>
      <c r="I562" s="194">
        <v>0</v>
      </c>
      <c r="J562" s="194">
        <v>31</v>
      </c>
      <c r="K562" s="194">
        <v>0</v>
      </c>
      <c r="L562" s="194">
        <v>0</v>
      </c>
      <c r="M562" s="194">
        <v>0</v>
      </c>
      <c r="N562" s="194">
        <v>235</v>
      </c>
      <c r="O562" s="194">
        <v>5</v>
      </c>
      <c r="P562" s="195">
        <v>1.0995370370370371E-3</v>
      </c>
      <c r="Q562" s="195">
        <v>0.25640046296296298</v>
      </c>
      <c r="R562" s="64"/>
      <c r="S562" s="64"/>
      <c r="T562" s="64"/>
      <c r="U562" s="64"/>
      <c r="V562" s="64"/>
      <c r="W562" s="64"/>
      <c r="X562" s="64"/>
      <c r="Y562" s="64"/>
      <c r="Z562" s="64"/>
      <c r="AA562" s="64"/>
    </row>
    <row r="563" spans="1:27" ht="15.75" customHeight="1" x14ac:dyDescent="0.25">
      <c r="A563" s="206">
        <v>44246</v>
      </c>
      <c r="B563" s="193" t="s">
        <v>353</v>
      </c>
      <c r="C563" s="194">
        <v>5023</v>
      </c>
      <c r="D563" s="194">
        <v>20</v>
      </c>
      <c r="E563" s="194">
        <v>4</v>
      </c>
      <c r="F563" s="194">
        <v>0</v>
      </c>
      <c r="G563" s="194">
        <v>0</v>
      </c>
      <c r="H563" s="194">
        <v>0</v>
      </c>
      <c r="I563" s="194">
        <v>0</v>
      </c>
      <c r="J563" s="194">
        <v>0</v>
      </c>
      <c r="K563" s="194">
        <v>0</v>
      </c>
      <c r="L563" s="194">
        <v>0</v>
      </c>
      <c r="M563" s="194">
        <v>70</v>
      </c>
      <c r="N563" s="194">
        <v>94</v>
      </c>
      <c r="O563" s="194">
        <v>0</v>
      </c>
      <c r="P563" s="195">
        <v>1.5763888888888886E-2</v>
      </c>
      <c r="Q563" s="198">
        <v>1.4822685185185185</v>
      </c>
      <c r="R563" s="64"/>
      <c r="S563" s="64"/>
      <c r="T563" s="64"/>
      <c r="U563" s="64"/>
      <c r="V563" s="64"/>
      <c r="W563" s="64"/>
      <c r="X563" s="64"/>
      <c r="Y563" s="64"/>
      <c r="Z563" s="64"/>
      <c r="AA563" s="64"/>
    </row>
    <row r="564" spans="1:27" ht="15.75" customHeight="1" x14ac:dyDescent="0.25">
      <c r="A564" s="206">
        <v>44246</v>
      </c>
      <c r="B564" s="199" t="s">
        <v>354</v>
      </c>
      <c r="C564" s="194">
        <v>5028</v>
      </c>
      <c r="D564" s="197">
        <v>0</v>
      </c>
      <c r="E564" s="197">
        <v>0</v>
      </c>
      <c r="F564" s="197">
        <v>0</v>
      </c>
      <c r="G564" s="197">
        <v>0</v>
      </c>
      <c r="H564" s="197">
        <v>0</v>
      </c>
      <c r="I564" s="197">
        <v>0</v>
      </c>
      <c r="J564" s="197">
        <v>0</v>
      </c>
      <c r="K564" s="197">
        <v>0</v>
      </c>
      <c r="L564" s="197">
        <v>0</v>
      </c>
      <c r="M564" s="197">
        <v>0</v>
      </c>
      <c r="N564" s="197">
        <v>0</v>
      </c>
      <c r="O564" s="197">
        <v>0</v>
      </c>
      <c r="P564" s="197">
        <v>0</v>
      </c>
      <c r="Q564" s="197">
        <v>0</v>
      </c>
      <c r="R564" s="64"/>
      <c r="S564" s="64"/>
      <c r="T564" s="64"/>
      <c r="U564" s="64"/>
      <c r="V564" s="64"/>
      <c r="W564" s="64"/>
      <c r="X564" s="64"/>
      <c r="Y564" s="64"/>
      <c r="Z564" s="64"/>
      <c r="AA564" s="64"/>
    </row>
    <row r="565" spans="1:27" ht="15.75" customHeight="1" x14ac:dyDescent="0.25">
      <c r="A565" s="206">
        <v>44246</v>
      </c>
      <c r="B565" s="199" t="s">
        <v>355</v>
      </c>
      <c r="C565" s="194">
        <v>5031</v>
      </c>
      <c r="D565" s="194">
        <v>20</v>
      </c>
      <c r="E565" s="194">
        <v>0</v>
      </c>
      <c r="F565" s="194">
        <v>12</v>
      </c>
      <c r="G565" s="194">
        <v>41</v>
      </c>
      <c r="H565" s="194">
        <v>17</v>
      </c>
      <c r="I565" s="194">
        <v>0</v>
      </c>
      <c r="J565" s="194">
        <v>0</v>
      </c>
      <c r="K565" s="194">
        <v>0</v>
      </c>
      <c r="L565" s="194">
        <v>34</v>
      </c>
      <c r="M565" s="194">
        <v>0</v>
      </c>
      <c r="N565" s="194">
        <v>124</v>
      </c>
      <c r="O565" s="194">
        <v>0</v>
      </c>
      <c r="P565" s="195">
        <v>1.3773148148148147E-3</v>
      </c>
      <c r="Q565" s="195">
        <v>0.17011574074074073</v>
      </c>
      <c r="R565" s="64"/>
      <c r="S565" s="64"/>
      <c r="T565" s="64"/>
      <c r="U565" s="64"/>
      <c r="V565" s="64"/>
      <c r="W565" s="64"/>
      <c r="X565" s="64"/>
      <c r="Y565" s="64"/>
      <c r="Z565" s="64"/>
      <c r="AA565" s="64"/>
    </row>
    <row r="566" spans="1:27" ht="15.75" customHeight="1" x14ac:dyDescent="0.25">
      <c r="A566" s="206">
        <v>44246</v>
      </c>
      <c r="B566" s="199" t="s">
        <v>356</v>
      </c>
      <c r="C566" s="194">
        <v>5036</v>
      </c>
      <c r="D566" s="194">
        <v>20</v>
      </c>
      <c r="E566" s="194">
        <v>0</v>
      </c>
      <c r="F566" s="194">
        <v>12</v>
      </c>
      <c r="G566" s="194">
        <v>157</v>
      </c>
      <c r="H566" s="194">
        <v>0</v>
      </c>
      <c r="I566" s="194">
        <v>0</v>
      </c>
      <c r="J566" s="194">
        <v>0</v>
      </c>
      <c r="K566" s="194">
        <v>0</v>
      </c>
      <c r="L566" s="194">
        <v>0</v>
      </c>
      <c r="M566" s="194">
        <v>0</v>
      </c>
      <c r="N566" s="194">
        <v>189</v>
      </c>
      <c r="O566" s="194">
        <v>0</v>
      </c>
      <c r="P566" s="195">
        <v>2.3726851851851851E-3</v>
      </c>
      <c r="Q566" s="195">
        <v>0.44373842592592588</v>
      </c>
      <c r="R566" s="64"/>
      <c r="S566" s="64"/>
      <c r="T566" s="64"/>
      <c r="U566" s="64"/>
      <c r="V566" s="64"/>
      <c r="W566" s="64"/>
      <c r="X566" s="64"/>
      <c r="Y566" s="64"/>
      <c r="Z566" s="64"/>
      <c r="AA566" s="64"/>
    </row>
    <row r="567" spans="1:27" ht="15.75" customHeight="1" x14ac:dyDescent="0.25">
      <c r="A567" s="206">
        <v>44246</v>
      </c>
      <c r="B567" s="199" t="s">
        <v>380</v>
      </c>
      <c r="C567" s="194">
        <v>5040</v>
      </c>
      <c r="D567" s="194">
        <v>0</v>
      </c>
      <c r="E567" s="194">
        <v>0</v>
      </c>
      <c r="F567" s="194">
        <v>1</v>
      </c>
      <c r="G567" s="194">
        <v>19</v>
      </c>
      <c r="H567" s="194">
        <v>0</v>
      </c>
      <c r="I567" s="194">
        <v>0</v>
      </c>
      <c r="J567" s="194">
        <v>0</v>
      </c>
      <c r="K567" s="194">
        <v>0</v>
      </c>
      <c r="L567" s="194">
        <v>0</v>
      </c>
      <c r="M567" s="194">
        <v>15</v>
      </c>
      <c r="N567" s="194">
        <v>35</v>
      </c>
      <c r="O567" s="194">
        <v>0</v>
      </c>
      <c r="P567" s="195">
        <v>3.1365740740740742E-3</v>
      </c>
      <c r="Q567" s="195">
        <v>0.10979166666666666</v>
      </c>
      <c r="R567" s="64"/>
      <c r="S567" s="64"/>
      <c r="T567" s="64"/>
      <c r="U567" s="64"/>
      <c r="V567" s="64"/>
      <c r="W567" s="64"/>
      <c r="X567" s="64"/>
      <c r="Y567" s="64"/>
      <c r="Z567" s="64"/>
      <c r="AA567" s="64"/>
    </row>
    <row r="568" spans="1:27" ht="15.75" customHeight="1" x14ac:dyDescent="0.25">
      <c r="A568" s="206">
        <v>44246</v>
      </c>
      <c r="B568" s="199" t="s">
        <v>381</v>
      </c>
      <c r="C568" s="194">
        <v>5042</v>
      </c>
      <c r="D568" s="194">
        <v>20</v>
      </c>
      <c r="E568" s="194">
        <v>1</v>
      </c>
      <c r="F568" s="194">
        <v>0</v>
      </c>
      <c r="G568" s="194">
        <v>0</v>
      </c>
      <c r="H568" s="194">
        <v>0</v>
      </c>
      <c r="I568" s="194">
        <v>0</v>
      </c>
      <c r="J568" s="194">
        <v>0</v>
      </c>
      <c r="K568" s="194">
        <v>0</v>
      </c>
      <c r="L568" s="194">
        <v>0</v>
      </c>
      <c r="M568" s="194">
        <v>76</v>
      </c>
      <c r="N568" s="194">
        <v>97</v>
      </c>
      <c r="O568" s="194">
        <v>0</v>
      </c>
      <c r="P568" s="195">
        <v>7.8819444444444432E-3</v>
      </c>
      <c r="Q568" s="195">
        <v>0.76451388888888883</v>
      </c>
      <c r="R568" s="64"/>
      <c r="S568" s="64"/>
      <c r="T568" s="64"/>
      <c r="U568" s="64"/>
      <c r="V568" s="64"/>
      <c r="W568" s="64"/>
      <c r="X568" s="64"/>
      <c r="Y568" s="64"/>
      <c r="Z568" s="64"/>
      <c r="AA568" s="64"/>
    </row>
    <row r="569" spans="1:27" ht="15.75" customHeight="1" x14ac:dyDescent="0.2">
      <c r="A569" s="204"/>
      <c r="B569" s="204"/>
      <c r="C569" s="204"/>
      <c r="D569" s="204">
        <f t="shared" ref="D569:O569" si="18">SUM(D542:D568)</f>
        <v>605</v>
      </c>
      <c r="E569" s="204">
        <f t="shared" si="18"/>
        <v>27</v>
      </c>
      <c r="F569" s="204">
        <f t="shared" si="18"/>
        <v>73</v>
      </c>
      <c r="G569" s="204">
        <f t="shared" si="18"/>
        <v>492</v>
      </c>
      <c r="H569" s="204">
        <f t="shared" si="18"/>
        <v>83</v>
      </c>
      <c r="I569" s="204">
        <f t="shared" si="18"/>
        <v>0</v>
      </c>
      <c r="J569" s="204">
        <f t="shared" si="18"/>
        <v>101</v>
      </c>
      <c r="K569" s="204">
        <f t="shared" si="18"/>
        <v>0</v>
      </c>
      <c r="L569" s="204">
        <f t="shared" si="18"/>
        <v>380</v>
      </c>
      <c r="M569" s="204">
        <f t="shared" si="18"/>
        <v>542</v>
      </c>
      <c r="N569" s="204">
        <f t="shared" si="18"/>
        <v>2303</v>
      </c>
      <c r="O569" s="204">
        <f t="shared" si="18"/>
        <v>7</v>
      </c>
      <c r="P569" s="205"/>
      <c r="Q569" s="205"/>
      <c r="R569" s="64"/>
      <c r="S569" s="64"/>
      <c r="T569" s="64"/>
      <c r="U569" s="64"/>
      <c r="V569" s="64"/>
      <c r="W569" s="64"/>
      <c r="X569" s="64"/>
      <c r="Y569" s="64"/>
      <c r="Z569" s="64"/>
      <c r="AA569" s="64"/>
    </row>
    <row r="570" spans="1:27" ht="15.75" customHeight="1" x14ac:dyDescent="0.2">
      <c r="A570" s="202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8"/>
      <c r="Q570" s="188"/>
      <c r="R570" s="64"/>
      <c r="S570" s="64"/>
      <c r="T570" s="64"/>
      <c r="U570" s="64"/>
      <c r="V570" s="64"/>
      <c r="W570" s="64"/>
      <c r="X570" s="64"/>
      <c r="Y570" s="64"/>
      <c r="Z570" s="64"/>
      <c r="AA570" s="64"/>
    </row>
    <row r="571" spans="1:27" ht="15.75" customHeight="1" x14ac:dyDescent="0.2">
      <c r="A571" s="203" t="s">
        <v>324</v>
      </c>
      <c r="B571" s="190" t="s">
        <v>325</v>
      </c>
      <c r="C571" s="204" t="s">
        <v>326</v>
      </c>
      <c r="D571" s="204" t="s">
        <v>5</v>
      </c>
      <c r="E571" s="204" t="s">
        <v>6</v>
      </c>
      <c r="F571" s="204" t="s">
        <v>9</v>
      </c>
      <c r="G571" s="204" t="s">
        <v>10</v>
      </c>
      <c r="H571" s="204" t="s">
        <v>11</v>
      </c>
      <c r="I571" s="204" t="s">
        <v>8</v>
      </c>
      <c r="J571" s="204" t="s">
        <v>13</v>
      </c>
      <c r="K571" s="204" t="s">
        <v>327</v>
      </c>
      <c r="L571" s="204" t="s">
        <v>12</v>
      </c>
      <c r="M571" s="204" t="s">
        <v>7</v>
      </c>
      <c r="N571" s="204" t="s">
        <v>328</v>
      </c>
      <c r="O571" s="204" t="s">
        <v>329</v>
      </c>
      <c r="P571" s="205" t="s">
        <v>330</v>
      </c>
      <c r="Q571" s="205" t="s">
        <v>331</v>
      </c>
      <c r="R571" s="64"/>
      <c r="S571" s="64"/>
      <c r="T571" s="64"/>
      <c r="U571" s="64"/>
      <c r="V571" s="64"/>
      <c r="W571" s="64"/>
      <c r="X571" s="64"/>
      <c r="Y571" s="64"/>
      <c r="Z571" s="64"/>
      <c r="AA571" s="64"/>
    </row>
    <row r="572" spans="1:27" ht="15.75" customHeight="1" x14ac:dyDescent="0.25">
      <c r="A572" s="206">
        <v>44247</v>
      </c>
      <c r="B572" s="193" t="s">
        <v>332</v>
      </c>
      <c r="C572" s="194">
        <v>5001</v>
      </c>
      <c r="D572" s="197">
        <v>0</v>
      </c>
      <c r="E572" s="197">
        <v>0</v>
      </c>
      <c r="F572" s="197">
        <v>0</v>
      </c>
      <c r="G572" s="197">
        <v>0</v>
      </c>
      <c r="H572" s="197">
        <v>0</v>
      </c>
      <c r="I572" s="197">
        <v>0</v>
      </c>
      <c r="J572" s="197">
        <v>0</v>
      </c>
      <c r="K572" s="197">
        <v>0</v>
      </c>
      <c r="L572" s="197">
        <v>0</v>
      </c>
      <c r="M572" s="197">
        <v>0</v>
      </c>
      <c r="N572" s="197">
        <v>0</v>
      </c>
      <c r="O572" s="197">
        <v>0</v>
      </c>
      <c r="P572" s="197">
        <v>0</v>
      </c>
      <c r="Q572" s="197">
        <v>0</v>
      </c>
      <c r="R572" s="64"/>
      <c r="S572" s="87" t="s">
        <v>3</v>
      </c>
      <c r="T572" s="97">
        <f>A572</f>
        <v>44247</v>
      </c>
      <c r="U572" s="64"/>
      <c r="V572" s="64"/>
      <c r="W572" s="64"/>
      <c r="X572" s="64"/>
      <c r="Y572" s="64"/>
      <c r="Z572" s="64"/>
      <c r="AA572" s="64"/>
    </row>
    <row r="573" spans="1:27" ht="15.75" customHeight="1" x14ac:dyDescent="0.25">
      <c r="A573" s="206">
        <v>44247</v>
      </c>
      <c r="B573" s="193" t="s">
        <v>333</v>
      </c>
      <c r="C573" s="194">
        <v>5002</v>
      </c>
      <c r="D573" s="194">
        <v>0</v>
      </c>
      <c r="E573" s="194">
        <v>1</v>
      </c>
      <c r="F573" s="194">
        <v>0</v>
      </c>
      <c r="G573" s="194">
        <v>0</v>
      </c>
      <c r="H573" s="194">
        <v>0</v>
      </c>
      <c r="I573" s="194">
        <v>1</v>
      </c>
      <c r="J573" s="194">
        <v>0</v>
      </c>
      <c r="K573" s="194">
        <v>0</v>
      </c>
      <c r="L573" s="194">
        <v>0</v>
      </c>
      <c r="M573" s="194">
        <v>73</v>
      </c>
      <c r="N573" s="194">
        <v>75</v>
      </c>
      <c r="O573" s="194">
        <v>0</v>
      </c>
      <c r="P573" s="195">
        <v>1.1030092592592591E-2</v>
      </c>
      <c r="Q573" s="195">
        <v>0.81635416666666671</v>
      </c>
      <c r="R573" s="64"/>
      <c r="S573" s="98" t="s">
        <v>5</v>
      </c>
      <c r="T573" s="99">
        <f>D599</f>
        <v>65</v>
      </c>
      <c r="U573" s="64"/>
      <c r="V573" s="64"/>
      <c r="W573" s="64"/>
      <c r="X573" s="64"/>
      <c r="Y573" s="64"/>
      <c r="Z573" s="64"/>
      <c r="AA573" s="64"/>
    </row>
    <row r="574" spans="1:27" ht="15.75" customHeight="1" x14ac:dyDescent="0.2">
      <c r="A574" s="206">
        <v>44247</v>
      </c>
      <c r="B574" s="193" t="s">
        <v>334</v>
      </c>
      <c r="C574" s="196">
        <v>5003</v>
      </c>
      <c r="D574" s="197">
        <v>0</v>
      </c>
      <c r="E574" s="197">
        <v>0</v>
      </c>
      <c r="F574" s="197">
        <v>0</v>
      </c>
      <c r="G574" s="197">
        <v>0</v>
      </c>
      <c r="H574" s="197">
        <v>0</v>
      </c>
      <c r="I574" s="197">
        <v>0</v>
      </c>
      <c r="J574" s="197">
        <v>0</v>
      </c>
      <c r="K574" s="197">
        <v>0</v>
      </c>
      <c r="L574" s="197">
        <v>0</v>
      </c>
      <c r="M574" s="197">
        <v>0</v>
      </c>
      <c r="N574" s="197">
        <v>0</v>
      </c>
      <c r="O574" s="197">
        <v>0</v>
      </c>
      <c r="P574" s="197">
        <v>0</v>
      </c>
      <c r="Q574" s="197">
        <v>0</v>
      </c>
      <c r="R574" s="64"/>
      <c r="S574" s="100" t="s">
        <v>41</v>
      </c>
      <c r="T574" s="101">
        <v>0</v>
      </c>
      <c r="U574" s="64"/>
      <c r="V574" s="64"/>
      <c r="W574" s="64"/>
      <c r="X574" s="64"/>
      <c r="Y574" s="64"/>
      <c r="Z574" s="64"/>
      <c r="AA574" s="64"/>
    </row>
    <row r="575" spans="1:27" ht="15.75" customHeight="1" x14ac:dyDescent="0.25">
      <c r="A575" s="206">
        <v>44247</v>
      </c>
      <c r="B575" s="193" t="s">
        <v>335</v>
      </c>
      <c r="C575" s="194">
        <v>5004</v>
      </c>
      <c r="D575" s="197">
        <v>0</v>
      </c>
      <c r="E575" s="197">
        <v>0</v>
      </c>
      <c r="F575" s="197">
        <v>0</v>
      </c>
      <c r="G575" s="197">
        <v>0</v>
      </c>
      <c r="H575" s="197">
        <v>0</v>
      </c>
      <c r="I575" s="197">
        <v>0</v>
      </c>
      <c r="J575" s="197">
        <v>0</v>
      </c>
      <c r="K575" s="197">
        <v>0</v>
      </c>
      <c r="L575" s="197">
        <v>0</v>
      </c>
      <c r="M575" s="197">
        <v>0</v>
      </c>
      <c r="N575" s="197">
        <v>0</v>
      </c>
      <c r="O575" s="197">
        <v>0</v>
      </c>
      <c r="P575" s="197">
        <v>0</v>
      </c>
      <c r="Q575" s="197">
        <v>0</v>
      </c>
      <c r="R575" s="64"/>
      <c r="S575" s="100" t="s">
        <v>6</v>
      </c>
      <c r="T575" s="101">
        <f>E599</f>
        <v>21</v>
      </c>
      <c r="U575" s="64"/>
      <c r="V575" s="64"/>
      <c r="W575" s="64"/>
      <c r="X575" s="64"/>
      <c r="Y575" s="64"/>
      <c r="Z575" s="64"/>
      <c r="AA575" s="64"/>
    </row>
    <row r="576" spans="1:27" ht="15.75" customHeight="1" x14ac:dyDescent="0.25">
      <c r="A576" s="206">
        <v>44247</v>
      </c>
      <c r="B576" s="193" t="s">
        <v>336</v>
      </c>
      <c r="C576" s="194">
        <v>5005</v>
      </c>
      <c r="D576" s="197">
        <v>0</v>
      </c>
      <c r="E576" s="197">
        <v>0</v>
      </c>
      <c r="F576" s="197">
        <v>0</v>
      </c>
      <c r="G576" s="197">
        <v>0</v>
      </c>
      <c r="H576" s="197">
        <v>0</v>
      </c>
      <c r="I576" s="197">
        <v>0</v>
      </c>
      <c r="J576" s="197">
        <v>0</v>
      </c>
      <c r="K576" s="197">
        <v>0</v>
      </c>
      <c r="L576" s="197">
        <v>0</v>
      </c>
      <c r="M576" s="197">
        <v>0</v>
      </c>
      <c r="N576" s="197">
        <v>0</v>
      </c>
      <c r="O576" s="197">
        <v>0</v>
      </c>
      <c r="P576" s="197">
        <v>0</v>
      </c>
      <c r="Q576" s="197">
        <v>0</v>
      </c>
      <c r="R576" s="64"/>
      <c r="S576" s="100" t="s">
        <v>7</v>
      </c>
      <c r="T576" s="101">
        <f>M599</f>
        <v>482</v>
      </c>
      <c r="U576" s="64"/>
      <c r="V576" s="64"/>
      <c r="W576" s="64"/>
      <c r="X576" s="64"/>
      <c r="Y576" s="64"/>
      <c r="Z576" s="64"/>
      <c r="AA576" s="64"/>
    </row>
    <row r="577" spans="1:27" ht="15.75" customHeight="1" x14ac:dyDescent="0.25">
      <c r="A577" s="206">
        <v>44247</v>
      </c>
      <c r="B577" s="193" t="s">
        <v>337</v>
      </c>
      <c r="C577" s="194">
        <v>5006</v>
      </c>
      <c r="D577" s="194">
        <v>22</v>
      </c>
      <c r="E577" s="194">
        <v>0</v>
      </c>
      <c r="F577" s="194">
        <v>0</v>
      </c>
      <c r="G577" s="194">
        <v>0</v>
      </c>
      <c r="H577" s="194">
        <v>0</v>
      </c>
      <c r="I577" s="194">
        <v>0</v>
      </c>
      <c r="J577" s="194">
        <v>6</v>
      </c>
      <c r="K577" s="194">
        <v>0</v>
      </c>
      <c r="L577" s="194">
        <v>0</v>
      </c>
      <c r="M577" s="194">
        <v>0</v>
      </c>
      <c r="N577" s="194">
        <v>28</v>
      </c>
      <c r="O577" s="194">
        <v>0</v>
      </c>
      <c r="P577" s="195">
        <v>6.5972222222222213E-4</v>
      </c>
      <c r="Q577" s="195">
        <v>1.8414351851851852E-2</v>
      </c>
      <c r="R577" s="64"/>
      <c r="S577" s="100" t="s">
        <v>8</v>
      </c>
      <c r="T577" s="101">
        <f>I599</f>
        <v>1</v>
      </c>
      <c r="U577" s="64"/>
      <c r="V577" s="64"/>
      <c r="W577" s="64"/>
      <c r="X577" s="64"/>
      <c r="Y577" s="64"/>
      <c r="Z577" s="64"/>
      <c r="AA577" s="64"/>
    </row>
    <row r="578" spans="1:27" ht="15.75" customHeight="1" x14ac:dyDescent="0.25">
      <c r="A578" s="206">
        <v>44247</v>
      </c>
      <c r="B578" s="193" t="s">
        <v>338</v>
      </c>
      <c r="C578" s="194">
        <v>5007</v>
      </c>
      <c r="D578" s="194">
        <v>0</v>
      </c>
      <c r="E578" s="194">
        <v>2</v>
      </c>
      <c r="F578" s="194">
        <v>0</v>
      </c>
      <c r="G578" s="194">
        <v>0</v>
      </c>
      <c r="H578" s="194">
        <v>0</v>
      </c>
      <c r="I578" s="194">
        <v>0</v>
      </c>
      <c r="J578" s="194">
        <v>0</v>
      </c>
      <c r="K578" s="194">
        <v>0</v>
      </c>
      <c r="L578" s="194">
        <v>0</v>
      </c>
      <c r="M578" s="194">
        <v>67</v>
      </c>
      <c r="N578" s="194">
        <v>69</v>
      </c>
      <c r="O578" s="194">
        <v>0</v>
      </c>
      <c r="P578" s="195">
        <v>8.0439814814814818E-3</v>
      </c>
      <c r="Q578" s="195">
        <v>0.55481481481481476</v>
      </c>
      <c r="R578" s="64"/>
      <c r="S578" s="102" t="s">
        <v>9</v>
      </c>
      <c r="T578" s="103">
        <f>F599</f>
        <v>49</v>
      </c>
      <c r="U578" s="64"/>
      <c r="V578" s="64"/>
      <c r="W578" s="64"/>
      <c r="X578" s="64"/>
      <c r="Y578" s="64"/>
      <c r="Z578" s="64"/>
      <c r="AA578" s="64"/>
    </row>
    <row r="579" spans="1:27" ht="15.75" customHeight="1" x14ac:dyDescent="0.25">
      <c r="A579" s="206">
        <v>44247</v>
      </c>
      <c r="B579" s="193" t="s">
        <v>339</v>
      </c>
      <c r="C579" s="194">
        <v>5008</v>
      </c>
      <c r="D579" s="194">
        <v>7</v>
      </c>
      <c r="E579" s="194">
        <v>5</v>
      </c>
      <c r="F579" s="194">
        <v>0</v>
      </c>
      <c r="G579" s="194">
        <v>0</v>
      </c>
      <c r="H579" s="194">
        <v>0</v>
      </c>
      <c r="I579" s="194">
        <v>0</v>
      </c>
      <c r="J579" s="194">
        <v>0</v>
      </c>
      <c r="K579" s="194">
        <v>0</v>
      </c>
      <c r="L579" s="194">
        <v>0</v>
      </c>
      <c r="M579" s="194">
        <v>80</v>
      </c>
      <c r="N579" s="194">
        <v>92</v>
      </c>
      <c r="O579" s="194">
        <v>0</v>
      </c>
      <c r="P579" s="195">
        <v>6.168981481481481E-3</v>
      </c>
      <c r="Q579" s="195">
        <v>0.56783564814814813</v>
      </c>
      <c r="R579" s="64"/>
      <c r="S579" s="102" t="s">
        <v>10</v>
      </c>
      <c r="T579" s="103">
        <f>G599</f>
        <v>398</v>
      </c>
      <c r="U579" s="64"/>
      <c r="V579" s="64"/>
      <c r="W579" s="64"/>
      <c r="X579" s="64"/>
      <c r="Y579" s="64"/>
      <c r="Z579" s="64"/>
      <c r="AA579" s="64"/>
    </row>
    <row r="580" spans="1:27" ht="15.75" customHeight="1" x14ac:dyDescent="0.2">
      <c r="A580" s="206">
        <v>44247</v>
      </c>
      <c r="B580" s="193" t="s">
        <v>340</v>
      </c>
      <c r="C580" s="197">
        <v>5009</v>
      </c>
      <c r="D580" s="197">
        <v>0</v>
      </c>
      <c r="E580" s="197">
        <v>0</v>
      </c>
      <c r="F580" s="197">
        <v>0</v>
      </c>
      <c r="G580" s="197">
        <v>0</v>
      </c>
      <c r="H580" s="197">
        <v>0</v>
      </c>
      <c r="I580" s="197">
        <v>0</v>
      </c>
      <c r="J580" s="197">
        <v>0</v>
      </c>
      <c r="K580" s="197">
        <v>0</v>
      </c>
      <c r="L580" s="197">
        <v>0</v>
      </c>
      <c r="M580" s="197">
        <v>0</v>
      </c>
      <c r="N580" s="197">
        <v>0</v>
      </c>
      <c r="O580" s="197">
        <v>0</v>
      </c>
      <c r="P580" s="197">
        <v>0</v>
      </c>
      <c r="Q580" s="197">
        <v>0</v>
      </c>
      <c r="R580" s="64"/>
      <c r="S580" s="104" t="s">
        <v>11</v>
      </c>
      <c r="T580" s="105">
        <f>H599</f>
        <v>61</v>
      </c>
      <c r="U580" s="64"/>
      <c r="V580" s="64"/>
      <c r="W580" s="64"/>
      <c r="X580" s="64"/>
      <c r="Y580" s="64"/>
      <c r="Z580" s="64"/>
      <c r="AA580" s="64"/>
    </row>
    <row r="581" spans="1:27" ht="15.75" customHeight="1" x14ac:dyDescent="0.25">
      <c r="A581" s="206">
        <v>44247</v>
      </c>
      <c r="B581" s="193" t="s">
        <v>341</v>
      </c>
      <c r="C581" s="194">
        <v>5010</v>
      </c>
      <c r="D581" s="194">
        <v>0</v>
      </c>
      <c r="E581" s="194">
        <v>3</v>
      </c>
      <c r="F581" s="194">
        <v>0</v>
      </c>
      <c r="G581" s="194">
        <v>0</v>
      </c>
      <c r="H581" s="194">
        <v>0</v>
      </c>
      <c r="I581" s="194">
        <v>0</v>
      </c>
      <c r="J581" s="194">
        <v>0</v>
      </c>
      <c r="K581" s="194">
        <v>0</v>
      </c>
      <c r="L581" s="194">
        <v>0</v>
      </c>
      <c r="M581" s="194">
        <v>64</v>
      </c>
      <c r="N581" s="194">
        <v>67</v>
      </c>
      <c r="O581" s="194">
        <v>0</v>
      </c>
      <c r="P581" s="195">
        <v>5.6828703703703702E-3</v>
      </c>
      <c r="Q581" s="195">
        <v>0.38049768518518517</v>
      </c>
      <c r="R581" s="64"/>
      <c r="S581" s="104" t="s">
        <v>12</v>
      </c>
      <c r="T581" s="105">
        <f>L599</f>
        <v>389</v>
      </c>
      <c r="U581" s="64"/>
      <c r="V581" s="64"/>
      <c r="W581" s="64"/>
      <c r="X581" s="64"/>
      <c r="Y581" s="64"/>
      <c r="Z581" s="64"/>
      <c r="AA581" s="64"/>
    </row>
    <row r="582" spans="1:27" ht="15.75" customHeight="1" x14ac:dyDescent="0.25">
      <c r="A582" s="206">
        <v>44247</v>
      </c>
      <c r="B582" s="193" t="s">
        <v>342</v>
      </c>
      <c r="C582" s="194">
        <v>5011</v>
      </c>
      <c r="D582" s="194">
        <v>0</v>
      </c>
      <c r="E582" s="194">
        <v>0</v>
      </c>
      <c r="F582" s="194">
        <v>8</v>
      </c>
      <c r="G582" s="194">
        <v>72</v>
      </c>
      <c r="H582" s="194">
        <v>8</v>
      </c>
      <c r="I582" s="194">
        <v>0</v>
      </c>
      <c r="J582" s="194">
        <v>101</v>
      </c>
      <c r="K582" s="194">
        <v>0</v>
      </c>
      <c r="L582" s="194">
        <v>39</v>
      </c>
      <c r="M582" s="194">
        <v>0</v>
      </c>
      <c r="N582" s="194">
        <v>228</v>
      </c>
      <c r="O582" s="194">
        <v>0</v>
      </c>
      <c r="P582" s="195">
        <v>6.5740740740740733E-3</v>
      </c>
      <c r="Q582" s="198">
        <v>1.4914930555555557</v>
      </c>
      <c r="R582" s="64"/>
      <c r="S582" s="106" t="s">
        <v>13</v>
      </c>
      <c r="T582" s="107">
        <f>J599</f>
        <v>155</v>
      </c>
      <c r="U582" s="64"/>
      <c r="V582" s="64"/>
      <c r="W582" s="64"/>
      <c r="X582" s="64"/>
      <c r="Y582" s="64"/>
      <c r="Z582" s="64"/>
      <c r="AA582" s="64"/>
    </row>
    <row r="583" spans="1:27" ht="15.75" customHeight="1" x14ac:dyDescent="0.25">
      <c r="A583" s="206">
        <v>44247</v>
      </c>
      <c r="B583" s="193" t="s">
        <v>343</v>
      </c>
      <c r="C583" s="194">
        <v>5012</v>
      </c>
      <c r="D583" s="194">
        <v>0</v>
      </c>
      <c r="E583" s="194">
        <v>0</v>
      </c>
      <c r="F583" s="194">
        <v>0</v>
      </c>
      <c r="G583" s="194">
        <v>0</v>
      </c>
      <c r="H583" s="194">
        <v>2</v>
      </c>
      <c r="I583" s="194">
        <v>0</v>
      </c>
      <c r="J583" s="194">
        <v>9</v>
      </c>
      <c r="K583" s="194">
        <v>0</v>
      </c>
      <c r="L583" s="194">
        <v>6</v>
      </c>
      <c r="M583" s="194">
        <v>0</v>
      </c>
      <c r="N583" s="194">
        <v>17</v>
      </c>
      <c r="O583" s="194">
        <v>0</v>
      </c>
      <c r="P583" s="195">
        <v>6.4814814814814813E-4</v>
      </c>
      <c r="Q583" s="195">
        <v>1.0960648148148148E-2</v>
      </c>
      <c r="R583" s="64"/>
      <c r="S583" s="64"/>
      <c r="T583" s="64"/>
      <c r="U583" s="64"/>
      <c r="V583" s="64"/>
      <c r="W583" s="64"/>
      <c r="X583" s="64"/>
      <c r="Y583" s="64"/>
      <c r="Z583" s="64"/>
      <c r="AA583" s="64"/>
    </row>
    <row r="584" spans="1:27" ht="15.75" customHeight="1" x14ac:dyDescent="0.25">
      <c r="A584" s="206">
        <v>44247</v>
      </c>
      <c r="B584" s="193" t="s">
        <v>344</v>
      </c>
      <c r="C584" s="194">
        <v>5013</v>
      </c>
      <c r="D584" s="194">
        <v>0</v>
      </c>
      <c r="E584" s="194">
        <v>0</v>
      </c>
      <c r="F584" s="194">
        <v>7</v>
      </c>
      <c r="G584" s="194">
        <v>19</v>
      </c>
      <c r="H584" s="194">
        <v>10</v>
      </c>
      <c r="I584" s="194">
        <v>0</v>
      </c>
      <c r="J584" s="194">
        <v>0</v>
      </c>
      <c r="K584" s="194">
        <v>0</v>
      </c>
      <c r="L584" s="194">
        <v>31</v>
      </c>
      <c r="M584" s="194">
        <v>18</v>
      </c>
      <c r="N584" s="194">
        <v>85</v>
      </c>
      <c r="O584" s="194">
        <v>0</v>
      </c>
      <c r="P584" s="195">
        <v>6.2847222222222228E-3</v>
      </c>
      <c r="Q584" s="195">
        <v>0.53437499999999993</v>
      </c>
      <c r="R584" s="64"/>
      <c r="S584" s="64"/>
      <c r="T584" s="64"/>
      <c r="U584" s="64"/>
      <c r="V584" s="64"/>
      <c r="W584" s="64"/>
      <c r="X584" s="64"/>
      <c r="Y584" s="64"/>
      <c r="Z584" s="64"/>
      <c r="AA584" s="64"/>
    </row>
    <row r="585" spans="1:27" ht="15.75" customHeight="1" x14ac:dyDescent="0.25">
      <c r="A585" s="206">
        <v>44247</v>
      </c>
      <c r="B585" s="193" t="s">
        <v>345</v>
      </c>
      <c r="C585" s="194">
        <v>5014</v>
      </c>
      <c r="D585" s="194">
        <v>13</v>
      </c>
      <c r="E585" s="194">
        <v>5</v>
      </c>
      <c r="F585" s="194">
        <v>0</v>
      </c>
      <c r="G585" s="194">
        <v>0</v>
      </c>
      <c r="H585" s="194">
        <v>0</v>
      </c>
      <c r="I585" s="194">
        <v>0</v>
      </c>
      <c r="J585" s="194">
        <v>0</v>
      </c>
      <c r="K585" s="194">
        <v>0</v>
      </c>
      <c r="L585" s="194">
        <v>0</v>
      </c>
      <c r="M585" s="194">
        <v>78</v>
      </c>
      <c r="N585" s="194">
        <v>96</v>
      </c>
      <c r="O585" s="194">
        <v>0</v>
      </c>
      <c r="P585" s="195">
        <v>6.0416666666666665E-3</v>
      </c>
      <c r="Q585" s="195">
        <v>0.57965277777777779</v>
      </c>
      <c r="R585" s="64"/>
      <c r="S585" s="64"/>
      <c r="T585" s="64"/>
      <c r="U585" s="64"/>
      <c r="V585" s="64"/>
      <c r="W585" s="64"/>
      <c r="X585" s="64"/>
      <c r="Y585" s="64"/>
      <c r="Z585" s="64"/>
      <c r="AA585" s="64"/>
    </row>
    <row r="586" spans="1:27" ht="15.75" customHeight="1" x14ac:dyDescent="0.25">
      <c r="A586" s="206">
        <v>44247</v>
      </c>
      <c r="B586" s="193" t="s">
        <v>346</v>
      </c>
      <c r="C586" s="194">
        <v>5015</v>
      </c>
      <c r="D586" s="194">
        <v>3</v>
      </c>
      <c r="E586" s="194">
        <v>4</v>
      </c>
      <c r="F586" s="194">
        <v>0</v>
      </c>
      <c r="G586" s="194">
        <v>0</v>
      </c>
      <c r="H586" s="194">
        <v>0</v>
      </c>
      <c r="I586" s="194">
        <v>0</v>
      </c>
      <c r="J586" s="194">
        <v>0</v>
      </c>
      <c r="K586" s="194">
        <v>0</v>
      </c>
      <c r="L586" s="194">
        <v>0</v>
      </c>
      <c r="M586" s="194">
        <v>77</v>
      </c>
      <c r="N586" s="194">
        <v>84</v>
      </c>
      <c r="O586" s="194">
        <v>0</v>
      </c>
      <c r="P586" s="195">
        <v>9.0046296296296298E-3</v>
      </c>
      <c r="Q586" s="195">
        <v>0.75640046296296293</v>
      </c>
      <c r="R586" s="64"/>
      <c r="S586" s="64"/>
      <c r="T586" s="64"/>
      <c r="U586" s="64"/>
      <c r="V586" s="64"/>
      <c r="W586" s="64"/>
      <c r="X586" s="64"/>
      <c r="Y586" s="64"/>
      <c r="Z586" s="64"/>
      <c r="AA586" s="64"/>
    </row>
    <row r="587" spans="1:27" ht="15.75" customHeight="1" x14ac:dyDescent="0.25">
      <c r="A587" s="206">
        <v>44247</v>
      </c>
      <c r="B587" s="193" t="s">
        <v>347</v>
      </c>
      <c r="C587" s="194">
        <v>5016</v>
      </c>
      <c r="D587" s="194">
        <v>14</v>
      </c>
      <c r="E587" s="194">
        <v>0</v>
      </c>
      <c r="F587" s="194">
        <v>10</v>
      </c>
      <c r="G587" s="194">
        <v>80</v>
      </c>
      <c r="H587" s="194">
        <v>11</v>
      </c>
      <c r="I587" s="194">
        <v>0</v>
      </c>
      <c r="J587" s="194">
        <v>0</v>
      </c>
      <c r="K587" s="194">
        <v>0</v>
      </c>
      <c r="L587" s="194">
        <v>86</v>
      </c>
      <c r="M587" s="194">
        <v>0</v>
      </c>
      <c r="N587" s="194">
        <v>201</v>
      </c>
      <c r="O587" s="194">
        <v>0</v>
      </c>
      <c r="P587" s="195">
        <v>9.7222222222222209E-4</v>
      </c>
      <c r="Q587" s="195">
        <v>0.19494212962962965</v>
      </c>
      <c r="R587" s="64"/>
      <c r="S587" s="64"/>
      <c r="T587" s="64"/>
      <c r="U587" s="64"/>
      <c r="V587" s="64"/>
      <c r="W587" s="64"/>
      <c r="X587" s="64"/>
      <c r="Y587" s="64"/>
      <c r="Z587" s="64"/>
      <c r="AA587" s="64"/>
    </row>
    <row r="588" spans="1:27" ht="15.75" customHeight="1" x14ac:dyDescent="0.25">
      <c r="A588" s="206">
        <v>44247</v>
      </c>
      <c r="B588" s="193" t="s">
        <v>348</v>
      </c>
      <c r="C588" s="194">
        <v>5017</v>
      </c>
      <c r="D588" s="197">
        <v>0</v>
      </c>
      <c r="E588" s="197">
        <v>0</v>
      </c>
      <c r="F588" s="197">
        <v>0</v>
      </c>
      <c r="G588" s="197">
        <v>0</v>
      </c>
      <c r="H588" s="197">
        <v>0</v>
      </c>
      <c r="I588" s="197">
        <v>0</v>
      </c>
      <c r="J588" s="197">
        <v>0</v>
      </c>
      <c r="K588" s="197">
        <v>0</v>
      </c>
      <c r="L588" s="197">
        <v>0</v>
      </c>
      <c r="M588" s="197">
        <v>0</v>
      </c>
      <c r="N588" s="197">
        <v>0</v>
      </c>
      <c r="O588" s="197">
        <v>0</v>
      </c>
      <c r="P588" s="197">
        <v>0</v>
      </c>
      <c r="Q588" s="197">
        <v>0</v>
      </c>
      <c r="R588" s="64"/>
      <c r="S588" s="64"/>
      <c r="T588" s="64"/>
      <c r="U588" s="64"/>
      <c r="V588" s="64"/>
      <c r="W588" s="64"/>
      <c r="X588" s="64"/>
      <c r="Y588" s="64"/>
      <c r="Z588" s="64"/>
      <c r="AA588" s="64"/>
    </row>
    <row r="589" spans="1:27" ht="15.75" customHeight="1" x14ac:dyDescent="0.25">
      <c r="A589" s="206">
        <v>44247</v>
      </c>
      <c r="B589" s="193" t="s">
        <v>349</v>
      </c>
      <c r="C589" s="194">
        <v>5018</v>
      </c>
      <c r="D589" s="197">
        <v>0</v>
      </c>
      <c r="E589" s="197">
        <v>0</v>
      </c>
      <c r="F589" s="197">
        <v>0</v>
      </c>
      <c r="G589" s="197">
        <v>0</v>
      </c>
      <c r="H589" s="197">
        <v>0</v>
      </c>
      <c r="I589" s="197">
        <v>0</v>
      </c>
      <c r="J589" s="197">
        <v>0</v>
      </c>
      <c r="K589" s="197">
        <v>0</v>
      </c>
      <c r="L589" s="197">
        <v>0</v>
      </c>
      <c r="M589" s="197">
        <v>0</v>
      </c>
      <c r="N589" s="197">
        <v>0</v>
      </c>
      <c r="O589" s="197">
        <v>0</v>
      </c>
      <c r="P589" s="197">
        <v>0</v>
      </c>
      <c r="Q589" s="197">
        <v>0</v>
      </c>
      <c r="R589" s="64"/>
      <c r="S589" s="64"/>
      <c r="T589" s="64"/>
      <c r="U589" s="64"/>
      <c r="V589" s="64"/>
      <c r="W589" s="64"/>
      <c r="X589" s="64"/>
      <c r="Y589" s="64"/>
      <c r="Z589" s="64"/>
      <c r="AA589" s="64"/>
    </row>
    <row r="590" spans="1:27" ht="15.75" customHeight="1" x14ac:dyDescent="0.25">
      <c r="A590" s="206">
        <v>44247</v>
      </c>
      <c r="B590" s="193" t="s">
        <v>350</v>
      </c>
      <c r="C590" s="194">
        <v>5020</v>
      </c>
      <c r="D590" s="194">
        <v>4</v>
      </c>
      <c r="E590" s="194">
        <v>0</v>
      </c>
      <c r="F590" s="194">
        <v>8</v>
      </c>
      <c r="G590" s="194">
        <v>43</v>
      </c>
      <c r="H590" s="194">
        <v>9</v>
      </c>
      <c r="I590" s="194">
        <v>0</v>
      </c>
      <c r="J590" s="194">
        <v>39</v>
      </c>
      <c r="K590" s="194">
        <v>0</v>
      </c>
      <c r="L590" s="194">
        <v>39</v>
      </c>
      <c r="M590" s="194">
        <v>0</v>
      </c>
      <c r="N590" s="194">
        <v>142</v>
      </c>
      <c r="O590" s="194">
        <v>0</v>
      </c>
      <c r="P590" s="195">
        <v>1.3657407407407409E-3</v>
      </c>
      <c r="Q590" s="195">
        <v>0.19193287037037035</v>
      </c>
      <c r="R590" s="64"/>
      <c r="S590" s="64"/>
      <c r="T590" s="64"/>
      <c r="U590" s="64"/>
      <c r="V590" s="64"/>
      <c r="W590" s="64"/>
      <c r="X590" s="64"/>
      <c r="Y590" s="64"/>
      <c r="Z590" s="64"/>
      <c r="AA590" s="64"/>
    </row>
    <row r="591" spans="1:27" ht="15.75" customHeight="1" x14ac:dyDescent="0.25">
      <c r="A591" s="206">
        <v>44247</v>
      </c>
      <c r="B591" s="193" t="s">
        <v>351</v>
      </c>
      <c r="C591" s="194">
        <v>5021</v>
      </c>
      <c r="D591" s="197">
        <v>0</v>
      </c>
      <c r="E591" s="197">
        <v>0</v>
      </c>
      <c r="F591" s="197">
        <v>0</v>
      </c>
      <c r="G591" s="197">
        <v>0</v>
      </c>
      <c r="H591" s="197">
        <v>0</v>
      </c>
      <c r="I591" s="197">
        <v>0</v>
      </c>
      <c r="J591" s="197">
        <v>0</v>
      </c>
      <c r="K591" s="197">
        <v>0</v>
      </c>
      <c r="L591" s="197">
        <v>0</v>
      </c>
      <c r="M591" s="197">
        <v>0</v>
      </c>
      <c r="N591" s="197">
        <v>0</v>
      </c>
      <c r="O591" s="197">
        <v>0</v>
      </c>
      <c r="P591" s="197">
        <v>0</v>
      </c>
      <c r="Q591" s="197">
        <v>0</v>
      </c>
      <c r="R591" s="64"/>
      <c r="S591" s="64"/>
      <c r="T591" s="64"/>
      <c r="U591" s="64"/>
      <c r="V591" s="64"/>
      <c r="W591" s="64"/>
      <c r="X591" s="64"/>
      <c r="Y591" s="64"/>
      <c r="Z591" s="64"/>
      <c r="AA591" s="64"/>
    </row>
    <row r="592" spans="1:27" ht="15.75" customHeight="1" x14ac:dyDescent="0.25">
      <c r="A592" s="206">
        <v>44247</v>
      </c>
      <c r="B592" s="193" t="s">
        <v>352</v>
      </c>
      <c r="C592" s="194">
        <v>5022</v>
      </c>
      <c r="D592" s="197">
        <v>0</v>
      </c>
      <c r="E592" s="197">
        <v>0</v>
      </c>
      <c r="F592" s="197">
        <v>0</v>
      </c>
      <c r="G592" s="197">
        <v>0</v>
      </c>
      <c r="H592" s="197">
        <v>0</v>
      </c>
      <c r="I592" s="197">
        <v>0</v>
      </c>
      <c r="J592" s="197">
        <v>0</v>
      </c>
      <c r="K592" s="197">
        <v>0</v>
      </c>
      <c r="L592" s="197">
        <v>0</v>
      </c>
      <c r="M592" s="197">
        <v>0</v>
      </c>
      <c r="N592" s="197">
        <v>0</v>
      </c>
      <c r="O592" s="197">
        <v>0</v>
      </c>
      <c r="P592" s="197">
        <v>0</v>
      </c>
      <c r="Q592" s="197">
        <v>0</v>
      </c>
      <c r="R592" s="64"/>
      <c r="S592" s="64"/>
      <c r="T592" s="64"/>
      <c r="U592" s="64"/>
      <c r="V592" s="64"/>
      <c r="W592" s="64"/>
      <c r="X592" s="64"/>
      <c r="Y592" s="64"/>
      <c r="Z592" s="64"/>
      <c r="AA592" s="64"/>
    </row>
    <row r="593" spans="1:27" ht="15.75" customHeight="1" x14ac:dyDescent="0.2">
      <c r="A593" s="206">
        <v>44247</v>
      </c>
      <c r="B593" s="193" t="s">
        <v>353</v>
      </c>
      <c r="C593" s="197">
        <v>5023</v>
      </c>
      <c r="D593" s="197">
        <v>0</v>
      </c>
      <c r="E593" s="197">
        <v>0</v>
      </c>
      <c r="F593" s="197">
        <v>0</v>
      </c>
      <c r="G593" s="197">
        <v>0</v>
      </c>
      <c r="H593" s="197">
        <v>0</v>
      </c>
      <c r="I593" s="197">
        <v>0</v>
      </c>
      <c r="J593" s="197">
        <v>0</v>
      </c>
      <c r="K593" s="197">
        <v>0</v>
      </c>
      <c r="L593" s="197">
        <v>0</v>
      </c>
      <c r="M593" s="197">
        <v>0</v>
      </c>
      <c r="N593" s="197">
        <v>0</v>
      </c>
      <c r="O593" s="197">
        <v>0</v>
      </c>
      <c r="P593" s="197">
        <v>0</v>
      </c>
      <c r="Q593" s="197">
        <v>0</v>
      </c>
      <c r="R593" s="64"/>
      <c r="S593" s="64"/>
      <c r="T593" s="64"/>
      <c r="U593" s="64"/>
      <c r="V593" s="64"/>
      <c r="W593" s="64"/>
      <c r="X593" s="64"/>
      <c r="Y593" s="64"/>
      <c r="Z593" s="64"/>
      <c r="AA593" s="64"/>
    </row>
    <row r="594" spans="1:27" ht="15.75" customHeight="1" x14ac:dyDescent="0.25">
      <c r="A594" s="206">
        <v>44247</v>
      </c>
      <c r="B594" s="199" t="s">
        <v>354</v>
      </c>
      <c r="C594" s="194">
        <v>5028</v>
      </c>
      <c r="D594" s="197">
        <v>0</v>
      </c>
      <c r="E594" s="197">
        <v>0</v>
      </c>
      <c r="F594" s="197">
        <v>0</v>
      </c>
      <c r="G594" s="197">
        <v>0</v>
      </c>
      <c r="H594" s="197">
        <v>0</v>
      </c>
      <c r="I594" s="197">
        <v>0</v>
      </c>
      <c r="J594" s="197">
        <v>0</v>
      </c>
      <c r="K594" s="197">
        <v>0</v>
      </c>
      <c r="L594" s="197">
        <v>0</v>
      </c>
      <c r="M594" s="197">
        <v>0</v>
      </c>
      <c r="N594" s="197">
        <v>0</v>
      </c>
      <c r="O594" s="197">
        <v>0</v>
      </c>
      <c r="P594" s="197">
        <v>0</v>
      </c>
      <c r="Q594" s="197">
        <v>0</v>
      </c>
      <c r="R594" s="64"/>
      <c r="S594" s="64"/>
      <c r="T594" s="64"/>
      <c r="U594" s="64"/>
      <c r="V594" s="64"/>
      <c r="W594" s="64"/>
      <c r="X594" s="64"/>
      <c r="Y594" s="64"/>
      <c r="Z594" s="64"/>
      <c r="AA594" s="64"/>
    </row>
    <row r="595" spans="1:27" ht="15.75" customHeight="1" x14ac:dyDescent="0.25">
      <c r="A595" s="206">
        <v>44247</v>
      </c>
      <c r="B595" s="199" t="s">
        <v>355</v>
      </c>
      <c r="C595" s="194">
        <v>5031</v>
      </c>
      <c r="D595" s="194">
        <v>0</v>
      </c>
      <c r="E595" s="194">
        <v>0</v>
      </c>
      <c r="F595" s="194">
        <v>6</v>
      </c>
      <c r="G595" s="194">
        <v>66</v>
      </c>
      <c r="H595" s="194">
        <v>10</v>
      </c>
      <c r="I595" s="194">
        <v>0</v>
      </c>
      <c r="J595" s="194">
        <v>0</v>
      </c>
      <c r="K595" s="194">
        <v>0</v>
      </c>
      <c r="L595" s="194">
        <v>73</v>
      </c>
      <c r="M595" s="194">
        <v>0</v>
      </c>
      <c r="N595" s="194">
        <v>155</v>
      </c>
      <c r="O595" s="194">
        <v>0</v>
      </c>
      <c r="P595" s="195">
        <v>1.1921296296296296E-3</v>
      </c>
      <c r="Q595" s="195">
        <v>0.18409722222222222</v>
      </c>
      <c r="R595" s="64"/>
      <c r="S595" s="64"/>
      <c r="T595" s="64"/>
      <c r="U595" s="64"/>
      <c r="V595" s="64"/>
      <c r="W595" s="64"/>
      <c r="X595" s="64"/>
      <c r="Y595" s="64"/>
      <c r="Z595" s="64"/>
      <c r="AA595" s="64"/>
    </row>
    <row r="596" spans="1:27" ht="15.75" customHeight="1" x14ac:dyDescent="0.25">
      <c r="A596" s="206">
        <v>44247</v>
      </c>
      <c r="B596" s="199" t="s">
        <v>356</v>
      </c>
      <c r="C596" s="194">
        <v>5036</v>
      </c>
      <c r="D596" s="197">
        <v>0</v>
      </c>
      <c r="E596" s="197">
        <v>0</v>
      </c>
      <c r="F596" s="197">
        <v>0</v>
      </c>
      <c r="G596" s="197">
        <v>0</v>
      </c>
      <c r="H596" s="197">
        <v>0</v>
      </c>
      <c r="I596" s="197">
        <v>0</v>
      </c>
      <c r="J596" s="197">
        <v>0</v>
      </c>
      <c r="K596" s="197">
        <v>0</v>
      </c>
      <c r="L596" s="197">
        <v>0</v>
      </c>
      <c r="M596" s="197">
        <v>0</v>
      </c>
      <c r="N596" s="197">
        <v>0</v>
      </c>
      <c r="O596" s="197">
        <v>0</v>
      </c>
      <c r="P596" s="197">
        <v>0</v>
      </c>
      <c r="Q596" s="197">
        <v>0</v>
      </c>
      <c r="R596" s="64"/>
      <c r="S596" s="64"/>
      <c r="T596" s="64"/>
      <c r="U596" s="64"/>
      <c r="V596" s="64"/>
      <c r="W596" s="64"/>
      <c r="X596" s="64"/>
      <c r="Y596" s="64"/>
      <c r="Z596" s="64"/>
      <c r="AA596" s="64"/>
    </row>
    <row r="597" spans="1:27" ht="15.75" customHeight="1" x14ac:dyDescent="0.25">
      <c r="A597" s="206">
        <v>44247</v>
      </c>
      <c r="B597" s="199" t="s">
        <v>380</v>
      </c>
      <c r="C597" s="194">
        <v>5040</v>
      </c>
      <c r="D597" s="194">
        <v>0</v>
      </c>
      <c r="E597" s="194">
        <v>1</v>
      </c>
      <c r="F597" s="194">
        <v>1</v>
      </c>
      <c r="G597" s="194">
        <v>30</v>
      </c>
      <c r="H597" s="194">
        <v>2</v>
      </c>
      <c r="I597" s="194">
        <v>0</v>
      </c>
      <c r="J597" s="194">
        <v>0</v>
      </c>
      <c r="K597" s="194">
        <v>0</v>
      </c>
      <c r="L597" s="194">
        <v>31</v>
      </c>
      <c r="M597" s="194">
        <v>25</v>
      </c>
      <c r="N597" s="194">
        <v>90</v>
      </c>
      <c r="O597" s="194">
        <v>0</v>
      </c>
      <c r="P597" s="195">
        <v>2.7083333333333334E-3</v>
      </c>
      <c r="Q597" s="195">
        <v>0.24327546296296299</v>
      </c>
      <c r="R597" s="64"/>
      <c r="S597" s="64"/>
      <c r="T597" s="64"/>
      <c r="U597" s="64"/>
      <c r="V597" s="64"/>
      <c r="W597" s="64"/>
      <c r="X597" s="64"/>
      <c r="Y597" s="64"/>
      <c r="Z597" s="64"/>
      <c r="AA597" s="64"/>
    </row>
    <row r="598" spans="1:27" ht="15.75" customHeight="1" x14ac:dyDescent="0.25">
      <c r="A598" s="206">
        <v>44247</v>
      </c>
      <c r="B598" s="199" t="s">
        <v>381</v>
      </c>
      <c r="C598" s="194">
        <v>5042</v>
      </c>
      <c r="D598" s="194">
        <v>2</v>
      </c>
      <c r="E598" s="194">
        <v>0</v>
      </c>
      <c r="F598" s="194">
        <v>9</v>
      </c>
      <c r="G598" s="194">
        <v>88</v>
      </c>
      <c r="H598" s="194">
        <v>9</v>
      </c>
      <c r="I598" s="194">
        <v>0</v>
      </c>
      <c r="J598" s="194">
        <v>0</v>
      </c>
      <c r="K598" s="194">
        <v>0</v>
      </c>
      <c r="L598" s="194">
        <v>84</v>
      </c>
      <c r="M598" s="194">
        <v>0</v>
      </c>
      <c r="N598" s="194">
        <v>192</v>
      </c>
      <c r="O598" s="194">
        <v>0</v>
      </c>
      <c r="P598" s="195">
        <v>1.4583333333333334E-3</v>
      </c>
      <c r="Q598" s="195">
        <v>0.28105324074074073</v>
      </c>
      <c r="R598" s="64"/>
      <c r="S598" s="64"/>
      <c r="T598" s="64"/>
      <c r="U598" s="64"/>
      <c r="V598" s="64"/>
      <c r="W598" s="64"/>
      <c r="X598" s="64"/>
      <c r="Y598" s="64"/>
      <c r="Z598" s="64"/>
      <c r="AA598" s="64"/>
    </row>
    <row r="599" spans="1:27" ht="15.75" customHeight="1" x14ac:dyDescent="0.2">
      <c r="A599" s="206"/>
      <c r="B599" s="204"/>
      <c r="C599" s="204"/>
      <c r="D599" s="204">
        <f t="shared" ref="D599:O599" si="19">SUM(D572:D598)</f>
        <v>65</v>
      </c>
      <c r="E599" s="204">
        <f t="shared" si="19"/>
        <v>21</v>
      </c>
      <c r="F599" s="204">
        <f t="shared" si="19"/>
        <v>49</v>
      </c>
      <c r="G599" s="204">
        <f t="shared" si="19"/>
        <v>398</v>
      </c>
      <c r="H599" s="204">
        <f t="shared" si="19"/>
        <v>61</v>
      </c>
      <c r="I599" s="204">
        <f t="shared" si="19"/>
        <v>1</v>
      </c>
      <c r="J599" s="204">
        <f t="shared" si="19"/>
        <v>155</v>
      </c>
      <c r="K599" s="204">
        <f t="shared" si="19"/>
        <v>0</v>
      </c>
      <c r="L599" s="204">
        <f t="shared" si="19"/>
        <v>389</v>
      </c>
      <c r="M599" s="204">
        <f t="shared" si="19"/>
        <v>482</v>
      </c>
      <c r="N599" s="204">
        <f t="shared" si="19"/>
        <v>1621</v>
      </c>
      <c r="O599" s="204">
        <f t="shared" si="19"/>
        <v>0</v>
      </c>
      <c r="P599" s="204"/>
      <c r="Q599" s="20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</row>
    <row r="600" spans="1:27" ht="15.75" customHeight="1" x14ac:dyDescent="0.2">
      <c r="A600" s="202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8"/>
      <c r="Q600" s="188"/>
      <c r="R600" s="64"/>
      <c r="S600" s="64"/>
      <c r="T600" s="64"/>
      <c r="U600" s="64"/>
      <c r="V600" s="64"/>
      <c r="W600" s="64"/>
      <c r="X600" s="64"/>
      <c r="Y600" s="64"/>
      <c r="Z600" s="64"/>
      <c r="AA600" s="64"/>
    </row>
    <row r="601" spans="1:27" ht="15.75" customHeight="1" x14ac:dyDescent="0.2">
      <c r="A601" s="203" t="s">
        <v>324</v>
      </c>
      <c r="B601" s="190" t="s">
        <v>325</v>
      </c>
      <c r="C601" s="204" t="s">
        <v>326</v>
      </c>
      <c r="D601" s="204" t="s">
        <v>5</v>
      </c>
      <c r="E601" s="204" t="s">
        <v>6</v>
      </c>
      <c r="F601" s="204" t="s">
        <v>9</v>
      </c>
      <c r="G601" s="204" t="s">
        <v>10</v>
      </c>
      <c r="H601" s="204" t="s">
        <v>11</v>
      </c>
      <c r="I601" s="204" t="s">
        <v>8</v>
      </c>
      <c r="J601" s="204" t="s">
        <v>13</v>
      </c>
      <c r="K601" s="204" t="s">
        <v>327</v>
      </c>
      <c r="L601" s="204" t="s">
        <v>12</v>
      </c>
      <c r="M601" s="204" t="s">
        <v>7</v>
      </c>
      <c r="N601" s="204" t="s">
        <v>328</v>
      </c>
      <c r="O601" s="204" t="s">
        <v>329</v>
      </c>
      <c r="P601" s="205" t="s">
        <v>330</v>
      </c>
      <c r="Q601" s="205" t="s">
        <v>331</v>
      </c>
      <c r="R601" s="64"/>
      <c r="S601" s="64"/>
      <c r="T601" s="64"/>
      <c r="U601" s="64"/>
      <c r="V601" s="64"/>
      <c r="W601" s="64"/>
      <c r="X601" s="64"/>
      <c r="Y601" s="64"/>
      <c r="Z601" s="64"/>
      <c r="AA601" s="64"/>
    </row>
    <row r="602" spans="1:27" ht="15.75" customHeight="1" x14ac:dyDescent="0.25">
      <c r="A602" s="206">
        <v>44248</v>
      </c>
      <c r="B602" s="193" t="s">
        <v>332</v>
      </c>
      <c r="C602" s="194">
        <v>5001</v>
      </c>
      <c r="D602" s="197">
        <v>0</v>
      </c>
      <c r="E602" s="197">
        <v>0</v>
      </c>
      <c r="F602" s="197">
        <v>0</v>
      </c>
      <c r="G602" s="197">
        <v>0</v>
      </c>
      <c r="H602" s="197">
        <v>0</v>
      </c>
      <c r="I602" s="197">
        <v>0</v>
      </c>
      <c r="J602" s="197">
        <v>0</v>
      </c>
      <c r="K602" s="197">
        <v>0</v>
      </c>
      <c r="L602" s="197">
        <v>0</v>
      </c>
      <c r="M602" s="197">
        <v>0</v>
      </c>
      <c r="N602" s="197">
        <v>0</v>
      </c>
      <c r="O602" s="197">
        <v>0</v>
      </c>
      <c r="P602" s="197">
        <v>0</v>
      </c>
      <c r="Q602" s="197">
        <v>0</v>
      </c>
      <c r="R602" s="64"/>
      <c r="S602" s="87" t="s">
        <v>3</v>
      </c>
      <c r="T602" s="97">
        <f>A602</f>
        <v>44248</v>
      </c>
      <c r="U602" s="64"/>
      <c r="V602" s="64"/>
      <c r="W602" s="64"/>
      <c r="X602" s="64"/>
      <c r="Y602" s="64"/>
      <c r="Z602" s="64"/>
      <c r="AA602" s="64"/>
    </row>
    <row r="603" spans="1:27" ht="15.75" customHeight="1" x14ac:dyDescent="0.25">
      <c r="A603" s="206">
        <v>44248</v>
      </c>
      <c r="B603" s="193" t="s">
        <v>333</v>
      </c>
      <c r="C603" s="194">
        <v>5002</v>
      </c>
      <c r="D603" s="194">
        <v>0</v>
      </c>
      <c r="E603" s="194">
        <v>2</v>
      </c>
      <c r="F603" s="194">
        <v>0</v>
      </c>
      <c r="G603" s="194">
        <v>0</v>
      </c>
      <c r="H603" s="194">
        <v>0</v>
      </c>
      <c r="I603" s="194">
        <v>0</v>
      </c>
      <c r="J603" s="194">
        <v>0</v>
      </c>
      <c r="K603" s="194">
        <v>0</v>
      </c>
      <c r="L603" s="194">
        <v>0</v>
      </c>
      <c r="M603" s="194">
        <v>51</v>
      </c>
      <c r="N603" s="194">
        <v>53</v>
      </c>
      <c r="O603" s="194">
        <v>0</v>
      </c>
      <c r="P603" s="195">
        <v>9.4907407407407406E-3</v>
      </c>
      <c r="Q603" s="195">
        <v>0.50331018518518522</v>
      </c>
      <c r="R603" s="64"/>
      <c r="S603" s="98" t="s">
        <v>5</v>
      </c>
      <c r="T603" s="99">
        <f>D629</f>
        <v>0</v>
      </c>
      <c r="U603" s="64"/>
      <c r="V603" s="64"/>
      <c r="W603" s="64"/>
      <c r="X603" s="64"/>
      <c r="Y603" s="64"/>
      <c r="Z603" s="64"/>
      <c r="AA603" s="64"/>
    </row>
    <row r="604" spans="1:27" ht="15.75" customHeight="1" x14ac:dyDescent="0.2">
      <c r="A604" s="206">
        <v>44248</v>
      </c>
      <c r="B604" s="193" t="s">
        <v>334</v>
      </c>
      <c r="C604" s="196">
        <v>5003</v>
      </c>
      <c r="D604" s="197">
        <v>0</v>
      </c>
      <c r="E604" s="197">
        <v>0</v>
      </c>
      <c r="F604" s="197">
        <v>0</v>
      </c>
      <c r="G604" s="197">
        <v>0</v>
      </c>
      <c r="H604" s="197">
        <v>0</v>
      </c>
      <c r="I604" s="197">
        <v>0</v>
      </c>
      <c r="J604" s="197">
        <v>0</v>
      </c>
      <c r="K604" s="197">
        <v>0</v>
      </c>
      <c r="L604" s="197">
        <v>0</v>
      </c>
      <c r="M604" s="197">
        <v>0</v>
      </c>
      <c r="N604" s="197">
        <v>0</v>
      </c>
      <c r="O604" s="197">
        <v>0</v>
      </c>
      <c r="P604" s="197">
        <v>0</v>
      </c>
      <c r="Q604" s="197">
        <v>0</v>
      </c>
      <c r="R604" s="64"/>
      <c r="S604" s="100" t="s">
        <v>41</v>
      </c>
      <c r="T604" s="101">
        <v>0</v>
      </c>
      <c r="U604" s="64"/>
      <c r="V604" s="64"/>
      <c r="W604" s="64"/>
      <c r="X604" s="64"/>
      <c r="Y604" s="64"/>
      <c r="Z604" s="64"/>
      <c r="AA604" s="64"/>
    </row>
    <row r="605" spans="1:27" ht="15.75" customHeight="1" x14ac:dyDescent="0.25">
      <c r="A605" s="206">
        <v>44248</v>
      </c>
      <c r="B605" s="193" t="s">
        <v>335</v>
      </c>
      <c r="C605" s="194">
        <v>5004</v>
      </c>
      <c r="D605" s="197">
        <v>0</v>
      </c>
      <c r="E605" s="197">
        <v>0</v>
      </c>
      <c r="F605" s="197">
        <v>0</v>
      </c>
      <c r="G605" s="197">
        <v>0</v>
      </c>
      <c r="H605" s="197">
        <v>0</v>
      </c>
      <c r="I605" s="197">
        <v>0</v>
      </c>
      <c r="J605" s="197">
        <v>0</v>
      </c>
      <c r="K605" s="197">
        <v>0</v>
      </c>
      <c r="L605" s="197">
        <v>0</v>
      </c>
      <c r="M605" s="197">
        <v>0</v>
      </c>
      <c r="N605" s="197">
        <v>0</v>
      </c>
      <c r="O605" s="197">
        <v>0</v>
      </c>
      <c r="P605" s="197">
        <v>0</v>
      </c>
      <c r="Q605" s="197">
        <v>0</v>
      </c>
      <c r="R605" s="64"/>
      <c r="S605" s="100" t="s">
        <v>6</v>
      </c>
      <c r="T605" s="101">
        <f>E629</f>
        <v>15</v>
      </c>
      <c r="U605" s="64"/>
      <c r="V605" s="64"/>
      <c r="W605" s="64"/>
      <c r="X605" s="64"/>
      <c r="Y605" s="64"/>
      <c r="Z605" s="64"/>
      <c r="AA605" s="64"/>
    </row>
    <row r="606" spans="1:27" ht="15.75" customHeight="1" x14ac:dyDescent="0.25">
      <c r="A606" s="206">
        <v>44248</v>
      </c>
      <c r="B606" s="193" t="s">
        <v>336</v>
      </c>
      <c r="C606" s="194">
        <v>5005</v>
      </c>
      <c r="D606" s="197">
        <v>0</v>
      </c>
      <c r="E606" s="197">
        <v>0</v>
      </c>
      <c r="F606" s="197">
        <v>0</v>
      </c>
      <c r="G606" s="197">
        <v>0</v>
      </c>
      <c r="H606" s="197">
        <v>0</v>
      </c>
      <c r="I606" s="197">
        <v>0</v>
      </c>
      <c r="J606" s="197">
        <v>0</v>
      </c>
      <c r="K606" s="197">
        <v>0</v>
      </c>
      <c r="L606" s="197">
        <v>0</v>
      </c>
      <c r="M606" s="197">
        <v>0</v>
      </c>
      <c r="N606" s="197">
        <v>0</v>
      </c>
      <c r="O606" s="197">
        <v>0</v>
      </c>
      <c r="P606" s="197">
        <v>0</v>
      </c>
      <c r="Q606" s="197">
        <v>0</v>
      </c>
      <c r="R606" s="64"/>
      <c r="S606" s="100" t="s">
        <v>7</v>
      </c>
      <c r="T606" s="101">
        <f>M629</f>
        <v>311</v>
      </c>
      <c r="U606" s="64"/>
      <c r="V606" s="64"/>
      <c r="W606" s="64"/>
      <c r="X606" s="64"/>
      <c r="Y606" s="64"/>
      <c r="Z606" s="64"/>
      <c r="AA606" s="64"/>
    </row>
    <row r="607" spans="1:27" ht="15.75" customHeight="1" x14ac:dyDescent="0.25">
      <c r="A607" s="206">
        <v>44248</v>
      </c>
      <c r="B607" s="193" t="s">
        <v>337</v>
      </c>
      <c r="C607" s="194">
        <v>5006</v>
      </c>
      <c r="D607" s="197">
        <v>0</v>
      </c>
      <c r="E607" s="197">
        <v>0</v>
      </c>
      <c r="F607" s="197">
        <v>0</v>
      </c>
      <c r="G607" s="197">
        <v>0</v>
      </c>
      <c r="H607" s="197">
        <v>0</v>
      </c>
      <c r="I607" s="197">
        <v>0</v>
      </c>
      <c r="J607" s="197">
        <v>0</v>
      </c>
      <c r="K607" s="197">
        <v>0</v>
      </c>
      <c r="L607" s="197">
        <v>0</v>
      </c>
      <c r="M607" s="197">
        <v>0</v>
      </c>
      <c r="N607" s="197">
        <v>0</v>
      </c>
      <c r="O607" s="197">
        <v>0</v>
      </c>
      <c r="P607" s="197">
        <v>0</v>
      </c>
      <c r="Q607" s="197">
        <v>0</v>
      </c>
      <c r="R607" s="64"/>
      <c r="S607" s="100" t="s">
        <v>8</v>
      </c>
      <c r="T607" s="101">
        <f>I629</f>
        <v>0</v>
      </c>
      <c r="U607" s="64"/>
      <c r="V607" s="64"/>
      <c r="W607" s="64"/>
      <c r="X607" s="64"/>
      <c r="Y607" s="64"/>
      <c r="Z607" s="64"/>
      <c r="AA607" s="64"/>
    </row>
    <row r="608" spans="1:27" ht="15.75" customHeight="1" x14ac:dyDescent="0.25">
      <c r="A608" s="206">
        <v>44248</v>
      </c>
      <c r="B608" s="193" t="s">
        <v>338</v>
      </c>
      <c r="C608" s="194">
        <v>5007</v>
      </c>
      <c r="D608" s="194">
        <v>0</v>
      </c>
      <c r="E608" s="194">
        <v>0</v>
      </c>
      <c r="F608" s="194">
        <v>6</v>
      </c>
      <c r="G608" s="194">
        <v>24</v>
      </c>
      <c r="H608" s="194">
        <v>12</v>
      </c>
      <c r="I608" s="194">
        <v>0</v>
      </c>
      <c r="J608" s="194">
        <v>0</v>
      </c>
      <c r="K608" s="194">
        <v>0</v>
      </c>
      <c r="L608" s="194">
        <v>43</v>
      </c>
      <c r="M608" s="194">
        <v>0</v>
      </c>
      <c r="N608" s="194">
        <v>85</v>
      </c>
      <c r="O608" s="194">
        <v>0</v>
      </c>
      <c r="P608" s="195">
        <v>1.0648148148148147E-3</v>
      </c>
      <c r="Q608" s="195">
        <v>9.0694444444444453E-2</v>
      </c>
      <c r="R608" s="64"/>
      <c r="S608" s="102" t="s">
        <v>9</v>
      </c>
      <c r="T608" s="103">
        <f>F629</f>
        <v>31</v>
      </c>
      <c r="U608" s="64"/>
      <c r="V608" s="64"/>
      <c r="W608" s="64"/>
      <c r="X608" s="64"/>
      <c r="Y608" s="64"/>
      <c r="Z608" s="64"/>
      <c r="AA608" s="64"/>
    </row>
    <row r="609" spans="1:27" ht="15.75" customHeight="1" x14ac:dyDescent="0.25">
      <c r="A609" s="206">
        <v>44248</v>
      </c>
      <c r="B609" s="193" t="s">
        <v>339</v>
      </c>
      <c r="C609" s="194">
        <v>5008</v>
      </c>
      <c r="D609" s="194">
        <v>0</v>
      </c>
      <c r="E609" s="194">
        <v>0</v>
      </c>
      <c r="F609" s="194">
        <v>0</v>
      </c>
      <c r="G609" s="194">
        <v>28</v>
      </c>
      <c r="H609" s="194">
        <v>3</v>
      </c>
      <c r="I609" s="194">
        <v>0</v>
      </c>
      <c r="J609" s="194">
        <v>4</v>
      </c>
      <c r="K609" s="194">
        <v>0</v>
      </c>
      <c r="L609" s="194">
        <v>29</v>
      </c>
      <c r="M609" s="194">
        <v>0</v>
      </c>
      <c r="N609" s="194">
        <v>64</v>
      </c>
      <c r="O609" s="194">
        <v>0</v>
      </c>
      <c r="P609" s="195">
        <v>1.8750000000000001E-3</v>
      </c>
      <c r="Q609" s="195">
        <v>0.11971064814814815</v>
      </c>
      <c r="R609" s="64"/>
      <c r="S609" s="102" t="s">
        <v>10</v>
      </c>
      <c r="T609" s="103">
        <f>G629</f>
        <v>192</v>
      </c>
      <c r="U609" s="64"/>
      <c r="V609" s="64"/>
      <c r="W609" s="64"/>
      <c r="X609" s="64"/>
      <c r="Y609" s="64"/>
      <c r="Z609" s="64"/>
      <c r="AA609" s="64"/>
    </row>
    <row r="610" spans="1:27" ht="15.75" customHeight="1" x14ac:dyDescent="0.25">
      <c r="A610" s="206">
        <v>44248</v>
      </c>
      <c r="B610" s="193" t="s">
        <v>340</v>
      </c>
      <c r="C610" s="194">
        <v>5009</v>
      </c>
      <c r="D610" s="194">
        <v>0</v>
      </c>
      <c r="E610" s="194">
        <v>0</v>
      </c>
      <c r="F610" s="194">
        <v>8</v>
      </c>
      <c r="G610" s="194">
        <v>25</v>
      </c>
      <c r="H610" s="194">
        <v>9</v>
      </c>
      <c r="I610" s="194">
        <v>0</v>
      </c>
      <c r="J610" s="194">
        <v>0</v>
      </c>
      <c r="K610" s="194">
        <v>0</v>
      </c>
      <c r="L610" s="194">
        <v>35</v>
      </c>
      <c r="M610" s="194">
        <v>0</v>
      </c>
      <c r="N610" s="194">
        <v>77</v>
      </c>
      <c r="O610" s="194">
        <v>0</v>
      </c>
      <c r="P610" s="195">
        <v>4.6296296296296302E-3</v>
      </c>
      <c r="Q610" s="195">
        <v>0.35650462962962964</v>
      </c>
      <c r="R610" s="64"/>
      <c r="S610" s="104" t="s">
        <v>11</v>
      </c>
      <c r="T610" s="105">
        <f>H629</f>
        <v>61</v>
      </c>
      <c r="U610" s="64"/>
      <c r="V610" s="64"/>
      <c r="W610" s="64"/>
      <c r="X610" s="64"/>
      <c r="Y610" s="64"/>
      <c r="Z610" s="64"/>
      <c r="AA610" s="64"/>
    </row>
    <row r="611" spans="1:27" ht="15.75" customHeight="1" x14ac:dyDescent="0.25">
      <c r="A611" s="206">
        <v>44248</v>
      </c>
      <c r="B611" s="193" t="s">
        <v>341</v>
      </c>
      <c r="C611" s="194">
        <v>5010</v>
      </c>
      <c r="D611" s="194">
        <v>0</v>
      </c>
      <c r="E611" s="194">
        <v>0</v>
      </c>
      <c r="F611" s="194">
        <v>2</v>
      </c>
      <c r="G611" s="194">
        <v>14</v>
      </c>
      <c r="H611" s="194">
        <v>0</v>
      </c>
      <c r="I611" s="194">
        <v>0</v>
      </c>
      <c r="J611" s="194">
        <v>0</v>
      </c>
      <c r="K611" s="194">
        <v>0</v>
      </c>
      <c r="L611" s="194">
        <v>0</v>
      </c>
      <c r="M611" s="194">
        <v>14</v>
      </c>
      <c r="N611" s="194">
        <v>30</v>
      </c>
      <c r="O611" s="194">
        <v>0</v>
      </c>
      <c r="P611" s="195">
        <v>4.6874999999999998E-3</v>
      </c>
      <c r="Q611" s="195">
        <v>0.14046296296296296</v>
      </c>
      <c r="R611" s="64"/>
      <c r="S611" s="104" t="s">
        <v>12</v>
      </c>
      <c r="T611" s="105">
        <f>L629</f>
        <v>251</v>
      </c>
      <c r="U611" s="64"/>
      <c r="V611" s="64"/>
      <c r="W611" s="64"/>
      <c r="X611" s="64"/>
      <c r="Y611" s="64"/>
      <c r="Z611" s="64"/>
      <c r="AA611" s="64"/>
    </row>
    <row r="612" spans="1:27" ht="15.75" customHeight="1" x14ac:dyDescent="0.25">
      <c r="A612" s="206">
        <v>44248</v>
      </c>
      <c r="B612" s="193" t="s">
        <v>342</v>
      </c>
      <c r="C612" s="194">
        <v>5011</v>
      </c>
      <c r="D612" s="194">
        <v>0</v>
      </c>
      <c r="E612" s="194">
        <v>1</v>
      </c>
      <c r="F612" s="194">
        <v>0</v>
      </c>
      <c r="G612" s="194">
        <v>0</v>
      </c>
      <c r="H612" s="194">
        <v>2</v>
      </c>
      <c r="I612" s="194">
        <v>0</v>
      </c>
      <c r="J612" s="194">
        <v>0</v>
      </c>
      <c r="K612" s="194">
        <v>0</v>
      </c>
      <c r="L612" s="194">
        <v>12</v>
      </c>
      <c r="M612" s="194">
        <v>8</v>
      </c>
      <c r="N612" s="194">
        <v>23</v>
      </c>
      <c r="O612" s="194">
        <v>0</v>
      </c>
      <c r="P612" s="195">
        <v>1.1331018518518518E-2</v>
      </c>
      <c r="Q612" s="195">
        <v>0.26060185185185186</v>
      </c>
      <c r="R612" s="64"/>
      <c r="S612" s="106" t="s">
        <v>13</v>
      </c>
      <c r="T612" s="107">
        <f>J629</f>
        <v>71</v>
      </c>
      <c r="U612" s="64"/>
      <c r="V612" s="64"/>
      <c r="W612" s="64"/>
      <c r="X612" s="64"/>
      <c r="Y612" s="64"/>
      <c r="Z612" s="64"/>
      <c r="AA612" s="64"/>
    </row>
    <row r="613" spans="1:27" ht="15.75" customHeight="1" x14ac:dyDescent="0.25">
      <c r="A613" s="206">
        <v>44248</v>
      </c>
      <c r="B613" s="193" t="s">
        <v>343</v>
      </c>
      <c r="C613" s="194">
        <v>5012</v>
      </c>
      <c r="D613" s="194">
        <v>0</v>
      </c>
      <c r="E613" s="194">
        <v>0</v>
      </c>
      <c r="F613" s="194">
        <v>0</v>
      </c>
      <c r="G613" s="194">
        <v>5</v>
      </c>
      <c r="H613" s="194">
        <v>0</v>
      </c>
      <c r="I613" s="194">
        <v>0</v>
      </c>
      <c r="J613" s="194">
        <v>9</v>
      </c>
      <c r="K613" s="194">
        <v>0</v>
      </c>
      <c r="L613" s="194">
        <v>6</v>
      </c>
      <c r="M613" s="194">
        <v>0</v>
      </c>
      <c r="N613" s="194">
        <v>20</v>
      </c>
      <c r="O613" s="194">
        <v>0</v>
      </c>
      <c r="P613" s="195">
        <v>1.25E-3</v>
      </c>
      <c r="Q613" s="195">
        <v>2.5034722222222222E-2</v>
      </c>
      <c r="R613" s="64"/>
      <c r="S613" s="64"/>
      <c r="T613" s="64"/>
      <c r="U613" s="64"/>
      <c r="V613" s="64"/>
      <c r="W613" s="64"/>
      <c r="X613" s="64"/>
      <c r="Y613" s="64"/>
      <c r="Z613" s="64"/>
      <c r="AA613" s="64"/>
    </row>
    <row r="614" spans="1:27" ht="15.75" customHeight="1" x14ac:dyDescent="0.25">
      <c r="A614" s="206">
        <v>44248</v>
      </c>
      <c r="B614" s="193" t="s">
        <v>344</v>
      </c>
      <c r="C614" s="194">
        <v>5013</v>
      </c>
      <c r="D614" s="194">
        <v>0</v>
      </c>
      <c r="E614" s="194">
        <v>0</v>
      </c>
      <c r="F614" s="194">
        <v>0</v>
      </c>
      <c r="G614" s="194">
        <v>17</v>
      </c>
      <c r="H614" s="194">
        <v>0</v>
      </c>
      <c r="I614" s="194">
        <v>0</v>
      </c>
      <c r="J614" s="194">
        <v>4</v>
      </c>
      <c r="K614" s="194">
        <v>0</v>
      </c>
      <c r="L614" s="194">
        <v>0</v>
      </c>
      <c r="M614" s="194">
        <v>4</v>
      </c>
      <c r="N614" s="194">
        <v>25</v>
      </c>
      <c r="O614" s="194">
        <v>1</v>
      </c>
      <c r="P614" s="195">
        <v>6.2615740740740748E-3</v>
      </c>
      <c r="Q614" s="195">
        <v>0.15644675925925924</v>
      </c>
      <c r="R614" s="64"/>
      <c r="S614" s="64"/>
      <c r="T614" s="64"/>
      <c r="U614" s="64"/>
      <c r="V614" s="64"/>
      <c r="W614" s="64"/>
      <c r="X614" s="64"/>
      <c r="Y614" s="64"/>
      <c r="Z614" s="64"/>
      <c r="AA614" s="64"/>
    </row>
    <row r="615" spans="1:27" ht="15.75" customHeight="1" x14ac:dyDescent="0.25">
      <c r="A615" s="206">
        <v>44248</v>
      </c>
      <c r="B615" s="193" t="s">
        <v>345</v>
      </c>
      <c r="C615" s="194">
        <v>5014</v>
      </c>
      <c r="D615" s="194">
        <v>0</v>
      </c>
      <c r="E615" s="194">
        <v>0</v>
      </c>
      <c r="F615" s="194">
        <v>2</v>
      </c>
      <c r="G615" s="194">
        <v>24</v>
      </c>
      <c r="H615" s="194">
        <v>10</v>
      </c>
      <c r="I615" s="194">
        <v>0</v>
      </c>
      <c r="J615" s="194">
        <v>35</v>
      </c>
      <c r="K615" s="194">
        <v>0</v>
      </c>
      <c r="L615" s="194">
        <v>20</v>
      </c>
      <c r="M615" s="194">
        <v>0</v>
      </c>
      <c r="N615" s="194">
        <v>91</v>
      </c>
      <c r="O615" s="194">
        <v>1</v>
      </c>
      <c r="P615" s="195">
        <v>6.018518518518519E-4</v>
      </c>
      <c r="Q615" s="195">
        <v>5.4895833333333331E-2</v>
      </c>
      <c r="R615" s="64"/>
      <c r="S615" s="64"/>
      <c r="T615" s="64"/>
      <c r="U615" s="64"/>
      <c r="V615" s="64"/>
      <c r="W615" s="64"/>
      <c r="X615" s="64"/>
      <c r="Y615" s="64"/>
      <c r="Z615" s="64"/>
      <c r="AA615" s="64"/>
    </row>
    <row r="616" spans="1:27" ht="15.75" customHeight="1" x14ac:dyDescent="0.25">
      <c r="A616" s="206">
        <v>44248</v>
      </c>
      <c r="B616" s="193" t="s">
        <v>346</v>
      </c>
      <c r="C616" s="194">
        <v>5015</v>
      </c>
      <c r="D616" s="197">
        <v>0</v>
      </c>
      <c r="E616" s="197">
        <v>0</v>
      </c>
      <c r="F616" s="197">
        <v>0</v>
      </c>
      <c r="G616" s="197">
        <v>0</v>
      </c>
      <c r="H616" s="197">
        <v>0</v>
      </c>
      <c r="I616" s="197">
        <v>0</v>
      </c>
      <c r="J616" s="197">
        <v>0</v>
      </c>
      <c r="K616" s="197">
        <v>0</v>
      </c>
      <c r="L616" s="197">
        <v>0</v>
      </c>
      <c r="M616" s="197">
        <v>0</v>
      </c>
      <c r="N616" s="197">
        <v>0</v>
      </c>
      <c r="O616" s="197">
        <v>0</v>
      </c>
      <c r="P616" s="197">
        <v>0</v>
      </c>
      <c r="Q616" s="197">
        <v>0</v>
      </c>
      <c r="R616" s="64"/>
      <c r="S616" s="64"/>
      <c r="T616" s="64"/>
      <c r="U616" s="64"/>
      <c r="V616" s="64"/>
      <c r="W616" s="64"/>
      <c r="X616" s="64"/>
      <c r="Y616" s="64"/>
      <c r="Z616" s="64"/>
      <c r="AA616" s="64"/>
    </row>
    <row r="617" spans="1:27" ht="15.75" customHeight="1" x14ac:dyDescent="0.25">
      <c r="A617" s="206">
        <v>44248</v>
      </c>
      <c r="B617" s="193" t="s">
        <v>347</v>
      </c>
      <c r="C617" s="194">
        <v>5016</v>
      </c>
      <c r="D617" s="194">
        <v>0</v>
      </c>
      <c r="E617" s="194">
        <v>0</v>
      </c>
      <c r="F617" s="194">
        <v>0</v>
      </c>
      <c r="G617" s="194">
        <v>0</v>
      </c>
      <c r="H617" s="194">
        <v>0</v>
      </c>
      <c r="I617" s="194">
        <v>0</v>
      </c>
      <c r="J617" s="194">
        <v>0</v>
      </c>
      <c r="K617" s="194">
        <v>0</v>
      </c>
      <c r="L617" s="194">
        <v>0</v>
      </c>
      <c r="M617" s="194">
        <v>57</v>
      </c>
      <c r="N617" s="194">
        <v>57</v>
      </c>
      <c r="O617" s="194">
        <v>0</v>
      </c>
      <c r="P617" s="195">
        <v>7.3495370370370372E-3</v>
      </c>
      <c r="Q617" s="195">
        <v>0.41864583333333333</v>
      </c>
      <c r="R617" s="64"/>
      <c r="S617" s="64"/>
      <c r="T617" s="64"/>
      <c r="U617" s="64"/>
      <c r="V617" s="64"/>
      <c r="W617" s="64"/>
      <c r="X617" s="64"/>
      <c r="Y617" s="64"/>
      <c r="Z617" s="64"/>
      <c r="AA617" s="64"/>
    </row>
    <row r="618" spans="1:27" ht="15.75" customHeight="1" x14ac:dyDescent="0.25">
      <c r="A618" s="206">
        <v>44248</v>
      </c>
      <c r="B618" s="193" t="s">
        <v>348</v>
      </c>
      <c r="C618" s="194">
        <v>5017</v>
      </c>
      <c r="D618" s="197">
        <v>0</v>
      </c>
      <c r="E618" s="197">
        <v>0</v>
      </c>
      <c r="F618" s="197">
        <v>0</v>
      </c>
      <c r="G618" s="197">
        <v>0</v>
      </c>
      <c r="H618" s="197">
        <v>0</v>
      </c>
      <c r="I618" s="197">
        <v>0</v>
      </c>
      <c r="J618" s="197">
        <v>0</v>
      </c>
      <c r="K618" s="197">
        <v>0</v>
      </c>
      <c r="L618" s="197">
        <v>0</v>
      </c>
      <c r="M618" s="197">
        <v>0</v>
      </c>
      <c r="N618" s="197">
        <v>0</v>
      </c>
      <c r="O618" s="197">
        <v>0</v>
      </c>
      <c r="P618" s="197">
        <v>0</v>
      </c>
      <c r="Q618" s="197">
        <v>0</v>
      </c>
      <c r="R618" s="64"/>
      <c r="S618" s="64"/>
      <c r="T618" s="64"/>
      <c r="U618" s="64"/>
      <c r="V618" s="64"/>
      <c r="W618" s="64"/>
      <c r="X618" s="64"/>
      <c r="Y618" s="64"/>
      <c r="Z618" s="64"/>
      <c r="AA618" s="64"/>
    </row>
    <row r="619" spans="1:27" ht="15.75" customHeight="1" x14ac:dyDescent="0.25">
      <c r="A619" s="206">
        <v>44248</v>
      </c>
      <c r="B619" s="193" t="s">
        <v>349</v>
      </c>
      <c r="C619" s="194">
        <v>5018</v>
      </c>
      <c r="D619" s="197">
        <v>0</v>
      </c>
      <c r="E619" s="197">
        <v>0</v>
      </c>
      <c r="F619" s="197">
        <v>0</v>
      </c>
      <c r="G619" s="197">
        <v>0</v>
      </c>
      <c r="H619" s="197">
        <v>0</v>
      </c>
      <c r="I619" s="197">
        <v>0</v>
      </c>
      <c r="J619" s="197">
        <v>0</v>
      </c>
      <c r="K619" s="197">
        <v>0</v>
      </c>
      <c r="L619" s="197">
        <v>0</v>
      </c>
      <c r="M619" s="197">
        <v>0</v>
      </c>
      <c r="N619" s="197">
        <v>0</v>
      </c>
      <c r="O619" s="197">
        <v>0</v>
      </c>
      <c r="P619" s="197">
        <v>0</v>
      </c>
      <c r="Q619" s="197">
        <v>0</v>
      </c>
      <c r="R619" s="64"/>
      <c r="S619" s="64"/>
      <c r="T619" s="64"/>
      <c r="U619" s="64"/>
      <c r="V619" s="64"/>
      <c r="W619" s="64"/>
      <c r="X619" s="64"/>
      <c r="Y619" s="64"/>
      <c r="Z619" s="64"/>
      <c r="AA619" s="64"/>
    </row>
    <row r="620" spans="1:27" ht="15.75" customHeight="1" x14ac:dyDescent="0.2">
      <c r="A620" s="206">
        <v>44248</v>
      </c>
      <c r="B620" s="193" t="s">
        <v>350</v>
      </c>
      <c r="C620" s="197">
        <v>5020</v>
      </c>
      <c r="D620" s="197">
        <v>0</v>
      </c>
      <c r="E620" s="197">
        <v>0</v>
      </c>
      <c r="F620" s="197">
        <v>0</v>
      </c>
      <c r="G620" s="197">
        <v>0</v>
      </c>
      <c r="H620" s="197">
        <v>0</v>
      </c>
      <c r="I620" s="197">
        <v>0</v>
      </c>
      <c r="J620" s="197">
        <v>0</v>
      </c>
      <c r="K620" s="197">
        <v>0</v>
      </c>
      <c r="L620" s="197">
        <v>0</v>
      </c>
      <c r="M620" s="197">
        <v>0</v>
      </c>
      <c r="N620" s="197">
        <v>0</v>
      </c>
      <c r="O620" s="197">
        <v>0</v>
      </c>
      <c r="P620" s="197">
        <v>0</v>
      </c>
      <c r="Q620" s="197">
        <v>0</v>
      </c>
      <c r="R620" s="64"/>
      <c r="S620" s="64"/>
      <c r="T620" s="64"/>
      <c r="U620" s="64"/>
      <c r="V620" s="64"/>
      <c r="W620" s="64"/>
      <c r="X620" s="64"/>
      <c r="Y620" s="64"/>
      <c r="Z620" s="64"/>
      <c r="AA620" s="64"/>
    </row>
    <row r="621" spans="1:27" ht="15.75" customHeight="1" x14ac:dyDescent="0.25">
      <c r="A621" s="206">
        <v>44248</v>
      </c>
      <c r="B621" s="193" t="s">
        <v>351</v>
      </c>
      <c r="C621" s="194">
        <v>5021</v>
      </c>
      <c r="D621" s="194">
        <v>0</v>
      </c>
      <c r="E621" s="194">
        <v>0</v>
      </c>
      <c r="F621" s="194">
        <v>12</v>
      </c>
      <c r="G621" s="194">
        <v>22</v>
      </c>
      <c r="H621" s="194">
        <v>13</v>
      </c>
      <c r="I621" s="194">
        <v>0</v>
      </c>
      <c r="J621" s="194">
        <v>18</v>
      </c>
      <c r="K621" s="194">
        <v>0</v>
      </c>
      <c r="L621" s="194">
        <v>48</v>
      </c>
      <c r="M621" s="194">
        <v>0</v>
      </c>
      <c r="N621" s="194">
        <v>113</v>
      </c>
      <c r="O621" s="194">
        <v>0</v>
      </c>
      <c r="P621" s="195">
        <v>2.1527777777777778E-3</v>
      </c>
      <c r="Q621" s="195">
        <v>0.24327546296296299</v>
      </c>
      <c r="R621" s="64"/>
      <c r="S621" s="64"/>
      <c r="T621" s="64"/>
      <c r="U621" s="64"/>
      <c r="V621" s="64"/>
      <c r="W621" s="64"/>
      <c r="X621" s="64"/>
      <c r="Y621" s="64"/>
      <c r="Z621" s="64"/>
      <c r="AA621" s="64"/>
    </row>
    <row r="622" spans="1:27" ht="15.75" customHeight="1" x14ac:dyDescent="0.25">
      <c r="A622" s="206">
        <v>44248</v>
      </c>
      <c r="B622" s="193" t="s">
        <v>352</v>
      </c>
      <c r="C622" s="194">
        <v>5022</v>
      </c>
      <c r="D622" s="194">
        <v>0</v>
      </c>
      <c r="E622" s="194">
        <v>3</v>
      </c>
      <c r="F622" s="194">
        <v>0</v>
      </c>
      <c r="G622" s="194">
        <v>0</v>
      </c>
      <c r="H622" s="194">
        <v>0</v>
      </c>
      <c r="I622" s="194">
        <v>0</v>
      </c>
      <c r="J622" s="194">
        <v>0</v>
      </c>
      <c r="K622" s="194">
        <v>0</v>
      </c>
      <c r="L622" s="194">
        <v>0</v>
      </c>
      <c r="M622" s="194">
        <v>61</v>
      </c>
      <c r="N622" s="194">
        <v>64</v>
      </c>
      <c r="O622" s="194">
        <v>0</v>
      </c>
      <c r="P622" s="195">
        <v>6.5509259259259262E-3</v>
      </c>
      <c r="Q622" s="195">
        <v>0.41912037037037037</v>
      </c>
      <c r="R622" s="64"/>
      <c r="S622" s="64"/>
      <c r="T622" s="64"/>
      <c r="U622" s="64"/>
      <c r="V622" s="64"/>
      <c r="W622" s="64"/>
      <c r="X622" s="64"/>
      <c r="Y622" s="64"/>
      <c r="Z622" s="64"/>
      <c r="AA622" s="64"/>
    </row>
    <row r="623" spans="1:27" ht="15.75" customHeight="1" x14ac:dyDescent="0.2">
      <c r="A623" s="206">
        <v>44248</v>
      </c>
      <c r="B623" s="193" t="s">
        <v>353</v>
      </c>
      <c r="C623" s="197">
        <v>5023</v>
      </c>
      <c r="D623" s="197">
        <v>0</v>
      </c>
      <c r="E623" s="197">
        <v>0</v>
      </c>
      <c r="F623" s="197">
        <v>0</v>
      </c>
      <c r="G623" s="197">
        <v>0</v>
      </c>
      <c r="H623" s="197">
        <v>0</v>
      </c>
      <c r="I623" s="197">
        <v>0</v>
      </c>
      <c r="J623" s="197">
        <v>0</v>
      </c>
      <c r="K623" s="197">
        <v>0</v>
      </c>
      <c r="L623" s="197">
        <v>0</v>
      </c>
      <c r="M623" s="197">
        <v>0</v>
      </c>
      <c r="N623" s="197">
        <v>0</v>
      </c>
      <c r="O623" s="197">
        <v>0</v>
      </c>
      <c r="P623" s="197">
        <v>0</v>
      </c>
      <c r="Q623" s="197">
        <v>0</v>
      </c>
      <c r="R623" s="64"/>
      <c r="S623" s="64"/>
      <c r="T623" s="64"/>
      <c r="U623" s="64"/>
      <c r="V623" s="64"/>
      <c r="W623" s="64"/>
      <c r="X623" s="64"/>
      <c r="Y623" s="64"/>
      <c r="Z623" s="64"/>
      <c r="AA623" s="64"/>
    </row>
    <row r="624" spans="1:27" ht="15.75" customHeight="1" x14ac:dyDescent="0.25">
      <c r="A624" s="206">
        <v>44248</v>
      </c>
      <c r="B624" s="199" t="s">
        <v>354</v>
      </c>
      <c r="C624" s="194">
        <v>5028</v>
      </c>
      <c r="D624" s="194">
        <v>0</v>
      </c>
      <c r="E624" s="194">
        <v>4</v>
      </c>
      <c r="F624" s="194">
        <v>0</v>
      </c>
      <c r="G624" s="194">
        <v>0</v>
      </c>
      <c r="H624" s="194">
        <v>0</v>
      </c>
      <c r="I624" s="194">
        <v>0</v>
      </c>
      <c r="J624" s="194">
        <v>0</v>
      </c>
      <c r="K624" s="194">
        <v>0</v>
      </c>
      <c r="L624" s="194">
        <v>0</v>
      </c>
      <c r="M624" s="194">
        <v>52</v>
      </c>
      <c r="N624" s="194">
        <v>56</v>
      </c>
      <c r="O624" s="194">
        <v>0</v>
      </c>
      <c r="P624" s="195">
        <v>4.9652777777777777E-3</v>
      </c>
      <c r="Q624" s="195">
        <v>0.27781250000000002</v>
      </c>
      <c r="R624" s="64"/>
      <c r="S624" s="64"/>
      <c r="T624" s="64"/>
      <c r="U624" s="64"/>
      <c r="V624" s="64"/>
      <c r="W624" s="64"/>
      <c r="X624" s="64"/>
      <c r="Y624" s="64"/>
      <c r="Z624" s="64"/>
      <c r="AA624" s="64"/>
    </row>
    <row r="625" spans="1:27" ht="15.75" customHeight="1" x14ac:dyDescent="0.25">
      <c r="A625" s="206">
        <v>44248</v>
      </c>
      <c r="B625" s="199" t="s">
        <v>355</v>
      </c>
      <c r="C625" s="194">
        <v>5031</v>
      </c>
      <c r="D625" s="197">
        <v>0</v>
      </c>
      <c r="E625" s="197">
        <v>0</v>
      </c>
      <c r="F625" s="197">
        <v>0</v>
      </c>
      <c r="G625" s="197">
        <v>0</v>
      </c>
      <c r="H625" s="197">
        <v>0</v>
      </c>
      <c r="I625" s="197">
        <v>0</v>
      </c>
      <c r="J625" s="197">
        <v>0</v>
      </c>
      <c r="K625" s="197">
        <v>0</v>
      </c>
      <c r="L625" s="197">
        <v>0</v>
      </c>
      <c r="M625" s="197">
        <v>0</v>
      </c>
      <c r="N625" s="197">
        <v>0</v>
      </c>
      <c r="O625" s="197">
        <v>0</v>
      </c>
      <c r="P625" s="197">
        <v>0</v>
      </c>
      <c r="Q625" s="197">
        <v>0</v>
      </c>
      <c r="R625" s="64"/>
      <c r="S625" s="64"/>
      <c r="T625" s="64"/>
      <c r="U625" s="64"/>
      <c r="V625" s="64"/>
      <c r="W625" s="64"/>
      <c r="X625" s="64"/>
      <c r="Y625" s="64"/>
      <c r="Z625" s="64"/>
      <c r="AA625" s="64"/>
    </row>
    <row r="626" spans="1:27" ht="15.75" customHeight="1" x14ac:dyDescent="0.25">
      <c r="A626" s="206">
        <v>44248</v>
      </c>
      <c r="B626" s="199" t="s">
        <v>356</v>
      </c>
      <c r="C626" s="194">
        <v>5036</v>
      </c>
      <c r="D626" s="194">
        <v>0</v>
      </c>
      <c r="E626" s="194">
        <v>3</v>
      </c>
      <c r="F626" s="194">
        <v>0</v>
      </c>
      <c r="G626" s="194">
        <v>0</v>
      </c>
      <c r="H626" s="194">
        <v>0</v>
      </c>
      <c r="I626" s="194">
        <v>0</v>
      </c>
      <c r="J626" s="194">
        <v>0</v>
      </c>
      <c r="K626" s="194">
        <v>0</v>
      </c>
      <c r="L626" s="194">
        <v>0</v>
      </c>
      <c r="M626" s="194">
        <v>53</v>
      </c>
      <c r="N626" s="194">
        <v>56</v>
      </c>
      <c r="O626" s="194">
        <v>0</v>
      </c>
      <c r="P626" s="195">
        <v>5.9953703703703697E-3</v>
      </c>
      <c r="Q626" s="195">
        <v>0.3299421296296296</v>
      </c>
      <c r="R626" s="64"/>
      <c r="S626" s="64"/>
      <c r="T626" s="64"/>
      <c r="U626" s="64"/>
      <c r="V626" s="64"/>
      <c r="W626" s="64"/>
      <c r="X626" s="64"/>
      <c r="Y626" s="64"/>
      <c r="Z626" s="64"/>
      <c r="AA626" s="64"/>
    </row>
    <row r="627" spans="1:27" ht="15.75" customHeight="1" x14ac:dyDescent="0.25">
      <c r="A627" s="206">
        <v>44248</v>
      </c>
      <c r="B627" s="199" t="s">
        <v>380</v>
      </c>
      <c r="C627" s="194">
        <v>5040</v>
      </c>
      <c r="D627" s="194">
        <v>0</v>
      </c>
      <c r="E627" s="194">
        <v>2</v>
      </c>
      <c r="F627" s="194">
        <v>0</v>
      </c>
      <c r="G627" s="194">
        <v>0</v>
      </c>
      <c r="H627" s="194">
        <v>4</v>
      </c>
      <c r="I627" s="194">
        <v>0</v>
      </c>
      <c r="J627" s="194">
        <v>0</v>
      </c>
      <c r="K627" s="194">
        <v>0</v>
      </c>
      <c r="L627" s="194">
        <v>19</v>
      </c>
      <c r="M627" s="194">
        <v>11</v>
      </c>
      <c r="N627" s="194">
        <v>36</v>
      </c>
      <c r="O627" s="194">
        <v>0</v>
      </c>
      <c r="P627" s="195">
        <v>3.0555555555555557E-3</v>
      </c>
      <c r="Q627" s="195">
        <v>0.10987268518518518</v>
      </c>
      <c r="R627" s="64"/>
      <c r="S627" s="64"/>
      <c r="T627" s="64"/>
      <c r="U627" s="64"/>
      <c r="V627" s="64"/>
      <c r="W627" s="64"/>
      <c r="X627" s="64"/>
      <c r="Y627" s="64"/>
      <c r="Z627" s="64"/>
      <c r="AA627" s="64"/>
    </row>
    <row r="628" spans="1:27" ht="15.75" customHeight="1" x14ac:dyDescent="0.25">
      <c r="A628" s="206">
        <v>44248</v>
      </c>
      <c r="B628" s="199" t="s">
        <v>381</v>
      </c>
      <c r="C628" s="194">
        <v>5042</v>
      </c>
      <c r="D628" s="194">
        <v>0</v>
      </c>
      <c r="E628" s="194">
        <v>0</v>
      </c>
      <c r="F628" s="194">
        <v>1</v>
      </c>
      <c r="G628" s="194">
        <v>33</v>
      </c>
      <c r="H628" s="194">
        <v>8</v>
      </c>
      <c r="I628" s="194">
        <v>0</v>
      </c>
      <c r="J628" s="194">
        <v>1</v>
      </c>
      <c r="K628" s="194">
        <v>0</v>
      </c>
      <c r="L628" s="194">
        <v>39</v>
      </c>
      <c r="M628" s="194">
        <v>0</v>
      </c>
      <c r="N628" s="194">
        <v>82</v>
      </c>
      <c r="O628" s="194">
        <v>0</v>
      </c>
      <c r="P628" s="195">
        <v>1.5972222222222221E-3</v>
      </c>
      <c r="Q628" s="195">
        <v>0.13142361111111112</v>
      </c>
      <c r="R628" s="64"/>
      <c r="S628" s="64"/>
      <c r="T628" s="64"/>
      <c r="U628" s="64"/>
      <c r="V628" s="64"/>
      <c r="W628" s="64"/>
      <c r="X628" s="64"/>
      <c r="Y628" s="64"/>
      <c r="Z628" s="64"/>
      <c r="AA628" s="64"/>
    </row>
    <row r="629" spans="1:27" ht="15.75" customHeight="1" x14ac:dyDescent="0.2">
      <c r="A629" s="204"/>
      <c r="B629" s="204"/>
      <c r="C629" s="204"/>
      <c r="D629" s="204">
        <f t="shared" ref="D629:O629" si="20">SUM(D602:D628)</f>
        <v>0</v>
      </c>
      <c r="E629" s="204">
        <f t="shared" si="20"/>
        <v>15</v>
      </c>
      <c r="F629" s="204">
        <f t="shared" si="20"/>
        <v>31</v>
      </c>
      <c r="G629" s="204">
        <f t="shared" si="20"/>
        <v>192</v>
      </c>
      <c r="H629" s="204">
        <f t="shared" si="20"/>
        <v>61</v>
      </c>
      <c r="I629" s="204">
        <f t="shared" si="20"/>
        <v>0</v>
      </c>
      <c r="J629" s="204">
        <f t="shared" si="20"/>
        <v>71</v>
      </c>
      <c r="K629" s="204">
        <f t="shared" si="20"/>
        <v>0</v>
      </c>
      <c r="L629" s="204">
        <f t="shared" si="20"/>
        <v>251</v>
      </c>
      <c r="M629" s="204">
        <f t="shared" si="20"/>
        <v>311</v>
      </c>
      <c r="N629" s="204">
        <f t="shared" si="20"/>
        <v>932</v>
      </c>
      <c r="O629" s="204">
        <f t="shared" si="20"/>
        <v>2</v>
      </c>
      <c r="P629" s="205"/>
      <c r="Q629" s="205"/>
      <c r="R629" s="64"/>
      <c r="S629" s="64"/>
      <c r="T629" s="64"/>
      <c r="U629" s="64"/>
      <c r="V629" s="64"/>
      <c r="W629" s="64"/>
      <c r="X629" s="64"/>
      <c r="Y629" s="64"/>
      <c r="Z629" s="64"/>
      <c r="AA629" s="64"/>
    </row>
    <row r="630" spans="1:27" ht="15.75" customHeight="1" x14ac:dyDescent="0.2">
      <c r="A630" s="202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8"/>
      <c r="Q630" s="188"/>
      <c r="R630" s="64"/>
      <c r="S630" s="64"/>
      <c r="T630" s="64"/>
      <c r="U630" s="64"/>
      <c r="V630" s="64"/>
      <c r="W630" s="64"/>
      <c r="X630" s="64"/>
      <c r="Y630" s="64"/>
      <c r="Z630" s="64"/>
      <c r="AA630" s="64"/>
    </row>
    <row r="631" spans="1:27" ht="15.75" customHeight="1" x14ac:dyDescent="0.2">
      <c r="A631" s="203" t="s">
        <v>324</v>
      </c>
      <c r="B631" s="190" t="s">
        <v>325</v>
      </c>
      <c r="C631" s="204" t="s">
        <v>326</v>
      </c>
      <c r="D631" s="204" t="s">
        <v>5</v>
      </c>
      <c r="E631" s="204" t="s">
        <v>6</v>
      </c>
      <c r="F631" s="204" t="s">
        <v>9</v>
      </c>
      <c r="G631" s="204" t="s">
        <v>10</v>
      </c>
      <c r="H631" s="204" t="s">
        <v>11</v>
      </c>
      <c r="I631" s="204" t="s">
        <v>8</v>
      </c>
      <c r="J631" s="204" t="s">
        <v>13</v>
      </c>
      <c r="K631" s="204" t="s">
        <v>327</v>
      </c>
      <c r="L631" s="204" t="s">
        <v>12</v>
      </c>
      <c r="M631" s="204" t="s">
        <v>7</v>
      </c>
      <c r="N631" s="204" t="s">
        <v>328</v>
      </c>
      <c r="O631" s="204" t="s">
        <v>329</v>
      </c>
      <c r="P631" s="205" t="s">
        <v>330</v>
      </c>
      <c r="Q631" s="205" t="s">
        <v>331</v>
      </c>
      <c r="R631" s="64"/>
      <c r="S631" s="64"/>
      <c r="T631" s="64"/>
      <c r="U631" s="64"/>
      <c r="V631" s="64"/>
      <c r="W631" s="64"/>
      <c r="X631" s="64"/>
      <c r="Y631" s="64"/>
      <c r="Z631" s="64"/>
      <c r="AA631" s="64"/>
    </row>
    <row r="632" spans="1:27" ht="15.75" customHeight="1" x14ac:dyDescent="0.25">
      <c r="A632" s="206">
        <v>44249</v>
      </c>
      <c r="B632" s="193" t="s">
        <v>332</v>
      </c>
      <c r="C632" s="194">
        <v>5001</v>
      </c>
      <c r="D632" s="194">
        <v>20</v>
      </c>
      <c r="E632" s="194">
        <v>2</v>
      </c>
      <c r="F632" s="194">
        <v>0</v>
      </c>
      <c r="G632" s="194">
        <v>0</v>
      </c>
      <c r="H632" s="194">
        <v>0</v>
      </c>
      <c r="I632" s="194">
        <v>0</v>
      </c>
      <c r="J632" s="194">
        <v>0</v>
      </c>
      <c r="K632" s="194">
        <v>0</v>
      </c>
      <c r="L632" s="194">
        <v>0</v>
      </c>
      <c r="M632" s="194">
        <v>65</v>
      </c>
      <c r="N632" s="194">
        <v>87</v>
      </c>
      <c r="O632" s="194">
        <v>0</v>
      </c>
      <c r="P632" s="195">
        <v>7.9166666666666673E-3</v>
      </c>
      <c r="Q632" s="195">
        <v>0.68831018518518527</v>
      </c>
      <c r="R632" s="64"/>
      <c r="S632" s="64"/>
      <c r="T632" s="64"/>
      <c r="U632" s="64"/>
      <c r="V632" s="64"/>
      <c r="W632" s="64"/>
      <c r="X632" s="64"/>
      <c r="Y632" s="64"/>
      <c r="Z632" s="64"/>
      <c r="AA632" s="64"/>
    </row>
    <row r="633" spans="1:27" ht="15.75" customHeight="1" x14ac:dyDescent="0.25">
      <c r="A633" s="206">
        <v>44249</v>
      </c>
      <c r="B633" s="193" t="s">
        <v>333</v>
      </c>
      <c r="C633" s="194">
        <v>5002</v>
      </c>
      <c r="D633" s="194">
        <v>26</v>
      </c>
      <c r="E633" s="194">
        <v>0</v>
      </c>
      <c r="F633" s="194">
        <v>0</v>
      </c>
      <c r="G633" s="194">
        <v>0</v>
      </c>
      <c r="H633" s="194">
        <v>0</v>
      </c>
      <c r="I633" s="194">
        <v>0</v>
      </c>
      <c r="J633" s="194">
        <v>1</v>
      </c>
      <c r="K633" s="194">
        <v>0</v>
      </c>
      <c r="L633" s="194">
        <v>0</v>
      </c>
      <c r="M633" s="194">
        <v>0</v>
      </c>
      <c r="N633" s="194">
        <v>27</v>
      </c>
      <c r="O633" s="194">
        <v>1</v>
      </c>
      <c r="P633" s="195">
        <v>2.0949074074074073E-3</v>
      </c>
      <c r="Q633" s="195">
        <v>5.6458333333333333E-2</v>
      </c>
      <c r="R633" s="64"/>
      <c r="S633" s="87" t="s">
        <v>3</v>
      </c>
      <c r="T633" s="97">
        <f>A632</f>
        <v>44249</v>
      </c>
      <c r="U633" s="64"/>
      <c r="V633" s="64"/>
      <c r="W633" s="64"/>
      <c r="X633" s="64"/>
      <c r="Y633" s="64"/>
      <c r="Z633" s="64"/>
      <c r="AA633" s="64"/>
    </row>
    <row r="634" spans="1:27" ht="15.75" customHeight="1" x14ac:dyDescent="0.2">
      <c r="A634" s="206">
        <v>44249</v>
      </c>
      <c r="B634" s="193" t="s">
        <v>334</v>
      </c>
      <c r="C634" s="196">
        <v>5003</v>
      </c>
      <c r="D634" s="197">
        <v>0</v>
      </c>
      <c r="E634" s="197">
        <v>0</v>
      </c>
      <c r="F634" s="197">
        <v>0</v>
      </c>
      <c r="G634" s="197">
        <v>0</v>
      </c>
      <c r="H634" s="197">
        <v>0</v>
      </c>
      <c r="I634" s="197">
        <v>0</v>
      </c>
      <c r="J634" s="197">
        <v>0</v>
      </c>
      <c r="K634" s="197">
        <v>0</v>
      </c>
      <c r="L634" s="197">
        <v>0</v>
      </c>
      <c r="M634" s="197">
        <v>0</v>
      </c>
      <c r="N634" s="197">
        <v>0</v>
      </c>
      <c r="O634" s="197">
        <v>0</v>
      </c>
      <c r="P634" s="197">
        <v>0</v>
      </c>
      <c r="Q634" s="197">
        <v>0</v>
      </c>
      <c r="R634" s="64"/>
      <c r="S634" s="98" t="s">
        <v>5</v>
      </c>
      <c r="T634" s="99">
        <f>D659</f>
        <v>453</v>
      </c>
      <c r="U634" s="64"/>
      <c r="V634" s="64"/>
      <c r="W634" s="64"/>
      <c r="X634" s="64"/>
      <c r="Y634" s="64"/>
      <c r="Z634" s="64"/>
      <c r="AA634" s="64"/>
    </row>
    <row r="635" spans="1:27" ht="15.75" customHeight="1" x14ac:dyDescent="0.25">
      <c r="A635" s="206">
        <v>44249</v>
      </c>
      <c r="B635" s="193" t="s">
        <v>335</v>
      </c>
      <c r="C635" s="194">
        <v>5004</v>
      </c>
      <c r="D635" s="194">
        <v>20</v>
      </c>
      <c r="E635" s="194">
        <v>0</v>
      </c>
      <c r="F635" s="194">
        <v>23</v>
      </c>
      <c r="G635" s="194">
        <v>175</v>
      </c>
      <c r="H635" s="194">
        <v>0</v>
      </c>
      <c r="I635" s="194">
        <v>0</v>
      </c>
      <c r="J635" s="194">
        <v>0</v>
      </c>
      <c r="K635" s="194">
        <v>0</v>
      </c>
      <c r="L635" s="194">
        <v>0</v>
      </c>
      <c r="M635" s="194">
        <v>0</v>
      </c>
      <c r="N635" s="194">
        <v>218</v>
      </c>
      <c r="O635" s="194">
        <v>0</v>
      </c>
      <c r="P635" s="195">
        <v>2.0949074074074073E-3</v>
      </c>
      <c r="Q635" s="195">
        <v>0.45603009259259258</v>
      </c>
      <c r="R635" s="64"/>
      <c r="S635" s="100" t="s">
        <v>41</v>
      </c>
      <c r="T635" s="101">
        <v>0</v>
      </c>
      <c r="U635" s="64"/>
      <c r="V635" s="64"/>
      <c r="W635" s="64"/>
      <c r="X635" s="64"/>
      <c r="Y635" s="64"/>
      <c r="Z635" s="64"/>
      <c r="AA635" s="64"/>
    </row>
    <row r="636" spans="1:27" ht="15.75" customHeight="1" x14ac:dyDescent="0.25">
      <c r="A636" s="206">
        <v>44249</v>
      </c>
      <c r="B636" s="193" t="s">
        <v>336</v>
      </c>
      <c r="C636" s="194">
        <v>5005</v>
      </c>
      <c r="D636" s="194">
        <v>20</v>
      </c>
      <c r="E636" s="194">
        <v>0</v>
      </c>
      <c r="F636" s="194">
        <v>0</v>
      </c>
      <c r="G636" s="194">
        <v>0</v>
      </c>
      <c r="H636" s="194">
        <v>19</v>
      </c>
      <c r="I636" s="194">
        <v>0</v>
      </c>
      <c r="J636" s="194">
        <v>0</v>
      </c>
      <c r="K636" s="194">
        <v>0</v>
      </c>
      <c r="L636" s="194">
        <v>216</v>
      </c>
      <c r="M636" s="194">
        <v>0</v>
      </c>
      <c r="N636" s="194">
        <v>255</v>
      </c>
      <c r="O636" s="194">
        <v>1</v>
      </c>
      <c r="P636" s="195">
        <v>8.2175925925925917E-4</v>
      </c>
      <c r="Q636" s="195">
        <v>0.20952546296296296</v>
      </c>
      <c r="R636" s="64"/>
      <c r="S636" s="100" t="s">
        <v>6</v>
      </c>
      <c r="T636" s="101">
        <f>E659</f>
        <v>32</v>
      </c>
      <c r="U636" s="64"/>
      <c r="V636" s="64"/>
      <c r="W636" s="64"/>
      <c r="X636" s="64"/>
      <c r="Y636" s="64"/>
      <c r="Z636" s="64"/>
      <c r="AA636" s="64"/>
    </row>
    <row r="637" spans="1:27" ht="15.75" customHeight="1" x14ac:dyDescent="0.25">
      <c r="A637" s="206">
        <v>44249</v>
      </c>
      <c r="B637" s="193" t="s">
        <v>337</v>
      </c>
      <c r="C637" s="194">
        <v>5006</v>
      </c>
      <c r="D637" s="197">
        <v>0</v>
      </c>
      <c r="E637" s="197">
        <v>0</v>
      </c>
      <c r="F637" s="197">
        <v>0</v>
      </c>
      <c r="G637" s="197">
        <v>0</v>
      </c>
      <c r="H637" s="197">
        <v>0</v>
      </c>
      <c r="I637" s="197">
        <v>0</v>
      </c>
      <c r="J637" s="197">
        <v>0</v>
      </c>
      <c r="K637" s="197">
        <v>0</v>
      </c>
      <c r="L637" s="197">
        <v>0</v>
      </c>
      <c r="M637" s="197">
        <v>0</v>
      </c>
      <c r="N637" s="197">
        <v>0</v>
      </c>
      <c r="O637" s="197">
        <v>0</v>
      </c>
      <c r="P637" s="197">
        <v>0</v>
      </c>
      <c r="Q637" s="197">
        <v>0</v>
      </c>
      <c r="R637" s="64"/>
      <c r="S637" s="100" t="s">
        <v>7</v>
      </c>
      <c r="T637" s="101">
        <f>M659</f>
        <v>599</v>
      </c>
      <c r="U637" s="64"/>
      <c r="V637" s="64"/>
      <c r="W637" s="64"/>
      <c r="X637" s="64"/>
      <c r="Y637" s="64"/>
      <c r="Z637" s="64"/>
      <c r="AA637" s="64"/>
    </row>
    <row r="638" spans="1:27" ht="15.75" customHeight="1" x14ac:dyDescent="0.25">
      <c r="A638" s="206">
        <v>44249</v>
      </c>
      <c r="B638" s="193" t="s">
        <v>338</v>
      </c>
      <c r="C638" s="194">
        <v>5007</v>
      </c>
      <c r="D638" s="194">
        <v>105</v>
      </c>
      <c r="E638" s="194">
        <v>0</v>
      </c>
      <c r="F638" s="194">
        <v>0</v>
      </c>
      <c r="G638" s="194">
        <v>0</v>
      </c>
      <c r="H638" s="194">
        <v>0</v>
      </c>
      <c r="I638" s="194">
        <v>0</v>
      </c>
      <c r="J638" s="194">
        <v>28</v>
      </c>
      <c r="K638" s="194">
        <v>0</v>
      </c>
      <c r="L638" s="194">
        <v>0</v>
      </c>
      <c r="M638" s="194">
        <v>0</v>
      </c>
      <c r="N638" s="194">
        <v>133</v>
      </c>
      <c r="O638" s="194">
        <v>1</v>
      </c>
      <c r="P638" s="195">
        <v>9.1435185185185185E-4</v>
      </c>
      <c r="Q638" s="195">
        <v>0.12152777777777778</v>
      </c>
      <c r="R638" s="64"/>
      <c r="S638" s="100" t="s">
        <v>8</v>
      </c>
      <c r="T638" s="101">
        <f>I659</f>
        <v>0</v>
      </c>
      <c r="U638" s="64"/>
      <c r="V638" s="64"/>
      <c r="W638" s="64"/>
      <c r="X638" s="64"/>
      <c r="Y638" s="64"/>
      <c r="Z638" s="64"/>
      <c r="AA638" s="64"/>
    </row>
    <row r="639" spans="1:27" ht="15.75" customHeight="1" x14ac:dyDescent="0.25">
      <c r="A639" s="206">
        <v>44249</v>
      </c>
      <c r="B639" s="193" t="s">
        <v>339</v>
      </c>
      <c r="C639" s="194">
        <v>5008</v>
      </c>
      <c r="D639" s="194">
        <v>20</v>
      </c>
      <c r="E639" s="194">
        <v>3</v>
      </c>
      <c r="F639" s="194">
        <v>0</v>
      </c>
      <c r="G639" s="194">
        <v>0</v>
      </c>
      <c r="H639" s="194">
        <v>0</v>
      </c>
      <c r="I639" s="194">
        <v>0</v>
      </c>
      <c r="J639" s="194">
        <v>0</v>
      </c>
      <c r="K639" s="194">
        <v>0</v>
      </c>
      <c r="L639" s="194">
        <v>0</v>
      </c>
      <c r="M639" s="194">
        <v>65</v>
      </c>
      <c r="N639" s="194">
        <v>88</v>
      </c>
      <c r="O639" s="194">
        <v>0</v>
      </c>
      <c r="P639" s="195">
        <v>6.6666666666666671E-3</v>
      </c>
      <c r="Q639" s="195">
        <v>0.58659722222222221</v>
      </c>
      <c r="R639" s="64"/>
      <c r="S639" s="102" t="s">
        <v>9</v>
      </c>
      <c r="T639" s="103">
        <f>F659</f>
        <v>78</v>
      </c>
      <c r="U639" s="64"/>
      <c r="V639" s="64"/>
      <c r="W639" s="64"/>
      <c r="X639" s="64"/>
      <c r="Y639" s="64"/>
      <c r="Z639" s="64"/>
      <c r="AA639" s="64"/>
    </row>
    <row r="640" spans="1:27" ht="15.75" customHeight="1" x14ac:dyDescent="0.25">
      <c r="A640" s="206">
        <v>44249</v>
      </c>
      <c r="B640" s="193" t="s">
        <v>340</v>
      </c>
      <c r="C640" s="194">
        <v>5009</v>
      </c>
      <c r="D640" s="194">
        <v>0</v>
      </c>
      <c r="E640" s="194">
        <v>0</v>
      </c>
      <c r="F640" s="194">
        <v>0</v>
      </c>
      <c r="G640" s="194">
        <v>0</v>
      </c>
      <c r="H640" s="194">
        <v>0</v>
      </c>
      <c r="I640" s="194">
        <v>0</v>
      </c>
      <c r="J640" s="194">
        <v>0</v>
      </c>
      <c r="K640" s="194">
        <v>0</v>
      </c>
      <c r="L640" s="194">
        <v>10</v>
      </c>
      <c r="M640" s="194">
        <v>6</v>
      </c>
      <c r="N640" s="194">
        <v>16</v>
      </c>
      <c r="O640" s="194">
        <v>0</v>
      </c>
      <c r="P640" s="195">
        <v>6.4930555555555549E-3</v>
      </c>
      <c r="Q640" s="195">
        <v>0.10381944444444445</v>
      </c>
      <c r="R640" s="64"/>
      <c r="S640" s="102" t="s">
        <v>10</v>
      </c>
      <c r="T640" s="103">
        <f>G659</f>
        <v>574</v>
      </c>
      <c r="U640" s="64"/>
      <c r="V640" s="64"/>
      <c r="W640" s="64"/>
      <c r="X640" s="64"/>
      <c r="Y640" s="64"/>
      <c r="Z640" s="64"/>
      <c r="AA640" s="64"/>
    </row>
    <row r="641" spans="1:27" ht="15.75" customHeight="1" x14ac:dyDescent="0.25">
      <c r="A641" s="206">
        <v>44249</v>
      </c>
      <c r="B641" s="193" t="s">
        <v>341</v>
      </c>
      <c r="C641" s="194">
        <v>5010</v>
      </c>
      <c r="D641" s="194">
        <v>0</v>
      </c>
      <c r="E641" s="194">
        <v>0</v>
      </c>
      <c r="F641" s="194">
        <v>0</v>
      </c>
      <c r="G641" s="194">
        <v>17</v>
      </c>
      <c r="H641" s="194">
        <v>0</v>
      </c>
      <c r="I641" s="194">
        <v>0</v>
      </c>
      <c r="J641" s="194">
        <v>0</v>
      </c>
      <c r="K641" s="194">
        <v>0</v>
      </c>
      <c r="L641" s="194">
        <v>0</v>
      </c>
      <c r="M641" s="194">
        <v>10</v>
      </c>
      <c r="N641" s="194">
        <v>27</v>
      </c>
      <c r="O641" s="194">
        <v>0</v>
      </c>
      <c r="P641" s="195">
        <v>3.2060185185185191E-3</v>
      </c>
      <c r="Q641" s="195">
        <v>8.6689814814814817E-2</v>
      </c>
      <c r="R641" s="64"/>
      <c r="S641" s="104" t="s">
        <v>11</v>
      </c>
      <c r="T641" s="105">
        <f>H659</f>
        <v>83</v>
      </c>
      <c r="U641" s="64"/>
      <c r="V641" s="64"/>
      <c r="W641" s="64"/>
      <c r="X641" s="64"/>
      <c r="Y641" s="64"/>
      <c r="Z641" s="64"/>
      <c r="AA641" s="64"/>
    </row>
    <row r="642" spans="1:27" ht="15.75" customHeight="1" x14ac:dyDescent="0.25">
      <c r="A642" s="206">
        <v>44249</v>
      </c>
      <c r="B642" s="193" t="s">
        <v>342</v>
      </c>
      <c r="C642" s="194">
        <v>5011</v>
      </c>
      <c r="D642" s="194">
        <v>20</v>
      </c>
      <c r="E642" s="194">
        <v>4</v>
      </c>
      <c r="F642" s="194">
        <v>0</v>
      </c>
      <c r="G642" s="194">
        <v>0</v>
      </c>
      <c r="H642" s="194">
        <v>5</v>
      </c>
      <c r="I642" s="194">
        <v>0</v>
      </c>
      <c r="J642" s="194">
        <v>0</v>
      </c>
      <c r="K642" s="194">
        <v>0</v>
      </c>
      <c r="L642" s="194">
        <v>16</v>
      </c>
      <c r="M642" s="194">
        <v>81</v>
      </c>
      <c r="N642" s="194">
        <v>126</v>
      </c>
      <c r="O642" s="194">
        <v>1</v>
      </c>
      <c r="P642" s="195">
        <v>7.0023148148148154E-3</v>
      </c>
      <c r="Q642" s="195">
        <v>0.88159722222222225</v>
      </c>
      <c r="R642" s="64"/>
      <c r="S642" s="104" t="s">
        <v>12</v>
      </c>
      <c r="T642" s="105">
        <f>L659</f>
        <v>543</v>
      </c>
      <c r="U642" s="64"/>
      <c r="V642" s="64"/>
      <c r="W642" s="64"/>
      <c r="X642" s="64"/>
      <c r="Y642" s="64"/>
      <c r="Z642" s="64"/>
      <c r="AA642" s="64"/>
    </row>
    <row r="643" spans="1:27" ht="15.75" customHeight="1" x14ac:dyDescent="0.25">
      <c r="A643" s="206">
        <v>44249</v>
      </c>
      <c r="B643" s="193" t="s">
        <v>343</v>
      </c>
      <c r="C643" s="194">
        <v>5012</v>
      </c>
      <c r="D643" s="197">
        <v>0</v>
      </c>
      <c r="E643" s="197">
        <v>0</v>
      </c>
      <c r="F643" s="197">
        <v>0</v>
      </c>
      <c r="G643" s="197">
        <v>0</v>
      </c>
      <c r="H643" s="197">
        <v>0</v>
      </c>
      <c r="I643" s="197">
        <v>0</v>
      </c>
      <c r="J643" s="197">
        <v>0</v>
      </c>
      <c r="K643" s="197">
        <v>0</v>
      </c>
      <c r="L643" s="197">
        <v>0</v>
      </c>
      <c r="M643" s="197">
        <v>0</v>
      </c>
      <c r="N643" s="197">
        <v>0</v>
      </c>
      <c r="O643" s="197">
        <v>0</v>
      </c>
      <c r="P643" s="197">
        <v>0</v>
      </c>
      <c r="Q643" s="197">
        <v>0</v>
      </c>
      <c r="R643" s="64"/>
      <c r="S643" s="106" t="s">
        <v>13</v>
      </c>
      <c r="T643" s="107">
        <f>J659</f>
        <v>94</v>
      </c>
      <c r="U643" s="64"/>
      <c r="V643" s="64"/>
      <c r="W643" s="64"/>
      <c r="X643" s="64"/>
      <c r="Y643" s="64"/>
      <c r="Z643" s="64"/>
      <c r="AA643" s="64"/>
    </row>
    <row r="644" spans="1:27" ht="15.75" customHeight="1" x14ac:dyDescent="0.25">
      <c r="A644" s="206">
        <v>44249</v>
      </c>
      <c r="B644" s="193" t="s">
        <v>344</v>
      </c>
      <c r="C644" s="194">
        <v>5013</v>
      </c>
      <c r="D644" s="194">
        <v>0</v>
      </c>
      <c r="E644" s="194">
        <v>0</v>
      </c>
      <c r="F644" s="194">
        <v>0</v>
      </c>
      <c r="G644" s="194">
        <v>36</v>
      </c>
      <c r="H644" s="194">
        <v>0</v>
      </c>
      <c r="I644" s="194">
        <v>0</v>
      </c>
      <c r="J644" s="194">
        <v>7</v>
      </c>
      <c r="K644" s="194">
        <v>0</v>
      </c>
      <c r="L644" s="194">
        <v>1</v>
      </c>
      <c r="M644" s="194">
        <v>8</v>
      </c>
      <c r="N644" s="194">
        <v>52</v>
      </c>
      <c r="O644" s="194">
        <v>0</v>
      </c>
      <c r="P644" s="195">
        <v>5.6597222222222222E-3</v>
      </c>
      <c r="Q644" s="195">
        <v>0.29445601851851849</v>
      </c>
      <c r="R644" s="64"/>
      <c r="S644" s="64"/>
      <c r="T644" s="64"/>
      <c r="U644" s="64"/>
      <c r="V644" s="64"/>
      <c r="W644" s="64"/>
      <c r="X644" s="64"/>
      <c r="Y644" s="64"/>
      <c r="Z644" s="64"/>
      <c r="AA644" s="64"/>
    </row>
    <row r="645" spans="1:27" ht="15.75" customHeight="1" x14ac:dyDescent="0.25">
      <c r="A645" s="206">
        <v>44249</v>
      </c>
      <c r="B645" s="193" t="s">
        <v>345</v>
      </c>
      <c r="C645" s="194">
        <v>5014</v>
      </c>
      <c r="D645" s="194">
        <v>40</v>
      </c>
      <c r="E645" s="194">
        <v>0</v>
      </c>
      <c r="F645" s="194">
        <v>2</v>
      </c>
      <c r="G645" s="194">
        <v>23</v>
      </c>
      <c r="H645" s="194">
        <v>7</v>
      </c>
      <c r="I645" s="194">
        <v>0</v>
      </c>
      <c r="J645" s="194">
        <v>58</v>
      </c>
      <c r="K645" s="194">
        <v>0</v>
      </c>
      <c r="L645" s="194">
        <v>34</v>
      </c>
      <c r="M645" s="194">
        <v>0</v>
      </c>
      <c r="N645" s="194">
        <v>164</v>
      </c>
      <c r="O645" s="194">
        <v>1</v>
      </c>
      <c r="P645" s="195">
        <v>9.1435185185185185E-4</v>
      </c>
      <c r="Q645" s="195">
        <v>0.15076388888888889</v>
      </c>
      <c r="R645" s="64"/>
      <c r="S645" s="64"/>
      <c r="T645" s="64"/>
      <c r="U645" s="64"/>
      <c r="V645" s="64"/>
      <c r="W645" s="64"/>
      <c r="X645" s="64"/>
      <c r="Y645" s="64"/>
      <c r="Z645" s="64"/>
      <c r="AA645" s="64"/>
    </row>
    <row r="646" spans="1:27" ht="15.75" customHeight="1" x14ac:dyDescent="0.25">
      <c r="A646" s="206">
        <v>44249</v>
      </c>
      <c r="B646" s="193" t="s">
        <v>346</v>
      </c>
      <c r="C646" s="194">
        <v>5015</v>
      </c>
      <c r="D646" s="197">
        <v>0</v>
      </c>
      <c r="E646" s="197">
        <v>0</v>
      </c>
      <c r="F646" s="197">
        <v>0</v>
      </c>
      <c r="G646" s="197">
        <v>0</v>
      </c>
      <c r="H646" s="197">
        <v>0</v>
      </c>
      <c r="I646" s="197">
        <v>0</v>
      </c>
      <c r="J646" s="197">
        <v>0</v>
      </c>
      <c r="K646" s="197">
        <v>0</v>
      </c>
      <c r="L646" s="197">
        <v>0</v>
      </c>
      <c r="M646" s="197">
        <v>0</v>
      </c>
      <c r="N646" s="197">
        <v>0</v>
      </c>
      <c r="O646" s="197">
        <v>0</v>
      </c>
      <c r="P646" s="197">
        <v>0</v>
      </c>
      <c r="Q646" s="197">
        <v>0</v>
      </c>
      <c r="R646" s="64"/>
      <c r="S646" s="64"/>
      <c r="T646" s="64"/>
      <c r="U646" s="64"/>
      <c r="V646" s="64"/>
      <c r="W646" s="64"/>
      <c r="X646" s="64"/>
      <c r="Y646" s="64"/>
      <c r="Z646" s="64"/>
      <c r="AA646" s="64"/>
    </row>
    <row r="647" spans="1:27" ht="15.75" customHeight="1" x14ac:dyDescent="0.25">
      <c r="A647" s="206">
        <v>44249</v>
      </c>
      <c r="B647" s="193" t="s">
        <v>347</v>
      </c>
      <c r="C647" s="194">
        <v>5016</v>
      </c>
      <c r="D647" s="197">
        <v>0</v>
      </c>
      <c r="E647" s="197">
        <v>0</v>
      </c>
      <c r="F647" s="197">
        <v>0</v>
      </c>
      <c r="G647" s="197">
        <v>0</v>
      </c>
      <c r="H647" s="197">
        <v>0</v>
      </c>
      <c r="I647" s="197">
        <v>0</v>
      </c>
      <c r="J647" s="197">
        <v>0</v>
      </c>
      <c r="K647" s="197">
        <v>0</v>
      </c>
      <c r="L647" s="197">
        <v>0</v>
      </c>
      <c r="M647" s="197">
        <v>0</v>
      </c>
      <c r="N647" s="197">
        <v>0</v>
      </c>
      <c r="O647" s="197">
        <v>0</v>
      </c>
      <c r="P647" s="197">
        <v>0</v>
      </c>
      <c r="Q647" s="197">
        <v>0</v>
      </c>
      <c r="R647" s="64"/>
      <c r="S647" s="64"/>
      <c r="T647" s="64"/>
      <c r="U647" s="64"/>
      <c r="V647" s="64"/>
      <c r="W647" s="64"/>
      <c r="X647" s="64"/>
      <c r="Y647" s="64"/>
      <c r="Z647" s="64"/>
      <c r="AA647" s="64"/>
    </row>
    <row r="648" spans="1:27" ht="15.75" customHeight="1" x14ac:dyDescent="0.25">
      <c r="A648" s="206">
        <v>44249</v>
      </c>
      <c r="B648" s="193" t="s">
        <v>348</v>
      </c>
      <c r="C648" s="194">
        <v>5017</v>
      </c>
      <c r="D648" s="194">
        <v>20</v>
      </c>
      <c r="E648" s="194">
        <v>0</v>
      </c>
      <c r="F648" s="194">
        <v>11</v>
      </c>
      <c r="G648" s="194">
        <v>60</v>
      </c>
      <c r="H648" s="194">
        <v>12</v>
      </c>
      <c r="I648" s="194">
        <v>0</v>
      </c>
      <c r="J648" s="194">
        <v>0</v>
      </c>
      <c r="K648" s="194">
        <v>0</v>
      </c>
      <c r="L648" s="194">
        <v>63</v>
      </c>
      <c r="M648" s="194">
        <v>0</v>
      </c>
      <c r="N648" s="194">
        <v>166</v>
      </c>
      <c r="O648" s="194">
        <v>6</v>
      </c>
      <c r="P648" s="195">
        <v>1.423611111111111E-3</v>
      </c>
      <c r="Q648" s="195">
        <v>0.23618055555555553</v>
      </c>
      <c r="R648" s="64"/>
      <c r="S648" s="64"/>
      <c r="T648" s="64"/>
      <c r="U648" s="64"/>
      <c r="V648" s="64"/>
      <c r="W648" s="64"/>
      <c r="X648" s="64"/>
      <c r="Y648" s="64"/>
      <c r="Z648" s="64"/>
      <c r="AA648" s="64"/>
    </row>
    <row r="649" spans="1:27" ht="15.75" customHeight="1" x14ac:dyDescent="0.25">
      <c r="A649" s="206">
        <v>44249</v>
      </c>
      <c r="B649" s="193" t="s">
        <v>349</v>
      </c>
      <c r="C649" s="194">
        <v>5018</v>
      </c>
      <c r="D649" s="194">
        <v>21</v>
      </c>
      <c r="E649" s="194">
        <v>6</v>
      </c>
      <c r="F649" s="194">
        <v>0</v>
      </c>
      <c r="G649" s="194">
        <v>0</v>
      </c>
      <c r="H649" s="194">
        <v>0</v>
      </c>
      <c r="I649" s="194">
        <v>0</v>
      </c>
      <c r="J649" s="194">
        <v>0</v>
      </c>
      <c r="K649" s="194">
        <v>0</v>
      </c>
      <c r="L649" s="194">
        <v>0</v>
      </c>
      <c r="M649" s="194">
        <v>97</v>
      </c>
      <c r="N649" s="194">
        <v>124</v>
      </c>
      <c r="O649" s="194">
        <v>0</v>
      </c>
      <c r="P649" s="195">
        <v>4.4560185185185189E-3</v>
      </c>
      <c r="Q649" s="195">
        <v>0.54839120370370364</v>
      </c>
      <c r="R649" s="64"/>
      <c r="S649" s="64"/>
      <c r="T649" s="64"/>
      <c r="U649" s="64"/>
      <c r="V649" s="64"/>
      <c r="W649" s="64"/>
      <c r="X649" s="64"/>
      <c r="Y649" s="64"/>
      <c r="Z649" s="64"/>
      <c r="AA649" s="64"/>
    </row>
    <row r="650" spans="1:27" ht="15.75" customHeight="1" x14ac:dyDescent="0.25">
      <c r="A650" s="206">
        <v>44249</v>
      </c>
      <c r="B650" s="193" t="s">
        <v>350</v>
      </c>
      <c r="C650" s="194">
        <v>5020</v>
      </c>
      <c r="D650" s="194">
        <v>20</v>
      </c>
      <c r="E650" s="194">
        <v>0</v>
      </c>
      <c r="F650" s="194">
        <v>29</v>
      </c>
      <c r="G650" s="194">
        <v>110</v>
      </c>
      <c r="H650" s="194">
        <v>20</v>
      </c>
      <c r="I650" s="194">
        <v>0</v>
      </c>
      <c r="J650" s="194">
        <v>0</v>
      </c>
      <c r="K650" s="194">
        <v>0</v>
      </c>
      <c r="L650" s="194">
        <v>93</v>
      </c>
      <c r="M650" s="194">
        <v>0</v>
      </c>
      <c r="N650" s="194">
        <v>272</v>
      </c>
      <c r="O650" s="194">
        <v>0</v>
      </c>
      <c r="P650" s="195">
        <v>1.6319444444444445E-3</v>
      </c>
      <c r="Q650" s="195">
        <v>0.4446180555555555</v>
      </c>
      <c r="R650" s="64"/>
      <c r="S650" s="64"/>
      <c r="T650" s="64"/>
      <c r="U650" s="64"/>
      <c r="V650" s="64"/>
      <c r="W650" s="64"/>
      <c r="X650" s="64"/>
      <c r="Y650" s="64"/>
      <c r="Z650" s="64"/>
      <c r="AA650" s="64"/>
    </row>
    <row r="651" spans="1:27" ht="15.75" customHeight="1" x14ac:dyDescent="0.25">
      <c r="A651" s="206">
        <v>44249</v>
      </c>
      <c r="B651" s="193" t="s">
        <v>351</v>
      </c>
      <c r="C651" s="194">
        <v>5021</v>
      </c>
      <c r="D651" s="194">
        <v>20</v>
      </c>
      <c r="E651" s="194">
        <v>3</v>
      </c>
      <c r="F651" s="194">
        <v>0</v>
      </c>
      <c r="G651" s="194">
        <v>0</v>
      </c>
      <c r="H651" s="194">
        <v>0</v>
      </c>
      <c r="I651" s="194">
        <v>0</v>
      </c>
      <c r="J651" s="194">
        <v>0</v>
      </c>
      <c r="K651" s="194">
        <v>0</v>
      </c>
      <c r="L651" s="194">
        <v>0</v>
      </c>
      <c r="M651" s="194">
        <v>67</v>
      </c>
      <c r="N651" s="194">
        <v>90</v>
      </c>
      <c r="O651" s="194">
        <v>0</v>
      </c>
      <c r="P651" s="195">
        <v>4.8726851851851856E-3</v>
      </c>
      <c r="Q651" s="195">
        <v>0.4382523148148148</v>
      </c>
      <c r="R651" s="64"/>
      <c r="S651" s="64"/>
      <c r="T651" s="64"/>
      <c r="U651" s="64"/>
      <c r="V651" s="64"/>
      <c r="W651" s="64"/>
      <c r="X651" s="64"/>
      <c r="Y651" s="64"/>
      <c r="Z651" s="64"/>
      <c r="AA651" s="64"/>
    </row>
    <row r="652" spans="1:27" ht="15.75" customHeight="1" x14ac:dyDescent="0.25">
      <c r="A652" s="206">
        <v>44249</v>
      </c>
      <c r="B652" s="193" t="s">
        <v>352</v>
      </c>
      <c r="C652" s="194">
        <v>5022</v>
      </c>
      <c r="D652" s="194">
        <v>20</v>
      </c>
      <c r="E652" s="194">
        <v>7</v>
      </c>
      <c r="F652" s="194">
        <v>0</v>
      </c>
      <c r="G652" s="194">
        <v>0</v>
      </c>
      <c r="H652" s="194">
        <v>0</v>
      </c>
      <c r="I652" s="194">
        <v>0</v>
      </c>
      <c r="J652" s="194">
        <v>0</v>
      </c>
      <c r="K652" s="194">
        <v>0</v>
      </c>
      <c r="L652" s="194">
        <v>0</v>
      </c>
      <c r="M652" s="194">
        <v>63</v>
      </c>
      <c r="N652" s="194">
        <v>90</v>
      </c>
      <c r="O652" s="194">
        <v>2</v>
      </c>
      <c r="P652" s="195">
        <v>5.3935185185185188E-3</v>
      </c>
      <c r="Q652" s="195">
        <v>0.48560185185185184</v>
      </c>
      <c r="R652" s="64"/>
      <c r="S652" s="64"/>
      <c r="T652" s="64"/>
      <c r="U652" s="64"/>
      <c r="V652" s="64"/>
      <c r="W652" s="64"/>
      <c r="X652" s="64"/>
      <c r="Y652" s="64"/>
      <c r="Z652" s="64"/>
      <c r="AA652" s="64"/>
    </row>
    <row r="653" spans="1:27" ht="15.75" customHeight="1" x14ac:dyDescent="0.25">
      <c r="A653" s="206">
        <v>44249</v>
      </c>
      <c r="B653" s="193" t="s">
        <v>353</v>
      </c>
      <c r="C653" s="194">
        <v>5023</v>
      </c>
      <c r="D653" s="194">
        <v>21</v>
      </c>
      <c r="E653" s="194">
        <v>0</v>
      </c>
      <c r="F653" s="194">
        <v>13</v>
      </c>
      <c r="G653" s="194">
        <v>153</v>
      </c>
      <c r="H653" s="194">
        <v>0</v>
      </c>
      <c r="I653" s="194">
        <v>0</v>
      </c>
      <c r="J653" s="194">
        <v>0</v>
      </c>
      <c r="K653" s="194">
        <v>0</v>
      </c>
      <c r="L653" s="194">
        <v>0</v>
      </c>
      <c r="M653" s="194">
        <v>0</v>
      </c>
      <c r="N653" s="194">
        <v>187</v>
      </c>
      <c r="O653" s="194">
        <v>0</v>
      </c>
      <c r="P653" s="195">
        <v>1.0972222222222223E-2</v>
      </c>
      <c r="Q653" s="198">
        <v>2.0519097222222222</v>
      </c>
      <c r="R653" s="64"/>
      <c r="S653" s="64"/>
      <c r="T653" s="64"/>
      <c r="U653" s="64"/>
      <c r="V653" s="64"/>
      <c r="W653" s="64"/>
      <c r="X653" s="64"/>
      <c r="Y653" s="64"/>
      <c r="Z653" s="64"/>
      <c r="AA653" s="64"/>
    </row>
    <row r="654" spans="1:27" ht="15.75" customHeight="1" x14ac:dyDescent="0.25">
      <c r="A654" s="206">
        <v>44249</v>
      </c>
      <c r="B654" s="199" t="s">
        <v>354</v>
      </c>
      <c r="C654" s="194">
        <v>5028</v>
      </c>
      <c r="D654" s="194">
        <v>20</v>
      </c>
      <c r="E654" s="194">
        <v>1</v>
      </c>
      <c r="F654" s="194">
        <v>0</v>
      </c>
      <c r="G654" s="194">
        <v>0</v>
      </c>
      <c r="H654" s="194">
        <v>0</v>
      </c>
      <c r="I654" s="194">
        <v>0</v>
      </c>
      <c r="J654" s="194">
        <v>0</v>
      </c>
      <c r="K654" s="194">
        <v>0</v>
      </c>
      <c r="L654" s="194">
        <v>0</v>
      </c>
      <c r="M654" s="194">
        <v>64</v>
      </c>
      <c r="N654" s="194">
        <v>85</v>
      </c>
      <c r="O654" s="194">
        <v>0</v>
      </c>
      <c r="P654" s="195">
        <v>4.7916666666666672E-3</v>
      </c>
      <c r="Q654" s="195">
        <v>0.40714120370370371</v>
      </c>
      <c r="R654" s="64"/>
      <c r="S654" s="64"/>
      <c r="T654" s="64"/>
      <c r="U654" s="64"/>
      <c r="V654" s="64"/>
      <c r="W654" s="64"/>
      <c r="X654" s="64"/>
      <c r="Y654" s="64"/>
      <c r="Z654" s="64"/>
      <c r="AA654" s="64"/>
    </row>
    <row r="655" spans="1:27" ht="15.75" customHeight="1" x14ac:dyDescent="0.25">
      <c r="A655" s="206">
        <v>44249</v>
      </c>
      <c r="B655" s="199" t="s">
        <v>355</v>
      </c>
      <c r="C655" s="194">
        <v>5031</v>
      </c>
      <c r="D655" s="194">
        <v>20</v>
      </c>
      <c r="E655" s="194">
        <v>0</v>
      </c>
      <c r="F655" s="194">
        <v>0</v>
      </c>
      <c r="G655" s="194">
        <v>0</v>
      </c>
      <c r="H655" s="194">
        <v>20</v>
      </c>
      <c r="I655" s="194">
        <v>0</v>
      </c>
      <c r="J655" s="194">
        <v>0</v>
      </c>
      <c r="K655" s="194">
        <v>0</v>
      </c>
      <c r="L655" s="194">
        <v>110</v>
      </c>
      <c r="M655" s="194">
        <v>0</v>
      </c>
      <c r="N655" s="194">
        <v>150</v>
      </c>
      <c r="O655" s="194">
        <v>0</v>
      </c>
      <c r="P655" s="195">
        <v>1.3657407407407409E-3</v>
      </c>
      <c r="Q655" s="195">
        <v>0.2053935185185185</v>
      </c>
      <c r="R655" s="64"/>
      <c r="S655" s="64"/>
      <c r="T655" s="64"/>
      <c r="U655" s="64"/>
      <c r="V655" s="64"/>
      <c r="W655" s="64"/>
      <c r="X655" s="64"/>
      <c r="Y655" s="64"/>
      <c r="Z655" s="64"/>
      <c r="AA655" s="64"/>
    </row>
    <row r="656" spans="1:27" ht="15.75" customHeight="1" x14ac:dyDescent="0.25">
      <c r="A656" s="206">
        <v>44249</v>
      </c>
      <c r="B656" s="199" t="s">
        <v>356</v>
      </c>
      <c r="C656" s="194">
        <v>5036</v>
      </c>
      <c r="D656" s="194">
        <v>20</v>
      </c>
      <c r="E656" s="194">
        <v>6</v>
      </c>
      <c r="F656" s="194">
        <v>0</v>
      </c>
      <c r="G656" s="194">
        <v>0</v>
      </c>
      <c r="H656" s="194">
        <v>0</v>
      </c>
      <c r="I656" s="194">
        <v>0</v>
      </c>
      <c r="J656" s="194">
        <v>0</v>
      </c>
      <c r="K656" s="194">
        <v>0</v>
      </c>
      <c r="L656" s="194">
        <v>0</v>
      </c>
      <c r="M656" s="194">
        <v>73</v>
      </c>
      <c r="N656" s="194">
        <v>99</v>
      </c>
      <c r="O656" s="194">
        <v>0</v>
      </c>
      <c r="P656" s="195">
        <v>5.7175925925925927E-3</v>
      </c>
      <c r="Q656" s="195">
        <v>0.56579861111111118</v>
      </c>
      <c r="R656" s="64"/>
      <c r="S656" s="64"/>
      <c r="T656" s="64"/>
      <c r="U656" s="64"/>
      <c r="V656" s="64"/>
      <c r="W656" s="64"/>
      <c r="X656" s="64"/>
      <c r="Y656" s="64"/>
      <c r="Z656" s="64"/>
      <c r="AA656" s="64"/>
    </row>
    <row r="657" spans="1:27" ht="15.75" customHeight="1" x14ac:dyDescent="0.25">
      <c r="A657" s="206">
        <v>44249</v>
      </c>
      <c r="B657" s="199" t="s">
        <v>380</v>
      </c>
      <c r="C657" s="194">
        <v>5040</v>
      </c>
      <c r="D657" s="197">
        <v>0</v>
      </c>
      <c r="E657" s="197">
        <v>0</v>
      </c>
      <c r="F657" s="197">
        <v>0</v>
      </c>
      <c r="G657" s="197">
        <v>0</v>
      </c>
      <c r="H657" s="197">
        <v>0</v>
      </c>
      <c r="I657" s="197">
        <v>0</v>
      </c>
      <c r="J657" s="197">
        <v>0</v>
      </c>
      <c r="K657" s="197">
        <v>0</v>
      </c>
      <c r="L657" s="197">
        <v>0</v>
      </c>
      <c r="M657" s="197">
        <v>0</v>
      </c>
      <c r="N657" s="197">
        <v>0</v>
      </c>
      <c r="O657" s="197">
        <v>0</v>
      </c>
      <c r="P657" s="197">
        <v>0</v>
      </c>
      <c r="Q657" s="197">
        <v>0</v>
      </c>
      <c r="R657" s="64"/>
      <c r="S657" s="64"/>
      <c r="T657" s="64"/>
      <c r="U657" s="64"/>
      <c r="V657" s="64"/>
      <c r="W657" s="64"/>
      <c r="X657" s="64"/>
      <c r="Y657" s="64"/>
      <c r="Z657" s="64"/>
      <c r="AA657" s="64"/>
    </row>
    <row r="658" spans="1:27" ht="15.75" customHeight="1" x14ac:dyDescent="0.2">
      <c r="A658" s="206">
        <v>44249</v>
      </c>
      <c r="B658" s="199" t="s">
        <v>381</v>
      </c>
      <c r="C658" s="197">
        <v>5042</v>
      </c>
      <c r="D658" s="197">
        <v>0</v>
      </c>
      <c r="E658" s="197">
        <v>0</v>
      </c>
      <c r="F658" s="197">
        <v>0</v>
      </c>
      <c r="G658" s="197">
        <v>0</v>
      </c>
      <c r="H658" s="197">
        <v>0</v>
      </c>
      <c r="I658" s="197">
        <v>0</v>
      </c>
      <c r="J658" s="197">
        <v>0</v>
      </c>
      <c r="K658" s="197">
        <v>0</v>
      </c>
      <c r="L658" s="197">
        <v>0</v>
      </c>
      <c r="M658" s="197">
        <v>0</v>
      </c>
      <c r="N658" s="197">
        <v>0</v>
      </c>
      <c r="O658" s="197">
        <v>0</v>
      </c>
      <c r="P658" s="197">
        <v>0</v>
      </c>
      <c r="Q658" s="197">
        <v>0</v>
      </c>
      <c r="R658" s="64"/>
      <c r="S658" s="64"/>
      <c r="T658" s="64"/>
      <c r="U658" s="64"/>
      <c r="V658" s="64"/>
      <c r="W658" s="64"/>
      <c r="X658" s="64"/>
      <c r="Y658" s="64"/>
      <c r="Z658" s="64"/>
      <c r="AA658" s="64"/>
    </row>
    <row r="659" spans="1:27" ht="15.75" customHeight="1" x14ac:dyDescent="0.2">
      <c r="A659" s="204"/>
      <c r="B659" s="204"/>
      <c r="C659" s="204"/>
      <c r="D659" s="204">
        <f t="shared" ref="D659:O659" si="21">SUM(D632:D658)</f>
        <v>453</v>
      </c>
      <c r="E659" s="204">
        <f t="shared" si="21"/>
        <v>32</v>
      </c>
      <c r="F659" s="204">
        <f t="shared" si="21"/>
        <v>78</v>
      </c>
      <c r="G659" s="204">
        <f t="shared" si="21"/>
        <v>574</v>
      </c>
      <c r="H659" s="204">
        <f t="shared" si="21"/>
        <v>83</v>
      </c>
      <c r="I659" s="204">
        <f t="shared" si="21"/>
        <v>0</v>
      </c>
      <c r="J659" s="204">
        <f t="shared" si="21"/>
        <v>94</v>
      </c>
      <c r="K659" s="204">
        <f t="shared" si="21"/>
        <v>0</v>
      </c>
      <c r="L659" s="204">
        <f t="shared" si="21"/>
        <v>543</v>
      </c>
      <c r="M659" s="204">
        <f t="shared" si="21"/>
        <v>599</v>
      </c>
      <c r="N659" s="204">
        <f t="shared" si="21"/>
        <v>2456</v>
      </c>
      <c r="O659" s="204">
        <f t="shared" si="21"/>
        <v>13</v>
      </c>
      <c r="P659" s="205"/>
      <c r="Q659" s="205"/>
      <c r="R659" s="64"/>
      <c r="S659" s="64"/>
      <c r="T659" s="64"/>
      <c r="U659" s="64"/>
      <c r="V659" s="64"/>
      <c r="W659" s="64"/>
      <c r="X659" s="64"/>
      <c r="Y659" s="64"/>
      <c r="Z659" s="64"/>
      <c r="AA659" s="64"/>
    </row>
    <row r="660" spans="1:27" ht="15.75" customHeight="1" x14ac:dyDescent="0.2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8"/>
      <c r="Q660" s="188"/>
      <c r="R660" s="64"/>
      <c r="S660" s="64"/>
      <c r="T660" s="64"/>
      <c r="U660" s="64"/>
      <c r="V660" s="64"/>
      <c r="W660" s="64"/>
      <c r="X660" s="64"/>
      <c r="Y660" s="64"/>
      <c r="Z660" s="64"/>
      <c r="AA660" s="64"/>
    </row>
    <row r="661" spans="1:27" ht="15.75" customHeight="1" x14ac:dyDescent="0.2">
      <c r="A661" s="204" t="s">
        <v>324</v>
      </c>
      <c r="B661" s="190" t="s">
        <v>325</v>
      </c>
      <c r="C661" s="204" t="s">
        <v>326</v>
      </c>
      <c r="D661" s="204" t="s">
        <v>5</v>
      </c>
      <c r="E661" s="204" t="s">
        <v>6</v>
      </c>
      <c r="F661" s="204" t="s">
        <v>9</v>
      </c>
      <c r="G661" s="204" t="s">
        <v>10</v>
      </c>
      <c r="H661" s="204" t="s">
        <v>11</v>
      </c>
      <c r="I661" s="204" t="s">
        <v>8</v>
      </c>
      <c r="J661" s="204" t="s">
        <v>13</v>
      </c>
      <c r="K661" s="204" t="s">
        <v>327</v>
      </c>
      <c r="L661" s="204" t="s">
        <v>12</v>
      </c>
      <c r="M661" s="204" t="s">
        <v>7</v>
      </c>
      <c r="N661" s="204" t="s">
        <v>328</v>
      </c>
      <c r="O661" s="204" t="s">
        <v>329</v>
      </c>
      <c r="P661" s="205" t="s">
        <v>330</v>
      </c>
      <c r="Q661" s="205" t="s">
        <v>331</v>
      </c>
      <c r="R661" s="64"/>
      <c r="S661" s="64"/>
      <c r="T661" s="64"/>
      <c r="U661" s="64"/>
      <c r="V661" s="64"/>
      <c r="W661" s="64"/>
      <c r="X661" s="64"/>
      <c r="Y661" s="64"/>
      <c r="Z661" s="64"/>
      <c r="AA661" s="64"/>
    </row>
    <row r="662" spans="1:27" ht="15.75" customHeight="1" x14ac:dyDescent="0.25">
      <c r="A662" s="206">
        <v>44250</v>
      </c>
      <c r="B662" s="193" t="s">
        <v>332</v>
      </c>
      <c r="C662" s="194">
        <v>5001</v>
      </c>
      <c r="D662" s="194">
        <v>0</v>
      </c>
      <c r="E662" s="194">
        <v>1</v>
      </c>
      <c r="F662" s="194">
        <v>0</v>
      </c>
      <c r="G662" s="194">
        <v>0</v>
      </c>
      <c r="H662" s="194">
        <v>5</v>
      </c>
      <c r="I662" s="194">
        <v>0</v>
      </c>
      <c r="J662" s="194">
        <v>0</v>
      </c>
      <c r="K662" s="194">
        <v>0</v>
      </c>
      <c r="L662" s="194">
        <v>28</v>
      </c>
      <c r="M662" s="194">
        <v>11</v>
      </c>
      <c r="N662" s="194">
        <v>45</v>
      </c>
      <c r="O662" s="194">
        <v>0</v>
      </c>
      <c r="P662" s="195">
        <v>3.530092592592592E-3</v>
      </c>
      <c r="Q662" s="195">
        <v>0.15898148148148147</v>
      </c>
      <c r="R662" s="64"/>
      <c r="S662" s="87" t="s">
        <v>3</v>
      </c>
      <c r="T662" s="97">
        <f>A662</f>
        <v>44250</v>
      </c>
      <c r="U662" s="64"/>
      <c r="V662" s="64"/>
      <c r="W662" s="64"/>
      <c r="X662" s="64"/>
      <c r="Y662" s="64"/>
      <c r="Z662" s="64"/>
      <c r="AA662" s="64"/>
    </row>
    <row r="663" spans="1:27" ht="15.75" customHeight="1" x14ac:dyDescent="0.25">
      <c r="A663" s="206">
        <v>44250</v>
      </c>
      <c r="B663" s="193" t="s">
        <v>333</v>
      </c>
      <c r="C663" s="194">
        <v>5002</v>
      </c>
      <c r="D663" s="194">
        <v>24</v>
      </c>
      <c r="E663" s="194">
        <v>0</v>
      </c>
      <c r="F663" s="194">
        <v>0</v>
      </c>
      <c r="G663" s="194">
        <v>0</v>
      </c>
      <c r="H663" s="194">
        <v>0</v>
      </c>
      <c r="I663" s="194">
        <v>0</v>
      </c>
      <c r="J663" s="194">
        <v>4</v>
      </c>
      <c r="K663" s="194">
        <v>0</v>
      </c>
      <c r="L663" s="194">
        <v>0</v>
      </c>
      <c r="M663" s="194">
        <v>0</v>
      </c>
      <c r="N663" s="194">
        <v>28</v>
      </c>
      <c r="O663" s="194">
        <v>0</v>
      </c>
      <c r="P663" s="195">
        <v>2.2222222222222222E-3</v>
      </c>
      <c r="Q663" s="195">
        <v>6.2233796296296294E-2</v>
      </c>
      <c r="R663" s="64"/>
      <c r="S663" s="98" t="s">
        <v>5</v>
      </c>
      <c r="T663" s="99">
        <f>D689</f>
        <v>593</v>
      </c>
      <c r="U663" s="64"/>
      <c r="V663" s="64"/>
      <c r="W663" s="64"/>
      <c r="X663" s="64"/>
      <c r="Y663" s="64"/>
      <c r="Z663" s="64"/>
      <c r="AA663" s="64"/>
    </row>
    <row r="664" spans="1:27" ht="15.75" customHeight="1" x14ac:dyDescent="0.25">
      <c r="A664" s="206">
        <v>44250</v>
      </c>
      <c r="B664" s="193" t="s">
        <v>334</v>
      </c>
      <c r="C664" s="194">
        <v>5003</v>
      </c>
      <c r="D664" s="194">
        <v>128</v>
      </c>
      <c r="E664" s="194">
        <v>0</v>
      </c>
      <c r="F664" s="194">
        <v>1</v>
      </c>
      <c r="G664" s="194">
        <v>3</v>
      </c>
      <c r="H664" s="194">
        <v>6</v>
      </c>
      <c r="I664" s="194">
        <v>0</v>
      </c>
      <c r="J664" s="194">
        <v>55</v>
      </c>
      <c r="K664" s="194">
        <v>0</v>
      </c>
      <c r="L664" s="194">
        <v>6</v>
      </c>
      <c r="M664" s="194">
        <v>0</v>
      </c>
      <c r="N664" s="194">
        <v>199</v>
      </c>
      <c r="O664" s="194">
        <v>2</v>
      </c>
      <c r="P664" s="195">
        <v>1.261574074074074E-3</v>
      </c>
      <c r="Q664" s="195">
        <v>0.25043981481481481</v>
      </c>
      <c r="R664" s="64"/>
      <c r="S664" s="100" t="s">
        <v>41</v>
      </c>
      <c r="T664" s="101">
        <v>0</v>
      </c>
      <c r="U664" s="64"/>
      <c r="V664" s="64"/>
      <c r="W664" s="64"/>
      <c r="X664" s="64"/>
      <c r="Y664" s="64"/>
      <c r="Z664" s="64"/>
      <c r="AA664" s="64"/>
    </row>
    <row r="665" spans="1:27" ht="15.75" customHeight="1" x14ac:dyDescent="0.25">
      <c r="A665" s="206">
        <v>44250</v>
      </c>
      <c r="B665" s="193" t="s">
        <v>335</v>
      </c>
      <c r="C665" s="194">
        <v>5004</v>
      </c>
      <c r="D665" s="194">
        <v>20</v>
      </c>
      <c r="E665" s="194">
        <v>0</v>
      </c>
      <c r="F665" s="194">
        <v>0</v>
      </c>
      <c r="G665" s="194">
        <v>0</v>
      </c>
      <c r="H665" s="194">
        <v>34</v>
      </c>
      <c r="I665" s="194">
        <v>0</v>
      </c>
      <c r="J665" s="194">
        <v>0</v>
      </c>
      <c r="K665" s="194">
        <v>0</v>
      </c>
      <c r="L665" s="194">
        <v>93</v>
      </c>
      <c r="M665" s="194">
        <v>0</v>
      </c>
      <c r="N665" s="194">
        <v>147</v>
      </c>
      <c r="O665" s="194">
        <v>0</v>
      </c>
      <c r="P665" s="195">
        <v>1.4699074074074074E-3</v>
      </c>
      <c r="Q665" s="195">
        <v>0.21641203703703704</v>
      </c>
      <c r="R665" s="64"/>
      <c r="S665" s="100" t="s">
        <v>6</v>
      </c>
      <c r="T665" s="101">
        <f>E689</f>
        <v>45</v>
      </c>
      <c r="U665" s="64"/>
      <c r="V665" s="64"/>
      <c r="W665" s="64"/>
      <c r="X665" s="64"/>
      <c r="Y665" s="64"/>
      <c r="Z665" s="64"/>
      <c r="AA665" s="64"/>
    </row>
    <row r="666" spans="1:27" ht="15.75" customHeight="1" x14ac:dyDescent="0.25">
      <c r="A666" s="206">
        <v>44250</v>
      </c>
      <c r="B666" s="193" t="s">
        <v>336</v>
      </c>
      <c r="C666" s="194">
        <v>5005</v>
      </c>
      <c r="D666" s="194">
        <v>20</v>
      </c>
      <c r="E666" s="194">
        <v>7</v>
      </c>
      <c r="F666" s="194">
        <v>0</v>
      </c>
      <c r="G666" s="194">
        <v>0</v>
      </c>
      <c r="H666" s="194">
        <v>0</v>
      </c>
      <c r="I666" s="194">
        <v>0</v>
      </c>
      <c r="J666" s="194">
        <v>0</v>
      </c>
      <c r="K666" s="194">
        <v>0</v>
      </c>
      <c r="L666" s="194">
        <v>0</v>
      </c>
      <c r="M666" s="194">
        <v>74</v>
      </c>
      <c r="N666" s="194">
        <v>101</v>
      </c>
      <c r="O666" s="194">
        <v>0</v>
      </c>
      <c r="P666" s="195">
        <v>3.5416666666666665E-3</v>
      </c>
      <c r="Q666" s="195">
        <v>0.35723379629629631</v>
      </c>
      <c r="R666" s="64"/>
      <c r="S666" s="100" t="s">
        <v>7</v>
      </c>
      <c r="T666" s="101">
        <f>M689</f>
        <v>618</v>
      </c>
      <c r="U666" s="64"/>
      <c r="V666" s="64"/>
      <c r="W666" s="64"/>
      <c r="X666" s="64"/>
      <c r="Y666" s="64"/>
      <c r="Z666" s="64"/>
      <c r="AA666" s="64"/>
    </row>
    <row r="667" spans="1:27" ht="15.75" customHeight="1" x14ac:dyDescent="0.25">
      <c r="A667" s="206">
        <v>44250</v>
      </c>
      <c r="B667" s="193" t="s">
        <v>337</v>
      </c>
      <c r="C667" s="194">
        <v>5006</v>
      </c>
      <c r="D667" s="194">
        <v>20</v>
      </c>
      <c r="E667" s="194">
        <v>6</v>
      </c>
      <c r="F667" s="194">
        <v>0</v>
      </c>
      <c r="G667" s="194">
        <v>0</v>
      </c>
      <c r="H667" s="194">
        <v>0</v>
      </c>
      <c r="I667" s="194">
        <v>0</v>
      </c>
      <c r="J667" s="194">
        <v>0</v>
      </c>
      <c r="K667" s="194">
        <v>0</v>
      </c>
      <c r="L667" s="194">
        <v>0</v>
      </c>
      <c r="M667" s="194">
        <v>56</v>
      </c>
      <c r="N667" s="194">
        <v>82</v>
      </c>
      <c r="O667" s="194">
        <v>0</v>
      </c>
      <c r="P667" s="195">
        <v>4.0162037037037033E-3</v>
      </c>
      <c r="Q667" s="195">
        <v>0.3291087962962963</v>
      </c>
      <c r="R667" s="64"/>
      <c r="S667" s="100" t="s">
        <v>8</v>
      </c>
      <c r="T667" s="101">
        <f>I689</f>
        <v>0</v>
      </c>
      <c r="U667" s="64"/>
      <c r="V667" s="64"/>
      <c r="W667" s="64"/>
      <c r="X667" s="64"/>
      <c r="Y667" s="64"/>
      <c r="Z667" s="64"/>
      <c r="AA667" s="64"/>
    </row>
    <row r="668" spans="1:27" ht="15.75" customHeight="1" x14ac:dyDescent="0.25">
      <c r="A668" s="206">
        <v>44250</v>
      </c>
      <c r="B668" s="193" t="s">
        <v>338</v>
      </c>
      <c r="C668" s="194">
        <v>5007</v>
      </c>
      <c r="D668" s="194">
        <v>21</v>
      </c>
      <c r="E668" s="194">
        <v>3</v>
      </c>
      <c r="F668" s="194">
        <v>0</v>
      </c>
      <c r="G668" s="194">
        <v>0</v>
      </c>
      <c r="H668" s="194">
        <v>0</v>
      </c>
      <c r="I668" s="194">
        <v>0</v>
      </c>
      <c r="J668" s="194">
        <v>0</v>
      </c>
      <c r="K668" s="194">
        <v>0</v>
      </c>
      <c r="L668" s="194">
        <v>0</v>
      </c>
      <c r="M668" s="194">
        <v>69</v>
      </c>
      <c r="N668" s="194">
        <v>93</v>
      </c>
      <c r="O668" s="194">
        <v>1</v>
      </c>
      <c r="P668" s="195">
        <v>3.7152777777777774E-3</v>
      </c>
      <c r="Q668" s="195">
        <v>0.34503472222222226</v>
      </c>
      <c r="R668" s="64"/>
      <c r="S668" s="102" t="s">
        <v>9</v>
      </c>
      <c r="T668" s="103">
        <f>F689</f>
        <v>40</v>
      </c>
      <c r="U668" s="64"/>
      <c r="V668" s="64"/>
      <c r="W668" s="64"/>
      <c r="X668" s="64"/>
      <c r="Y668" s="64"/>
      <c r="Z668" s="64"/>
      <c r="AA668" s="64"/>
    </row>
    <row r="669" spans="1:27" ht="15.75" customHeight="1" x14ac:dyDescent="0.2">
      <c r="A669" s="206">
        <v>44250</v>
      </c>
      <c r="B669" s="193" t="s">
        <v>339</v>
      </c>
      <c r="C669" s="196">
        <v>5008</v>
      </c>
      <c r="D669" s="197">
        <v>0</v>
      </c>
      <c r="E669" s="197">
        <v>0</v>
      </c>
      <c r="F669" s="197">
        <v>0</v>
      </c>
      <c r="G669" s="197">
        <v>0</v>
      </c>
      <c r="H669" s="197">
        <v>0</v>
      </c>
      <c r="I669" s="197">
        <v>0</v>
      </c>
      <c r="J669" s="197">
        <v>0</v>
      </c>
      <c r="K669" s="197">
        <v>0</v>
      </c>
      <c r="L669" s="197">
        <v>0</v>
      </c>
      <c r="M669" s="197">
        <v>0</v>
      </c>
      <c r="N669" s="197">
        <v>0</v>
      </c>
      <c r="O669" s="197">
        <v>0</v>
      </c>
      <c r="P669" s="197">
        <v>0</v>
      </c>
      <c r="Q669" s="197">
        <v>0</v>
      </c>
      <c r="R669" s="64"/>
      <c r="S669" s="102" t="s">
        <v>10</v>
      </c>
      <c r="T669" s="103">
        <f>G689</f>
        <v>505</v>
      </c>
      <c r="U669" s="64"/>
      <c r="V669" s="64"/>
      <c r="W669" s="64"/>
      <c r="X669" s="64"/>
      <c r="Y669" s="64"/>
      <c r="Z669" s="64"/>
      <c r="AA669" s="64"/>
    </row>
    <row r="670" spans="1:27" ht="15.75" customHeight="1" x14ac:dyDescent="0.25">
      <c r="A670" s="206">
        <v>44250</v>
      </c>
      <c r="B670" s="193" t="s">
        <v>340</v>
      </c>
      <c r="C670" s="194">
        <v>5009</v>
      </c>
      <c r="D670" s="194">
        <v>0</v>
      </c>
      <c r="E670" s="194">
        <v>0</v>
      </c>
      <c r="F670" s="194">
        <v>3</v>
      </c>
      <c r="G670" s="194">
        <v>23</v>
      </c>
      <c r="H670" s="194">
        <v>5</v>
      </c>
      <c r="I670" s="194">
        <v>0</v>
      </c>
      <c r="J670" s="194">
        <v>0</v>
      </c>
      <c r="K670" s="194">
        <v>0</v>
      </c>
      <c r="L670" s="194">
        <v>16</v>
      </c>
      <c r="M670" s="194">
        <v>25</v>
      </c>
      <c r="N670" s="194">
        <v>72</v>
      </c>
      <c r="O670" s="194">
        <v>0</v>
      </c>
      <c r="P670" s="195">
        <v>5.3009259259259251E-3</v>
      </c>
      <c r="Q670" s="195">
        <v>0.38185185185185189</v>
      </c>
      <c r="R670" s="64"/>
      <c r="S670" s="104" t="s">
        <v>11</v>
      </c>
      <c r="T670" s="105">
        <f>H689</f>
        <v>97</v>
      </c>
      <c r="U670" s="64"/>
      <c r="V670" s="64"/>
      <c r="W670" s="64"/>
      <c r="X670" s="64"/>
      <c r="Y670" s="64"/>
      <c r="Z670" s="64"/>
      <c r="AA670" s="64"/>
    </row>
    <row r="671" spans="1:27" ht="15.75" customHeight="1" x14ac:dyDescent="0.25">
      <c r="A671" s="206">
        <v>44250</v>
      </c>
      <c r="B671" s="193" t="s">
        <v>341</v>
      </c>
      <c r="C671" s="194">
        <v>5010</v>
      </c>
      <c r="D671" s="194">
        <v>20</v>
      </c>
      <c r="E671" s="194">
        <v>0</v>
      </c>
      <c r="F671" s="194">
        <v>8</v>
      </c>
      <c r="G671" s="194">
        <v>110</v>
      </c>
      <c r="H671" s="194">
        <v>0</v>
      </c>
      <c r="I671" s="194">
        <v>0</v>
      </c>
      <c r="J671" s="194">
        <v>0</v>
      </c>
      <c r="K671" s="194">
        <v>0</v>
      </c>
      <c r="L671" s="194">
        <v>0</v>
      </c>
      <c r="M671" s="194">
        <v>0</v>
      </c>
      <c r="N671" s="194">
        <v>138</v>
      </c>
      <c r="O671" s="194">
        <v>0</v>
      </c>
      <c r="P671" s="195">
        <v>3.3333333333333335E-3</v>
      </c>
      <c r="Q671" s="195">
        <v>0.45302083333333337</v>
      </c>
      <c r="R671" s="64"/>
      <c r="S671" s="104" t="s">
        <v>12</v>
      </c>
      <c r="T671" s="105">
        <f>L689</f>
        <v>412</v>
      </c>
      <c r="U671" s="64"/>
      <c r="V671" s="64"/>
      <c r="W671" s="64"/>
      <c r="X671" s="64"/>
      <c r="Y671" s="64"/>
      <c r="Z671" s="64"/>
      <c r="AA671" s="64"/>
    </row>
    <row r="672" spans="1:27" ht="15.75" customHeight="1" x14ac:dyDescent="0.2">
      <c r="A672" s="206">
        <v>44250</v>
      </c>
      <c r="B672" s="193" t="s">
        <v>342</v>
      </c>
      <c r="C672" s="197">
        <v>5011</v>
      </c>
      <c r="D672" s="197">
        <v>0</v>
      </c>
      <c r="E672" s="197">
        <v>0</v>
      </c>
      <c r="F672" s="197">
        <v>0</v>
      </c>
      <c r="G672" s="197">
        <v>0</v>
      </c>
      <c r="H672" s="197">
        <v>0</v>
      </c>
      <c r="I672" s="197">
        <v>0</v>
      </c>
      <c r="J672" s="197">
        <v>0</v>
      </c>
      <c r="K672" s="197">
        <v>0</v>
      </c>
      <c r="L672" s="197">
        <v>0</v>
      </c>
      <c r="M672" s="197">
        <v>0</v>
      </c>
      <c r="N672" s="197">
        <v>0</v>
      </c>
      <c r="O672" s="197">
        <v>0</v>
      </c>
      <c r="P672" s="197">
        <v>0</v>
      </c>
      <c r="Q672" s="197">
        <v>0</v>
      </c>
      <c r="R672" s="64"/>
      <c r="S672" s="106" t="s">
        <v>13</v>
      </c>
      <c r="T672" s="107">
        <f>J689</f>
        <v>91</v>
      </c>
      <c r="U672" s="64"/>
      <c r="V672" s="64"/>
      <c r="W672" s="64"/>
      <c r="X672" s="64"/>
      <c r="Y672" s="64"/>
      <c r="Z672" s="64"/>
      <c r="AA672" s="64"/>
    </row>
    <row r="673" spans="1:27" ht="15.75" customHeight="1" x14ac:dyDescent="0.25">
      <c r="A673" s="206">
        <v>44250</v>
      </c>
      <c r="B673" s="193" t="s">
        <v>343</v>
      </c>
      <c r="C673" s="194">
        <v>5012</v>
      </c>
      <c r="D673" s="194">
        <v>121</v>
      </c>
      <c r="E673" s="194">
        <v>0</v>
      </c>
      <c r="F673" s="194">
        <v>0</v>
      </c>
      <c r="G673" s="194">
        <v>0</v>
      </c>
      <c r="H673" s="194">
        <v>0</v>
      </c>
      <c r="I673" s="194">
        <v>0</v>
      </c>
      <c r="J673" s="194">
        <v>28</v>
      </c>
      <c r="K673" s="194">
        <v>0</v>
      </c>
      <c r="L673" s="194">
        <v>0</v>
      </c>
      <c r="M673" s="194">
        <v>0</v>
      </c>
      <c r="N673" s="194">
        <v>149</v>
      </c>
      <c r="O673" s="194">
        <v>3</v>
      </c>
      <c r="P673" s="195">
        <v>1.5740740740740741E-3</v>
      </c>
      <c r="Q673" s="195">
        <v>0.2353587962962963</v>
      </c>
      <c r="R673" s="64"/>
      <c r="S673" s="64"/>
      <c r="T673" s="64"/>
      <c r="U673" s="64"/>
      <c r="V673" s="64"/>
      <c r="W673" s="64"/>
      <c r="X673" s="64"/>
      <c r="Y673" s="64"/>
      <c r="Z673" s="64"/>
      <c r="AA673" s="64"/>
    </row>
    <row r="674" spans="1:27" ht="15.75" customHeight="1" x14ac:dyDescent="0.25">
      <c r="A674" s="206">
        <v>44250</v>
      </c>
      <c r="B674" s="193" t="s">
        <v>344</v>
      </c>
      <c r="C674" s="194">
        <v>5013</v>
      </c>
      <c r="D674" s="194">
        <v>0</v>
      </c>
      <c r="E674" s="194">
        <v>0</v>
      </c>
      <c r="F674" s="194">
        <v>3</v>
      </c>
      <c r="G674" s="194">
        <v>24</v>
      </c>
      <c r="H674" s="194">
        <v>0</v>
      </c>
      <c r="I674" s="194">
        <v>0</v>
      </c>
      <c r="J674" s="194">
        <v>0</v>
      </c>
      <c r="K674" s="194">
        <v>0</v>
      </c>
      <c r="L674" s="194">
        <v>0</v>
      </c>
      <c r="M674" s="194">
        <v>15</v>
      </c>
      <c r="N674" s="194">
        <v>42</v>
      </c>
      <c r="O674" s="194">
        <v>0</v>
      </c>
      <c r="P674" s="195">
        <v>8.1481481481481474E-3</v>
      </c>
      <c r="Q674" s="195">
        <v>0.34199074074074076</v>
      </c>
      <c r="R674" s="64"/>
      <c r="S674" s="64"/>
      <c r="T674" s="64"/>
      <c r="U674" s="64"/>
      <c r="V674" s="64"/>
      <c r="W674" s="64"/>
      <c r="X674" s="64"/>
      <c r="Y674" s="64"/>
      <c r="Z674" s="64"/>
      <c r="AA674" s="64"/>
    </row>
    <row r="675" spans="1:27" ht="15.75" customHeight="1" x14ac:dyDescent="0.25">
      <c r="A675" s="206">
        <v>44250</v>
      </c>
      <c r="B675" s="193" t="s">
        <v>345</v>
      </c>
      <c r="C675" s="194">
        <v>5014</v>
      </c>
      <c r="D675" s="197">
        <v>0</v>
      </c>
      <c r="E675" s="197">
        <v>0</v>
      </c>
      <c r="F675" s="197">
        <v>0</v>
      </c>
      <c r="G675" s="197">
        <v>0</v>
      </c>
      <c r="H675" s="197">
        <v>0</v>
      </c>
      <c r="I675" s="197">
        <v>0</v>
      </c>
      <c r="J675" s="197">
        <v>0</v>
      </c>
      <c r="K675" s="197">
        <v>0</v>
      </c>
      <c r="L675" s="197">
        <v>0</v>
      </c>
      <c r="M675" s="197">
        <v>0</v>
      </c>
      <c r="N675" s="197">
        <v>0</v>
      </c>
      <c r="O675" s="197">
        <v>0</v>
      </c>
      <c r="P675" s="197">
        <v>0</v>
      </c>
      <c r="Q675" s="197">
        <v>0</v>
      </c>
      <c r="R675" s="64"/>
      <c r="S675" s="64"/>
      <c r="T675" s="64"/>
      <c r="U675" s="64"/>
      <c r="V675" s="64"/>
      <c r="W675" s="64"/>
      <c r="X675" s="64"/>
      <c r="Y675" s="64"/>
      <c r="Z675" s="64"/>
      <c r="AA675" s="64"/>
    </row>
    <row r="676" spans="1:27" ht="15.75" customHeight="1" x14ac:dyDescent="0.25">
      <c r="A676" s="206">
        <v>44250</v>
      </c>
      <c r="B676" s="193" t="s">
        <v>346</v>
      </c>
      <c r="C676" s="194">
        <v>5015</v>
      </c>
      <c r="D676" s="194">
        <v>20</v>
      </c>
      <c r="E676" s="194">
        <v>4</v>
      </c>
      <c r="F676" s="194">
        <v>0</v>
      </c>
      <c r="G676" s="194">
        <v>0</v>
      </c>
      <c r="H676" s="194">
        <v>0</v>
      </c>
      <c r="I676" s="194">
        <v>0</v>
      </c>
      <c r="J676" s="194">
        <v>0</v>
      </c>
      <c r="K676" s="194">
        <v>0</v>
      </c>
      <c r="L676" s="194">
        <v>0</v>
      </c>
      <c r="M676" s="194">
        <v>75</v>
      </c>
      <c r="N676" s="194">
        <v>99</v>
      </c>
      <c r="O676" s="194">
        <v>0</v>
      </c>
      <c r="P676" s="195">
        <v>7.3148148148148148E-3</v>
      </c>
      <c r="Q676" s="195">
        <v>0.72390046296296295</v>
      </c>
      <c r="R676" s="64"/>
      <c r="S676" s="64"/>
      <c r="T676" s="64"/>
      <c r="U676" s="64"/>
      <c r="V676" s="64"/>
      <c r="W676" s="64"/>
      <c r="X676" s="64"/>
      <c r="Y676" s="64"/>
      <c r="Z676" s="64"/>
      <c r="AA676" s="64"/>
    </row>
    <row r="677" spans="1:27" ht="15.75" customHeight="1" x14ac:dyDescent="0.25">
      <c r="A677" s="206">
        <v>44250</v>
      </c>
      <c r="B677" s="193" t="s">
        <v>347</v>
      </c>
      <c r="C677" s="194">
        <v>5016</v>
      </c>
      <c r="D677" s="197">
        <v>0</v>
      </c>
      <c r="E677" s="197">
        <v>0</v>
      </c>
      <c r="F677" s="197">
        <v>0</v>
      </c>
      <c r="G677" s="197">
        <v>0</v>
      </c>
      <c r="H677" s="197">
        <v>0</v>
      </c>
      <c r="I677" s="197">
        <v>0</v>
      </c>
      <c r="J677" s="197">
        <v>0</v>
      </c>
      <c r="K677" s="197">
        <v>0</v>
      </c>
      <c r="L677" s="197">
        <v>0</v>
      </c>
      <c r="M677" s="197">
        <v>0</v>
      </c>
      <c r="N677" s="197">
        <v>0</v>
      </c>
      <c r="O677" s="197">
        <v>0</v>
      </c>
      <c r="P677" s="197">
        <v>0</v>
      </c>
      <c r="Q677" s="197">
        <v>0</v>
      </c>
      <c r="R677" s="64"/>
      <c r="S677" s="64"/>
      <c r="T677" s="64"/>
      <c r="U677" s="64"/>
      <c r="V677" s="64"/>
      <c r="W677" s="64"/>
      <c r="X677" s="64"/>
      <c r="Y677" s="64"/>
      <c r="Z677" s="64"/>
      <c r="AA677" s="64"/>
    </row>
    <row r="678" spans="1:27" ht="15.75" customHeight="1" x14ac:dyDescent="0.25">
      <c r="A678" s="206">
        <v>44250</v>
      </c>
      <c r="B678" s="193" t="s">
        <v>348</v>
      </c>
      <c r="C678" s="194">
        <v>5017</v>
      </c>
      <c r="D678" s="194">
        <v>20</v>
      </c>
      <c r="E678" s="194">
        <v>6</v>
      </c>
      <c r="F678" s="194">
        <v>0</v>
      </c>
      <c r="G678" s="194">
        <v>0</v>
      </c>
      <c r="H678" s="194">
        <v>0</v>
      </c>
      <c r="I678" s="194">
        <v>0</v>
      </c>
      <c r="J678" s="194">
        <v>0</v>
      </c>
      <c r="K678" s="194">
        <v>0</v>
      </c>
      <c r="L678" s="194">
        <v>0</v>
      </c>
      <c r="M678" s="194">
        <v>69</v>
      </c>
      <c r="N678" s="194">
        <v>95</v>
      </c>
      <c r="O678" s="194">
        <v>0</v>
      </c>
      <c r="P678" s="195">
        <v>3.0902777777777782E-3</v>
      </c>
      <c r="Q678" s="195">
        <v>0.29357638888888887</v>
      </c>
      <c r="R678" s="64"/>
      <c r="S678" s="64"/>
      <c r="T678" s="64"/>
      <c r="U678" s="64"/>
      <c r="V678" s="64"/>
      <c r="W678" s="64"/>
      <c r="X678" s="64"/>
      <c r="Y678" s="64"/>
      <c r="Z678" s="64"/>
      <c r="AA678" s="64"/>
    </row>
    <row r="679" spans="1:27" ht="15.75" customHeight="1" x14ac:dyDescent="0.25">
      <c r="A679" s="206">
        <v>44250</v>
      </c>
      <c r="B679" s="193" t="s">
        <v>349</v>
      </c>
      <c r="C679" s="194">
        <v>5018</v>
      </c>
      <c r="D679" s="194">
        <v>20</v>
      </c>
      <c r="E679" s="194">
        <v>0</v>
      </c>
      <c r="F679" s="194">
        <v>15</v>
      </c>
      <c r="G679" s="194">
        <v>228</v>
      </c>
      <c r="H679" s="194">
        <v>0</v>
      </c>
      <c r="I679" s="194">
        <v>0</v>
      </c>
      <c r="J679" s="194">
        <v>2</v>
      </c>
      <c r="K679" s="194">
        <v>0</v>
      </c>
      <c r="L679" s="194">
        <v>0</v>
      </c>
      <c r="M679" s="194">
        <v>0</v>
      </c>
      <c r="N679" s="194">
        <v>265</v>
      </c>
      <c r="O679" s="194">
        <v>0</v>
      </c>
      <c r="P679" s="195">
        <v>1.5624999999999999E-3</v>
      </c>
      <c r="Q679" s="195">
        <v>0.41190972222222227</v>
      </c>
      <c r="R679" s="64"/>
      <c r="S679" s="64"/>
      <c r="T679" s="64"/>
      <c r="U679" s="64"/>
      <c r="V679" s="64"/>
      <c r="W679" s="64"/>
      <c r="X679" s="64"/>
      <c r="Y679" s="64"/>
      <c r="Z679" s="64"/>
      <c r="AA679" s="64"/>
    </row>
    <row r="680" spans="1:27" ht="15.75" customHeight="1" x14ac:dyDescent="0.2">
      <c r="A680" s="206">
        <v>44250</v>
      </c>
      <c r="B680" s="193" t="s">
        <v>350</v>
      </c>
      <c r="C680" s="197">
        <v>5020</v>
      </c>
      <c r="D680" s="197">
        <v>0</v>
      </c>
      <c r="E680" s="197">
        <v>0</v>
      </c>
      <c r="F680" s="197">
        <v>0</v>
      </c>
      <c r="G680" s="197">
        <v>0</v>
      </c>
      <c r="H680" s="197">
        <v>0</v>
      </c>
      <c r="I680" s="197">
        <v>0</v>
      </c>
      <c r="J680" s="197">
        <v>0</v>
      </c>
      <c r="K680" s="197">
        <v>0</v>
      </c>
      <c r="L680" s="197">
        <v>0</v>
      </c>
      <c r="M680" s="197">
        <v>0</v>
      </c>
      <c r="N680" s="197">
        <v>0</v>
      </c>
      <c r="O680" s="197">
        <v>0</v>
      </c>
      <c r="P680" s="197">
        <v>0</v>
      </c>
      <c r="Q680" s="197">
        <v>0</v>
      </c>
      <c r="R680" s="64"/>
      <c r="S680" s="64"/>
      <c r="T680" s="64"/>
      <c r="U680" s="64"/>
      <c r="V680" s="64"/>
      <c r="W680" s="64"/>
      <c r="X680" s="64"/>
      <c r="Y680" s="64"/>
      <c r="Z680" s="64"/>
      <c r="AA680" s="64"/>
    </row>
    <row r="681" spans="1:27" ht="15.75" customHeight="1" x14ac:dyDescent="0.25">
      <c r="A681" s="206">
        <v>44250</v>
      </c>
      <c r="B681" s="193" t="s">
        <v>351</v>
      </c>
      <c r="C681" s="194">
        <v>5021</v>
      </c>
      <c r="D681" s="194">
        <v>20</v>
      </c>
      <c r="E681" s="194">
        <v>5</v>
      </c>
      <c r="F681" s="194">
        <v>0</v>
      </c>
      <c r="G681" s="194">
        <v>0</v>
      </c>
      <c r="H681" s="194">
        <v>0</v>
      </c>
      <c r="I681" s="194">
        <v>0</v>
      </c>
      <c r="J681" s="194">
        <v>0</v>
      </c>
      <c r="K681" s="194">
        <v>0</v>
      </c>
      <c r="L681" s="194">
        <v>0</v>
      </c>
      <c r="M681" s="194">
        <v>83</v>
      </c>
      <c r="N681" s="194">
        <v>108</v>
      </c>
      <c r="O681" s="194">
        <v>0</v>
      </c>
      <c r="P681" s="195">
        <v>5.6597222222222222E-3</v>
      </c>
      <c r="Q681" s="195">
        <v>0.61181712962962964</v>
      </c>
      <c r="R681" s="64"/>
      <c r="S681" s="64"/>
      <c r="T681" s="64"/>
      <c r="U681" s="64"/>
      <c r="V681" s="64"/>
      <c r="W681" s="64"/>
      <c r="X681" s="64"/>
      <c r="Y681" s="64"/>
      <c r="Z681" s="64"/>
      <c r="AA681" s="64"/>
    </row>
    <row r="682" spans="1:27" ht="15.75" customHeight="1" x14ac:dyDescent="0.25">
      <c r="A682" s="206">
        <v>44250</v>
      </c>
      <c r="B682" s="193" t="s">
        <v>352</v>
      </c>
      <c r="C682" s="194">
        <v>5022</v>
      </c>
      <c r="D682" s="194">
        <v>20</v>
      </c>
      <c r="E682" s="194">
        <v>9</v>
      </c>
      <c r="F682" s="194">
        <v>0</v>
      </c>
      <c r="G682" s="194">
        <v>0</v>
      </c>
      <c r="H682" s="194">
        <v>0</v>
      </c>
      <c r="I682" s="194">
        <v>0</v>
      </c>
      <c r="J682" s="194">
        <v>0</v>
      </c>
      <c r="K682" s="194">
        <v>0</v>
      </c>
      <c r="L682" s="194">
        <v>0</v>
      </c>
      <c r="M682" s="194">
        <v>59</v>
      </c>
      <c r="N682" s="194">
        <v>88</v>
      </c>
      <c r="O682" s="194">
        <v>0</v>
      </c>
      <c r="P682" s="195">
        <v>4.6064814814814814E-3</v>
      </c>
      <c r="Q682" s="195">
        <v>0.40523148148148147</v>
      </c>
      <c r="R682" s="64"/>
      <c r="S682" s="64"/>
      <c r="T682" s="64"/>
      <c r="U682" s="64"/>
      <c r="V682" s="64"/>
      <c r="W682" s="64"/>
      <c r="X682" s="64"/>
      <c r="Y682" s="64"/>
      <c r="Z682" s="64"/>
      <c r="AA682" s="64"/>
    </row>
    <row r="683" spans="1:27" ht="15.75" customHeight="1" x14ac:dyDescent="0.25">
      <c r="A683" s="206">
        <v>44250</v>
      </c>
      <c r="B683" s="193" t="s">
        <v>353</v>
      </c>
      <c r="C683" s="194">
        <v>5023</v>
      </c>
      <c r="D683" s="194">
        <v>20</v>
      </c>
      <c r="E683" s="194">
        <v>0</v>
      </c>
      <c r="F683" s="194">
        <v>7</v>
      </c>
      <c r="G683" s="194">
        <v>75</v>
      </c>
      <c r="H683" s="194">
        <v>13</v>
      </c>
      <c r="I683" s="194">
        <v>0</v>
      </c>
      <c r="J683" s="194">
        <v>0</v>
      </c>
      <c r="K683" s="194">
        <v>0</v>
      </c>
      <c r="L683" s="194">
        <v>61</v>
      </c>
      <c r="M683" s="194">
        <v>0</v>
      </c>
      <c r="N683" s="194">
        <v>176</v>
      </c>
      <c r="O683" s="194">
        <v>1</v>
      </c>
      <c r="P683" s="195">
        <v>5.4398148148148149E-3</v>
      </c>
      <c r="Q683" s="195">
        <v>0.95712962962962955</v>
      </c>
      <c r="R683" s="64"/>
      <c r="S683" s="64"/>
      <c r="T683" s="64"/>
      <c r="U683" s="64"/>
      <c r="V683" s="64"/>
      <c r="W683" s="64"/>
      <c r="X683" s="64"/>
      <c r="Y683" s="64"/>
      <c r="Z683" s="64"/>
      <c r="AA683" s="64"/>
    </row>
    <row r="684" spans="1:27" ht="15.75" customHeight="1" x14ac:dyDescent="0.25">
      <c r="A684" s="206">
        <v>44250</v>
      </c>
      <c r="B684" s="199" t="s">
        <v>354</v>
      </c>
      <c r="C684" s="194">
        <v>5028</v>
      </c>
      <c r="D684" s="197">
        <v>0</v>
      </c>
      <c r="E684" s="197">
        <v>0</v>
      </c>
      <c r="F684" s="197">
        <v>0</v>
      </c>
      <c r="G684" s="197">
        <v>0</v>
      </c>
      <c r="H684" s="197">
        <v>0</v>
      </c>
      <c r="I684" s="197">
        <v>0</v>
      </c>
      <c r="J684" s="197">
        <v>0</v>
      </c>
      <c r="K684" s="197">
        <v>0</v>
      </c>
      <c r="L684" s="197">
        <v>0</v>
      </c>
      <c r="M684" s="197">
        <v>0</v>
      </c>
      <c r="N684" s="197">
        <v>0</v>
      </c>
      <c r="O684" s="197">
        <v>0</v>
      </c>
      <c r="P684" s="197">
        <v>0</v>
      </c>
      <c r="Q684" s="197">
        <v>0</v>
      </c>
      <c r="R684" s="64"/>
      <c r="S684" s="64"/>
      <c r="T684" s="64"/>
      <c r="U684" s="64"/>
      <c r="V684" s="64"/>
      <c r="W684" s="64"/>
      <c r="X684" s="64"/>
      <c r="Y684" s="64"/>
      <c r="Z684" s="64"/>
      <c r="AA684" s="64"/>
    </row>
    <row r="685" spans="1:27" ht="15.75" customHeight="1" x14ac:dyDescent="0.25">
      <c r="A685" s="206">
        <v>44250</v>
      </c>
      <c r="B685" s="199" t="s">
        <v>355</v>
      </c>
      <c r="C685" s="194">
        <v>5031</v>
      </c>
      <c r="D685" s="194">
        <v>20</v>
      </c>
      <c r="E685" s="194">
        <v>0</v>
      </c>
      <c r="F685" s="194">
        <v>3</v>
      </c>
      <c r="G685" s="194">
        <v>42</v>
      </c>
      <c r="H685" s="194">
        <v>23</v>
      </c>
      <c r="I685" s="194">
        <v>0</v>
      </c>
      <c r="J685" s="194">
        <v>0</v>
      </c>
      <c r="K685" s="194">
        <v>0</v>
      </c>
      <c r="L685" s="194">
        <v>43</v>
      </c>
      <c r="M685" s="194">
        <v>0</v>
      </c>
      <c r="N685" s="194">
        <v>131</v>
      </c>
      <c r="O685" s="194">
        <v>0</v>
      </c>
      <c r="P685" s="195">
        <v>1.4120370370370369E-3</v>
      </c>
      <c r="Q685" s="195">
        <v>0.18552083333333333</v>
      </c>
      <c r="R685" s="64"/>
      <c r="S685" s="64"/>
      <c r="T685" s="64"/>
      <c r="U685" s="64"/>
      <c r="V685" s="64"/>
      <c r="W685" s="64"/>
      <c r="X685" s="64"/>
      <c r="Y685" s="64"/>
      <c r="Z685" s="64"/>
      <c r="AA685" s="64"/>
    </row>
    <row r="686" spans="1:27" ht="15.75" customHeight="1" x14ac:dyDescent="0.25">
      <c r="A686" s="206">
        <v>44250</v>
      </c>
      <c r="B686" s="199" t="s">
        <v>356</v>
      </c>
      <c r="C686" s="194">
        <v>5036</v>
      </c>
      <c r="D686" s="194">
        <v>20</v>
      </c>
      <c r="E686" s="194">
        <v>0</v>
      </c>
      <c r="F686" s="194">
        <v>0</v>
      </c>
      <c r="G686" s="194">
        <v>0</v>
      </c>
      <c r="H686" s="194">
        <v>11</v>
      </c>
      <c r="I686" s="194">
        <v>0</v>
      </c>
      <c r="J686" s="194">
        <v>0</v>
      </c>
      <c r="K686" s="194">
        <v>0</v>
      </c>
      <c r="L686" s="194">
        <v>165</v>
      </c>
      <c r="M686" s="194">
        <v>0</v>
      </c>
      <c r="N686" s="194">
        <v>196</v>
      </c>
      <c r="O686" s="194">
        <v>0</v>
      </c>
      <c r="P686" s="195">
        <v>2.5578703703703705E-3</v>
      </c>
      <c r="Q686" s="195">
        <v>0.50228009259259265</v>
      </c>
      <c r="R686" s="64"/>
      <c r="S686" s="64"/>
      <c r="T686" s="64"/>
      <c r="U686" s="64"/>
      <c r="V686" s="64"/>
      <c r="W686" s="64"/>
      <c r="X686" s="64"/>
      <c r="Y686" s="64"/>
      <c r="Z686" s="64"/>
      <c r="AA686" s="64"/>
    </row>
    <row r="687" spans="1:27" ht="15.75" customHeight="1" x14ac:dyDescent="0.25">
      <c r="A687" s="206">
        <v>44250</v>
      </c>
      <c r="B687" s="199" t="s">
        <v>380</v>
      </c>
      <c r="C687" s="194">
        <v>5040</v>
      </c>
      <c r="D687" s="194">
        <v>39</v>
      </c>
      <c r="E687" s="194">
        <v>0</v>
      </c>
      <c r="F687" s="194">
        <v>0</v>
      </c>
      <c r="G687" s="194">
        <v>0</v>
      </c>
      <c r="H687" s="194">
        <v>0</v>
      </c>
      <c r="I687" s="194">
        <v>0</v>
      </c>
      <c r="J687" s="194">
        <v>2</v>
      </c>
      <c r="K687" s="194">
        <v>0</v>
      </c>
      <c r="L687" s="194">
        <v>0</v>
      </c>
      <c r="M687" s="194">
        <v>0</v>
      </c>
      <c r="N687" s="194">
        <v>41</v>
      </c>
      <c r="O687" s="194">
        <v>0</v>
      </c>
      <c r="P687" s="195">
        <v>1.0648148148148147E-3</v>
      </c>
      <c r="Q687" s="195">
        <v>4.3750000000000004E-2</v>
      </c>
      <c r="R687" s="64"/>
      <c r="S687" s="64"/>
      <c r="T687" s="64"/>
      <c r="U687" s="64"/>
      <c r="V687" s="64"/>
      <c r="W687" s="64"/>
      <c r="X687" s="64"/>
      <c r="Y687" s="64"/>
      <c r="Z687" s="64"/>
      <c r="AA687" s="64"/>
    </row>
    <row r="688" spans="1:27" ht="15.75" customHeight="1" x14ac:dyDescent="0.25">
      <c r="A688" s="206">
        <v>44250</v>
      </c>
      <c r="B688" s="199" t="s">
        <v>381</v>
      </c>
      <c r="C688" s="194">
        <v>5042</v>
      </c>
      <c r="D688" s="194">
        <v>20</v>
      </c>
      <c r="E688" s="194">
        <v>4</v>
      </c>
      <c r="F688" s="194">
        <v>0</v>
      </c>
      <c r="G688" s="194">
        <v>0</v>
      </c>
      <c r="H688" s="194">
        <v>0</v>
      </c>
      <c r="I688" s="194">
        <v>0</v>
      </c>
      <c r="J688" s="194">
        <v>0</v>
      </c>
      <c r="K688" s="194">
        <v>0</v>
      </c>
      <c r="L688" s="194">
        <v>0</v>
      </c>
      <c r="M688" s="194">
        <v>82</v>
      </c>
      <c r="N688" s="194">
        <v>106</v>
      </c>
      <c r="O688" s="194">
        <v>0</v>
      </c>
      <c r="P688" s="195">
        <v>8.6689814814814806E-3</v>
      </c>
      <c r="Q688" s="195">
        <v>0.91896990740740747</v>
      </c>
      <c r="R688" s="64"/>
      <c r="S688" s="64"/>
      <c r="T688" s="64"/>
      <c r="U688" s="64"/>
      <c r="V688" s="64"/>
      <c r="W688" s="64"/>
      <c r="X688" s="64"/>
      <c r="Y688" s="64"/>
      <c r="Z688" s="64"/>
      <c r="AA688" s="64"/>
    </row>
    <row r="689" spans="1:27" ht="15.75" customHeight="1" x14ac:dyDescent="0.2">
      <c r="A689" s="204"/>
      <c r="B689" s="204"/>
      <c r="C689" s="204"/>
      <c r="D689" s="204">
        <f t="shared" ref="D689:O689" si="22">SUM(D662:D688)</f>
        <v>593</v>
      </c>
      <c r="E689" s="204">
        <f t="shared" si="22"/>
        <v>45</v>
      </c>
      <c r="F689" s="204">
        <f t="shared" si="22"/>
        <v>40</v>
      </c>
      <c r="G689" s="204">
        <f t="shared" si="22"/>
        <v>505</v>
      </c>
      <c r="H689" s="204">
        <f t="shared" si="22"/>
        <v>97</v>
      </c>
      <c r="I689" s="204">
        <f t="shared" si="22"/>
        <v>0</v>
      </c>
      <c r="J689" s="204">
        <f t="shared" si="22"/>
        <v>91</v>
      </c>
      <c r="K689" s="204">
        <f t="shared" si="22"/>
        <v>0</v>
      </c>
      <c r="L689" s="204">
        <f t="shared" si="22"/>
        <v>412</v>
      </c>
      <c r="M689" s="204">
        <f t="shared" si="22"/>
        <v>618</v>
      </c>
      <c r="N689" s="204">
        <f t="shared" si="22"/>
        <v>2401</v>
      </c>
      <c r="O689" s="204">
        <f t="shared" si="22"/>
        <v>7</v>
      </c>
      <c r="P689" s="205"/>
      <c r="Q689" s="205"/>
      <c r="R689" s="64"/>
      <c r="S689" s="64"/>
      <c r="T689" s="64"/>
      <c r="U689" s="64"/>
      <c r="V689" s="64"/>
      <c r="W689" s="64"/>
      <c r="X689" s="64"/>
      <c r="Y689" s="64"/>
      <c r="Z689" s="64"/>
      <c r="AA689" s="64"/>
    </row>
    <row r="690" spans="1:27" ht="15.75" customHeight="1" x14ac:dyDescent="0.2">
      <c r="A690" s="202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8"/>
      <c r="Q690" s="188"/>
      <c r="R690" s="64"/>
      <c r="S690" s="64"/>
      <c r="T690" s="64"/>
      <c r="U690" s="64"/>
      <c r="V690" s="64"/>
      <c r="W690" s="64"/>
      <c r="X690" s="64"/>
      <c r="Y690" s="64"/>
      <c r="Z690" s="64"/>
      <c r="AA690" s="64"/>
    </row>
    <row r="691" spans="1:27" ht="15.75" customHeight="1" x14ac:dyDescent="0.2">
      <c r="A691" s="203" t="s">
        <v>324</v>
      </c>
      <c r="B691" s="190" t="s">
        <v>325</v>
      </c>
      <c r="C691" s="204" t="s">
        <v>326</v>
      </c>
      <c r="D691" s="204" t="s">
        <v>5</v>
      </c>
      <c r="E691" s="204" t="s">
        <v>6</v>
      </c>
      <c r="F691" s="204" t="s">
        <v>9</v>
      </c>
      <c r="G691" s="204" t="s">
        <v>10</v>
      </c>
      <c r="H691" s="204" t="s">
        <v>11</v>
      </c>
      <c r="I691" s="204" t="s">
        <v>8</v>
      </c>
      <c r="J691" s="204" t="s">
        <v>13</v>
      </c>
      <c r="K691" s="204" t="s">
        <v>327</v>
      </c>
      <c r="L691" s="204" t="s">
        <v>12</v>
      </c>
      <c r="M691" s="204" t="s">
        <v>7</v>
      </c>
      <c r="N691" s="204" t="s">
        <v>328</v>
      </c>
      <c r="O691" s="204" t="s">
        <v>329</v>
      </c>
      <c r="P691" s="205" t="s">
        <v>330</v>
      </c>
      <c r="Q691" s="205" t="s">
        <v>331</v>
      </c>
      <c r="R691" s="64"/>
      <c r="S691" s="64"/>
      <c r="T691" s="64"/>
      <c r="U691" s="64"/>
      <c r="V691" s="64"/>
      <c r="W691" s="64"/>
      <c r="X691" s="64"/>
      <c r="Y691" s="64"/>
      <c r="Z691" s="64"/>
      <c r="AA691" s="64"/>
    </row>
    <row r="692" spans="1:27" ht="15.75" customHeight="1" x14ac:dyDescent="0.25">
      <c r="A692" s="206">
        <v>44251</v>
      </c>
      <c r="B692" s="193" t="s">
        <v>332</v>
      </c>
      <c r="C692" s="194">
        <v>5001</v>
      </c>
      <c r="D692" s="194">
        <v>0</v>
      </c>
      <c r="E692" s="194">
        <v>2</v>
      </c>
      <c r="F692" s="194">
        <v>0</v>
      </c>
      <c r="G692" s="194">
        <v>0</v>
      </c>
      <c r="H692" s="194">
        <v>8</v>
      </c>
      <c r="I692" s="194">
        <v>0</v>
      </c>
      <c r="J692" s="194">
        <v>0</v>
      </c>
      <c r="K692" s="194">
        <v>0</v>
      </c>
      <c r="L692" s="194">
        <v>22</v>
      </c>
      <c r="M692" s="194">
        <v>16</v>
      </c>
      <c r="N692" s="194">
        <v>48</v>
      </c>
      <c r="O692" s="194">
        <v>0</v>
      </c>
      <c r="P692" s="195">
        <v>3.2175925925925926E-3</v>
      </c>
      <c r="Q692" s="195">
        <v>0.15439814814814815</v>
      </c>
      <c r="R692" s="64"/>
      <c r="S692" s="87" t="s">
        <v>3</v>
      </c>
      <c r="T692" s="97">
        <f>A692</f>
        <v>44251</v>
      </c>
      <c r="U692" s="64"/>
      <c r="V692" s="64"/>
      <c r="W692" s="64"/>
      <c r="X692" s="64"/>
      <c r="Y692" s="64"/>
      <c r="Z692" s="64"/>
      <c r="AA692" s="64"/>
    </row>
    <row r="693" spans="1:27" ht="15.75" customHeight="1" x14ac:dyDescent="0.25">
      <c r="A693" s="206">
        <v>44251</v>
      </c>
      <c r="B693" s="193" t="s">
        <v>333</v>
      </c>
      <c r="C693" s="194">
        <v>5002</v>
      </c>
      <c r="D693" s="194">
        <v>84</v>
      </c>
      <c r="E693" s="194">
        <v>1</v>
      </c>
      <c r="F693" s="194">
        <v>0</v>
      </c>
      <c r="G693" s="194">
        <v>7</v>
      </c>
      <c r="H693" s="194">
        <v>0</v>
      </c>
      <c r="I693" s="194">
        <v>0</v>
      </c>
      <c r="J693" s="194">
        <v>0</v>
      </c>
      <c r="K693" s="194">
        <v>0</v>
      </c>
      <c r="L693" s="194">
        <v>5</v>
      </c>
      <c r="M693" s="194">
        <v>18</v>
      </c>
      <c r="N693" s="194">
        <v>115</v>
      </c>
      <c r="O693" s="194">
        <v>1</v>
      </c>
      <c r="P693" s="195">
        <v>3.1828703703703702E-3</v>
      </c>
      <c r="Q693" s="195">
        <v>0.35980324074074077</v>
      </c>
      <c r="R693" s="64"/>
      <c r="S693" s="98" t="s">
        <v>5</v>
      </c>
      <c r="T693" s="99">
        <f>D719</f>
        <v>523</v>
      </c>
      <c r="U693" s="64"/>
      <c r="V693" s="64"/>
      <c r="W693" s="64"/>
      <c r="X693" s="64"/>
      <c r="Y693" s="64"/>
      <c r="Z693" s="64"/>
      <c r="AA693" s="64"/>
    </row>
    <row r="694" spans="1:27" ht="15.75" customHeight="1" x14ac:dyDescent="0.25">
      <c r="A694" s="206">
        <v>44251</v>
      </c>
      <c r="B694" s="193" t="s">
        <v>334</v>
      </c>
      <c r="C694" s="194">
        <v>5003</v>
      </c>
      <c r="D694" s="194">
        <v>20</v>
      </c>
      <c r="E694" s="194">
        <v>0</v>
      </c>
      <c r="F694" s="194">
        <v>26</v>
      </c>
      <c r="G694" s="194">
        <v>122</v>
      </c>
      <c r="H694" s="194">
        <v>0</v>
      </c>
      <c r="I694" s="194">
        <v>0</v>
      </c>
      <c r="J694" s="194">
        <v>0</v>
      </c>
      <c r="K694" s="194">
        <v>0</v>
      </c>
      <c r="L694" s="194">
        <v>0</v>
      </c>
      <c r="M694" s="194">
        <v>4</v>
      </c>
      <c r="N694" s="194">
        <v>172</v>
      </c>
      <c r="O694" s="194">
        <v>1</v>
      </c>
      <c r="P694" s="195">
        <v>4.5254629629629629E-3</v>
      </c>
      <c r="Q694" s="195">
        <v>0.77837962962962959</v>
      </c>
      <c r="R694" s="64"/>
      <c r="S694" s="100" t="s">
        <v>41</v>
      </c>
      <c r="T694" s="101">
        <v>0</v>
      </c>
      <c r="U694" s="64"/>
      <c r="V694" s="64"/>
      <c r="W694" s="64"/>
      <c r="X694" s="64"/>
      <c r="Y694" s="64"/>
      <c r="Z694" s="64"/>
      <c r="AA694" s="64"/>
    </row>
    <row r="695" spans="1:27" ht="15.75" customHeight="1" x14ac:dyDescent="0.25">
      <c r="A695" s="206">
        <v>44251</v>
      </c>
      <c r="B695" s="193" t="s">
        <v>335</v>
      </c>
      <c r="C695" s="194">
        <v>5004</v>
      </c>
      <c r="D695" s="194">
        <v>0</v>
      </c>
      <c r="E695" s="194">
        <v>0</v>
      </c>
      <c r="F695" s="194">
        <v>5</v>
      </c>
      <c r="G695" s="194">
        <v>34</v>
      </c>
      <c r="H695" s="194">
        <v>0</v>
      </c>
      <c r="I695" s="194">
        <v>0</v>
      </c>
      <c r="J695" s="194">
        <v>0</v>
      </c>
      <c r="K695" s="194">
        <v>0</v>
      </c>
      <c r="L695" s="194">
        <v>0</v>
      </c>
      <c r="M695" s="194">
        <v>10</v>
      </c>
      <c r="N695" s="194">
        <v>49</v>
      </c>
      <c r="O695" s="194">
        <v>0</v>
      </c>
      <c r="P695" s="195">
        <v>3.0787037037037037E-3</v>
      </c>
      <c r="Q695" s="195">
        <v>0.15090277777777777</v>
      </c>
      <c r="R695" s="64"/>
      <c r="S695" s="100" t="s">
        <v>6</v>
      </c>
      <c r="T695" s="101">
        <f>E719</f>
        <v>41</v>
      </c>
      <c r="U695" s="64"/>
      <c r="V695" s="64"/>
      <c r="W695" s="64"/>
      <c r="X695" s="64"/>
      <c r="Y695" s="64"/>
      <c r="Z695" s="64"/>
      <c r="AA695" s="64"/>
    </row>
    <row r="696" spans="1:27" ht="15.75" customHeight="1" x14ac:dyDescent="0.25">
      <c r="A696" s="206">
        <v>44251</v>
      </c>
      <c r="B696" s="193" t="s">
        <v>336</v>
      </c>
      <c r="C696" s="194">
        <v>5005</v>
      </c>
      <c r="D696" s="197">
        <v>0</v>
      </c>
      <c r="E696" s="197">
        <v>0</v>
      </c>
      <c r="F696" s="197">
        <v>0</v>
      </c>
      <c r="G696" s="197">
        <v>0</v>
      </c>
      <c r="H696" s="197">
        <v>0</v>
      </c>
      <c r="I696" s="197">
        <v>0</v>
      </c>
      <c r="J696" s="197">
        <v>0</v>
      </c>
      <c r="K696" s="197">
        <v>0</v>
      </c>
      <c r="L696" s="197">
        <v>0</v>
      </c>
      <c r="M696" s="197">
        <v>0</v>
      </c>
      <c r="N696" s="197">
        <v>0</v>
      </c>
      <c r="O696" s="197">
        <v>0</v>
      </c>
      <c r="P696" s="197">
        <v>0</v>
      </c>
      <c r="Q696" s="197">
        <v>0</v>
      </c>
      <c r="R696" s="64"/>
      <c r="S696" s="100" t="s">
        <v>7</v>
      </c>
      <c r="T696" s="101">
        <f>M719</f>
        <v>546</v>
      </c>
      <c r="U696" s="64"/>
      <c r="V696" s="64"/>
      <c r="W696" s="64"/>
      <c r="X696" s="64"/>
      <c r="Y696" s="64"/>
      <c r="Z696" s="64"/>
      <c r="AA696" s="64"/>
    </row>
    <row r="697" spans="1:27" ht="15.75" customHeight="1" x14ac:dyDescent="0.25">
      <c r="A697" s="206">
        <v>44251</v>
      </c>
      <c r="B697" s="193" t="s">
        <v>337</v>
      </c>
      <c r="C697" s="194">
        <v>5006</v>
      </c>
      <c r="D697" s="194">
        <v>20</v>
      </c>
      <c r="E697" s="194">
        <v>0</v>
      </c>
      <c r="F697" s="194">
        <v>27</v>
      </c>
      <c r="G697" s="194">
        <v>106</v>
      </c>
      <c r="H697" s="194">
        <v>0</v>
      </c>
      <c r="I697" s="194">
        <v>0</v>
      </c>
      <c r="J697" s="194">
        <v>0</v>
      </c>
      <c r="K697" s="194">
        <v>0</v>
      </c>
      <c r="L697" s="194">
        <v>0</v>
      </c>
      <c r="M697" s="194">
        <v>0</v>
      </c>
      <c r="N697" s="194">
        <v>153</v>
      </c>
      <c r="O697" s="194">
        <v>1</v>
      </c>
      <c r="P697" s="195">
        <v>1.1793981481481482E-2</v>
      </c>
      <c r="Q697" s="198">
        <v>1.8040509259259261</v>
      </c>
      <c r="R697" s="64"/>
      <c r="S697" s="100" t="s">
        <v>8</v>
      </c>
      <c r="T697" s="101">
        <f>I719</f>
        <v>0</v>
      </c>
      <c r="U697" s="64"/>
      <c r="V697" s="64"/>
      <c r="W697" s="64"/>
      <c r="X697" s="64"/>
      <c r="Y697" s="64"/>
      <c r="Z697" s="64"/>
      <c r="AA697" s="64"/>
    </row>
    <row r="698" spans="1:27" ht="15.75" customHeight="1" x14ac:dyDescent="0.25">
      <c r="A698" s="206">
        <v>44251</v>
      </c>
      <c r="B698" s="193" t="s">
        <v>338</v>
      </c>
      <c r="C698" s="194">
        <v>5007</v>
      </c>
      <c r="D698" s="197">
        <v>0</v>
      </c>
      <c r="E698" s="197">
        <v>0</v>
      </c>
      <c r="F698" s="197">
        <v>0</v>
      </c>
      <c r="G698" s="197">
        <v>0</v>
      </c>
      <c r="H698" s="197">
        <v>0</v>
      </c>
      <c r="I698" s="197">
        <v>0</v>
      </c>
      <c r="J698" s="197">
        <v>0</v>
      </c>
      <c r="K698" s="197">
        <v>0</v>
      </c>
      <c r="L698" s="197">
        <v>0</v>
      </c>
      <c r="M698" s="197">
        <v>0</v>
      </c>
      <c r="N698" s="197">
        <v>0</v>
      </c>
      <c r="O698" s="197">
        <v>0</v>
      </c>
      <c r="P698" s="197">
        <v>0</v>
      </c>
      <c r="Q698" s="197">
        <v>0</v>
      </c>
      <c r="R698" s="64"/>
      <c r="S698" s="102" t="s">
        <v>9</v>
      </c>
      <c r="T698" s="103">
        <f>F719</f>
        <v>66</v>
      </c>
      <c r="U698" s="64"/>
      <c r="V698" s="64"/>
      <c r="W698" s="64"/>
      <c r="X698" s="64"/>
      <c r="Y698" s="64"/>
      <c r="Z698" s="64"/>
      <c r="AA698" s="64"/>
    </row>
    <row r="699" spans="1:27" ht="15.75" customHeight="1" x14ac:dyDescent="0.25">
      <c r="A699" s="206">
        <v>44251</v>
      </c>
      <c r="B699" s="193" t="s">
        <v>339</v>
      </c>
      <c r="C699" s="194">
        <v>5008</v>
      </c>
      <c r="D699" s="194">
        <v>21</v>
      </c>
      <c r="E699" s="194">
        <v>0</v>
      </c>
      <c r="F699" s="194">
        <v>5</v>
      </c>
      <c r="G699" s="194">
        <v>92</v>
      </c>
      <c r="H699" s="194">
        <v>0</v>
      </c>
      <c r="I699" s="194">
        <v>0</v>
      </c>
      <c r="J699" s="194">
        <v>0</v>
      </c>
      <c r="K699" s="194">
        <v>0</v>
      </c>
      <c r="L699" s="194">
        <v>0</v>
      </c>
      <c r="M699" s="194">
        <v>0</v>
      </c>
      <c r="N699" s="194">
        <v>118</v>
      </c>
      <c r="O699" s="194">
        <v>1</v>
      </c>
      <c r="P699" s="195">
        <v>2.4421296296296296E-3</v>
      </c>
      <c r="Q699" s="195">
        <v>0.28805555555555556</v>
      </c>
      <c r="R699" s="64"/>
      <c r="S699" s="102" t="s">
        <v>10</v>
      </c>
      <c r="T699" s="103">
        <f>G719</f>
        <v>376</v>
      </c>
      <c r="U699" s="64"/>
      <c r="V699" s="64"/>
      <c r="W699" s="64"/>
      <c r="X699" s="64"/>
      <c r="Y699" s="64"/>
      <c r="Z699" s="64"/>
      <c r="AA699" s="64"/>
    </row>
    <row r="700" spans="1:27" ht="15.75" customHeight="1" x14ac:dyDescent="0.25">
      <c r="A700" s="206">
        <v>44251</v>
      </c>
      <c r="B700" s="193" t="s">
        <v>340</v>
      </c>
      <c r="C700" s="194">
        <v>5009</v>
      </c>
      <c r="D700" s="194">
        <v>0</v>
      </c>
      <c r="E700" s="194">
        <v>1</v>
      </c>
      <c r="F700" s="194">
        <v>3</v>
      </c>
      <c r="G700" s="194">
        <v>15</v>
      </c>
      <c r="H700" s="194">
        <v>0</v>
      </c>
      <c r="I700" s="194">
        <v>0</v>
      </c>
      <c r="J700" s="194">
        <v>0</v>
      </c>
      <c r="K700" s="194">
        <v>0</v>
      </c>
      <c r="L700" s="194">
        <v>0</v>
      </c>
      <c r="M700" s="194">
        <v>14</v>
      </c>
      <c r="N700" s="194">
        <v>33</v>
      </c>
      <c r="O700" s="194">
        <v>0</v>
      </c>
      <c r="P700" s="195">
        <v>6.0185185185185177E-3</v>
      </c>
      <c r="Q700" s="195">
        <v>0.19854166666666664</v>
      </c>
      <c r="R700" s="64"/>
      <c r="S700" s="104" t="s">
        <v>11</v>
      </c>
      <c r="T700" s="105">
        <f>H719</f>
        <v>78</v>
      </c>
      <c r="U700" s="64"/>
      <c r="V700" s="64"/>
      <c r="W700" s="64"/>
      <c r="X700" s="64"/>
      <c r="Y700" s="64"/>
      <c r="Z700" s="64"/>
      <c r="AA700" s="64"/>
    </row>
    <row r="701" spans="1:27" ht="15.75" customHeight="1" x14ac:dyDescent="0.25">
      <c r="A701" s="206">
        <v>44251</v>
      </c>
      <c r="B701" s="193" t="s">
        <v>341</v>
      </c>
      <c r="C701" s="194">
        <v>5010</v>
      </c>
      <c r="D701" s="194">
        <v>20</v>
      </c>
      <c r="E701" s="194">
        <v>0</v>
      </c>
      <c r="F701" s="194">
        <v>0</v>
      </c>
      <c r="G701" s="194">
        <v>0</v>
      </c>
      <c r="H701" s="194">
        <v>0</v>
      </c>
      <c r="I701" s="194">
        <v>0</v>
      </c>
      <c r="J701" s="194">
        <f>200+42</f>
        <v>242</v>
      </c>
      <c r="K701" s="194">
        <v>0</v>
      </c>
      <c r="L701" s="194">
        <v>0</v>
      </c>
      <c r="M701" s="194">
        <v>0</v>
      </c>
      <c r="N701" s="194">
        <v>62</v>
      </c>
      <c r="O701" s="194">
        <v>0</v>
      </c>
      <c r="P701" s="195">
        <v>8.3333333333333339E-4</v>
      </c>
      <c r="Q701" s="195">
        <v>5.1701388888888887E-2</v>
      </c>
      <c r="R701" s="64"/>
      <c r="S701" s="104" t="s">
        <v>12</v>
      </c>
      <c r="T701" s="105">
        <f>L719</f>
        <v>441</v>
      </c>
      <c r="U701" s="64"/>
      <c r="V701" s="64"/>
      <c r="W701" s="64"/>
      <c r="X701" s="64"/>
      <c r="Y701" s="64"/>
      <c r="Z701" s="64"/>
      <c r="AA701" s="64"/>
    </row>
    <row r="702" spans="1:27" ht="15.75" customHeight="1" x14ac:dyDescent="0.2">
      <c r="A702" s="206">
        <v>44251</v>
      </c>
      <c r="B702" s="193" t="s">
        <v>342</v>
      </c>
      <c r="C702" s="197">
        <v>5011</v>
      </c>
      <c r="D702" s="197">
        <v>0</v>
      </c>
      <c r="E702" s="197">
        <v>0</v>
      </c>
      <c r="F702" s="197">
        <v>0</v>
      </c>
      <c r="G702" s="197">
        <v>0</v>
      </c>
      <c r="H702" s="197">
        <v>0</v>
      </c>
      <c r="I702" s="197">
        <v>0</v>
      </c>
      <c r="J702" s="197">
        <v>0</v>
      </c>
      <c r="K702" s="197">
        <v>0</v>
      </c>
      <c r="L702" s="197">
        <v>0</v>
      </c>
      <c r="M702" s="197">
        <v>0</v>
      </c>
      <c r="N702" s="197">
        <v>0</v>
      </c>
      <c r="O702" s="197">
        <v>0</v>
      </c>
      <c r="P702" s="197">
        <v>0</v>
      </c>
      <c r="Q702" s="197">
        <v>0</v>
      </c>
      <c r="R702" s="64"/>
      <c r="S702" s="106" t="s">
        <v>13</v>
      </c>
      <c r="T702" s="107">
        <f>J719</f>
        <v>408</v>
      </c>
      <c r="U702" s="64"/>
      <c r="V702" s="64"/>
      <c r="W702" s="64"/>
      <c r="X702" s="64"/>
      <c r="Y702" s="64"/>
      <c r="Z702" s="64"/>
      <c r="AA702" s="64"/>
    </row>
    <row r="703" spans="1:27" ht="15.75" customHeight="1" x14ac:dyDescent="0.25">
      <c r="A703" s="206">
        <v>44251</v>
      </c>
      <c r="B703" s="193" t="s">
        <v>343</v>
      </c>
      <c r="C703" s="194">
        <v>5012</v>
      </c>
      <c r="D703" s="194">
        <v>20</v>
      </c>
      <c r="E703" s="194">
        <v>5</v>
      </c>
      <c r="F703" s="194">
        <v>0</v>
      </c>
      <c r="G703" s="194">
        <v>0</v>
      </c>
      <c r="H703" s="194">
        <v>0</v>
      </c>
      <c r="I703" s="194">
        <v>0</v>
      </c>
      <c r="J703" s="194">
        <v>0</v>
      </c>
      <c r="K703" s="194">
        <v>0</v>
      </c>
      <c r="L703" s="194">
        <v>0</v>
      </c>
      <c r="M703" s="194">
        <v>54</v>
      </c>
      <c r="N703" s="194">
        <v>79</v>
      </c>
      <c r="O703" s="194">
        <v>0</v>
      </c>
      <c r="P703" s="195">
        <v>3.6342592592592594E-3</v>
      </c>
      <c r="Q703" s="195">
        <v>0.28740740740740739</v>
      </c>
      <c r="R703" s="64"/>
      <c r="S703" s="64"/>
      <c r="T703" s="64"/>
      <c r="U703" s="64"/>
      <c r="V703" s="64"/>
      <c r="W703" s="64"/>
      <c r="X703" s="64"/>
      <c r="Y703" s="64"/>
      <c r="Z703" s="64"/>
      <c r="AA703" s="64"/>
    </row>
    <row r="704" spans="1:27" ht="15.75" customHeight="1" x14ac:dyDescent="0.25">
      <c r="A704" s="206">
        <v>44251</v>
      </c>
      <c r="B704" s="193" t="s">
        <v>344</v>
      </c>
      <c r="C704" s="194">
        <v>5013</v>
      </c>
      <c r="D704" s="194">
        <v>21</v>
      </c>
      <c r="E704" s="194">
        <v>3</v>
      </c>
      <c r="F704" s="194">
        <v>0</v>
      </c>
      <c r="G704" s="194">
        <v>0</v>
      </c>
      <c r="H704" s="194">
        <v>0</v>
      </c>
      <c r="I704" s="194">
        <v>0</v>
      </c>
      <c r="J704" s="194">
        <v>0</v>
      </c>
      <c r="K704" s="194">
        <v>0</v>
      </c>
      <c r="L704" s="194">
        <v>0</v>
      </c>
      <c r="M704" s="194">
        <v>62</v>
      </c>
      <c r="N704" s="194">
        <v>86</v>
      </c>
      <c r="O704" s="194">
        <v>0</v>
      </c>
      <c r="P704" s="195">
        <v>5.5092592592592589E-3</v>
      </c>
      <c r="Q704" s="195">
        <v>0.46789351851851851</v>
      </c>
      <c r="R704" s="64"/>
      <c r="S704" s="64"/>
      <c r="T704" s="64"/>
      <c r="U704" s="64"/>
      <c r="V704" s="64"/>
      <c r="W704" s="64"/>
      <c r="X704" s="64"/>
      <c r="Y704" s="64"/>
      <c r="Z704" s="64"/>
      <c r="AA704" s="64"/>
    </row>
    <row r="705" spans="1:27" ht="15.75" customHeight="1" x14ac:dyDescent="0.25">
      <c r="A705" s="206">
        <v>44251</v>
      </c>
      <c r="B705" s="193" t="s">
        <v>345</v>
      </c>
      <c r="C705" s="194">
        <v>5014</v>
      </c>
      <c r="D705" s="197">
        <v>0</v>
      </c>
      <c r="E705" s="197">
        <v>0</v>
      </c>
      <c r="F705" s="197">
        <v>0</v>
      </c>
      <c r="G705" s="197">
        <v>0</v>
      </c>
      <c r="H705" s="197">
        <v>0</v>
      </c>
      <c r="I705" s="197">
        <v>0</v>
      </c>
      <c r="J705" s="197">
        <v>0</v>
      </c>
      <c r="K705" s="197">
        <v>0</v>
      </c>
      <c r="L705" s="197">
        <v>0</v>
      </c>
      <c r="M705" s="197">
        <v>0</v>
      </c>
      <c r="N705" s="197">
        <v>0</v>
      </c>
      <c r="O705" s="197">
        <v>0</v>
      </c>
      <c r="P705" s="197">
        <v>0</v>
      </c>
      <c r="Q705" s="197">
        <v>0</v>
      </c>
      <c r="R705" s="64"/>
      <c r="S705" s="64"/>
      <c r="T705" s="64"/>
      <c r="U705" s="64"/>
      <c r="V705" s="64"/>
      <c r="W705" s="64"/>
      <c r="X705" s="64"/>
      <c r="Y705" s="64"/>
      <c r="Z705" s="64"/>
      <c r="AA705" s="64"/>
    </row>
    <row r="706" spans="1:27" ht="15.75" customHeight="1" x14ac:dyDescent="0.25">
      <c r="A706" s="206">
        <v>44251</v>
      </c>
      <c r="B706" s="193" t="s">
        <v>346</v>
      </c>
      <c r="C706" s="194">
        <v>5015</v>
      </c>
      <c r="D706" s="194">
        <v>20</v>
      </c>
      <c r="E706" s="194">
        <v>2</v>
      </c>
      <c r="F706" s="194">
        <v>0</v>
      </c>
      <c r="G706" s="194">
        <v>0</v>
      </c>
      <c r="H706" s="194">
        <v>0</v>
      </c>
      <c r="I706" s="194">
        <v>0</v>
      </c>
      <c r="J706" s="194">
        <v>0</v>
      </c>
      <c r="K706" s="194">
        <v>0</v>
      </c>
      <c r="L706" s="194">
        <v>0</v>
      </c>
      <c r="M706" s="194">
        <v>76</v>
      </c>
      <c r="N706" s="194">
        <v>98</v>
      </c>
      <c r="O706" s="194">
        <v>0</v>
      </c>
      <c r="P706" s="195">
        <v>8.0208333333333329E-3</v>
      </c>
      <c r="Q706" s="195">
        <v>0.78562500000000002</v>
      </c>
      <c r="R706" s="64"/>
      <c r="S706" s="64"/>
      <c r="T706" s="64"/>
      <c r="U706" s="64"/>
      <c r="V706" s="64"/>
      <c r="W706" s="64"/>
      <c r="X706" s="64"/>
      <c r="Y706" s="64"/>
      <c r="Z706" s="64"/>
      <c r="AA706" s="64"/>
    </row>
    <row r="707" spans="1:27" ht="15.75" customHeight="1" x14ac:dyDescent="0.25">
      <c r="A707" s="206">
        <v>44251</v>
      </c>
      <c r="B707" s="193" t="s">
        <v>347</v>
      </c>
      <c r="C707" s="194">
        <v>5016</v>
      </c>
      <c r="D707" s="194">
        <v>21</v>
      </c>
      <c r="E707" s="194">
        <v>8</v>
      </c>
      <c r="F707" s="194">
        <v>0</v>
      </c>
      <c r="G707" s="194">
        <v>0</v>
      </c>
      <c r="H707" s="194">
        <v>0</v>
      </c>
      <c r="I707" s="194">
        <v>0</v>
      </c>
      <c r="J707" s="194">
        <v>0</v>
      </c>
      <c r="K707" s="194">
        <v>0</v>
      </c>
      <c r="L707" s="194">
        <v>0</v>
      </c>
      <c r="M707" s="194">
        <v>76</v>
      </c>
      <c r="N707" s="194">
        <v>105</v>
      </c>
      <c r="O707" s="194">
        <v>0</v>
      </c>
      <c r="P707" s="195">
        <v>7.6620370370370366E-3</v>
      </c>
      <c r="Q707" s="195">
        <v>0.80410879629629628</v>
      </c>
      <c r="R707" s="64"/>
      <c r="S707" s="64"/>
      <c r="T707" s="64"/>
      <c r="U707" s="64"/>
      <c r="V707" s="64"/>
      <c r="W707" s="64"/>
      <c r="X707" s="64"/>
      <c r="Y707" s="64"/>
      <c r="Z707" s="64"/>
      <c r="AA707" s="64"/>
    </row>
    <row r="708" spans="1:27" ht="15.75" customHeight="1" x14ac:dyDescent="0.25">
      <c r="A708" s="206">
        <v>44251</v>
      </c>
      <c r="B708" s="193" t="s">
        <v>348</v>
      </c>
      <c r="C708" s="194">
        <v>5017</v>
      </c>
      <c r="D708" s="194">
        <v>20</v>
      </c>
      <c r="E708" s="194">
        <v>5</v>
      </c>
      <c r="F708" s="194">
        <v>0</v>
      </c>
      <c r="G708" s="194">
        <v>0</v>
      </c>
      <c r="H708" s="194">
        <v>0</v>
      </c>
      <c r="I708" s="194">
        <v>0</v>
      </c>
      <c r="J708" s="194">
        <v>0</v>
      </c>
      <c r="K708" s="194">
        <v>0</v>
      </c>
      <c r="L708" s="194">
        <v>0</v>
      </c>
      <c r="M708" s="194">
        <v>52</v>
      </c>
      <c r="N708" s="194">
        <v>77</v>
      </c>
      <c r="O708" s="194">
        <v>0</v>
      </c>
      <c r="P708" s="195">
        <v>3.1249999999999997E-3</v>
      </c>
      <c r="Q708" s="195">
        <v>0.24097222222222223</v>
      </c>
      <c r="R708" s="64"/>
      <c r="S708" s="64"/>
      <c r="T708" s="64"/>
      <c r="U708" s="64"/>
      <c r="V708" s="64"/>
      <c r="W708" s="64"/>
      <c r="X708" s="64"/>
      <c r="Y708" s="64"/>
      <c r="Z708" s="64"/>
      <c r="AA708" s="64"/>
    </row>
    <row r="709" spans="1:27" ht="15.75" customHeight="1" x14ac:dyDescent="0.25">
      <c r="A709" s="206">
        <v>44251</v>
      </c>
      <c r="B709" s="193" t="s">
        <v>349</v>
      </c>
      <c r="C709" s="194">
        <v>5018</v>
      </c>
      <c r="D709" s="194">
        <v>20</v>
      </c>
      <c r="E709" s="194">
        <v>7</v>
      </c>
      <c r="F709" s="194">
        <v>0</v>
      </c>
      <c r="G709" s="194">
        <v>0</v>
      </c>
      <c r="H709" s="194">
        <v>0</v>
      </c>
      <c r="I709" s="194">
        <v>0</v>
      </c>
      <c r="J709" s="194">
        <v>0</v>
      </c>
      <c r="K709" s="194">
        <v>0</v>
      </c>
      <c r="L709" s="194">
        <v>0</v>
      </c>
      <c r="M709" s="194">
        <v>90</v>
      </c>
      <c r="N709" s="194">
        <v>117</v>
      </c>
      <c r="O709" s="194">
        <v>1</v>
      </c>
      <c r="P709" s="195">
        <v>5.6134259259259271E-3</v>
      </c>
      <c r="Q709" s="195">
        <v>0.65668981481481481</v>
      </c>
      <c r="R709" s="64"/>
      <c r="S709" s="64"/>
      <c r="T709" s="64"/>
      <c r="U709" s="64"/>
      <c r="V709" s="64"/>
      <c r="W709" s="64"/>
      <c r="X709" s="64"/>
      <c r="Y709" s="64"/>
      <c r="Z709" s="64"/>
      <c r="AA709" s="64"/>
    </row>
    <row r="710" spans="1:27" ht="15.75" customHeight="1" x14ac:dyDescent="0.25">
      <c r="A710" s="206">
        <v>44251</v>
      </c>
      <c r="B710" s="193" t="s">
        <v>350</v>
      </c>
      <c r="C710" s="194">
        <v>5020</v>
      </c>
      <c r="D710" s="194">
        <v>20</v>
      </c>
      <c r="E710" s="194">
        <v>0</v>
      </c>
      <c r="F710" s="194">
        <v>0</v>
      </c>
      <c r="G710" s="194">
        <v>0</v>
      </c>
      <c r="H710" s="194">
        <v>18</v>
      </c>
      <c r="I710" s="194">
        <v>0</v>
      </c>
      <c r="J710" s="194">
        <v>0</v>
      </c>
      <c r="K710" s="194">
        <v>0</v>
      </c>
      <c r="L710" s="194">
        <v>127</v>
      </c>
      <c r="M710" s="194">
        <v>0</v>
      </c>
      <c r="N710" s="194">
        <v>165</v>
      </c>
      <c r="O710" s="194">
        <v>0</v>
      </c>
      <c r="P710" s="195">
        <v>1.3773148148148147E-3</v>
      </c>
      <c r="Q710" s="195">
        <v>0.22633101851851853</v>
      </c>
      <c r="R710" s="64"/>
      <c r="S710" s="64"/>
      <c r="T710" s="64"/>
      <c r="U710" s="64"/>
      <c r="V710" s="64"/>
      <c r="W710" s="64"/>
      <c r="X710" s="64"/>
      <c r="Y710" s="64"/>
      <c r="Z710" s="64"/>
      <c r="AA710" s="64"/>
    </row>
    <row r="711" spans="1:27" ht="15.75" customHeight="1" x14ac:dyDescent="0.25">
      <c r="A711" s="206">
        <v>44251</v>
      </c>
      <c r="B711" s="193" t="s">
        <v>351</v>
      </c>
      <c r="C711" s="194">
        <v>5021</v>
      </c>
      <c r="D711" s="197">
        <v>0</v>
      </c>
      <c r="E711" s="197">
        <v>0</v>
      </c>
      <c r="F711" s="197">
        <v>0</v>
      </c>
      <c r="G711" s="197">
        <v>0</v>
      </c>
      <c r="H711" s="197">
        <v>0</v>
      </c>
      <c r="I711" s="197">
        <v>0</v>
      </c>
      <c r="J711" s="197">
        <v>0</v>
      </c>
      <c r="K711" s="197">
        <v>0</v>
      </c>
      <c r="L711" s="197">
        <v>0</v>
      </c>
      <c r="M711" s="197">
        <v>0</v>
      </c>
      <c r="N711" s="197">
        <v>0</v>
      </c>
      <c r="O711" s="197">
        <v>0</v>
      </c>
      <c r="P711" s="197">
        <v>0</v>
      </c>
      <c r="Q711" s="197">
        <v>0</v>
      </c>
      <c r="R711" s="64"/>
      <c r="S711" s="64"/>
      <c r="T711" s="64"/>
      <c r="U711" s="64"/>
      <c r="V711" s="64"/>
      <c r="W711" s="64"/>
      <c r="X711" s="64"/>
      <c r="Y711" s="64"/>
      <c r="Z711" s="64"/>
      <c r="AA711" s="64"/>
    </row>
    <row r="712" spans="1:27" ht="15.75" customHeight="1" x14ac:dyDescent="0.25">
      <c r="A712" s="206">
        <v>44251</v>
      </c>
      <c r="B712" s="193" t="s">
        <v>352</v>
      </c>
      <c r="C712" s="194">
        <v>5022</v>
      </c>
      <c r="D712" s="194">
        <v>93</v>
      </c>
      <c r="E712" s="194">
        <v>0</v>
      </c>
      <c r="F712" s="194">
        <v>0</v>
      </c>
      <c r="G712" s="194">
        <v>0</v>
      </c>
      <c r="H712" s="194">
        <v>0</v>
      </c>
      <c r="I712" s="194">
        <v>0</v>
      </c>
      <c r="J712" s="194">
        <v>5</v>
      </c>
      <c r="K712" s="194">
        <v>0</v>
      </c>
      <c r="L712" s="194">
        <v>0</v>
      </c>
      <c r="M712" s="194">
        <v>0</v>
      </c>
      <c r="N712" s="194">
        <v>98</v>
      </c>
      <c r="O712" s="194">
        <v>0</v>
      </c>
      <c r="P712" s="195">
        <v>1.0879629629629629E-3</v>
      </c>
      <c r="Q712" s="195">
        <v>0.10631944444444445</v>
      </c>
      <c r="R712" s="64"/>
      <c r="S712" s="64"/>
      <c r="T712" s="64"/>
      <c r="U712" s="64"/>
      <c r="V712" s="64"/>
      <c r="W712" s="64"/>
      <c r="X712" s="64"/>
      <c r="Y712" s="64"/>
      <c r="Z712" s="64"/>
      <c r="AA712" s="64"/>
    </row>
    <row r="713" spans="1:27" ht="15.75" customHeight="1" x14ac:dyDescent="0.2">
      <c r="A713" s="206">
        <v>44251</v>
      </c>
      <c r="B713" s="193" t="s">
        <v>353</v>
      </c>
      <c r="C713" s="197">
        <v>5023</v>
      </c>
      <c r="D713" s="197">
        <v>0</v>
      </c>
      <c r="E713" s="197">
        <v>0</v>
      </c>
      <c r="F713" s="197">
        <v>0</v>
      </c>
      <c r="G713" s="197">
        <v>0</v>
      </c>
      <c r="H713" s="197">
        <v>0</v>
      </c>
      <c r="I713" s="197">
        <v>0</v>
      </c>
      <c r="J713" s="197">
        <v>0</v>
      </c>
      <c r="K713" s="197">
        <v>0</v>
      </c>
      <c r="L713" s="197">
        <v>0</v>
      </c>
      <c r="M713" s="197">
        <v>0</v>
      </c>
      <c r="N713" s="197">
        <v>0</v>
      </c>
      <c r="O713" s="197">
        <v>0</v>
      </c>
      <c r="P713" s="197">
        <v>0</v>
      </c>
      <c r="Q713" s="197">
        <v>0</v>
      </c>
      <c r="R713" s="64"/>
      <c r="S713" s="64"/>
      <c r="T713" s="64"/>
      <c r="U713" s="64"/>
      <c r="V713" s="64"/>
      <c r="W713" s="64"/>
      <c r="X713" s="64"/>
      <c r="Y713" s="64"/>
      <c r="Z713" s="64"/>
      <c r="AA713" s="64"/>
    </row>
    <row r="714" spans="1:27" ht="15.75" customHeight="1" x14ac:dyDescent="0.25">
      <c r="A714" s="206">
        <v>44251</v>
      </c>
      <c r="B714" s="199" t="s">
        <v>354</v>
      </c>
      <c r="C714" s="194">
        <v>5028</v>
      </c>
      <c r="D714" s="194">
        <v>20</v>
      </c>
      <c r="E714" s="194">
        <v>7</v>
      </c>
      <c r="F714" s="194">
        <v>0</v>
      </c>
      <c r="G714" s="194">
        <v>0</v>
      </c>
      <c r="H714" s="194">
        <v>0</v>
      </c>
      <c r="I714" s="194">
        <v>0</v>
      </c>
      <c r="J714" s="194">
        <v>1</v>
      </c>
      <c r="K714" s="194">
        <v>0</v>
      </c>
      <c r="L714" s="194">
        <v>0</v>
      </c>
      <c r="M714" s="194">
        <v>66</v>
      </c>
      <c r="N714" s="194">
        <v>94</v>
      </c>
      <c r="O714" s="194">
        <v>0</v>
      </c>
      <c r="P714" s="195">
        <v>4.5486111111111109E-3</v>
      </c>
      <c r="Q714" s="195">
        <v>0.42754629629629631</v>
      </c>
      <c r="R714" s="64"/>
      <c r="S714" s="64"/>
      <c r="T714" s="64"/>
      <c r="U714" s="64"/>
      <c r="V714" s="64"/>
      <c r="W714" s="64"/>
      <c r="X714" s="64"/>
      <c r="Y714" s="64"/>
      <c r="Z714" s="64"/>
      <c r="AA714" s="64"/>
    </row>
    <row r="715" spans="1:27" ht="15.75" customHeight="1" x14ac:dyDescent="0.25">
      <c r="A715" s="206">
        <v>44251</v>
      </c>
      <c r="B715" s="199" t="s">
        <v>355</v>
      </c>
      <c r="C715" s="194">
        <v>5031</v>
      </c>
      <c r="D715" s="194">
        <v>20</v>
      </c>
      <c r="E715" s="194">
        <v>0</v>
      </c>
      <c r="F715" s="194">
        <v>0</v>
      </c>
      <c r="G715" s="194">
        <v>0</v>
      </c>
      <c r="H715" s="194">
        <v>36</v>
      </c>
      <c r="I715" s="194">
        <v>0</v>
      </c>
      <c r="J715" s="194">
        <v>0</v>
      </c>
      <c r="K715" s="194">
        <v>0</v>
      </c>
      <c r="L715" s="194">
        <v>98</v>
      </c>
      <c r="M715" s="194">
        <v>0</v>
      </c>
      <c r="N715" s="194">
        <v>154</v>
      </c>
      <c r="O715" s="194">
        <v>0</v>
      </c>
      <c r="P715" s="195">
        <v>1.1574074074074073E-3</v>
      </c>
      <c r="Q715" s="195">
        <v>0.1786574074074074</v>
      </c>
      <c r="R715" s="64"/>
      <c r="S715" s="64"/>
      <c r="T715" s="64"/>
      <c r="U715" s="64"/>
      <c r="V715" s="64"/>
      <c r="W715" s="64"/>
      <c r="X715" s="64"/>
      <c r="Y715" s="64"/>
      <c r="Z715" s="64"/>
      <c r="AA715" s="64"/>
    </row>
    <row r="716" spans="1:27" ht="15.75" customHeight="1" x14ac:dyDescent="0.25">
      <c r="A716" s="206">
        <v>44251</v>
      </c>
      <c r="B716" s="199" t="s">
        <v>356</v>
      </c>
      <c r="C716" s="194">
        <v>5036</v>
      </c>
      <c r="D716" s="194">
        <v>20</v>
      </c>
      <c r="E716" s="194">
        <v>0</v>
      </c>
      <c r="F716" s="194">
        <v>0</v>
      </c>
      <c r="G716" s="194">
        <v>0</v>
      </c>
      <c r="H716" s="194">
        <v>0</v>
      </c>
      <c r="I716" s="194">
        <v>0</v>
      </c>
      <c r="J716" s="194">
        <f>118+42</f>
        <v>160</v>
      </c>
      <c r="K716" s="194">
        <v>0</v>
      </c>
      <c r="L716" s="194">
        <v>0</v>
      </c>
      <c r="M716" s="194">
        <v>0</v>
      </c>
      <c r="N716" s="194">
        <v>62</v>
      </c>
      <c r="O716" s="194">
        <v>0</v>
      </c>
      <c r="P716" s="195">
        <v>1.3888888888888889E-3</v>
      </c>
      <c r="Q716" s="195">
        <v>8.59375E-2</v>
      </c>
      <c r="R716" s="64"/>
      <c r="S716" s="64"/>
      <c r="T716" s="64"/>
      <c r="U716" s="64"/>
      <c r="V716" s="64"/>
      <c r="W716" s="64"/>
      <c r="X716" s="64"/>
      <c r="Y716" s="64"/>
      <c r="Z716" s="64"/>
      <c r="AA716" s="64"/>
    </row>
    <row r="717" spans="1:27" ht="15.75" customHeight="1" x14ac:dyDescent="0.25">
      <c r="A717" s="206">
        <v>44251</v>
      </c>
      <c r="B717" s="199" t="s">
        <v>380</v>
      </c>
      <c r="C717" s="194">
        <v>5040</v>
      </c>
      <c r="D717" s="194">
        <v>38</v>
      </c>
      <c r="E717" s="194">
        <v>0</v>
      </c>
      <c r="F717" s="194">
        <v>0</v>
      </c>
      <c r="G717" s="194">
        <v>0</v>
      </c>
      <c r="H717" s="194">
        <v>3</v>
      </c>
      <c r="I717" s="194">
        <v>0</v>
      </c>
      <c r="J717" s="194">
        <v>0</v>
      </c>
      <c r="K717" s="194">
        <v>0</v>
      </c>
      <c r="L717" s="194">
        <v>35</v>
      </c>
      <c r="M717" s="194">
        <v>8</v>
      </c>
      <c r="N717" s="194">
        <v>84</v>
      </c>
      <c r="O717" s="194">
        <v>0</v>
      </c>
      <c r="P717" s="195">
        <v>1.6550925925925926E-3</v>
      </c>
      <c r="Q717" s="195">
        <v>0.13931712962962964</v>
      </c>
      <c r="R717" s="64"/>
      <c r="S717" s="64"/>
      <c r="T717" s="64"/>
      <c r="U717" s="64"/>
      <c r="V717" s="64"/>
      <c r="W717" s="64"/>
      <c r="X717" s="64"/>
      <c r="Y717" s="64"/>
      <c r="Z717" s="64"/>
      <c r="AA717" s="64"/>
    </row>
    <row r="718" spans="1:27" ht="15.75" customHeight="1" x14ac:dyDescent="0.25">
      <c r="A718" s="206">
        <v>44251</v>
      </c>
      <c r="B718" s="199" t="s">
        <v>381</v>
      </c>
      <c r="C718" s="194">
        <v>5042</v>
      </c>
      <c r="D718" s="194">
        <v>25</v>
      </c>
      <c r="E718" s="194">
        <v>0</v>
      </c>
      <c r="F718" s="194">
        <v>0</v>
      </c>
      <c r="G718" s="194">
        <v>0</v>
      </c>
      <c r="H718" s="194">
        <v>13</v>
      </c>
      <c r="I718" s="194">
        <v>0</v>
      </c>
      <c r="J718" s="194">
        <v>0</v>
      </c>
      <c r="K718" s="194">
        <v>0</v>
      </c>
      <c r="L718" s="194">
        <v>154</v>
      </c>
      <c r="M718" s="194">
        <v>0</v>
      </c>
      <c r="N718" s="194">
        <v>192</v>
      </c>
      <c r="O718" s="194">
        <v>0</v>
      </c>
      <c r="P718" s="195">
        <v>1.5972222222222221E-3</v>
      </c>
      <c r="Q718" s="195">
        <v>0.30622685185185183</v>
      </c>
      <c r="R718" s="64"/>
      <c r="S718" s="64"/>
      <c r="T718" s="64"/>
      <c r="U718" s="64"/>
      <c r="V718" s="64"/>
      <c r="W718" s="64"/>
      <c r="X718" s="64"/>
      <c r="Y718" s="64"/>
      <c r="Z718" s="64"/>
      <c r="AA718" s="64"/>
    </row>
    <row r="719" spans="1:27" ht="15.75" customHeight="1" x14ac:dyDescent="0.2">
      <c r="A719" s="204"/>
      <c r="B719" s="204"/>
      <c r="C719" s="204"/>
      <c r="D719" s="204">
        <f t="shared" ref="D719:O719" si="23">SUM(D692:D718)</f>
        <v>523</v>
      </c>
      <c r="E719" s="204">
        <f t="shared" si="23"/>
        <v>41</v>
      </c>
      <c r="F719" s="204">
        <f t="shared" si="23"/>
        <v>66</v>
      </c>
      <c r="G719" s="204">
        <f t="shared" si="23"/>
        <v>376</v>
      </c>
      <c r="H719" s="204">
        <f t="shared" si="23"/>
        <v>78</v>
      </c>
      <c r="I719" s="204">
        <f t="shared" si="23"/>
        <v>0</v>
      </c>
      <c r="J719" s="204">
        <f t="shared" si="23"/>
        <v>408</v>
      </c>
      <c r="K719" s="204">
        <f t="shared" si="23"/>
        <v>0</v>
      </c>
      <c r="L719" s="204">
        <f t="shared" si="23"/>
        <v>441</v>
      </c>
      <c r="M719" s="204">
        <f t="shared" si="23"/>
        <v>546</v>
      </c>
      <c r="N719" s="204">
        <f t="shared" si="23"/>
        <v>2161</v>
      </c>
      <c r="O719" s="204">
        <f t="shared" si="23"/>
        <v>5</v>
      </c>
      <c r="P719" s="205"/>
      <c r="Q719" s="205"/>
      <c r="R719" s="64"/>
      <c r="S719" s="64"/>
      <c r="T719" s="64"/>
      <c r="U719" s="64"/>
      <c r="V719" s="64"/>
      <c r="W719" s="64"/>
      <c r="X719" s="64"/>
      <c r="Y719" s="64"/>
      <c r="Z719" s="64"/>
      <c r="AA719" s="64"/>
    </row>
    <row r="720" spans="1:27" ht="15.75" customHeight="1" x14ac:dyDescent="0.2">
      <c r="A720" s="202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8"/>
      <c r="Q720" s="188"/>
      <c r="R720" s="64"/>
      <c r="S720" s="64"/>
      <c r="T720" s="64"/>
      <c r="U720" s="64"/>
      <c r="V720" s="64"/>
      <c r="W720" s="64"/>
      <c r="X720" s="64"/>
      <c r="Y720" s="64"/>
      <c r="Z720" s="64"/>
      <c r="AA720" s="64"/>
    </row>
    <row r="721" spans="1:27" ht="15.75" customHeight="1" x14ac:dyDescent="0.2">
      <c r="A721" s="203" t="s">
        <v>324</v>
      </c>
      <c r="B721" s="190" t="s">
        <v>325</v>
      </c>
      <c r="C721" s="204" t="s">
        <v>326</v>
      </c>
      <c r="D721" s="204" t="s">
        <v>5</v>
      </c>
      <c r="E721" s="204" t="s">
        <v>6</v>
      </c>
      <c r="F721" s="204" t="s">
        <v>9</v>
      </c>
      <c r="G721" s="204" t="s">
        <v>10</v>
      </c>
      <c r="H721" s="204" t="s">
        <v>11</v>
      </c>
      <c r="I721" s="204" t="s">
        <v>8</v>
      </c>
      <c r="J721" s="204" t="s">
        <v>13</v>
      </c>
      <c r="K721" s="204" t="s">
        <v>327</v>
      </c>
      <c r="L721" s="204" t="s">
        <v>12</v>
      </c>
      <c r="M721" s="204" t="s">
        <v>7</v>
      </c>
      <c r="N721" s="204" t="s">
        <v>328</v>
      </c>
      <c r="O721" s="204" t="s">
        <v>329</v>
      </c>
      <c r="P721" s="205" t="s">
        <v>330</v>
      </c>
      <c r="Q721" s="205" t="s">
        <v>331</v>
      </c>
      <c r="R721" s="64"/>
      <c r="S721" s="64"/>
      <c r="T721" s="64"/>
      <c r="U721" s="64"/>
      <c r="V721" s="64"/>
      <c r="W721" s="64"/>
      <c r="X721" s="64"/>
      <c r="Y721" s="64"/>
      <c r="Z721" s="64"/>
      <c r="AA721" s="64"/>
    </row>
    <row r="722" spans="1:27" ht="15.75" customHeight="1" x14ac:dyDescent="0.25">
      <c r="A722" s="206">
        <v>44252</v>
      </c>
      <c r="B722" s="193" t="s">
        <v>332</v>
      </c>
      <c r="C722" s="194">
        <v>5001</v>
      </c>
      <c r="D722" s="197">
        <v>0</v>
      </c>
      <c r="E722" s="197">
        <v>0</v>
      </c>
      <c r="F722" s="197">
        <v>0</v>
      </c>
      <c r="G722" s="197">
        <v>0</v>
      </c>
      <c r="H722" s="197">
        <v>0</v>
      </c>
      <c r="I722" s="197">
        <v>0</v>
      </c>
      <c r="J722" s="197">
        <v>0</v>
      </c>
      <c r="K722" s="197">
        <v>0</v>
      </c>
      <c r="L722" s="197">
        <v>0</v>
      </c>
      <c r="M722" s="197">
        <v>0</v>
      </c>
      <c r="N722" s="197">
        <v>0</v>
      </c>
      <c r="O722" s="197">
        <v>0</v>
      </c>
      <c r="P722" s="197">
        <v>0</v>
      </c>
      <c r="Q722" s="197">
        <v>0</v>
      </c>
      <c r="R722" s="64"/>
      <c r="S722" s="87" t="s">
        <v>3</v>
      </c>
      <c r="T722" s="97">
        <f>A722</f>
        <v>44252</v>
      </c>
      <c r="U722" s="64"/>
      <c r="V722" s="64"/>
      <c r="W722" s="64"/>
      <c r="X722" s="64"/>
      <c r="Y722" s="64"/>
      <c r="Z722" s="64"/>
      <c r="AA722" s="64"/>
    </row>
    <row r="723" spans="1:27" ht="15.75" customHeight="1" x14ac:dyDescent="0.25">
      <c r="A723" s="206">
        <v>44252</v>
      </c>
      <c r="B723" s="193" t="s">
        <v>333</v>
      </c>
      <c r="C723" s="194">
        <v>5002</v>
      </c>
      <c r="D723" s="194">
        <v>124</v>
      </c>
      <c r="E723" s="194">
        <v>0</v>
      </c>
      <c r="F723" s="194">
        <v>0</v>
      </c>
      <c r="G723" s="194">
        <v>2</v>
      </c>
      <c r="H723" s="194">
        <v>0</v>
      </c>
      <c r="I723" s="194">
        <v>0</v>
      </c>
      <c r="J723" s="194">
        <v>0</v>
      </c>
      <c r="K723" s="194">
        <v>0</v>
      </c>
      <c r="L723" s="194">
        <v>2</v>
      </c>
      <c r="M723" s="194">
        <v>0</v>
      </c>
      <c r="N723" s="194">
        <v>128</v>
      </c>
      <c r="O723" s="194">
        <v>3</v>
      </c>
      <c r="P723" s="195">
        <v>1.9097222222222222E-3</v>
      </c>
      <c r="Q723" s="195">
        <v>0.24424768518518516</v>
      </c>
      <c r="R723" s="64"/>
      <c r="S723" s="98" t="s">
        <v>5</v>
      </c>
      <c r="T723" s="99">
        <f>D749</f>
        <v>523</v>
      </c>
      <c r="U723" s="64"/>
      <c r="V723" s="64"/>
      <c r="W723" s="64"/>
      <c r="X723" s="64"/>
      <c r="Y723" s="64"/>
      <c r="Z723" s="64"/>
      <c r="AA723" s="64"/>
    </row>
    <row r="724" spans="1:27" ht="15.75" customHeight="1" x14ac:dyDescent="0.25">
      <c r="A724" s="206">
        <v>44252</v>
      </c>
      <c r="B724" s="193" t="s">
        <v>334</v>
      </c>
      <c r="C724" s="194">
        <v>5003</v>
      </c>
      <c r="D724" s="194">
        <v>20</v>
      </c>
      <c r="E724" s="194">
        <v>3</v>
      </c>
      <c r="F724" s="194">
        <v>0</v>
      </c>
      <c r="G724" s="194">
        <v>0</v>
      </c>
      <c r="H724" s="194">
        <v>0</v>
      </c>
      <c r="I724" s="194">
        <v>0</v>
      </c>
      <c r="J724" s="194">
        <v>0</v>
      </c>
      <c r="K724" s="194">
        <v>0</v>
      </c>
      <c r="L724" s="194">
        <v>0</v>
      </c>
      <c r="M724" s="194">
        <v>90</v>
      </c>
      <c r="N724" s="194">
        <v>113</v>
      </c>
      <c r="O724" s="194">
        <v>0</v>
      </c>
      <c r="P724" s="195">
        <v>4.6759259259259263E-3</v>
      </c>
      <c r="Q724" s="195">
        <v>0.52826388888888887</v>
      </c>
      <c r="R724" s="64"/>
      <c r="S724" s="100" t="s">
        <v>41</v>
      </c>
      <c r="T724" s="101">
        <v>0</v>
      </c>
      <c r="U724" s="64"/>
      <c r="V724" s="64"/>
      <c r="W724" s="64"/>
      <c r="X724" s="64"/>
      <c r="Y724" s="64"/>
      <c r="Z724" s="64"/>
      <c r="AA724" s="64"/>
    </row>
    <row r="725" spans="1:27" ht="15.75" customHeight="1" x14ac:dyDescent="0.25">
      <c r="A725" s="206">
        <v>44252</v>
      </c>
      <c r="B725" s="193" t="s">
        <v>335</v>
      </c>
      <c r="C725" s="194">
        <v>5004</v>
      </c>
      <c r="D725" s="194">
        <v>0</v>
      </c>
      <c r="E725" s="194">
        <v>1</v>
      </c>
      <c r="F725" s="194">
        <v>2</v>
      </c>
      <c r="G725" s="194">
        <v>38</v>
      </c>
      <c r="H725" s="194">
        <v>0</v>
      </c>
      <c r="I725" s="194">
        <v>0</v>
      </c>
      <c r="J725" s="194">
        <v>0</v>
      </c>
      <c r="K725" s="194">
        <v>0</v>
      </c>
      <c r="L725" s="194">
        <v>0</v>
      </c>
      <c r="M725" s="194">
        <v>9</v>
      </c>
      <c r="N725" s="194">
        <v>50</v>
      </c>
      <c r="O725" s="194">
        <v>0</v>
      </c>
      <c r="P725" s="195">
        <v>7.013888888888889E-3</v>
      </c>
      <c r="Q725" s="195">
        <v>0.35071759259259255</v>
      </c>
      <c r="R725" s="64"/>
      <c r="S725" s="100" t="s">
        <v>6</v>
      </c>
      <c r="T725" s="101">
        <f>E749</f>
        <v>32</v>
      </c>
      <c r="U725" s="64"/>
      <c r="V725" s="64"/>
      <c r="W725" s="64"/>
      <c r="X725" s="64"/>
      <c r="Y725" s="64"/>
      <c r="Z725" s="64"/>
      <c r="AA725" s="64"/>
    </row>
    <row r="726" spans="1:27" ht="15.75" customHeight="1" x14ac:dyDescent="0.25">
      <c r="A726" s="206">
        <v>44252</v>
      </c>
      <c r="B726" s="193" t="s">
        <v>336</v>
      </c>
      <c r="C726" s="194">
        <v>5005</v>
      </c>
      <c r="D726" s="194">
        <v>20</v>
      </c>
      <c r="E726" s="194">
        <v>6</v>
      </c>
      <c r="F726" s="194">
        <v>0</v>
      </c>
      <c r="G726" s="194">
        <v>0</v>
      </c>
      <c r="H726" s="194">
        <v>0</v>
      </c>
      <c r="I726" s="194">
        <v>0</v>
      </c>
      <c r="J726" s="194">
        <v>0</v>
      </c>
      <c r="K726" s="194">
        <v>0</v>
      </c>
      <c r="L726" s="194">
        <v>0</v>
      </c>
      <c r="M726" s="194">
        <v>83</v>
      </c>
      <c r="N726" s="194">
        <v>109</v>
      </c>
      <c r="O726" s="194">
        <v>0</v>
      </c>
      <c r="P726" s="195">
        <v>3.0787037037037037E-3</v>
      </c>
      <c r="Q726" s="195">
        <v>0.33537037037037037</v>
      </c>
      <c r="R726" s="64"/>
      <c r="S726" s="100" t="s">
        <v>7</v>
      </c>
      <c r="T726" s="101">
        <f>M749</f>
        <v>552</v>
      </c>
      <c r="U726" s="64"/>
      <c r="V726" s="64"/>
      <c r="W726" s="64"/>
      <c r="X726" s="64"/>
      <c r="Y726" s="64"/>
      <c r="Z726" s="64"/>
      <c r="AA726" s="64"/>
    </row>
    <row r="727" spans="1:27" ht="15.75" customHeight="1" x14ac:dyDescent="0.25">
      <c r="A727" s="206">
        <v>44252</v>
      </c>
      <c r="B727" s="193" t="s">
        <v>337</v>
      </c>
      <c r="C727" s="194">
        <v>5006</v>
      </c>
      <c r="D727" s="194">
        <v>20</v>
      </c>
      <c r="E727" s="194">
        <v>0</v>
      </c>
      <c r="F727" s="194">
        <v>0</v>
      </c>
      <c r="G727" s="194">
        <v>0</v>
      </c>
      <c r="H727" s="194">
        <v>0</v>
      </c>
      <c r="I727" s="194">
        <v>0</v>
      </c>
      <c r="J727" s="194">
        <v>0</v>
      </c>
      <c r="K727" s="194">
        <v>0</v>
      </c>
      <c r="L727" s="194">
        <v>0</v>
      </c>
      <c r="M727" s="194">
        <v>53</v>
      </c>
      <c r="N727" s="194">
        <v>73</v>
      </c>
      <c r="O727" s="194">
        <v>0</v>
      </c>
      <c r="P727" s="195">
        <v>3.7615740740740739E-3</v>
      </c>
      <c r="Q727" s="195">
        <v>0.27466435185185184</v>
      </c>
      <c r="R727" s="64"/>
      <c r="S727" s="100" t="s">
        <v>8</v>
      </c>
      <c r="T727" s="101">
        <f>I749</f>
        <v>0</v>
      </c>
      <c r="U727" s="64"/>
      <c r="V727" s="64"/>
      <c r="W727" s="64"/>
      <c r="X727" s="64"/>
      <c r="Y727" s="64"/>
      <c r="Z727" s="64"/>
      <c r="AA727" s="64"/>
    </row>
    <row r="728" spans="1:27" ht="15.75" customHeight="1" x14ac:dyDescent="0.25">
      <c r="A728" s="206">
        <v>44252</v>
      </c>
      <c r="B728" s="193" t="s">
        <v>338</v>
      </c>
      <c r="C728" s="194">
        <v>5007</v>
      </c>
      <c r="D728" s="194">
        <v>30</v>
      </c>
      <c r="E728" s="194">
        <v>4</v>
      </c>
      <c r="F728" s="194">
        <v>0</v>
      </c>
      <c r="G728" s="194">
        <v>0</v>
      </c>
      <c r="H728" s="194">
        <v>0</v>
      </c>
      <c r="I728" s="194">
        <v>0</v>
      </c>
      <c r="J728" s="194">
        <v>0</v>
      </c>
      <c r="K728" s="194">
        <v>0</v>
      </c>
      <c r="L728" s="194">
        <v>0</v>
      </c>
      <c r="M728" s="194">
        <v>58</v>
      </c>
      <c r="N728" s="194">
        <v>92</v>
      </c>
      <c r="O728" s="194">
        <v>0</v>
      </c>
      <c r="P728" s="195">
        <v>3.9699074074074072E-3</v>
      </c>
      <c r="Q728" s="195">
        <v>0.36571759259259262</v>
      </c>
      <c r="R728" s="64"/>
      <c r="S728" s="102" t="s">
        <v>9</v>
      </c>
      <c r="T728" s="103">
        <f>F749</f>
        <v>48</v>
      </c>
      <c r="U728" s="64"/>
      <c r="V728" s="64"/>
      <c r="W728" s="64"/>
      <c r="X728" s="64"/>
      <c r="Y728" s="64"/>
      <c r="Z728" s="64"/>
      <c r="AA728" s="64"/>
    </row>
    <row r="729" spans="1:27" ht="15.75" customHeight="1" x14ac:dyDescent="0.25">
      <c r="A729" s="206">
        <v>44252</v>
      </c>
      <c r="B729" s="193" t="s">
        <v>339</v>
      </c>
      <c r="C729" s="194">
        <v>5008</v>
      </c>
      <c r="D729" s="194">
        <v>20</v>
      </c>
      <c r="E729" s="194">
        <v>0</v>
      </c>
      <c r="F729" s="194">
        <v>0</v>
      </c>
      <c r="G729" s="194">
        <v>0</v>
      </c>
      <c r="H729" s="194">
        <v>27</v>
      </c>
      <c r="I729" s="194">
        <v>0</v>
      </c>
      <c r="J729" s="194">
        <v>0</v>
      </c>
      <c r="K729" s="194">
        <v>0</v>
      </c>
      <c r="L729" s="194">
        <v>109</v>
      </c>
      <c r="M729" s="194">
        <v>0</v>
      </c>
      <c r="N729" s="194">
        <v>156</v>
      </c>
      <c r="O729" s="194">
        <v>0</v>
      </c>
      <c r="P729" s="195">
        <v>2.6967592592592594E-3</v>
      </c>
      <c r="Q729" s="195">
        <v>0.42123842592592592</v>
      </c>
      <c r="R729" s="64"/>
      <c r="S729" s="102" t="s">
        <v>10</v>
      </c>
      <c r="T729" s="103">
        <f>G749</f>
        <v>507</v>
      </c>
      <c r="U729" s="64"/>
      <c r="V729" s="64"/>
      <c r="W729" s="64"/>
      <c r="X729" s="64"/>
      <c r="Y729" s="64"/>
      <c r="Z729" s="64"/>
      <c r="AA729" s="64"/>
    </row>
    <row r="730" spans="1:27" ht="15.75" customHeight="1" x14ac:dyDescent="0.2">
      <c r="A730" s="206">
        <v>44252</v>
      </c>
      <c r="B730" s="193" t="s">
        <v>340</v>
      </c>
      <c r="C730" s="197">
        <v>5009</v>
      </c>
      <c r="D730" s="197">
        <v>0</v>
      </c>
      <c r="E730" s="197">
        <v>0</v>
      </c>
      <c r="F730" s="197">
        <v>0</v>
      </c>
      <c r="G730" s="197">
        <v>0</v>
      </c>
      <c r="H730" s="197">
        <v>0</v>
      </c>
      <c r="I730" s="197">
        <v>0</v>
      </c>
      <c r="J730" s="197">
        <v>0</v>
      </c>
      <c r="K730" s="197">
        <v>0</v>
      </c>
      <c r="L730" s="197">
        <v>0</v>
      </c>
      <c r="M730" s="197">
        <v>0</v>
      </c>
      <c r="N730" s="197">
        <v>0</v>
      </c>
      <c r="O730" s="197">
        <v>0</v>
      </c>
      <c r="P730" s="197">
        <v>0</v>
      </c>
      <c r="Q730" s="197">
        <v>0</v>
      </c>
      <c r="R730" s="64"/>
      <c r="S730" s="104" t="s">
        <v>11</v>
      </c>
      <c r="T730" s="105">
        <f>H749</f>
        <v>89</v>
      </c>
      <c r="U730" s="64"/>
      <c r="V730" s="64"/>
      <c r="W730" s="64"/>
      <c r="X730" s="64"/>
      <c r="Y730" s="64"/>
      <c r="Z730" s="64"/>
      <c r="AA730" s="64"/>
    </row>
    <row r="731" spans="1:27" ht="15.75" customHeight="1" x14ac:dyDescent="0.25">
      <c r="A731" s="206">
        <v>44252</v>
      </c>
      <c r="B731" s="193" t="s">
        <v>341</v>
      </c>
      <c r="C731" s="194">
        <v>5010</v>
      </c>
      <c r="D731" s="194">
        <v>20</v>
      </c>
      <c r="E731" s="194">
        <v>0</v>
      </c>
      <c r="F731" s="194">
        <v>27</v>
      </c>
      <c r="G731" s="194">
        <v>114</v>
      </c>
      <c r="H731" s="194">
        <v>0</v>
      </c>
      <c r="I731" s="194">
        <v>0</v>
      </c>
      <c r="J731" s="194">
        <v>0</v>
      </c>
      <c r="K731" s="194">
        <v>0</v>
      </c>
      <c r="L731" s="194">
        <v>0</v>
      </c>
      <c r="M731" s="194">
        <v>0</v>
      </c>
      <c r="N731" s="194">
        <v>161</v>
      </c>
      <c r="O731" s="194">
        <v>0</v>
      </c>
      <c r="P731" s="195">
        <v>1.9791666666666668E-3</v>
      </c>
      <c r="Q731" s="195">
        <v>0.31842592592592595</v>
      </c>
      <c r="R731" s="64"/>
      <c r="S731" s="104" t="s">
        <v>12</v>
      </c>
      <c r="T731" s="105">
        <f>L749</f>
        <v>421</v>
      </c>
      <c r="U731" s="64"/>
      <c r="V731" s="64"/>
      <c r="W731" s="64"/>
      <c r="X731" s="64"/>
      <c r="Y731" s="64"/>
      <c r="Z731" s="64"/>
      <c r="AA731" s="64"/>
    </row>
    <row r="732" spans="1:27" ht="15.75" customHeight="1" x14ac:dyDescent="0.2">
      <c r="A732" s="206">
        <v>44252</v>
      </c>
      <c r="B732" s="193" t="s">
        <v>342</v>
      </c>
      <c r="C732" s="197">
        <v>5011</v>
      </c>
      <c r="D732" s="197">
        <v>0</v>
      </c>
      <c r="E732" s="197">
        <v>0</v>
      </c>
      <c r="F732" s="197">
        <v>0</v>
      </c>
      <c r="G732" s="197">
        <v>0</v>
      </c>
      <c r="H732" s="197">
        <v>0</v>
      </c>
      <c r="I732" s="197">
        <v>0</v>
      </c>
      <c r="J732" s="197">
        <v>0</v>
      </c>
      <c r="K732" s="197">
        <v>0</v>
      </c>
      <c r="L732" s="197">
        <v>0</v>
      </c>
      <c r="M732" s="197">
        <v>0</v>
      </c>
      <c r="N732" s="197">
        <v>0</v>
      </c>
      <c r="O732" s="197">
        <v>0</v>
      </c>
      <c r="P732" s="197">
        <v>0</v>
      </c>
      <c r="Q732" s="197">
        <v>0</v>
      </c>
      <c r="R732" s="64"/>
      <c r="S732" s="106" t="s">
        <v>13</v>
      </c>
      <c r="T732" s="107">
        <f>J749</f>
        <v>271</v>
      </c>
      <c r="U732" s="64"/>
      <c r="V732" s="64"/>
      <c r="W732" s="64"/>
      <c r="X732" s="64"/>
      <c r="Y732" s="64"/>
      <c r="Z732" s="64"/>
      <c r="AA732" s="64"/>
    </row>
    <row r="733" spans="1:27" ht="15.75" customHeight="1" x14ac:dyDescent="0.25">
      <c r="A733" s="206">
        <v>44252</v>
      </c>
      <c r="B733" s="193" t="s">
        <v>343</v>
      </c>
      <c r="C733" s="194">
        <v>5012</v>
      </c>
      <c r="D733" s="194">
        <v>0</v>
      </c>
      <c r="E733" s="194">
        <v>0</v>
      </c>
      <c r="F733" s="194">
        <v>0</v>
      </c>
      <c r="G733" s="194">
        <v>0</v>
      </c>
      <c r="H733" s="194">
        <v>2</v>
      </c>
      <c r="I733" s="194">
        <v>0</v>
      </c>
      <c r="J733" s="194">
        <v>0</v>
      </c>
      <c r="K733" s="194">
        <v>0</v>
      </c>
      <c r="L733" s="194">
        <v>34</v>
      </c>
      <c r="M733" s="194">
        <v>5</v>
      </c>
      <c r="N733" s="194">
        <v>41</v>
      </c>
      <c r="O733" s="194">
        <v>0</v>
      </c>
      <c r="P733" s="195">
        <v>1.5046296296296294E-3</v>
      </c>
      <c r="Q733" s="195">
        <v>6.1504629629629631E-2</v>
      </c>
      <c r="R733" s="64"/>
      <c r="S733" s="64"/>
      <c r="T733" s="64"/>
      <c r="U733" s="64"/>
      <c r="V733" s="64"/>
      <c r="W733" s="64"/>
      <c r="X733" s="64"/>
      <c r="Y733" s="64"/>
      <c r="Z733" s="64"/>
      <c r="AA733" s="64"/>
    </row>
    <row r="734" spans="1:27" ht="15.75" customHeight="1" x14ac:dyDescent="0.25">
      <c r="A734" s="206">
        <v>44252</v>
      </c>
      <c r="B734" s="193" t="s">
        <v>344</v>
      </c>
      <c r="C734" s="194">
        <v>5013</v>
      </c>
      <c r="D734" s="194">
        <v>18</v>
      </c>
      <c r="E734" s="194">
        <v>0</v>
      </c>
      <c r="F734" s="194">
        <v>0</v>
      </c>
      <c r="G734" s="194">
        <v>0</v>
      </c>
      <c r="H734" s="194">
        <v>33</v>
      </c>
      <c r="I734" s="194">
        <v>0</v>
      </c>
      <c r="J734" s="194">
        <v>0</v>
      </c>
      <c r="K734" s="194">
        <v>0</v>
      </c>
      <c r="L734" s="194">
        <v>98</v>
      </c>
      <c r="M734" s="194">
        <v>0</v>
      </c>
      <c r="N734" s="194">
        <v>149</v>
      </c>
      <c r="O734" s="194">
        <v>0</v>
      </c>
      <c r="P734" s="195">
        <v>1.8136574074074072E-2</v>
      </c>
      <c r="Q734" s="198">
        <v>2.7018402777777779</v>
      </c>
      <c r="R734" s="64"/>
      <c r="S734" s="64"/>
      <c r="T734" s="64"/>
      <c r="U734" s="64"/>
      <c r="V734" s="64"/>
      <c r="W734" s="64"/>
      <c r="X734" s="64"/>
      <c r="Y734" s="64"/>
      <c r="Z734" s="64"/>
      <c r="AA734" s="64"/>
    </row>
    <row r="735" spans="1:27" ht="15.75" customHeight="1" x14ac:dyDescent="0.25">
      <c r="A735" s="206">
        <v>44252</v>
      </c>
      <c r="B735" s="193" t="s">
        <v>345</v>
      </c>
      <c r="C735" s="194">
        <v>5014</v>
      </c>
      <c r="D735" s="197">
        <v>0</v>
      </c>
      <c r="E735" s="197">
        <v>0</v>
      </c>
      <c r="F735" s="197">
        <v>0</v>
      </c>
      <c r="G735" s="197">
        <v>0</v>
      </c>
      <c r="H735" s="197">
        <v>0</v>
      </c>
      <c r="I735" s="197">
        <v>0</v>
      </c>
      <c r="J735" s="197">
        <v>0</v>
      </c>
      <c r="K735" s="197">
        <v>0</v>
      </c>
      <c r="L735" s="197">
        <v>0</v>
      </c>
      <c r="M735" s="197">
        <v>0</v>
      </c>
      <c r="N735" s="197">
        <v>0</v>
      </c>
      <c r="O735" s="197">
        <v>0</v>
      </c>
      <c r="P735" s="197">
        <v>0</v>
      </c>
      <c r="Q735" s="197">
        <v>0</v>
      </c>
      <c r="R735" s="64"/>
      <c r="S735" s="64"/>
      <c r="T735" s="64"/>
      <c r="U735" s="64"/>
      <c r="V735" s="64"/>
      <c r="W735" s="64"/>
      <c r="X735" s="64"/>
      <c r="Y735" s="64"/>
      <c r="Z735" s="64"/>
      <c r="AA735" s="64"/>
    </row>
    <row r="736" spans="1:27" ht="15.75" customHeight="1" x14ac:dyDescent="0.25">
      <c r="A736" s="206">
        <v>44252</v>
      </c>
      <c r="B736" s="193" t="s">
        <v>346</v>
      </c>
      <c r="C736" s="194">
        <v>5015</v>
      </c>
      <c r="D736" s="194">
        <v>20</v>
      </c>
      <c r="E736" s="194">
        <v>7</v>
      </c>
      <c r="F736" s="194">
        <v>0</v>
      </c>
      <c r="G736" s="194">
        <v>0</v>
      </c>
      <c r="H736" s="194">
        <v>0</v>
      </c>
      <c r="I736" s="194">
        <v>0</v>
      </c>
      <c r="J736" s="194">
        <v>0</v>
      </c>
      <c r="K736" s="194">
        <v>0</v>
      </c>
      <c r="L736" s="194">
        <v>0</v>
      </c>
      <c r="M736" s="194">
        <v>84</v>
      </c>
      <c r="N736" s="194">
        <v>111</v>
      </c>
      <c r="O736" s="194">
        <v>1</v>
      </c>
      <c r="P736" s="195">
        <v>6.1574074074074074E-3</v>
      </c>
      <c r="Q736" s="195">
        <v>0.68306712962962957</v>
      </c>
      <c r="R736" s="64"/>
      <c r="S736" s="64"/>
      <c r="T736" s="64"/>
      <c r="U736" s="64"/>
      <c r="V736" s="64"/>
      <c r="W736" s="64"/>
      <c r="X736" s="64"/>
      <c r="Y736" s="64"/>
      <c r="Z736" s="64"/>
      <c r="AA736" s="64"/>
    </row>
    <row r="737" spans="1:27" ht="15.75" customHeight="1" x14ac:dyDescent="0.25">
      <c r="A737" s="206">
        <v>44252</v>
      </c>
      <c r="B737" s="193" t="s">
        <v>347</v>
      </c>
      <c r="C737" s="194">
        <v>5016</v>
      </c>
      <c r="D737" s="197">
        <v>0</v>
      </c>
      <c r="E737" s="197">
        <v>0</v>
      </c>
      <c r="F737" s="197">
        <v>0</v>
      </c>
      <c r="G737" s="197">
        <v>0</v>
      </c>
      <c r="H737" s="197">
        <v>0</v>
      </c>
      <c r="I737" s="197">
        <v>0</v>
      </c>
      <c r="J737" s="197">
        <v>0</v>
      </c>
      <c r="K737" s="197">
        <v>0</v>
      </c>
      <c r="L737" s="197">
        <v>0</v>
      </c>
      <c r="M737" s="197">
        <v>0</v>
      </c>
      <c r="N737" s="197">
        <v>0</v>
      </c>
      <c r="O737" s="197">
        <v>0</v>
      </c>
      <c r="P737" s="197">
        <v>0</v>
      </c>
      <c r="Q737" s="197">
        <v>0</v>
      </c>
      <c r="R737" s="64"/>
      <c r="S737" s="64"/>
      <c r="T737" s="64"/>
      <c r="U737" s="64"/>
      <c r="V737" s="64"/>
      <c r="W737" s="64"/>
      <c r="X737" s="64"/>
      <c r="Y737" s="64"/>
      <c r="Z737" s="64"/>
      <c r="AA737" s="64"/>
    </row>
    <row r="738" spans="1:27" ht="15.75" customHeight="1" x14ac:dyDescent="0.25">
      <c r="A738" s="206">
        <v>44252</v>
      </c>
      <c r="B738" s="193" t="s">
        <v>348</v>
      </c>
      <c r="C738" s="194">
        <v>5017</v>
      </c>
      <c r="D738" s="194">
        <v>0</v>
      </c>
      <c r="E738" s="194">
        <v>0</v>
      </c>
      <c r="F738" s="194">
        <v>1</v>
      </c>
      <c r="G738" s="194">
        <v>35</v>
      </c>
      <c r="H738" s="194">
        <v>0</v>
      </c>
      <c r="I738" s="194">
        <v>0</v>
      </c>
      <c r="J738" s="194">
        <v>0</v>
      </c>
      <c r="K738" s="194">
        <v>0</v>
      </c>
      <c r="L738" s="194">
        <v>0</v>
      </c>
      <c r="M738" s="194">
        <v>8</v>
      </c>
      <c r="N738" s="194">
        <v>44</v>
      </c>
      <c r="O738" s="194">
        <v>0</v>
      </c>
      <c r="P738" s="195">
        <v>1.3194444444444443E-3</v>
      </c>
      <c r="Q738" s="195">
        <v>5.8101851851851849E-2</v>
      </c>
      <c r="R738" s="64"/>
      <c r="S738" s="64"/>
      <c r="T738" s="64"/>
      <c r="U738" s="64"/>
      <c r="V738" s="64"/>
      <c r="W738" s="64"/>
      <c r="X738" s="64"/>
      <c r="Y738" s="64"/>
      <c r="Z738" s="64"/>
      <c r="AA738" s="64"/>
    </row>
    <row r="739" spans="1:27" ht="15.75" customHeight="1" x14ac:dyDescent="0.25">
      <c r="A739" s="206">
        <v>44252</v>
      </c>
      <c r="B739" s="193" t="s">
        <v>349</v>
      </c>
      <c r="C739" s="194">
        <v>5018</v>
      </c>
      <c r="D739" s="194">
        <v>20</v>
      </c>
      <c r="E739" s="194">
        <v>0</v>
      </c>
      <c r="F739" s="194">
        <v>0</v>
      </c>
      <c r="G739" s="194">
        <v>0</v>
      </c>
      <c r="H739" s="194">
        <v>0</v>
      </c>
      <c r="I739" s="194">
        <v>0</v>
      </c>
      <c r="J739" s="194">
        <f>111+25</f>
        <v>136</v>
      </c>
      <c r="K739" s="194">
        <v>0</v>
      </c>
      <c r="L739" s="194">
        <v>0</v>
      </c>
      <c r="M739" s="194">
        <v>0</v>
      </c>
      <c r="N739" s="194">
        <v>45</v>
      </c>
      <c r="O739" s="194">
        <v>0</v>
      </c>
      <c r="P739" s="195">
        <v>1.3425925925925925E-3</v>
      </c>
      <c r="Q739" s="195">
        <v>6.0578703703703697E-2</v>
      </c>
      <c r="R739" s="64"/>
      <c r="S739" s="64"/>
      <c r="T739" s="64"/>
      <c r="U739" s="64"/>
      <c r="V739" s="64"/>
      <c r="W739" s="64"/>
      <c r="X739" s="64"/>
      <c r="Y739" s="64"/>
      <c r="Z739" s="64"/>
      <c r="AA739" s="64"/>
    </row>
    <row r="740" spans="1:27" ht="15.75" customHeight="1" x14ac:dyDescent="0.25">
      <c r="A740" s="206">
        <v>44252</v>
      </c>
      <c r="B740" s="193" t="s">
        <v>350</v>
      </c>
      <c r="C740" s="194">
        <v>5020</v>
      </c>
      <c r="D740" s="194">
        <v>21</v>
      </c>
      <c r="E740" s="194">
        <v>0</v>
      </c>
      <c r="F740" s="194">
        <v>13</v>
      </c>
      <c r="G740" s="194">
        <v>141</v>
      </c>
      <c r="H740" s="194">
        <v>0</v>
      </c>
      <c r="I740" s="194">
        <v>0</v>
      </c>
      <c r="J740" s="194">
        <v>0</v>
      </c>
      <c r="K740" s="194">
        <v>0</v>
      </c>
      <c r="L740" s="194">
        <v>0</v>
      </c>
      <c r="M740" s="194">
        <v>0</v>
      </c>
      <c r="N740" s="194">
        <v>175</v>
      </c>
      <c r="O740" s="194">
        <v>0</v>
      </c>
      <c r="P740" s="195">
        <v>1.1458333333333333E-3</v>
      </c>
      <c r="Q740" s="195">
        <v>0.19865740740740742</v>
      </c>
      <c r="R740" s="64"/>
      <c r="S740" s="64"/>
      <c r="T740" s="64"/>
      <c r="U740" s="64"/>
      <c r="V740" s="64"/>
      <c r="W740" s="64"/>
      <c r="X740" s="64"/>
      <c r="Y740" s="64"/>
      <c r="Z740" s="64"/>
      <c r="AA740" s="64"/>
    </row>
    <row r="741" spans="1:27" ht="15.75" customHeight="1" x14ac:dyDescent="0.25">
      <c r="A741" s="206">
        <v>44252</v>
      </c>
      <c r="B741" s="193" t="s">
        <v>351</v>
      </c>
      <c r="C741" s="194">
        <v>5021</v>
      </c>
      <c r="D741" s="194">
        <v>20</v>
      </c>
      <c r="E741" s="194">
        <v>3</v>
      </c>
      <c r="F741" s="194">
        <v>0</v>
      </c>
      <c r="G741" s="194">
        <v>0</v>
      </c>
      <c r="H741" s="194">
        <v>0</v>
      </c>
      <c r="I741" s="194">
        <v>0</v>
      </c>
      <c r="J741" s="194">
        <v>0</v>
      </c>
      <c r="K741" s="194">
        <v>0</v>
      </c>
      <c r="L741" s="194">
        <v>0</v>
      </c>
      <c r="M741" s="194">
        <v>51</v>
      </c>
      <c r="N741" s="194">
        <v>74</v>
      </c>
      <c r="O741" s="194">
        <v>1</v>
      </c>
      <c r="P741" s="195">
        <v>6.5393518518518517E-3</v>
      </c>
      <c r="Q741" s="195">
        <v>0.48366898148148146</v>
      </c>
      <c r="R741" s="64"/>
      <c r="S741" s="64"/>
      <c r="T741" s="64"/>
      <c r="U741" s="64"/>
      <c r="V741" s="64"/>
      <c r="W741" s="64"/>
      <c r="X741" s="64"/>
      <c r="Y741" s="64"/>
      <c r="Z741" s="64"/>
      <c r="AA741" s="64"/>
    </row>
    <row r="742" spans="1:27" ht="15.75" customHeight="1" x14ac:dyDescent="0.25">
      <c r="A742" s="206">
        <v>44252</v>
      </c>
      <c r="B742" s="193" t="s">
        <v>352</v>
      </c>
      <c r="C742" s="194">
        <v>5022</v>
      </c>
      <c r="D742" s="194">
        <v>90</v>
      </c>
      <c r="E742" s="194">
        <v>0</v>
      </c>
      <c r="F742" s="194">
        <v>0</v>
      </c>
      <c r="G742" s="194">
        <v>0</v>
      </c>
      <c r="H742" s="194">
        <v>0</v>
      </c>
      <c r="I742" s="194">
        <v>0</v>
      </c>
      <c r="J742" s="194">
        <v>5</v>
      </c>
      <c r="K742" s="194">
        <v>0</v>
      </c>
      <c r="L742" s="194">
        <v>0</v>
      </c>
      <c r="M742" s="194">
        <v>0</v>
      </c>
      <c r="N742" s="194">
        <v>95</v>
      </c>
      <c r="O742" s="194">
        <v>1</v>
      </c>
      <c r="P742" s="195">
        <v>1.5972222222222221E-3</v>
      </c>
      <c r="Q742" s="195">
        <v>0.15209490740740741</v>
      </c>
      <c r="R742" s="64"/>
      <c r="S742" s="64"/>
      <c r="T742" s="64"/>
      <c r="U742" s="64"/>
      <c r="V742" s="64"/>
      <c r="W742" s="64"/>
      <c r="X742" s="64"/>
      <c r="Y742" s="64"/>
      <c r="Z742" s="64"/>
      <c r="AA742" s="64"/>
    </row>
    <row r="743" spans="1:27" ht="15.75" customHeight="1" x14ac:dyDescent="0.25">
      <c r="A743" s="206">
        <v>44252</v>
      </c>
      <c r="B743" s="193" t="s">
        <v>353</v>
      </c>
      <c r="C743" s="194">
        <v>5023</v>
      </c>
      <c r="D743" s="194">
        <v>20</v>
      </c>
      <c r="E743" s="194">
        <v>8</v>
      </c>
      <c r="F743" s="194">
        <v>0</v>
      </c>
      <c r="G743" s="194">
        <v>0</v>
      </c>
      <c r="H743" s="194">
        <v>0</v>
      </c>
      <c r="I743" s="194">
        <v>0</v>
      </c>
      <c r="J743" s="194">
        <v>0</v>
      </c>
      <c r="K743" s="194">
        <v>0</v>
      </c>
      <c r="L743" s="194">
        <v>0</v>
      </c>
      <c r="M743" s="194">
        <v>101</v>
      </c>
      <c r="N743" s="194">
        <v>129</v>
      </c>
      <c r="O743" s="194">
        <v>0</v>
      </c>
      <c r="P743" s="195">
        <v>8.3680555555555557E-3</v>
      </c>
      <c r="Q743" s="198">
        <v>1.079537037037037</v>
      </c>
      <c r="R743" s="64"/>
      <c r="S743" s="64"/>
      <c r="T743" s="64"/>
      <c r="U743" s="64"/>
      <c r="V743" s="64"/>
      <c r="W743" s="64"/>
      <c r="X743" s="64"/>
      <c r="Y743" s="64"/>
      <c r="Z743" s="64"/>
      <c r="AA743" s="64"/>
    </row>
    <row r="744" spans="1:27" ht="15.75" customHeight="1" x14ac:dyDescent="0.25">
      <c r="A744" s="206">
        <v>44252</v>
      </c>
      <c r="B744" s="199" t="s">
        <v>354</v>
      </c>
      <c r="C744" s="194">
        <v>5028</v>
      </c>
      <c r="D744" s="194">
        <v>20</v>
      </c>
      <c r="E744" s="194">
        <v>0</v>
      </c>
      <c r="F744" s="194">
        <v>5</v>
      </c>
      <c r="G744" s="194">
        <v>177</v>
      </c>
      <c r="H744" s="194">
        <v>0</v>
      </c>
      <c r="I744" s="194">
        <v>0</v>
      </c>
      <c r="J744" s="194">
        <v>0</v>
      </c>
      <c r="K744" s="194">
        <v>0</v>
      </c>
      <c r="L744" s="194">
        <v>0</v>
      </c>
      <c r="M744" s="194">
        <v>0</v>
      </c>
      <c r="N744" s="194">
        <v>202</v>
      </c>
      <c r="O744" s="194">
        <v>0</v>
      </c>
      <c r="P744" s="195">
        <v>2.2222222222222222E-3</v>
      </c>
      <c r="Q744" s="195">
        <v>0.4466087962962963</v>
      </c>
      <c r="R744" s="64"/>
      <c r="S744" s="64"/>
      <c r="T744" s="64"/>
      <c r="U744" s="64"/>
      <c r="V744" s="64"/>
      <c r="W744" s="64"/>
      <c r="X744" s="64"/>
      <c r="Y744" s="64"/>
      <c r="Z744" s="64"/>
      <c r="AA744" s="64"/>
    </row>
    <row r="745" spans="1:27" ht="15.75" customHeight="1" x14ac:dyDescent="0.25">
      <c r="A745" s="206">
        <v>44252</v>
      </c>
      <c r="B745" s="199" t="s">
        <v>355</v>
      </c>
      <c r="C745" s="194">
        <v>5031</v>
      </c>
      <c r="D745" s="194">
        <v>20</v>
      </c>
      <c r="E745" s="194">
        <v>0</v>
      </c>
      <c r="F745" s="194">
        <v>0</v>
      </c>
      <c r="G745" s="194">
        <v>0</v>
      </c>
      <c r="H745" s="194">
        <v>0</v>
      </c>
      <c r="I745" s="194">
        <v>0</v>
      </c>
      <c r="J745" s="194">
        <f>99+31</f>
        <v>130</v>
      </c>
      <c r="K745" s="194">
        <v>0</v>
      </c>
      <c r="L745" s="194">
        <v>0</v>
      </c>
      <c r="M745" s="194">
        <v>0</v>
      </c>
      <c r="N745" s="194">
        <v>51</v>
      </c>
      <c r="O745" s="194">
        <v>0</v>
      </c>
      <c r="P745" s="195">
        <v>1.2268518518518518E-3</v>
      </c>
      <c r="Q745" s="195">
        <v>6.277777777777778E-2</v>
      </c>
      <c r="R745" s="64"/>
      <c r="S745" s="64"/>
      <c r="T745" s="64"/>
      <c r="U745" s="64"/>
      <c r="V745" s="64"/>
      <c r="W745" s="64"/>
      <c r="X745" s="64"/>
      <c r="Y745" s="64"/>
      <c r="Z745" s="64"/>
      <c r="AA745" s="64"/>
    </row>
    <row r="746" spans="1:27" ht="15.75" customHeight="1" x14ac:dyDescent="0.25">
      <c r="A746" s="206">
        <v>44252</v>
      </c>
      <c r="B746" s="199" t="s">
        <v>356</v>
      </c>
      <c r="C746" s="194">
        <v>5036</v>
      </c>
      <c r="D746" s="197">
        <v>0</v>
      </c>
      <c r="E746" s="197">
        <v>0</v>
      </c>
      <c r="F746" s="197">
        <v>0</v>
      </c>
      <c r="G746" s="197">
        <v>0</v>
      </c>
      <c r="H746" s="197">
        <v>0</v>
      </c>
      <c r="I746" s="197">
        <v>0</v>
      </c>
      <c r="J746" s="197">
        <v>0</v>
      </c>
      <c r="K746" s="197">
        <v>0</v>
      </c>
      <c r="L746" s="197">
        <v>0</v>
      </c>
      <c r="M746" s="197">
        <v>0</v>
      </c>
      <c r="N746" s="197">
        <v>0</v>
      </c>
      <c r="O746" s="197">
        <v>0</v>
      </c>
      <c r="P746" s="197">
        <v>0</v>
      </c>
      <c r="Q746" s="197">
        <v>0</v>
      </c>
      <c r="R746" s="64"/>
      <c r="S746" s="64"/>
      <c r="T746" s="64"/>
      <c r="U746" s="64"/>
      <c r="V746" s="64"/>
      <c r="W746" s="64"/>
      <c r="X746" s="64"/>
      <c r="Y746" s="64"/>
      <c r="Z746" s="64"/>
      <c r="AA746" s="64"/>
    </row>
    <row r="747" spans="1:27" ht="15.75" customHeight="1" x14ac:dyDescent="0.25">
      <c r="A747" s="206">
        <v>44252</v>
      </c>
      <c r="B747" s="199" t="s">
        <v>380</v>
      </c>
      <c r="C747" s="194">
        <v>5040</v>
      </c>
      <c r="D747" s="194">
        <v>0</v>
      </c>
      <c r="E747" s="194">
        <v>0</v>
      </c>
      <c r="F747" s="194">
        <v>0</v>
      </c>
      <c r="G747" s="194">
        <v>0</v>
      </c>
      <c r="H747" s="194">
        <v>8</v>
      </c>
      <c r="I747" s="194">
        <v>0</v>
      </c>
      <c r="J747" s="194">
        <v>0</v>
      </c>
      <c r="K747" s="194">
        <v>0</v>
      </c>
      <c r="L747" s="194">
        <v>31</v>
      </c>
      <c r="M747" s="194">
        <v>10</v>
      </c>
      <c r="N747" s="194">
        <v>49</v>
      </c>
      <c r="O747" s="194">
        <v>0</v>
      </c>
      <c r="P747" s="195">
        <v>2.0601851851851853E-3</v>
      </c>
      <c r="Q747" s="195">
        <v>0.10083333333333333</v>
      </c>
      <c r="R747" s="64"/>
      <c r="S747" s="64"/>
      <c r="T747" s="64"/>
      <c r="U747" s="64"/>
      <c r="V747" s="64"/>
      <c r="W747" s="64"/>
      <c r="X747" s="64"/>
      <c r="Y747" s="64"/>
      <c r="Z747" s="64"/>
      <c r="AA747" s="64"/>
    </row>
    <row r="748" spans="1:27" ht="15.75" customHeight="1" x14ac:dyDescent="0.25">
      <c r="A748" s="206">
        <v>44252</v>
      </c>
      <c r="B748" s="199" t="s">
        <v>381</v>
      </c>
      <c r="C748" s="194">
        <v>5042</v>
      </c>
      <c r="D748" s="194">
        <v>20</v>
      </c>
      <c r="E748" s="194">
        <v>0</v>
      </c>
      <c r="F748" s="194">
        <v>0</v>
      </c>
      <c r="G748" s="194">
        <v>0</v>
      </c>
      <c r="H748" s="194">
        <v>19</v>
      </c>
      <c r="I748" s="194">
        <v>0</v>
      </c>
      <c r="J748" s="194">
        <v>0</v>
      </c>
      <c r="K748" s="194">
        <v>0</v>
      </c>
      <c r="L748" s="194">
        <v>147</v>
      </c>
      <c r="M748" s="194">
        <v>0</v>
      </c>
      <c r="N748" s="194">
        <v>186</v>
      </c>
      <c r="O748" s="194">
        <v>0</v>
      </c>
      <c r="P748" s="195">
        <v>1.4351851851851854E-3</v>
      </c>
      <c r="Q748" s="195">
        <v>0.26631944444444444</v>
      </c>
      <c r="R748" s="64"/>
      <c r="S748" s="64"/>
      <c r="T748" s="64"/>
      <c r="U748" s="64"/>
      <c r="V748" s="64"/>
      <c r="W748" s="64"/>
      <c r="X748" s="64"/>
      <c r="Y748" s="64"/>
      <c r="Z748" s="64"/>
      <c r="AA748" s="64"/>
    </row>
    <row r="749" spans="1:27" ht="15.75" customHeight="1" x14ac:dyDescent="0.2">
      <c r="A749" s="204"/>
      <c r="B749" s="204"/>
      <c r="C749" s="204"/>
      <c r="D749" s="204">
        <f t="shared" ref="D749:O749" si="24">SUM(D722:D748)</f>
        <v>523</v>
      </c>
      <c r="E749" s="204">
        <f t="shared" si="24"/>
        <v>32</v>
      </c>
      <c r="F749" s="204">
        <f t="shared" si="24"/>
        <v>48</v>
      </c>
      <c r="G749" s="204">
        <f t="shared" si="24"/>
        <v>507</v>
      </c>
      <c r="H749" s="204">
        <f t="shared" si="24"/>
        <v>89</v>
      </c>
      <c r="I749" s="204">
        <f t="shared" si="24"/>
        <v>0</v>
      </c>
      <c r="J749" s="204">
        <f t="shared" si="24"/>
        <v>271</v>
      </c>
      <c r="K749" s="204">
        <f t="shared" si="24"/>
        <v>0</v>
      </c>
      <c r="L749" s="204">
        <f t="shared" si="24"/>
        <v>421</v>
      </c>
      <c r="M749" s="204">
        <f t="shared" si="24"/>
        <v>552</v>
      </c>
      <c r="N749" s="204">
        <f t="shared" si="24"/>
        <v>2233</v>
      </c>
      <c r="O749" s="204">
        <f t="shared" si="24"/>
        <v>6</v>
      </c>
      <c r="P749" s="205"/>
      <c r="Q749" s="205"/>
      <c r="R749" s="64"/>
      <c r="S749" s="64"/>
      <c r="T749" s="64"/>
      <c r="U749" s="64"/>
      <c r="V749" s="64"/>
      <c r="W749" s="64"/>
      <c r="X749" s="64"/>
      <c r="Y749" s="64"/>
      <c r="Z749" s="64"/>
      <c r="AA749" s="64"/>
    </row>
    <row r="750" spans="1:27" ht="15.75" customHeight="1" x14ac:dyDescent="0.2">
      <c r="A750" s="202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8"/>
      <c r="Q750" s="188"/>
      <c r="R750" s="64"/>
      <c r="S750" s="64"/>
      <c r="T750" s="64"/>
      <c r="U750" s="64"/>
      <c r="V750" s="64"/>
      <c r="W750" s="64"/>
      <c r="X750" s="64"/>
      <c r="Y750" s="64"/>
      <c r="Z750" s="64"/>
      <c r="AA750" s="64"/>
    </row>
    <row r="751" spans="1:27" ht="15.75" customHeight="1" x14ac:dyDescent="0.2">
      <c r="A751" s="203" t="s">
        <v>324</v>
      </c>
      <c r="B751" s="190" t="s">
        <v>325</v>
      </c>
      <c r="C751" s="204" t="s">
        <v>326</v>
      </c>
      <c r="D751" s="204" t="s">
        <v>5</v>
      </c>
      <c r="E751" s="204" t="s">
        <v>6</v>
      </c>
      <c r="F751" s="204" t="s">
        <v>9</v>
      </c>
      <c r="G751" s="204" t="s">
        <v>10</v>
      </c>
      <c r="H751" s="204" t="s">
        <v>11</v>
      </c>
      <c r="I751" s="204" t="s">
        <v>8</v>
      </c>
      <c r="J751" s="204" t="s">
        <v>13</v>
      </c>
      <c r="K751" s="204" t="s">
        <v>327</v>
      </c>
      <c r="L751" s="204" t="s">
        <v>12</v>
      </c>
      <c r="M751" s="204" t="s">
        <v>7</v>
      </c>
      <c r="N751" s="204" t="s">
        <v>328</v>
      </c>
      <c r="O751" s="204" t="s">
        <v>329</v>
      </c>
      <c r="P751" s="205" t="s">
        <v>330</v>
      </c>
      <c r="Q751" s="205" t="s">
        <v>331</v>
      </c>
      <c r="R751" s="64"/>
      <c r="S751" s="64"/>
      <c r="T751" s="64"/>
      <c r="U751" s="64"/>
      <c r="V751" s="64"/>
      <c r="W751" s="64"/>
      <c r="X751" s="64"/>
      <c r="Y751" s="64"/>
      <c r="Z751" s="64"/>
      <c r="AA751" s="64"/>
    </row>
    <row r="752" spans="1:27" ht="15.75" customHeight="1" x14ac:dyDescent="0.25">
      <c r="A752" s="206">
        <v>44253</v>
      </c>
      <c r="B752" s="193" t="s">
        <v>332</v>
      </c>
      <c r="C752" s="194">
        <v>5001</v>
      </c>
      <c r="D752" s="194">
        <v>20</v>
      </c>
      <c r="E752" s="194">
        <v>5</v>
      </c>
      <c r="F752" s="194">
        <v>0</v>
      </c>
      <c r="G752" s="194">
        <v>0</v>
      </c>
      <c r="H752" s="194">
        <v>0</v>
      </c>
      <c r="I752" s="194">
        <v>0</v>
      </c>
      <c r="J752" s="194">
        <v>0</v>
      </c>
      <c r="K752" s="194">
        <v>0</v>
      </c>
      <c r="L752" s="194">
        <v>0</v>
      </c>
      <c r="M752" s="194">
        <v>53</v>
      </c>
      <c r="N752" s="194">
        <v>78</v>
      </c>
      <c r="O752" s="194">
        <v>0</v>
      </c>
      <c r="P752" s="195">
        <v>3.7962962962962963E-3</v>
      </c>
      <c r="Q752" s="195">
        <v>0.29585648148148147</v>
      </c>
      <c r="R752" s="64"/>
      <c r="S752" s="87" t="s">
        <v>3</v>
      </c>
      <c r="T752" s="97">
        <f>A752</f>
        <v>44253</v>
      </c>
      <c r="U752" s="64"/>
      <c r="V752" s="64"/>
      <c r="W752" s="64"/>
      <c r="X752" s="64"/>
      <c r="Y752" s="64"/>
      <c r="Z752" s="64"/>
      <c r="AA752" s="64"/>
    </row>
    <row r="753" spans="1:27" ht="15.75" customHeight="1" x14ac:dyDescent="0.25">
      <c r="A753" s="206">
        <v>44253</v>
      </c>
      <c r="B753" s="193" t="s">
        <v>333</v>
      </c>
      <c r="C753" s="194">
        <v>5002</v>
      </c>
      <c r="D753" s="194">
        <v>91</v>
      </c>
      <c r="E753" s="194">
        <v>0</v>
      </c>
      <c r="F753" s="194">
        <v>0</v>
      </c>
      <c r="G753" s="194">
        <v>0</v>
      </c>
      <c r="H753" s="194">
        <v>0</v>
      </c>
      <c r="I753" s="194">
        <v>0</v>
      </c>
      <c r="J753" s="194">
        <v>0</v>
      </c>
      <c r="K753" s="194">
        <v>0</v>
      </c>
      <c r="L753" s="194">
        <v>0</v>
      </c>
      <c r="M753" s="194">
        <v>0</v>
      </c>
      <c r="N753" s="194">
        <v>91</v>
      </c>
      <c r="O753" s="194">
        <v>2</v>
      </c>
      <c r="P753" s="195">
        <v>1.5972222222222221E-3</v>
      </c>
      <c r="Q753" s="195">
        <v>0.14554398148148148</v>
      </c>
      <c r="R753" s="64"/>
      <c r="S753" s="98" t="s">
        <v>5</v>
      </c>
      <c r="T753" s="99">
        <f>D779</f>
        <v>474</v>
      </c>
      <c r="U753" s="64"/>
      <c r="V753" s="64"/>
      <c r="W753" s="64"/>
      <c r="X753" s="64"/>
      <c r="Y753" s="64"/>
      <c r="Z753" s="64"/>
      <c r="AA753" s="64"/>
    </row>
    <row r="754" spans="1:27" ht="15.75" customHeight="1" x14ac:dyDescent="0.2">
      <c r="A754" s="206">
        <v>44253</v>
      </c>
      <c r="B754" s="193" t="s">
        <v>334</v>
      </c>
      <c r="C754" s="196">
        <v>5003</v>
      </c>
      <c r="D754" s="197">
        <v>0</v>
      </c>
      <c r="E754" s="197">
        <v>0</v>
      </c>
      <c r="F754" s="197">
        <v>0</v>
      </c>
      <c r="G754" s="197">
        <v>0</v>
      </c>
      <c r="H754" s="197">
        <v>0</v>
      </c>
      <c r="I754" s="197">
        <v>0</v>
      </c>
      <c r="J754" s="197">
        <v>0</v>
      </c>
      <c r="K754" s="197">
        <v>0</v>
      </c>
      <c r="L754" s="197">
        <v>0</v>
      </c>
      <c r="M754" s="197">
        <v>0</v>
      </c>
      <c r="N754" s="197">
        <v>0</v>
      </c>
      <c r="O754" s="197">
        <v>0</v>
      </c>
      <c r="P754" s="197">
        <v>0</v>
      </c>
      <c r="Q754" s="197">
        <v>0</v>
      </c>
      <c r="R754" s="64"/>
      <c r="S754" s="100" t="s">
        <v>41</v>
      </c>
      <c r="T754" s="101">
        <v>0</v>
      </c>
      <c r="U754" s="64"/>
      <c r="V754" s="64"/>
      <c r="W754" s="64"/>
      <c r="X754" s="64"/>
      <c r="Y754" s="64"/>
      <c r="Z754" s="64"/>
      <c r="AA754" s="64"/>
    </row>
    <row r="755" spans="1:27" ht="15.75" customHeight="1" x14ac:dyDescent="0.25">
      <c r="A755" s="206">
        <v>44253</v>
      </c>
      <c r="B755" s="193" t="s">
        <v>335</v>
      </c>
      <c r="C755" s="194">
        <v>5004</v>
      </c>
      <c r="D755" s="194">
        <v>20</v>
      </c>
      <c r="E755" s="194">
        <v>0</v>
      </c>
      <c r="F755" s="194">
        <v>0</v>
      </c>
      <c r="G755" s="194">
        <v>0</v>
      </c>
      <c r="H755" s="194">
        <v>25</v>
      </c>
      <c r="I755" s="194">
        <v>0</v>
      </c>
      <c r="J755" s="194">
        <v>0</v>
      </c>
      <c r="K755" s="194">
        <v>0</v>
      </c>
      <c r="L755" s="194">
        <v>134</v>
      </c>
      <c r="M755" s="194">
        <v>0</v>
      </c>
      <c r="N755" s="194">
        <v>179</v>
      </c>
      <c r="O755" s="194">
        <v>0</v>
      </c>
      <c r="P755" s="195">
        <v>1.736111111111111E-3</v>
      </c>
      <c r="Q755" s="195">
        <v>0.31041666666666667</v>
      </c>
      <c r="R755" s="64"/>
      <c r="S755" s="100" t="s">
        <v>6</v>
      </c>
      <c r="T755" s="101">
        <f>E779</f>
        <v>34</v>
      </c>
      <c r="U755" s="64"/>
      <c r="V755" s="64"/>
      <c r="W755" s="64"/>
      <c r="X755" s="64"/>
      <c r="Y755" s="64"/>
      <c r="Z755" s="64"/>
      <c r="AA755" s="64"/>
    </row>
    <row r="756" spans="1:27" ht="15.75" customHeight="1" x14ac:dyDescent="0.25">
      <c r="A756" s="206">
        <v>44253</v>
      </c>
      <c r="B756" s="193" t="s">
        <v>336</v>
      </c>
      <c r="C756" s="194">
        <v>5005</v>
      </c>
      <c r="D756" s="194">
        <v>20</v>
      </c>
      <c r="E756" s="194">
        <v>4</v>
      </c>
      <c r="F756" s="194">
        <v>0</v>
      </c>
      <c r="G756" s="194">
        <v>0</v>
      </c>
      <c r="H756" s="194">
        <v>0</v>
      </c>
      <c r="I756" s="194">
        <v>0</v>
      </c>
      <c r="J756" s="194">
        <v>0</v>
      </c>
      <c r="K756" s="194">
        <v>0</v>
      </c>
      <c r="L756" s="194">
        <v>0</v>
      </c>
      <c r="M756" s="194">
        <v>77</v>
      </c>
      <c r="N756" s="194">
        <v>101</v>
      </c>
      <c r="O756" s="194">
        <v>0</v>
      </c>
      <c r="P756" s="195">
        <v>3.5648148148148154E-3</v>
      </c>
      <c r="Q756" s="195">
        <v>0.36055555555555557</v>
      </c>
      <c r="R756" s="64"/>
      <c r="S756" s="100" t="s">
        <v>7</v>
      </c>
      <c r="T756" s="101">
        <f>M779</f>
        <v>511</v>
      </c>
      <c r="U756" s="64"/>
      <c r="V756" s="64"/>
      <c r="W756" s="64"/>
      <c r="X756" s="64"/>
      <c r="Y756" s="64"/>
      <c r="Z756" s="64"/>
      <c r="AA756" s="64"/>
    </row>
    <row r="757" spans="1:27" ht="15.75" customHeight="1" x14ac:dyDescent="0.25">
      <c r="A757" s="206">
        <v>44253</v>
      </c>
      <c r="B757" s="193" t="s">
        <v>337</v>
      </c>
      <c r="C757" s="194">
        <v>5006</v>
      </c>
      <c r="D757" s="194">
        <v>0</v>
      </c>
      <c r="E757" s="194">
        <v>1</v>
      </c>
      <c r="F757" s="194">
        <v>4</v>
      </c>
      <c r="G757" s="194">
        <v>5</v>
      </c>
      <c r="H757" s="194">
        <v>0</v>
      </c>
      <c r="I757" s="194">
        <v>0</v>
      </c>
      <c r="J757" s="194">
        <v>0</v>
      </c>
      <c r="K757" s="194">
        <v>0</v>
      </c>
      <c r="L757" s="194">
        <v>0</v>
      </c>
      <c r="M757" s="194">
        <v>12</v>
      </c>
      <c r="N757" s="194">
        <v>22</v>
      </c>
      <c r="O757" s="194">
        <v>0</v>
      </c>
      <c r="P757" s="195">
        <v>7.013888888888889E-3</v>
      </c>
      <c r="Q757" s="195">
        <v>0.15438657407407408</v>
      </c>
      <c r="R757" s="64"/>
      <c r="S757" s="100" t="s">
        <v>8</v>
      </c>
      <c r="T757" s="101">
        <f>I779</f>
        <v>0</v>
      </c>
      <c r="U757" s="64"/>
      <c r="V757" s="64"/>
      <c r="W757" s="64"/>
      <c r="X757" s="64"/>
      <c r="Y757" s="64"/>
      <c r="Z757" s="64"/>
      <c r="AA757" s="64"/>
    </row>
    <row r="758" spans="1:27" ht="15.75" customHeight="1" x14ac:dyDescent="0.25">
      <c r="A758" s="206">
        <v>44253</v>
      </c>
      <c r="B758" s="193" t="s">
        <v>338</v>
      </c>
      <c r="C758" s="194">
        <v>5007</v>
      </c>
      <c r="D758" s="194">
        <v>20</v>
      </c>
      <c r="E758" s="194">
        <v>0</v>
      </c>
      <c r="F758" s="194">
        <v>0</v>
      </c>
      <c r="G758" s="194">
        <v>0</v>
      </c>
      <c r="H758" s="194">
        <v>0</v>
      </c>
      <c r="I758" s="194">
        <v>0</v>
      </c>
      <c r="J758" s="194">
        <v>0</v>
      </c>
      <c r="K758" s="194">
        <v>0</v>
      </c>
      <c r="L758" s="194">
        <v>0</v>
      </c>
      <c r="M758" s="194">
        <v>61</v>
      </c>
      <c r="N758" s="194">
        <v>81</v>
      </c>
      <c r="O758" s="194">
        <v>0</v>
      </c>
      <c r="P758" s="195">
        <v>4.6874999999999998E-3</v>
      </c>
      <c r="Q758" s="195">
        <v>0.37969907407407405</v>
      </c>
      <c r="R758" s="64"/>
      <c r="S758" s="102" t="s">
        <v>9</v>
      </c>
      <c r="T758" s="103">
        <f>F779</f>
        <v>25</v>
      </c>
      <c r="U758" s="64"/>
      <c r="V758" s="64"/>
      <c r="W758" s="64"/>
      <c r="X758" s="64"/>
      <c r="Y758" s="64"/>
      <c r="Z758" s="64"/>
      <c r="AA758" s="64"/>
    </row>
    <row r="759" spans="1:27" ht="15.75" customHeight="1" x14ac:dyDescent="0.25">
      <c r="A759" s="206">
        <v>44253</v>
      </c>
      <c r="B759" s="193" t="s">
        <v>339</v>
      </c>
      <c r="C759" s="194">
        <v>5008</v>
      </c>
      <c r="D759" s="194">
        <v>21</v>
      </c>
      <c r="E759" s="194">
        <v>0</v>
      </c>
      <c r="F759" s="194">
        <v>6</v>
      </c>
      <c r="G759" s="194">
        <v>133</v>
      </c>
      <c r="H759" s="194">
        <v>0</v>
      </c>
      <c r="I759" s="194">
        <v>0</v>
      </c>
      <c r="J759" s="194">
        <v>0</v>
      </c>
      <c r="K759" s="194">
        <v>0</v>
      </c>
      <c r="L759" s="194">
        <v>0</v>
      </c>
      <c r="M759" s="194">
        <v>0</v>
      </c>
      <c r="N759" s="194">
        <v>160</v>
      </c>
      <c r="O759" s="194">
        <v>0</v>
      </c>
      <c r="P759" s="195">
        <v>4.5717592592592589E-3</v>
      </c>
      <c r="Q759" s="195">
        <v>0.73188657407407398</v>
      </c>
      <c r="R759" s="64"/>
      <c r="S759" s="102" t="s">
        <v>10</v>
      </c>
      <c r="T759" s="103">
        <f>G779</f>
        <v>371</v>
      </c>
      <c r="U759" s="64"/>
      <c r="V759" s="64"/>
      <c r="W759" s="64"/>
      <c r="X759" s="64"/>
      <c r="Y759" s="64"/>
      <c r="Z759" s="64"/>
      <c r="AA759" s="64"/>
    </row>
    <row r="760" spans="1:27" ht="15.75" customHeight="1" x14ac:dyDescent="0.2">
      <c r="A760" s="206">
        <v>44253</v>
      </c>
      <c r="B760" s="193" t="s">
        <v>340</v>
      </c>
      <c r="C760" s="197">
        <v>5009</v>
      </c>
      <c r="D760" s="197">
        <v>0</v>
      </c>
      <c r="E760" s="197">
        <v>0</v>
      </c>
      <c r="F760" s="197">
        <v>0</v>
      </c>
      <c r="G760" s="197">
        <v>0</v>
      </c>
      <c r="H760" s="197">
        <v>0</v>
      </c>
      <c r="I760" s="197">
        <v>0</v>
      </c>
      <c r="J760" s="197">
        <v>0</v>
      </c>
      <c r="K760" s="197">
        <v>0</v>
      </c>
      <c r="L760" s="197">
        <v>0</v>
      </c>
      <c r="M760" s="197">
        <v>0</v>
      </c>
      <c r="N760" s="197">
        <v>0</v>
      </c>
      <c r="O760" s="197">
        <v>0</v>
      </c>
      <c r="P760" s="197">
        <v>0</v>
      </c>
      <c r="Q760" s="197">
        <v>0</v>
      </c>
      <c r="R760" s="64"/>
      <c r="S760" s="104" t="s">
        <v>11</v>
      </c>
      <c r="T760" s="105">
        <f>H779</f>
        <v>101</v>
      </c>
      <c r="U760" s="64"/>
      <c r="V760" s="64"/>
      <c r="W760" s="64"/>
      <c r="X760" s="64"/>
      <c r="Y760" s="64"/>
      <c r="Z760" s="64"/>
      <c r="AA760" s="64"/>
    </row>
    <row r="761" spans="1:27" ht="15.75" customHeight="1" x14ac:dyDescent="0.25">
      <c r="A761" s="206">
        <v>44253</v>
      </c>
      <c r="B761" s="193" t="s">
        <v>341</v>
      </c>
      <c r="C761" s="194">
        <v>5010</v>
      </c>
      <c r="D761" s="194">
        <v>55</v>
      </c>
      <c r="E761" s="194">
        <v>0</v>
      </c>
      <c r="F761" s="194">
        <v>0</v>
      </c>
      <c r="G761" s="194">
        <v>0</v>
      </c>
      <c r="H761" s="194">
        <v>0</v>
      </c>
      <c r="I761" s="194">
        <v>0</v>
      </c>
      <c r="J761" s="194">
        <v>5</v>
      </c>
      <c r="K761" s="194">
        <v>0</v>
      </c>
      <c r="L761" s="194">
        <v>0</v>
      </c>
      <c r="M761" s="194">
        <v>0</v>
      </c>
      <c r="N761" s="194">
        <v>60</v>
      </c>
      <c r="O761" s="194">
        <v>0</v>
      </c>
      <c r="P761" s="195">
        <v>8.6805555555555551E-4</v>
      </c>
      <c r="Q761" s="195">
        <v>5.2314814814814814E-2</v>
      </c>
      <c r="R761" s="64"/>
      <c r="S761" s="104" t="s">
        <v>12</v>
      </c>
      <c r="T761" s="105">
        <f>L779</f>
        <v>474</v>
      </c>
      <c r="U761" s="64"/>
      <c r="V761" s="64"/>
      <c r="W761" s="64"/>
      <c r="X761" s="64"/>
      <c r="Y761" s="64"/>
      <c r="Z761" s="64"/>
      <c r="AA761" s="64"/>
    </row>
    <row r="762" spans="1:27" ht="15.75" customHeight="1" x14ac:dyDescent="0.2">
      <c r="A762" s="206">
        <v>44253</v>
      </c>
      <c r="B762" s="193" t="s">
        <v>342</v>
      </c>
      <c r="C762" s="197">
        <v>5011</v>
      </c>
      <c r="D762" s="197">
        <v>0</v>
      </c>
      <c r="E762" s="197">
        <v>0</v>
      </c>
      <c r="F762" s="197">
        <v>0</v>
      </c>
      <c r="G762" s="197">
        <v>0</v>
      </c>
      <c r="H762" s="197">
        <v>0</v>
      </c>
      <c r="I762" s="197">
        <v>0</v>
      </c>
      <c r="J762" s="197">
        <v>0</v>
      </c>
      <c r="K762" s="197">
        <v>0</v>
      </c>
      <c r="L762" s="197">
        <v>0</v>
      </c>
      <c r="M762" s="197">
        <v>0</v>
      </c>
      <c r="N762" s="197">
        <v>0</v>
      </c>
      <c r="O762" s="197">
        <v>0</v>
      </c>
      <c r="P762" s="197">
        <v>0</v>
      </c>
      <c r="Q762" s="197">
        <v>0</v>
      </c>
      <c r="R762" s="64"/>
      <c r="S762" s="106" t="s">
        <v>13</v>
      </c>
      <c r="T762" s="107">
        <f>J779</f>
        <v>250</v>
      </c>
      <c r="U762" s="64"/>
      <c r="V762" s="64"/>
      <c r="W762" s="64"/>
      <c r="X762" s="64"/>
      <c r="Y762" s="64"/>
      <c r="Z762" s="64"/>
      <c r="AA762" s="64"/>
    </row>
    <row r="763" spans="1:27" ht="15.75" customHeight="1" x14ac:dyDescent="0.25">
      <c r="A763" s="206">
        <v>44253</v>
      </c>
      <c r="B763" s="193" t="s">
        <v>343</v>
      </c>
      <c r="C763" s="194">
        <v>5012</v>
      </c>
      <c r="D763" s="194">
        <v>0</v>
      </c>
      <c r="E763" s="194">
        <v>0</v>
      </c>
      <c r="F763" s="194">
        <v>0</v>
      </c>
      <c r="G763" s="194">
        <v>0</v>
      </c>
      <c r="H763" s="194">
        <v>10</v>
      </c>
      <c r="I763" s="194">
        <v>0</v>
      </c>
      <c r="J763" s="194">
        <v>0</v>
      </c>
      <c r="K763" s="194">
        <v>0</v>
      </c>
      <c r="L763" s="194">
        <v>29</v>
      </c>
      <c r="M763" s="194">
        <v>16</v>
      </c>
      <c r="N763" s="194">
        <v>55</v>
      </c>
      <c r="O763" s="194">
        <v>0</v>
      </c>
      <c r="P763" s="195">
        <v>4.1782407407407402E-3</v>
      </c>
      <c r="Q763" s="195">
        <v>0.2295949074074074</v>
      </c>
      <c r="R763" s="64"/>
      <c r="S763" s="64"/>
      <c r="T763" s="64"/>
      <c r="U763" s="64"/>
      <c r="V763" s="64"/>
      <c r="W763" s="64"/>
      <c r="X763" s="64"/>
      <c r="Y763" s="64"/>
      <c r="Z763" s="64"/>
      <c r="AA763" s="64"/>
    </row>
    <row r="764" spans="1:27" ht="15.75" customHeight="1" x14ac:dyDescent="0.25">
      <c r="A764" s="206">
        <v>44253</v>
      </c>
      <c r="B764" s="193" t="s">
        <v>344</v>
      </c>
      <c r="C764" s="194">
        <v>5013</v>
      </c>
      <c r="D764" s="194">
        <v>20</v>
      </c>
      <c r="E764" s="194">
        <v>6</v>
      </c>
      <c r="F764" s="194">
        <v>0</v>
      </c>
      <c r="G764" s="194">
        <v>0</v>
      </c>
      <c r="H764" s="194">
        <v>0</v>
      </c>
      <c r="I764" s="194">
        <v>0</v>
      </c>
      <c r="J764" s="194">
        <v>0</v>
      </c>
      <c r="K764" s="194">
        <v>0</v>
      </c>
      <c r="L764" s="194">
        <v>0</v>
      </c>
      <c r="M764" s="194">
        <v>35</v>
      </c>
      <c r="N764" s="194">
        <v>61</v>
      </c>
      <c r="O764" s="194">
        <v>1</v>
      </c>
      <c r="P764" s="195">
        <v>6.9444444444444441E-3</v>
      </c>
      <c r="Q764" s="195">
        <v>0.4236226851851852</v>
      </c>
      <c r="R764" s="64"/>
      <c r="S764" s="64"/>
      <c r="T764" s="64"/>
      <c r="U764" s="64"/>
      <c r="V764" s="64"/>
      <c r="W764" s="64"/>
      <c r="X764" s="64"/>
      <c r="Y764" s="64"/>
      <c r="Z764" s="64"/>
      <c r="AA764" s="64"/>
    </row>
    <row r="765" spans="1:27" ht="15.75" customHeight="1" x14ac:dyDescent="0.25">
      <c r="A765" s="206">
        <v>44253</v>
      </c>
      <c r="B765" s="193" t="s">
        <v>345</v>
      </c>
      <c r="C765" s="194">
        <v>5014</v>
      </c>
      <c r="D765" s="197">
        <v>0</v>
      </c>
      <c r="E765" s="197">
        <v>0</v>
      </c>
      <c r="F765" s="197">
        <v>0</v>
      </c>
      <c r="G765" s="197">
        <v>0</v>
      </c>
      <c r="H765" s="197">
        <v>0</v>
      </c>
      <c r="I765" s="197">
        <v>0</v>
      </c>
      <c r="J765" s="197">
        <v>0</v>
      </c>
      <c r="K765" s="197">
        <v>0</v>
      </c>
      <c r="L765" s="197">
        <v>0</v>
      </c>
      <c r="M765" s="197">
        <v>0</v>
      </c>
      <c r="N765" s="197">
        <v>0</v>
      </c>
      <c r="O765" s="197">
        <v>0</v>
      </c>
      <c r="P765" s="197">
        <v>0</v>
      </c>
      <c r="Q765" s="197">
        <v>0</v>
      </c>
      <c r="R765" s="64"/>
      <c r="S765" s="64"/>
      <c r="T765" s="64"/>
      <c r="U765" s="64"/>
      <c r="V765" s="64"/>
      <c r="W765" s="64"/>
      <c r="X765" s="64"/>
      <c r="Y765" s="64"/>
      <c r="Z765" s="64"/>
      <c r="AA765" s="64"/>
    </row>
    <row r="766" spans="1:27" ht="15.75" customHeight="1" x14ac:dyDescent="0.25">
      <c r="A766" s="206">
        <v>44253</v>
      </c>
      <c r="B766" s="193" t="s">
        <v>346</v>
      </c>
      <c r="C766" s="194">
        <v>5015</v>
      </c>
      <c r="D766" s="197">
        <v>0</v>
      </c>
      <c r="E766" s="197">
        <v>0</v>
      </c>
      <c r="F766" s="197">
        <v>0</v>
      </c>
      <c r="G766" s="197">
        <v>0</v>
      </c>
      <c r="H766" s="197">
        <v>0</v>
      </c>
      <c r="I766" s="197">
        <v>0</v>
      </c>
      <c r="J766" s="197">
        <v>0</v>
      </c>
      <c r="K766" s="197">
        <v>0</v>
      </c>
      <c r="L766" s="197">
        <v>0</v>
      </c>
      <c r="M766" s="197">
        <v>0</v>
      </c>
      <c r="N766" s="197">
        <v>0</v>
      </c>
      <c r="O766" s="197">
        <v>0</v>
      </c>
      <c r="P766" s="197">
        <v>0</v>
      </c>
      <c r="Q766" s="197">
        <v>0</v>
      </c>
      <c r="R766" s="64"/>
      <c r="S766" s="64"/>
      <c r="T766" s="64"/>
      <c r="U766" s="64"/>
      <c r="V766" s="64"/>
      <c r="W766" s="64"/>
      <c r="X766" s="64"/>
      <c r="Y766" s="64"/>
      <c r="Z766" s="64"/>
      <c r="AA766" s="64"/>
    </row>
    <row r="767" spans="1:27" ht="15.75" customHeight="1" x14ac:dyDescent="0.25">
      <c r="A767" s="206">
        <v>44253</v>
      </c>
      <c r="B767" s="193" t="s">
        <v>347</v>
      </c>
      <c r="C767" s="194">
        <v>5016</v>
      </c>
      <c r="D767" s="194">
        <v>20</v>
      </c>
      <c r="E767" s="194">
        <v>7</v>
      </c>
      <c r="F767" s="194">
        <v>0</v>
      </c>
      <c r="G767" s="194">
        <v>0</v>
      </c>
      <c r="H767" s="194">
        <v>0</v>
      </c>
      <c r="I767" s="194">
        <v>0</v>
      </c>
      <c r="J767" s="194">
        <v>0</v>
      </c>
      <c r="K767" s="194">
        <v>0</v>
      </c>
      <c r="L767" s="194">
        <v>0</v>
      </c>
      <c r="M767" s="194">
        <v>77</v>
      </c>
      <c r="N767" s="194">
        <v>104</v>
      </c>
      <c r="O767" s="194">
        <v>0</v>
      </c>
      <c r="P767" s="195">
        <v>6.2499999999999995E-3</v>
      </c>
      <c r="Q767" s="195">
        <v>0.64962962962962967</v>
      </c>
      <c r="R767" s="64"/>
      <c r="S767" s="64"/>
      <c r="T767" s="64"/>
      <c r="U767" s="64"/>
      <c r="V767" s="64"/>
      <c r="W767" s="64"/>
      <c r="X767" s="64"/>
      <c r="Y767" s="64"/>
      <c r="Z767" s="64"/>
      <c r="AA767" s="64"/>
    </row>
    <row r="768" spans="1:27" ht="15.75" customHeight="1" x14ac:dyDescent="0.25">
      <c r="A768" s="206">
        <v>44253</v>
      </c>
      <c r="B768" s="193" t="s">
        <v>348</v>
      </c>
      <c r="C768" s="194">
        <v>5017</v>
      </c>
      <c r="D768" s="194">
        <v>0</v>
      </c>
      <c r="E768" s="194">
        <v>2</v>
      </c>
      <c r="F768" s="194">
        <v>2</v>
      </c>
      <c r="G768" s="194">
        <v>15</v>
      </c>
      <c r="H768" s="194">
        <v>0</v>
      </c>
      <c r="I768" s="194">
        <v>0</v>
      </c>
      <c r="J768" s="194">
        <v>0</v>
      </c>
      <c r="K768" s="194">
        <v>0</v>
      </c>
      <c r="L768" s="194">
        <v>0</v>
      </c>
      <c r="M768" s="194">
        <v>13</v>
      </c>
      <c r="N768" s="194">
        <v>32</v>
      </c>
      <c r="O768" s="194">
        <v>0</v>
      </c>
      <c r="P768" s="195">
        <v>2.0717592592592593E-3</v>
      </c>
      <c r="Q768" s="195">
        <v>6.6134259259259254E-2</v>
      </c>
      <c r="R768" s="64"/>
      <c r="S768" s="64"/>
      <c r="T768" s="64"/>
      <c r="U768" s="64"/>
      <c r="V768" s="64"/>
      <c r="W768" s="64"/>
      <c r="X768" s="64"/>
      <c r="Y768" s="64"/>
      <c r="Z768" s="64"/>
      <c r="AA768" s="64"/>
    </row>
    <row r="769" spans="1:27" ht="15.75" customHeight="1" x14ac:dyDescent="0.25">
      <c r="A769" s="206">
        <v>44253</v>
      </c>
      <c r="B769" s="193" t="s">
        <v>349</v>
      </c>
      <c r="C769" s="194">
        <v>5018</v>
      </c>
      <c r="D769" s="194">
        <v>20</v>
      </c>
      <c r="E769" s="194">
        <v>0</v>
      </c>
      <c r="F769" s="194">
        <v>5</v>
      </c>
      <c r="G769" s="194">
        <v>94</v>
      </c>
      <c r="H769" s="194">
        <v>34</v>
      </c>
      <c r="I769" s="194">
        <v>0</v>
      </c>
      <c r="J769" s="194">
        <v>0</v>
      </c>
      <c r="K769" s="194">
        <v>0</v>
      </c>
      <c r="L769" s="194">
        <v>133</v>
      </c>
      <c r="M769" s="194">
        <v>0</v>
      </c>
      <c r="N769" s="194">
        <v>286</v>
      </c>
      <c r="O769" s="194">
        <v>0</v>
      </c>
      <c r="P769" s="195">
        <v>3.2638888888888891E-3</v>
      </c>
      <c r="Q769" s="195">
        <v>0.93229166666666663</v>
      </c>
      <c r="R769" s="64"/>
      <c r="S769" s="64"/>
      <c r="T769" s="64"/>
      <c r="U769" s="64"/>
      <c r="V769" s="64"/>
      <c r="W769" s="64"/>
      <c r="X769" s="64"/>
      <c r="Y769" s="64"/>
      <c r="Z769" s="64"/>
      <c r="AA769" s="64"/>
    </row>
    <row r="770" spans="1:27" ht="15.75" customHeight="1" x14ac:dyDescent="0.25">
      <c r="A770" s="206">
        <v>44253</v>
      </c>
      <c r="B770" s="193" t="s">
        <v>350</v>
      </c>
      <c r="C770" s="194">
        <v>5020</v>
      </c>
      <c r="D770" s="194">
        <v>21</v>
      </c>
      <c r="E770" s="194">
        <v>6</v>
      </c>
      <c r="F770" s="194">
        <v>0</v>
      </c>
      <c r="G770" s="194">
        <v>0</v>
      </c>
      <c r="H770" s="194">
        <v>0</v>
      </c>
      <c r="I770" s="194">
        <v>0</v>
      </c>
      <c r="J770" s="194">
        <v>0</v>
      </c>
      <c r="K770" s="194">
        <v>0</v>
      </c>
      <c r="L770" s="194">
        <v>0</v>
      </c>
      <c r="M770" s="194">
        <v>71</v>
      </c>
      <c r="N770" s="194">
        <v>98</v>
      </c>
      <c r="O770" s="194">
        <v>0</v>
      </c>
      <c r="P770" s="195">
        <v>7.1874999999999994E-3</v>
      </c>
      <c r="Q770" s="195">
        <v>0.70483796296296297</v>
      </c>
      <c r="R770" s="64"/>
      <c r="S770" s="64"/>
      <c r="T770" s="64"/>
      <c r="U770" s="64"/>
      <c r="V770" s="64"/>
      <c r="W770" s="64"/>
      <c r="X770" s="64"/>
      <c r="Y770" s="64"/>
      <c r="Z770" s="64"/>
      <c r="AA770" s="64"/>
    </row>
    <row r="771" spans="1:27" ht="15.75" customHeight="1" x14ac:dyDescent="0.25">
      <c r="A771" s="206">
        <v>44253</v>
      </c>
      <c r="B771" s="193" t="s">
        <v>351</v>
      </c>
      <c r="C771" s="194">
        <v>5021</v>
      </c>
      <c r="D771" s="194">
        <v>20</v>
      </c>
      <c r="E771" s="194">
        <v>0</v>
      </c>
      <c r="F771" s="194">
        <v>8</v>
      </c>
      <c r="G771" s="194">
        <v>124</v>
      </c>
      <c r="H771" s="194">
        <v>0</v>
      </c>
      <c r="I771" s="194">
        <v>0</v>
      </c>
      <c r="J771" s="194">
        <v>0</v>
      </c>
      <c r="K771" s="194">
        <v>0</v>
      </c>
      <c r="L771" s="194">
        <v>0</v>
      </c>
      <c r="M771" s="194">
        <v>0</v>
      </c>
      <c r="N771" s="194">
        <v>152</v>
      </c>
      <c r="O771" s="194">
        <v>0</v>
      </c>
      <c r="P771" s="195">
        <v>1.8865740740740742E-3</v>
      </c>
      <c r="Q771" s="195">
        <v>0.2862615740740741</v>
      </c>
      <c r="R771" s="64"/>
      <c r="S771" s="64"/>
      <c r="T771" s="64"/>
      <c r="U771" s="64"/>
      <c r="V771" s="64"/>
      <c r="W771" s="64"/>
      <c r="X771" s="64"/>
      <c r="Y771" s="64"/>
      <c r="Z771" s="64"/>
      <c r="AA771" s="64"/>
    </row>
    <row r="772" spans="1:27" ht="15.75" customHeight="1" x14ac:dyDescent="0.25">
      <c r="A772" s="206">
        <v>44253</v>
      </c>
      <c r="B772" s="193" t="s">
        <v>352</v>
      </c>
      <c r="C772" s="194">
        <v>5022</v>
      </c>
      <c r="D772" s="194">
        <v>28</v>
      </c>
      <c r="E772" s="194">
        <v>0</v>
      </c>
      <c r="F772" s="194">
        <v>0</v>
      </c>
      <c r="G772" s="194">
        <v>0</v>
      </c>
      <c r="H772" s="194">
        <v>3</v>
      </c>
      <c r="I772" s="194">
        <v>0</v>
      </c>
      <c r="J772" s="194">
        <v>4</v>
      </c>
      <c r="K772" s="194">
        <v>0</v>
      </c>
      <c r="L772" s="194">
        <v>15</v>
      </c>
      <c r="M772" s="194">
        <v>10</v>
      </c>
      <c r="N772" s="194">
        <v>60</v>
      </c>
      <c r="O772" s="194">
        <v>0</v>
      </c>
      <c r="P772" s="195">
        <v>4.4675925925925933E-3</v>
      </c>
      <c r="Q772" s="195">
        <v>0.26804398148148151</v>
      </c>
      <c r="R772" s="64"/>
      <c r="S772" s="64"/>
      <c r="T772" s="64"/>
      <c r="U772" s="64"/>
      <c r="V772" s="64"/>
      <c r="W772" s="64"/>
      <c r="X772" s="64"/>
      <c r="Y772" s="64"/>
      <c r="Z772" s="64"/>
      <c r="AA772" s="64"/>
    </row>
    <row r="773" spans="1:27" ht="15.75" customHeight="1" x14ac:dyDescent="0.25">
      <c r="A773" s="206">
        <v>44253</v>
      </c>
      <c r="B773" s="193" t="s">
        <v>353</v>
      </c>
      <c r="C773" s="194">
        <v>5023</v>
      </c>
      <c r="D773" s="194">
        <v>38</v>
      </c>
      <c r="E773" s="194">
        <v>0</v>
      </c>
      <c r="F773" s="194">
        <v>0</v>
      </c>
      <c r="G773" s="194">
        <v>0</v>
      </c>
      <c r="H773" s="194">
        <v>0</v>
      </c>
      <c r="I773" s="194">
        <v>0</v>
      </c>
      <c r="J773" s="194">
        <f>97+25</f>
        <v>122</v>
      </c>
      <c r="K773" s="194">
        <v>0</v>
      </c>
      <c r="L773" s="194">
        <v>0</v>
      </c>
      <c r="M773" s="194">
        <v>0</v>
      </c>
      <c r="N773" s="194">
        <v>63</v>
      </c>
      <c r="O773" s="194">
        <v>0</v>
      </c>
      <c r="P773" s="195">
        <v>2.4768518518518516E-3</v>
      </c>
      <c r="Q773" s="195">
        <v>0.15590277777777778</v>
      </c>
      <c r="R773" s="64"/>
      <c r="S773" s="64"/>
      <c r="T773" s="64"/>
      <c r="U773" s="64"/>
      <c r="V773" s="64"/>
      <c r="W773" s="64"/>
      <c r="X773" s="64"/>
      <c r="Y773" s="64"/>
      <c r="Z773" s="64"/>
      <c r="AA773" s="64"/>
    </row>
    <row r="774" spans="1:27" ht="15.75" customHeight="1" x14ac:dyDescent="0.25">
      <c r="A774" s="206">
        <v>44253</v>
      </c>
      <c r="B774" s="199" t="s">
        <v>354</v>
      </c>
      <c r="C774" s="194">
        <v>5028</v>
      </c>
      <c r="D774" s="194">
        <v>20</v>
      </c>
      <c r="E774" s="194">
        <v>3</v>
      </c>
      <c r="F774" s="194">
        <v>0</v>
      </c>
      <c r="G774" s="194">
        <v>0</v>
      </c>
      <c r="H774" s="194">
        <v>0</v>
      </c>
      <c r="I774" s="194">
        <v>0</v>
      </c>
      <c r="J774" s="194">
        <v>0</v>
      </c>
      <c r="K774" s="194">
        <v>0</v>
      </c>
      <c r="L774" s="194">
        <v>0</v>
      </c>
      <c r="M774" s="194">
        <v>86</v>
      </c>
      <c r="N774" s="194">
        <v>109</v>
      </c>
      <c r="O774" s="194">
        <v>0</v>
      </c>
      <c r="P774" s="195">
        <v>4.8032407407407407E-3</v>
      </c>
      <c r="Q774" s="195">
        <v>0.5235995370370371</v>
      </c>
      <c r="R774" s="64"/>
      <c r="S774" s="64"/>
      <c r="T774" s="64"/>
      <c r="U774" s="64"/>
      <c r="V774" s="64"/>
      <c r="W774" s="64"/>
      <c r="X774" s="64"/>
      <c r="Y774" s="64"/>
      <c r="Z774" s="64"/>
      <c r="AA774" s="64"/>
    </row>
    <row r="775" spans="1:27" ht="15.75" customHeight="1" x14ac:dyDescent="0.25">
      <c r="A775" s="206">
        <v>44253</v>
      </c>
      <c r="B775" s="199" t="s">
        <v>355</v>
      </c>
      <c r="C775" s="194">
        <v>5031</v>
      </c>
      <c r="D775" s="197">
        <v>0</v>
      </c>
      <c r="E775" s="197">
        <v>0</v>
      </c>
      <c r="F775" s="197">
        <v>0</v>
      </c>
      <c r="G775" s="197">
        <v>0</v>
      </c>
      <c r="H775" s="197">
        <v>0</v>
      </c>
      <c r="I775" s="197">
        <v>0</v>
      </c>
      <c r="J775" s="197">
        <v>0</v>
      </c>
      <c r="K775" s="197">
        <v>0</v>
      </c>
      <c r="L775" s="197">
        <v>0</v>
      </c>
      <c r="M775" s="197">
        <v>0</v>
      </c>
      <c r="N775" s="197">
        <v>0</v>
      </c>
      <c r="O775" s="197">
        <v>0</v>
      </c>
      <c r="P775" s="197">
        <v>0</v>
      </c>
      <c r="Q775" s="197">
        <v>0</v>
      </c>
      <c r="R775" s="64"/>
      <c r="S775" s="64"/>
      <c r="T775" s="64"/>
      <c r="U775" s="64"/>
      <c r="V775" s="64"/>
      <c r="W775" s="64"/>
      <c r="X775" s="64"/>
      <c r="Y775" s="64"/>
      <c r="Z775" s="64"/>
      <c r="AA775" s="64"/>
    </row>
    <row r="776" spans="1:27" ht="15.75" customHeight="1" x14ac:dyDescent="0.25">
      <c r="A776" s="206">
        <v>44253</v>
      </c>
      <c r="B776" s="199" t="s">
        <v>356</v>
      </c>
      <c r="C776" s="194">
        <v>5036</v>
      </c>
      <c r="D776" s="197">
        <v>0</v>
      </c>
      <c r="E776" s="197">
        <v>0</v>
      </c>
      <c r="F776" s="197">
        <v>0</v>
      </c>
      <c r="G776" s="197">
        <v>0</v>
      </c>
      <c r="H776" s="197">
        <v>0</v>
      </c>
      <c r="I776" s="197">
        <v>0</v>
      </c>
      <c r="J776" s="197">
        <v>0</v>
      </c>
      <c r="K776" s="197">
        <v>0</v>
      </c>
      <c r="L776" s="197">
        <v>0</v>
      </c>
      <c r="M776" s="197">
        <v>0</v>
      </c>
      <c r="N776" s="197">
        <v>0</v>
      </c>
      <c r="O776" s="197">
        <v>0</v>
      </c>
      <c r="P776" s="197">
        <v>0</v>
      </c>
      <c r="Q776" s="197">
        <v>0</v>
      </c>
      <c r="R776" s="64"/>
      <c r="S776" s="64"/>
      <c r="T776" s="64"/>
      <c r="U776" s="64"/>
      <c r="V776" s="64"/>
      <c r="W776" s="64"/>
      <c r="X776" s="64"/>
      <c r="Y776" s="64"/>
      <c r="Z776" s="64"/>
      <c r="AA776" s="64"/>
    </row>
    <row r="777" spans="1:27" ht="15.75" customHeight="1" x14ac:dyDescent="0.25">
      <c r="A777" s="206">
        <v>44253</v>
      </c>
      <c r="B777" s="199" t="s">
        <v>380</v>
      </c>
      <c r="C777" s="194">
        <v>5040</v>
      </c>
      <c r="D777" s="194">
        <v>20</v>
      </c>
      <c r="E777" s="194">
        <v>0</v>
      </c>
      <c r="F777" s="194">
        <v>0</v>
      </c>
      <c r="G777" s="194">
        <v>0</v>
      </c>
      <c r="H777" s="194">
        <v>0</v>
      </c>
      <c r="I777" s="194">
        <v>0</v>
      </c>
      <c r="J777" s="194">
        <f>107+12</f>
        <v>119</v>
      </c>
      <c r="K777" s="194">
        <v>0</v>
      </c>
      <c r="L777" s="194">
        <v>0</v>
      </c>
      <c r="M777" s="194">
        <v>0</v>
      </c>
      <c r="N777" s="194">
        <v>32</v>
      </c>
      <c r="O777" s="194">
        <v>0</v>
      </c>
      <c r="P777" s="195">
        <v>1.261574074074074E-3</v>
      </c>
      <c r="Q777" s="195">
        <v>4.0439814814814817E-2</v>
      </c>
      <c r="R777" s="64"/>
      <c r="S777" s="64"/>
      <c r="T777" s="64"/>
      <c r="U777" s="64"/>
      <c r="V777" s="64"/>
      <c r="W777" s="64"/>
      <c r="X777" s="64"/>
      <c r="Y777" s="64"/>
      <c r="Z777" s="64"/>
      <c r="AA777" s="64"/>
    </row>
    <row r="778" spans="1:27" ht="15.75" customHeight="1" x14ac:dyDescent="0.25">
      <c r="A778" s="206">
        <v>44253</v>
      </c>
      <c r="B778" s="199" t="s">
        <v>381</v>
      </c>
      <c r="C778" s="194">
        <v>5042</v>
      </c>
      <c r="D778" s="194">
        <v>20</v>
      </c>
      <c r="E778" s="194">
        <v>0</v>
      </c>
      <c r="F778" s="194">
        <v>0</v>
      </c>
      <c r="G778" s="194">
        <v>0</v>
      </c>
      <c r="H778" s="194">
        <v>29</v>
      </c>
      <c r="I778" s="194">
        <v>0</v>
      </c>
      <c r="J778" s="194">
        <v>0</v>
      </c>
      <c r="K778" s="194">
        <v>0</v>
      </c>
      <c r="L778" s="194">
        <v>163</v>
      </c>
      <c r="M778" s="194">
        <v>0</v>
      </c>
      <c r="N778" s="194">
        <v>212</v>
      </c>
      <c r="O778" s="194">
        <v>0</v>
      </c>
      <c r="P778" s="195">
        <v>1.8981481481481482E-3</v>
      </c>
      <c r="Q778" s="195">
        <v>0.40201388888888889</v>
      </c>
      <c r="R778" s="64"/>
      <c r="S778" s="64"/>
      <c r="T778" s="64"/>
      <c r="U778" s="64"/>
      <c r="V778" s="64"/>
      <c r="W778" s="64"/>
      <c r="X778" s="64"/>
      <c r="Y778" s="64"/>
      <c r="Z778" s="64"/>
      <c r="AA778" s="64"/>
    </row>
    <row r="779" spans="1:27" ht="15.75" customHeight="1" x14ac:dyDescent="0.2">
      <c r="A779" s="204"/>
      <c r="B779" s="204"/>
      <c r="C779" s="204"/>
      <c r="D779" s="204">
        <f t="shared" ref="D779:O779" si="25">SUM(D752:D778)</f>
        <v>474</v>
      </c>
      <c r="E779" s="204">
        <f t="shared" si="25"/>
        <v>34</v>
      </c>
      <c r="F779" s="204">
        <f t="shared" si="25"/>
        <v>25</v>
      </c>
      <c r="G779" s="204">
        <f t="shared" si="25"/>
        <v>371</v>
      </c>
      <c r="H779" s="204">
        <f t="shared" si="25"/>
        <v>101</v>
      </c>
      <c r="I779" s="204">
        <f t="shared" si="25"/>
        <v>0</v>
      </c>
      <c r="J779" s="204">
        <f t="shared" si="25"/>
        <v>250</v>
      </c>
      <c r="K779" s="204">
        <f t="shared" si="25"/>
        <v>0</v>
      </c>
      <c r="L779" s="204">
        <f t="shared" si="25"/>
        <v>474</v>
      </c>
      <c r="M779" s="204">
        <f t="shared" si="25"/>
        <v>511</v>
      </c>
      <c r="N779" s="204">
        <f t="shared" si="25"/>
        <v>2036</v>
      </c>
      <c r="O779" s="204">
        <f t="shared" si="25"/>
        <v>3</v>
      </c>
      <c r="P779" s="205"/>
      <c r="Q779" s="205"/>
      <c r="R779" s="64"/>
      <c r="S779" s="64"/>
      <c r="T779" s="64"/>
      <c r="U779" s="64"/>
      <c r="V779" s="64"/>
      <c r="W779" s="64"/>
      <c r="X779" s="64"/>
      <c r="Y779" s="64"/>
      <c r="Z779" s="64"/>
      <c r="AA779" s="64"/>
    </row>
    <row r="780" spans="1:27" ht="15.75" customHeight="1" x14ac:dyDescent="0.2">
      <c r="A780" s="202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8"/>
      <c r="Q780" s="188"/>
      <c r="R780" s="64"/>
      <c r="S780" s="64"/>
      <c r="T780" s="64"/>
      <c r="U780" s="64"/>
      <c r="V780" s="64"/>
      <c r="W780" s="64"/>
      <c r="X780" s="64"/>
      <c r="Y780" s="64"/>
      <c r="Z780" s="64"/>
      <c r="AA780" s="64"/>
    </row>
    <row r="781" spans="1:27" ht="15.75" customHeight="1" x14ac:dyDescent="0.2">
      <c r="A781" s="203" t="s">
        <v>324</v>
      </c>
      <c r="B781" s="190" t="s">
        <v>325</v>
      </c>
      <c r="C781" s="204" t="s">
        <v>326</v>
      </c>
      <c r="D781" s="204" t="s">
        <v>5</v>
      </c>
      <c r="E781" s="204" t="s">
        <v>6</v>
      </c>
      <c r="F781" s="204" t="s">
        <v>9</v>
      </c>
      <c r="G781" s="204" t="s">
        <v>10</v>
      </c>
      <c r="H781" s="204" t="s">
        <v>11</v>
      </c>
      <c r="I781" s="204" t="s">
        <v>8</v>
      </c>
      <c r="J781" s="204" t="s">
        <v>13</v>
      </c>
      <c r="K781" s="204" t="s">
        <v>327</v>
      </c>
      <c r="L781" s="204" t="s">
        <v>12</v>
      </c>
      <c r="M781" s="204" t="s">
        <v>7</v>
      </c>
      <c r="N781" s="204" t="s">
        <v>328</v>
      </c>
      <c r="O781" s="204" t="s">
        <v>329</v>
      </c>
      <c r="P781" s="205" t="s">
        <v>330</v>
      </c>
      <c r="Q781" s="205" t="s">
        <v>331</v>
      </c>
      <c r="R781" s="64"/>
      <c r="S781" s="64"/>
      <c r="T781" s="64"/>
      <c r="U781" s="64"/>
      <c r="V781" s="64"/>
      <c r="W781" s="64"/>
      <c r="X781" s="64"/>
      <c r="Y781" s="64"/>
      <c r="Z781" s="64"/>
      <c r="AA781" s="64"/>
    </row>
    <row r="782" spans="1:27" ht="15.75" customHeight="1" x14ac:dyDescent="0.25">
      <c r="A782" s="206">
        <v>44254</v>
      </c>
      <c r="B782" s="193" t="s">
        <v>332</v>
      </c>
      <c r="C782" s="194">
        <v>5001</v>
      </c>
      <c r="D782" s="194">
        <v>30</v>
      </c>
      <c r="E782" s="194">
        <v>1</v>
      </c>
      <c r="F782" s="194">
        <v>0</v>
      </c>
      <c r="G782" s="194">
        <v>0</v>
      </c>
      <c r="H782" s="194">
        <v>0</v>
      </c>
      <c r="I782" s="194">
        <v>0</v>
      </c>
      <c r="J782" s="194">
        <v>0</v>
      </c>
      <c r="K782" s="194">
        <v>0</v>
      </c>
      <c r="L782" s="194">
        <v>0</v>
      </c>
      <c r="M782" s="194">
        <v>44</v>
      </c>
      <c r="N782" s="194">
        <v>75</v>
      </c>
      <c r="O782" s="197">
        <v>0</v>
      </c>
      <c r="P782" s="195">
        <v>4.7453703703703703E-3</v>
      </c>
      <c r="Q782" s="195">
        <v>0.35562500000000002</v>
      </c>
      <c r="R782" s="64"/>
      <c r="S782" s="87" t="s">
        <v>3</v>
      </c>
      <c r="T782" s="97">
        <f>A782</f>
        <v>44254</v>
      </c>
      <c r="U782" s="64"/>
      <c r="V782" s="64"/>
      <c r="W782" s="64"/>
      <c r="X782" s="64"/>
      <c r="Y782" s="64"/>
      <c r="Z782" s="64"/>
      <c r="AA782" s="64"/>
    </row>
    <row r="783" spans="1:27" ht="15.75" customHeight="1" x14ac:dyDescent="0.25">
      <c r="A783" s="206">
        <v>44254</v>
      </c>
      <c r="B783" s="193" t="s">
        <v>333</v>
      </c>
      <c r="C783" s="194">
        <v>5002</v>
      </c>
      <c r="D783" s="194">
        <v>23</v>
      </c>
      <c r="E783" s="194">
        <v>0</v>
      </c>
      <c r="F783" s="194">
        <v>3</v>
      </c>
      <c r="G783" s="194">
        <v>75</v>
      </c>
      <c r="H783" s="194">
        <v>6</v>
      </c>
      <c r="I783" s="194">
        <v>0</v>
      </c>
      <c r="J783" s="194">
        <v>0</v>
      </c>
      <c r="K783" s="194">
        <v>0</v>
      </c>
      <c r="L783" s="194">
        <v>46</v>
      </c>
      <c r="M783" s="194">
        <v>0</v>
      </c>
      <c r="N783" s="194">
        <v>153</v>
      </c>
      <c r="O783" s="197">
        <v>0</v>
      </c>
      <c r="P783" s="195">
        <v>2.8356481481481479E-3</v>
      </c>
      <c r="Q783" s="195">
        <v>0.43327546296296293</v>
      </c>
      <c r="R783" s="64"/>
      <c r="S783" s="98" t="s">
        <v>5</v>
      </c>
      <c r="T783" s="99">
        <f>D809</f>
        <v>388</v>
      </c>
      <c r="U783" s="64"/>
      <c r="V783" s="64"/>
      <c r="W783" s="64"/>
      <c r="X783" s="64"/>
      <c r="Y783" s="64"/>
      <c r="Z783" s="64"/>
      <c r="AA783" s="64"/>
    </row>
    <row r="784" spans="1:27" ht="15.75" customHeight="1" x14ac:dyDescent="0.25">
      <c r="A784" s="206">
        <v>44254</v>
      </c>
      <c r="B784" s="193" t="s">
        <v>334</v>
      </c>
      <c r="C784" s="194">
        <v>5003</v>
      </c>
      <c r="D784" s="194">
        <v>31</v>
      </c>
      <c r="E784" s="194">
        <v>0</v>
      </c>
      <c r="F784" s="194">
        <v>0</v>
      </c>
      <c r="G784" s="194">
        <v>0</v>
      </c>
      <c r="H784" s="194">
        <v>0</v>
      </c>
      <c r="I784" s="194">
        <v>0</v>
      </c>
      <c r="J784" s="194">
        <f>95+36</f>
        <v>131</v>
      </c>
      <c r="K784" s="194">
        <v>0</v>
      </c>
      <c r="L784" s="194">
        <v>0</v>
      </c>
      <c r="M784" s="194">
        <v>0</v>
      </c>
      <c r="N784" s="194">
        <v>67</v>
      </c>
      <c r="O784" s="197">
        <v>1</v>
      </c>
      <c r="P784" s="195">
        <v>1.0879629629629629E-3</v>
      </c>
      <c r="Q784" s="195">
        <v>7.2650462962962958E-2</v>
      </c>
      <c r="R784" s="64"/>
      <c r="S784" s="100" t="s">
        <v>41</v>
      </c>
      <c r="T784" s="101">
        <v>0</v>
      </c>
      <c r="U784" s="64"/>
      <c r="V784" s="64"/>
      <c r="W784" s="64"/>
      <c r="X784" s="64"/>
      <c r="Y784" s="64"/>
      <c r="Z784" s="64"/>
      <c r="AA784" s="64"/>
    </row>
    <row r="785" spans="1:27" ht="15.75" customHeight="1" x14ac:dyDescent="0.25">
      <c r="A785" s="206">
        <v>44254</v>
      </c>
      <c r="B785" s="193" t="s">
        <v>335</v>
      </c>
      <c r="C785" s="194">
        <v>5004</v>
      </c>
      <c r="D785" s="194">
        <v>30</v>
      </c>
      <c r="E785" s="194">
        <v>2</v>
      </c>
      <c r="F785" s="194">
        <v>0</v>
      </c>
      <c r="G785" s="194">
        <v>0</v>
      </c>
      <c r="H785" s="194">
        <v>0</v>
      </c>
      <c r="I785" s="194">
        <v>0</v>
      </c>
      <c r="J785" s="194">
        <v>0</v>
      </c>
      <c r="K785" s="194">
        <v>0</v>
      </c>
      <c r="L785" s="194">
        <v>0</v>
      </c>
      <c r="M785" s="194">
        <v>47</v>
      </c>
      <c r="N785" s="194">
        <v>79</v>
      </c>
      <c r="O785" s="197">
        <v>0</v>
      </c>
      <c r="P785" s="195">
        <v>7.0949074074074074E-3</v>
      </c>
      <c r="Q785" s="195">
        <v>0.56089120370370371</v>
      </c>
      <c r="R785" s="64"/>
      <c r="S785" s="100" t="s">
        <v>6</v>
      </c>
      <c r="T785" s="101">
        <f>E809</f>
        <v>19</v>
      </c>
      <c r="U785" s="64"/>
      <c r="V785" s="64"/>
      <c r="W785" s="64"/>
      <c r="X785" s="64"/>
      <c r="Y785" s="64"/>
      <c r="Z785" s="64"/>
      <c r="AA785" s="64"/>
    </row>
    <row r="786" spans="1:27" ht="15.75" customHeight="1" x14ac:dyDescent="0.25">
      <c r="A786" s="206">
        <v>44254</v>
      </c>
      <c r="B786" s="193" t="s">
        <v>336</v>
      </c>
      <c r="C786" s="194">
        <v>5005</v>
      </c>
      <c r="D786" s="194">
        <v>30</v>
      </c>
      <c r="E786" s="194">
        <v>0</v>
      </c>
      <c r="F786" s="194">
        <v>0</v>
      </c>
      <c r="G786" s="194">
        <v>9</v>
      </c>
      <c r="H786" s="194">
        <v>14</v>
      </c>
      <c r="I786" s="194">
        <v>0</v>
      </c>
      <c r="J786" s="194">
        <v>0</v>
      </c>
      <c r="K786" s="194">
        <v>0</v>
      </c>
      <c r="L786" s="194">
        <v>131</v>
      </c>
      <c r="M786" s="194">
        <v>0</v>
      </c>
      <c r="N786" s="194">
        <v>184</v>
      </c>
      <c r="O786" s="197">
        <v>0</v>
      </c>
      <c r="P786" s="195">
        <v>8.6805555555555551E-4</v>
      </c>
      <c r="Q786" s="195">
        <v>0.15896990740740741</v>
      </c>
      <c r="R786" s="64"/>
      <c r="S786" s="100" t="s">
        <v>7</v>
      </c>
      <c r="T786" s="101">
        <f>M809</f>
        <v>371</v>
      </c>
      <c r="U786" s="64"/>
      <c r="V786" s="64"/>
      <c r="W786" s="64"/>
      <c r="X786" s="64"/>
      <c r="Y786" s="64"/>
      <c r="Z786" s="64"/>
      <c r="AA786" s="64"/>
    </row>
    <row r="787" spans="1:27" ht="15.75" customHeight="1" x14ac:dyDescent="0.25">
      <c r="A787" s="206">
        <v>44254</v>
      </c>
      <c r="B787" s="193" t="s">
        <v>337</v>
      </c>
      <c r="C787" s="194">
        <v>5006</v>
      </c>
      <c r="D787" s="194">
        <v>0</v>
      </c>
      <c r="E787" s="194">
        <v>0</v>
      </c>
      <c r="F787" s="194">
        <v>3</v>
      </c>
      <c r="G787" s="194">
        <v>19</v>
      </c>
      <c r="H787" s="194">
        <v>0</v>
      </c>
      <c r="I787" s="194">
        <v>0</v>
      </c>
      <c r="J787" s="194">
        <v>0</v>
      </c>
      <c r="K787" s="194">
        <v>0</v>
      </c>
      <c r="L787" s="194">
        <v>0</v>
      </c>
      <c r="M787" s="194">
        <v>12</v>
      </c>
      <c r="N787" s="194">
        <v>34</v>
      </c>
      <c r="O787" s="197">
        <v>0</v>
      </c>
      <c r="P787" s="195">
        <v>1.5925925925925927E-2</v>
      </c>
      <c r="Q787" s="195">
        <v>0.54140046296296296</v>
      </c>
      <c r="R787" s="64"/>
      <c r="S787" s="100" t="s">
        <v>8</v>
      </c>
      <c r="T787" s="101">
        <f>I809</f>
        <v>0</v>
      </c>
      <c r="U787" s="64"/>
      <c r="V787" s="64"/>
      <c r="W787" s="64"/>
      <c r="X787" s="64"/>
      <c r="Y787" s="64"/>
      <c r="Z787" s="64"/>
      <c r="AA787" s="64"/>
    </row>
    <row r="788" spans="1:27" ht="15.75" customHeight="1" x14ac:dyDescent="0.25">
      <c r="A788" s="206">
        <v>44254</v>
      </c>
      <c r="B788" s="193" t="s">
        <v>338</v>
      </c>
      <c r="C788" s="194">
        <v>5007</v>
      </c>
      <c r="D788" s="194">
        <v>11</v>
      </c>
      <c r="E788" s="194">
        <v>0</v>
      </c>
      <c r="F788" s="194">
        <v>0</v>
      </c>
      <c r="G788" s="194">
        <v>0</v>
      </c>
      <c r="H788" s="194">
        <v>0</v>
      </c>
      <c r="I788" s="194">
        <v>0</v>
      </c>
      <c r="J788" s="194">
        <v>0</v>
      </c>
      <c r="K788" s="194">
        <v>0</v>
      </c>
      <c r="L788" s="194">
        <v>0</v>
      </c>
      <c r="M788" s="194">
        <v>0</v>
      </c>
      <c r="N788" s="194">
        <v>11</v>
      </c>
      <c r="O788" s="197">
        <v>0</v>
      </c>
      <c r="P788" s="195">
        <v>8.564814814814815E-4</v>
      </c>
      <c r="Q788" s="195">
        <v>9.479166666666667E-3</v>
      </c>
      <c r="R788" s="64"/>
      <c r="S788" s="102" t="s">
        <v>9</v>
      </c>
      <c r="T788" s="103">
        <f>F809</f>
        <v>31</v>
      </c>
      <c r="U788" s="64"/>
      <c r="V788" s="64"/>
      <c r="W788" s="64"/>
      <c r="X788" s="64"/>
      <c r="Y788" s="64"/>
      <c r="Z788" s="64"/>
      <c r="AA788" s="64"/>
    </row>
    <row r="789" spans="1:27" ht="15.75" customHeight="1" x14ac:dyDescent="0.2">
      <c r="A789" s="206">
        <v>44254</v>
      </c>
      <c r="B789" s="193" t="s">
        <v>339</v>
      </c>
      <c r="C789" s="196">
        <v>5008</v>
      </c>
      <c r="D789" s="197">
        <v>0</v>
      </c>
      <c r="E789" s="197">
        <v>0</v>
      </c>
      <c r="F789" s="197">
        <v>0</v>
      </c>
      <c r="G789" s="197">
        <v>0</v>
      </c>
      <c r="H789" s="197">
        <v>0</v>
      </c>
      <c r="I789" s="197">
        <v>0</v>
      </c>
      <c r="J789" s="197">
        <v>0</v>
      </c>
      <c r="K789" s="197">
        <v>0</v>
      </c>
      <c r="L789" s="197">
        <v>0</v>
      </c>
      <c r="M789" s="197">
        <v>0</v>
      </c>
      <c r="N789" s="197">
        <v>0</v>
      </c>
      <c r="O789" s="197">
        <v>0</v>
      </c>
      <c r="P789" s="197">
        <v>0</v>
      </c>
      <c r="Q789" s="197">
        <v>0</v>
      </c>
      <c r="R789" s="64"/>
      <c r="S789" s="102" t="s">
        <v>10</v>
      </c>
      <c r="T789" s="103">
        <f>G809</f>
        <v>320</v>
      </c>
      <c r="U789" s="64"/>
      <c r="V789" s="64"/>
      <c r="W789" s="64"/>
      <c r="X789" s="64"/>
      <c r="Y789" s="64"/>
      <c r="Z789" s="64"/>
      <c r="AA789" s="64"/>
    </row>
    <row r="790" spans="1:27" ht="15.75" customHeight="1" x14ac:dyDescent="0.25">
      <c r="A790" s="206">
        <v>44254</v>
      </c>
      <c r="B790" s="193" t="s">
        <v>340</v>
      </c>
      <c r="C790" s="194">
        <v>5009</v>
      </c>
      <c r="D790" s="194">
        <v>30</v>
      </c>
      <c r="E790" s="194">
        <v>3</v>
      </c>
      <c r="F790" s="194">
        <v>0</v>
      </c>
      <c r="G790" s="194">
        <v>0</v>
      </c>
      <c r="H790" s="194">
        <v>0</v>
      </c>
      <c r="I790" s="194">
        <v>0</v>
      </c>
      <c r="J790" s="194">
        <v>0</v>
      </c>
      <c r="K790" s="194">
        <v>0</v>
      </c>
      <c r="L790" s="194">
        <v>0</v>
      </c>
      <c r="M790" s="194">
        <v>51</v>
      </c>
      <c r="N790" s="194">
        <v>84</v>
      </c>
      <c r="O790" s="197">
        <v>1</v>
      </c>
      <c r="P790" s="195">
        <v>6.8055555555555569E-3</v>
      </c>
      <c r="Q790" s="195">
        <v>0.57184027777777779</v>
      </c>
      <c r="R790" s="64"/>
      <c r="S790" s="104" t="s">
        <v>11</v>
      </c>
      <c r="T790" s="105">
        <f>H809</f>
        <v>37</v>
      </c>
      <c r="U790" s="64"/>
      <c r="V790" s="64"/>
      <c r="W790" s="64"/>
      <c r="X790" s="64"/>
      <c r="Y790" s="64"/>
      <c r="Z790" s="64"/>
      <c r="AA790" s="64"/>
    </row>
    <row r="791" spans="1:27" ht="15.75" customHeight="1" x14ac:dyDescent="0.25">
      <c r="A791" s="206">
        <v>44254</v>
      </c>
      <c r="B791" s="193" t="s">
        <v>341</v>
      </c>
      <c r="C791" s="194">
        <v>5010</v>
      </c>
      <c r="D791" s="194">
        <v>26</v>
      </c>
      <c r="E791" s="194">
        <v>0</v>
      </c>
      <c r="F791" s="194">
        <v>0</v>
      </c>
      <c r="G791" s="194">
        <v>0</v>
      </c>
      <c r="H791" s="194">
        <v>0</v>
      </c>
      <c r="I791" s="194">
        <v>0</v>
      </c>
      <c r="J791" s="194">
        <v>0</v>
      </c>
      <c r="K791" s="194">
        <v>0</v>
      </c>
      <c r="L791" s="194">
        <v>0</v>
      </c>
      <c r="M791" s="194">
        <v>0</v>
      </c>
      <c r="N791" s="194">
        <v>26</v>
      </c>
      <c r="O791" s="197">
        <v>0</v>
      </c>
      <c r="P791" s="195">
        <v>5.6712962962962956E-4</v>
      </c>
      <c r="Q791" s="195">
        <v>1.4768518518518519E-2</v>
      </c>
      <c r="R791" s="64"/>
      <c r="S791" s="104" t="s">
        <v>12</v>
      </c>
      <c r="T791" s="105">
        <f>L809</f>
        <v>243</v>
      </c>
      <c r="U791" s="64"/>
      <c r="V791" s="64"/>
      <c r="W791" s="64"/>
      <c r="X791" s="64"/>
      <c r="Y791" s="64"/>
      <c r="Z791" s="64"/>
      <c r="AA791" s="64"/>
    </row>
    <row r="792" spans="1:27" ht="15.75" customHeight="1" x14ac:dyDescent="0.25">
      <c r="A792" s="206">
        <v>44254</v>
      </c>
      <c r="B792" s="193" t="s">
        <v>342</v>
      </c>
      <c r="C792" s="194">
        <v>5011</v>
      </c>
      <c r="D792" s="194">
        <v>27</v>
      </c>
      <c r="E792" s="194">
        <v>0</v>
      </c>
      <c r="F792" s="194">
        <v>9</v>
      </c>
      <c r="G792" s="194">
        <v>78</v>
      </c>
      <c r="H792" s="194">
        <v>9</v>
      </c>
      <c r="I792" s="194">
        <v>0</v>
      </c>
      <c r="J792" s="194">
        <v>0</v>
      </c>
      <c r="K792" s="194">
        <v>0</v>
      </c>
      <c r="L792" s="194">
        <v>39</v>
      </c>
      <c r="M792" s="194">
        <v>0</v>
      </c>
      <c r="N792" s="194">
        <v>162</v>
      </c>
      <c r="O792" s="197">
        <v>0</v>
      </c>
      <c r="P792" s="195">
        <v>9.4675925925925917E-3</v>
      </c>
      <c r="Q792" s="198">
        <v>1.5343402777777779</v>
      </c>
      <c r="R792" s="64"/>
      <c r="S792" s="106" t="s">
        <v>13</v>
      </c>
      <c r="T792" s="107">
        <f>J809</f>
        <v>219</v>
      </c>
      <c r="U792" s="64"/>
      <c r="V792" s="64"/>
      <c r="W792" s="64"/>
      <c r="X792" s="64"/>
      <c r="Y792" s="64"/>
      <c r="Z792" s="64"/>
      <c r="AA792" s="64"/>
    </row>
    <row r="793" spans="1:27" ht="15.75" customHeight="1" x14ac:dyDescent="0.25">
      <c r="A793" s="206">
        <v>44254</v>
      </c>
      <c r="B793" s="193" t="s">
        <v>343</v>
      </c>
      <c r="C793" s="194">
        <v>5012</v>
      </c>
      <c r="D793" s="197">
        <v>0</v>
      </c>
      <c r="E793" s="197">
        <v>0</v>
      </c>
      <c r="F793" s="197">
        <v>0</v>
      </c>
      <c r="G793" s="197">
        <v>0</v>
      </c>
      <c r="H793" s="197">
        <v>0</v>
      </c>
      <c r="I793" s="197">
        <v>0</v>
      </c>
      <c r="J793" s="197">
        <v>0</v>
      </c>
      <c r="K793" s="197">
        <v>0</v>
      </c>
      <c r="L793" s="197">
        <v>0</v>
      </c>
      <c r="M793" s="197">
        <v>0</v>
      </c>
      <c r="N793" s="197">
        <v>0</v>
      </c>
      <c r="O793" s="197">
        <v>0</v>
      </c>
      <c r="P793" s="197">
        <v>0</v>
      </c>
      <c r="Q793" s="197">
        <v>0</v>
      </c>
      <c r="R793" s="64"/>
      <c r="S793" s="64"/>
      <c r="T793" s="64"/>
      <c r="U793" s="64"/>
      <c r="V793" s="64"/>
      <c r="W793" s="64"/>
      <c r="X793" s="64"/>
      <c r="Y793" s="64"/>
      <c r="Z793" s="64"/>
      <c r="AA793" s="64"/>
    </row>
    <row r="794" spans="1:27" ht="15.75" customHeight="1" x14ac:dyDescent="0.25">
      <c r="A794" s="206">
        <v>44254</v>
      </c>
      <c r="B794" s="193" t="s">
        <v>344</v>
      </c>
      <c r="C794" s="194">
        <v>5013</v>
      </c>
      <c r="D794" s="194">
        <v>0</v>
      </c>
      <c r="E794" s="194">
        <v>0</v>
      </c>
      <c r="F794" s="194">
        <v>0</v>
      </c>
      <c r="G794" s="194">
        <v>0</v>
      </c>
      <c r="H794" s="194">
        <v>3</v>
      </c>
      <c r="I794" s="194">
        <v>0</v>
      </c>
      <c r="J794" s="194">
        <v>0</v>
      </c>
      <c r="K794" s="194">
        <v>0</v>
      </c>
      <c r="L794" s="194">
        <v>4</v>
      </c>
      <c r="M794" s="194">
        <v>5</v>
      </c>
      <c r="N794" s="194">
        <v>12</v>
      </c>
      <c r="O794" s="197">
        <v>0</v>
      </c>
      <c r="P794" s="195">
        <v>5.162037037037037E-3</v>
      </c>
      <c r="Q794" s="195">
        <v>6.1990740740740735E-2</v>
      </c>
      <c r="R794" s="64"/>
      <c r="S794" s="64"/>
      <c r="T794" s="64"/>
      <c r="U794" s="64"/>
      <c r="V794" s="64"/>
      <c r="W794" s="64"/>
      <c r="X794" s="64"/>
      <c r="Y794" s="64"/>
      <c r="Z794" s="64"/>
      <c r="AA794" s="64"/>
    </row>
    <row r="795" spans="1:27" ht="15.75" customHeight="1" x14ac:dyDescent="0.25">
      <c r="A795" s="206">
        <v>44254</v>
      </c>
      <c r="B795" s="193" t="s">
        <v>345</v>
      </c>
      <c r="C795" s="194">
        <v>5014</v>
      </c>
      <c r="D795" s="197">
        <v>0</v>
      </c>
      <c r="E795" s="197">
        <v>0</v>
      </c>
      <c r="F795" s="197">
        <v>0</v>
      </c>
      <c r="G795" s="197">
        <v>0</v>
      </c>
      <c r="H795" s="197">
        <v>0</v>
      </c>
      <c r="I795" s="197">
        <v>0</v>
      </c>
      <c r="J795" s="197">
        <v>0</v>
      </c>
      <c r="K795" s="197">
        <v>0</v>
      </c>
      <c r="L795" s="197">
        <v>0</v>
      </c>
      <c r="M795" s="197">
        <v>0</v>
      </c>
      <c r="N795" s="197">
        <v>0</v>
      </c>
      <c r="O795" s="197">
        <v>0</v>
      </c>
      <c r="P795" s="197">
        <v>0</v>
      </c>
      <c r="Q795" s="197">
        <v>0</v>
      </c>
      <c r="R795" s="64"/>
      <c r="S795" s="64"/>
      <c r="T795" s="64"/>
      <c r="U795" s="64"/>
      <c r="V795" s="64"/>
      <c r="W795" s="64"/>
      <c r="X795" s="64"/>
      <c r="Y795" s="64"/>
      <c r="Z795" s="64"/>
      <c r="AA795" s="64"/>
    </row>
    <row r="796" spans="1:27" ht="15.75" customHeight="1" x14ac:dyDescent="0.25">
      <c r="A796" s="206">
        <v>44254</v>
      </c>
      <c r="B796" s="193" t="s">
        <v>346</v>
      </c>
      <c r="C796" s="194">
        <v>5015</v>
      </c>
      <c r="D796" s="194">
        <v>30</v>
      </c>
      <c r="E796" s="194">
        <v>3</v>
      </c>
      <c r="F796" s="194">
        <v>0</v>
      </c>
      <c r="G796" s="194">
        <v>0</v>
      </c>
      <c r="H796" s="194">
        <v>0</v>
      </c>
      <c r="I796" s="194">
        <v>0</v>
      </c>
      <c r="J796" s="194">
        <v>0</v>
      </c>
      <c r="K796" s="194">
        <v>0</v>
      </c>
      <c r="L796" s="194">
        <v>0</v>
      </c>
      <c r="M796" s="194">
        <v>63</v>
      </c>
      <c r="N796" s="194">
        <v>96</v>
      </c>
      <c r="O796" s="194">
        <v>1</v>
      </c>
      <c r="P796" s="195">
        <v>7.1412037037037043E-3</v>
      </c>
      <c r="Q796" s="195">
        <v>0.6853703703703703</v>
      </c>
      <c r="R796" s="64"/>
      <c r="S796" s="64"/>
      <c r="T796" s="64"/>
      <c r="U796" s="64"/>
      <c r="V796" s="64"/>
      <c r="W796" s="64"/>
      <c r="X796" s="64"/>
      <c r="Y796" s="64"/>
      <c r="Z796" s="64"/>
      <c r="AA796" s="64"/>
    </row>
    <row r="797" spans="1:27" ht="15.75" customHeight="1" x14ac:dyDescent="0.25">
      <c r="A797" s="206">
        <v>44254</v>
      </c>
      <c r="B797" s="193" t="s">
        <v>347</v>
      </c>
      <c r="C797" s="194">
        <v>5016</v>
      </c>
      <c r="D797" s="194">
        <v>30</v>
      </c>
      <c r="E797" s="194">
        <v>4</v>
      </c>
      <c r="F797" s="194">
        <v>0</v>
      </c>
      <c r="G797" s="194">
        <v>0</v>
      </c>
      <c r="H797" s="194">
        <v>0</v>
      </c>
      <c r="I797" s="194">
        <v>0</v>
      </c>
      <c r="J797" s="194">
        <v>0</v>
      </c>
      <c r="K797" s="194">
        <v>0</v>
      </c>
      <c r="L797" s="194">
        <v>0</v>
      </c>
      <c r="M797" s="194">
        <v>59</v>
      </c>
      <c r="N797" s="194">
        <v>93</v>
      </c>
      <c r="O797" s="194">
        <v>1</v>
      </c>
      <c r="P797" s="195">
        <v>5.9143518518518521E-3</v>
      </c>
      <c r="Q797" s="195">
        <v>0.55026620370370372</v>
      </c>
      <c r="R797" s="64"/>
      <c r="S797" s="64"/>
      <c r="T797" s="64"/>
      <c r="U797" s="64"/>
      <c r="V797" s="64"/>
      <c r="W797" s="64"/>
      <c r="X797" s="64"/>
      <c r="Y797" s="64"/>
      <c r="Z797" s="64"/>
      <c r="AA797" s="64"/>
    </row>
    <row r="798" spans="1:27" ht="15.75" customHeight="1" x14ac:dyDescent="0.25">
      <c r="A798" s="206">
        <v>44254</v>
      </c>
      <c r="B798" s="193" t="s">
        <v>348</v>
      </c>
      <c r="C798" s="194">
        <v>5017</v>
      </c>
      <c r="D798" s="197">
        <v>0</v>
      </c>
      <c r="E798" s="197">
        <v>0</v>
      </c>
      <c r="F798" s="197">
        <v>0</v>
      </c>
      <c r="G798" s="197">
        <v>0</v>
      </c>
      <c r="H798" s="197">
        <v>0</v>
      </c>
      <c r="I798" s="197">
        <v>0</v>
      </c>
      <c r="J798" s="197">
        <v>0</v>
      </c>
      <c r="K798" s="197">
        <v>0</v>
      </c>
      <c r="L798" s="197">
        <v>0</v>
      </c>
      <c r="M798" s="197">
        <v>0</v>
      </c>
      <c r="N798" s="197">
        <v>0</v>
      </c>
      <c r="O798" s="194">
        <v>0</v>
      </c>
      <c r="P798" s="197">
        <v>0</v>
      </c>
      <c r="Q798" s="197">
        <v>0</v>
      </c>
      <c r="R798" s="64"/>
      <c r="S798" s="64"/>
      <c r="T798" s="64"/>
      <c r="U798" s="64"/>
      <c r="V798" s="64"/>
      <c r="W798" s="64"/>
      <c r="X798" s="64"/>
      <c r="Y798" s="64"/>
      <c r="Z798" s="64"/>
      <c r="AA798" s="64"/>
    </row>
    <row r="799" spans="1:27" ht="15.75" customHeight="1" x14ac:dyDescent="0.25">
      <c r="A799" s="206">
        <v>44254</v>
      </c>
      <c r="B799" s="193" t="s">
        <v>349</v>
      </c>
      <c r="C799" s="194">
        <v>5018</v>
      </c>
      <c r="D799" s="197">
        <v>0</v>
      </c>
      <c r="E799" s="197">
        <v>0</v>
      </c>
      <c r="F799" s="197">
        <v>0</v>
      </c>
      <c r="G799" s="197">
        <v>0</v>
      </c>
      <c r="H799" s="197">
        <v>0</v>
      </c>
      <c r="I799" s="197">
        <v>0</v>
      </c>
      <c r="J799" s="197">
        <v>0</v>
      </c>
      <c r="K799" s="197">
        <v>0</v>
      </c>
      <c r="L799" s="197">
        <v>0</v>
      </c>
      <c r="M799" s="197">
        <v>0</v>
      </c>
      <c r="N799" s="197">
        <v>0</v>
      </c>
      <c r="O799" s="197">
        <v>0</v>
      </c>
      <c r="P799" s="197">
        <v>0</v>
      </c>
      <c r="Q799" s="197">
        <v>0</v>
      </c>
      <c r="R799" s="64"/>
      <c r="S799" s="64"/>
      <c r="T799" s="64"/>
      <c r="U799" s="64"/>
      <c r="V799" s="64"/>
      <c r="W799" s="64"/>
      <c r="X799" s="64"/>
      <c r="Y799" s="64"/>
      <c r="Z799" s="64"/>
      <c r="AA799" s="64"/>
    </row>
    <row r="800" spans="1:27" ht="15.75" customHeight="1" x14ac:dyDescent="0.25">
      <c r="A800" s="206">
        <v>44254</v>
      </c>
      <c r="B800" s="193" t="s">
        <v>350</v>
      </c>
      <c r="C800" s="194">
        <v>5020</v>
      </c>
      <c r="D800" s="197">
        <v>0</v>
      </c>
      <c r="E800" s="197">
        <v>0</v>
      </c>
      <c r="F800" s="197">
        <v>0</v>
      </c>
      <c r="G800" s="197">
        <v>0</v>
      </c>
      <c r="H800" s="197">
        <v>0</v>
      </c>
      <c r="I800" s="197">
        <v>0</v>
      </c>
      <c r="J800" s="197">
        <v>0</v>
      </c>
      <c r="K800" s="197">
        <v>0</v>
      </c>
      <c r="L800" s="197">
        <v>0</v>
      </c>
      <c r="M800" s="197">
        <v>0</v>
      </c>
      <c r="N800" s="197">
        <v>0</v>
      </c>
      <c r="O800" s="197">
        <v>0</v>
      </c>
      <c r="P800" s="197">
        <v>0</v>
      </c>
      <c r="Q800" s="197">
        <v>0</v>
      </c>
      <c r="R800" s="64"/>
      <c r="S800" s="64"/>
      <c r="T800" s="64"/>
      <c r="U800" s="64"/>
      <c r="V800" s="64"/>
      <c r="W800" s="64"/>
      <c r="X800" s="64"/>
      <c r="Y800" s="64"/>
      <c r="Z800" s="64"/>
      <c r="AA800" s="64"/>
    </row>
    <row r="801" spans="1:27" ht="15.75" customHeight="1" x14ac:dyDescent="0.25">
      <c r="A801" s="206">
        <v>44254</v>
      </c>
      <c r="B801" s="193" t="s">
        <v>351</v>
      </c>
      <c r="C801" s="194">
        <v>5021</v>
      </c>
      <c r="D801" s="194">
        <v>0</v>
      </c>
      <c r="E801" s="194">
        <v>0</v>
      </c>
      <c r="F801" s="194">
        <v>5</v>
      </c>
      <c r="G801" s="194">
        <v>35</v>
      </c>
      <c r="H801" s="194">
        <v>0</v>
      </c>
      <c r="I801" s="194">
        <v>0</v>
      </c>
      <c r="J801" s="194">
        <v>0</v>
      </c>
      <c r="K801" s="194">
        <v>0</v>
      </c>
      <c r="L801" s="194">
        <v>0</v>
      </c>
      <c r="M801" s="194">
        <v>7</v>
      </c>
      <c r="N801" s="194">
        <v>47</v>
      </c>
      <c r="O801" s="197">
        <v>0</v>
      </c>
      <c r="P801" s="195">
        <v>1.3657407407407409E-3</v>
      </c>
      <c r="Q801" s="195">
        <v>6.3969907407407406E-2</v>
      </c>
      <c r="R801" s="64"/>
      <c r="S801" s="64"/>
      <c r="T801" s="64"/>
      <c r="U801" s="64"/>
      <c r="V801" s="64"/>
      <c r="W801" s="64"/>
      <c r="X801" s="64"/>
      <c r="Y801" s="64"/>
      <c r="Z801" s="64"/>
      <c r="AA801" s="64"/>
    </row>
    <row r="802" spans="1:27" ht="15.75" customHeight="1" x14ac:dyDescent="0.25">
      <c r="A802" s="206">
        <v>44254</v>
      </c>
      <c r="B802" s="193" t="s">
        <v>352</v>
      </c>
      <c r="C802" s="194">
        <v>5022</v>
      </c>
      <c r="D802" s="194">
        <v>0</v>
      </c>
      <c r="E802" s="194">
        <v>1</v>
      </c>
      <c r="F802" s="194">
        <v>0</v>
      </c>
      <c r="G802" s="194">
        <v>0</v>
      </c>
      <c r="H802" s="194">
        <v>5</v>
      </c>
      <c r="I802" s="194">
        <v>0</v>
      </c>
      <c r="J802" s="194">
        <v>0</v>
      </c>
      <c r="K802" s="194">
        <v>0</v>
      </c>
      <c r="L802" s="194">
        <v>23</v>
      </c>
      <c r="M802" s="194">
        <v>14</v>
      </c>
      <c r="N802" s="194">
        <v>43</v>
      </c>
      <c r="O802" s="197">
        <v>0</v>
      </c>
      <c r="P802" s="195">
        <v>6.851851851851852E-3</v>
      </c>
      <c r="Q802" s="195">
        <v>0.29447916666666668</v>
      </c>
      <c r="R802" s="64"/>
      <c r="S802" s="64"/>
      <c r="T802" s="64"/>
      <c r="U802" s="64"/>
      <c r="V802" s="64"/>
      <c r="W802" s="64"/>
      <c r="X802" s="64"/>
      <c r="Y802" s="64"/>
      <c r="Z802" s="64"/>
      <c r="AA802" s="64"/>
    </row>
    <row r="803" spans="1:27" ht="15.75" customHeight="1" x14ac:dyDescent="0.25">
      <c r="A803" s="206">
        <v>44254</v>
      </c>
      <c r="B803" s="193" t="s">
        <v>353</v>
      </c>
      <c r="C803" s="194">
        <v>5023</v>
      </c>
      <c r="D803" s="194">
        <v>30</v>
      </c>
      <c r="E803" s="194">
        <v>0</v>
      </c>
      <c r="F803" s="194">
        <v>11</v>
      </c>
      <c r="G803" s="194">
        <v>104</v>
      </c>
      <c r="H803" s="194">
        <v>0</v>
      </c>
      <c r="I803" s="194">
        <v>0</v>
      </c>
      <c r="J803" s="194">
        <v>0</v>
      </c>
      <c r="K803" s="194">
        <v>0</v>
      </c>
      <c r="L803" s="194">
        <v>0</v>
      </c>
      <c r="M803" s="194">
        <v>0</v>
      </c>
      <c r="N803" s="194">
        <v>145</v>
      </c>
      <c r="O803" s="197">
        <v>0</v>
      </c>
      <c r="P803" s="195">
        <v>8.9351851851851866E-3</v>
      </c>
      <c r="Q803" s="198">
        <v>1.2964236111111112</v>
      </c>
      <c r="R803" s="64"/>
      <c r="S803" s="64"/>
      <c r="T803" s="64"/>
      <c r="U803" s="64"/>
      <c r="V803" s="64"/>
      <c r="W803" s="64"/>
      <c r="X803" s="64"/>
      <c r="Y803" s="64"/>
      <c r="Z803" s="64"/>
      <c r="AA803" s="64"/>
    </row>
    <row r="804" spans="1:27" ht="15.75" customHeight="1" x14ac:dyDescent="0.25">
      <c r="A804" s="206">
        <v>44254</v>
      </c>
      <c r="B804" s="199" t="s">
        <v>354</v>
      </c>
      <c r="C804" s="194">
        <v>5028</v>
      </c>
      <c r="D804" s="197">
        <v>0</v>
      </c>
      <c r="E804" s="197">
        <v>0</v>
      </c>
      <c r="F804" s="197">
        <v>0</v>
      </c>
      <c r="G804" s="197">
        <v>0</v>
      </c>
      <c r="H804" s="197">
        <v>0</v>
      </c>
      <c r="I804" s="197">
        <v>0</v>
      </c>
      <c r="J804" s="197">
        <v>0</v>
      </c>
      <c r="K804" s="197">
        <v>0</v>
      </c>
      <c r="L804" s="197">
        <v>0</v>
      </c>
      <c r="M804" s="197">
        <v>0</v>
      </c>
      <c r="N804" s="197">
        <v>0</v>
      </c>
      <c r="O804" s="194">
        <v>0</v>
      </c>
      <c r="P804" s="197">
        <v>0</v>
      </c>
      <c r="Q804" s="197">
        <v>0</v>
      </c>
      <c r="R804" s="64"/>
      <c r="S804" s="64"/>
      <c r="T804" s="64"/>
      <c r="U804" s="64"/>
      <c r="V804" s="64"/>
      <c r="W804" s="64"/>
      <c r="X804" s="64"/>
      <c r="Y804" s="64"/>
      <c r="Z804" s="64"/>
      <c r="AA804" s="64"/>
    </row>
    <row r="805" spans="1:27" ht="15.75" customHeight="1" x14ac:dyDescent="0.25">
      <c r="A805" s="206">
        <v>44254</v>
      </c>
      <c r="B805" s="199" t="s">
        <v>355</v>
      </c>
      <c r="C805" s="194">
        <v>5031</v>
      </c>
      <c r="D805" s="197">
        <v>0</v>
      </c>
      <c r="E805" s="197">
        <v>0</v>
      </c>
      <c r="F805" s="197">
        <v>0</v>
      </c>
      <c r="G805" s="197">
        <v>0</v>
      </c>
      <c r="H805" s="197">
        <v>0</v>
      </c>
      <c r="I805" s="197">
        <v>0</v>
      </c>
      <c r="J805" s="197">
        <v>0</v>
      </c>
      <c r="K805" s="197">
        <v>0</v>
      </c>
      <c r="L805" s="197">
        <v>0</v>
      </c>
      <c r="M805" s="197">
        <v>0</v>
      </c>
      <c r="N805" s="197">
        <v>0</v>
      </c>
      <c r="O805" s="197">
        <v>0</v>
      </c>
      <c r="P805" s="197">
        <v>0</v>
      </c>
      <c r="Q805" s="197">
        <v>0</v>
      </c>
      <c r="R805" s="64"/>
      <c r="S805" s="64"/>
      <c r="T805" s="64"/>
      <c r="U805" s="64"/>
      <c r="V805" s="64"/>
      <c r="W805" s="64"/>
      <c r="X805" s="64"/>
      <c r="Y805" s="64"/>
      <c r="Z805" s="64"/>
      <c r="AA805" s="64"/>
    </row>
    <row r="806" spans="1:27" ht="15.75" customHeight="1" x14ac:dyDescent="0.25">
      <c r="A806" s="206">
        <v>44254</v>
      </c>
      <c r="B806" s="199" t="s">
        <v>356</v>
      </c>
      <c r="C806" s="194">
        <v>5036</v>
      </c>
      <c r="D806" s="194">
        <v>30</v>
      </c>
      <c r="E806" s="194">
        <v>5</v>
      </c>
      <c r="F806" s="194">
        <v>0</v>
      </c>
      <c r="G806" s="194">
        <v>0</v>
      </c>
      <c r="H806" s="194">
        <v>0</v>
      </c>
      <c r="I806" s="194">
        <v>0</v>
      </c>
      <c r="J806" s="194">
        <v>0</v>
      </c>
      <c r="K806" s="194">
        <v>0</v>
      </c>
      <c r="L806" s="194">
        <v>0</v>
      </c>
      <c r="M806" s="194">
        <v>69</v>
      </c>
      <c r="N806" s="194">
        <v>104</v>
      </c>
      <c r="O806" s="194">
        <v>0</v>
      </c>
      <c r="P806" s="195">
        <v>4.6064814814814814E-3</v>
      </c>
      <c r="Q806" s="195">
        <v>0.47872685185185188</v>
      </c>
      <c r="R806" s="64"/>
      <c r="S806" s="64"/>
      <c r="T806" s="64"/>
      <c r="U806" s="64"/>
      <c r="V806" s="64"/>
      <c r="W806" s="64"/>
      <c r="X806" s="64"/>
      <c r="Y806" s="64"/>
      <c r="Z806" s="64"/>
      <c r="AA806" s="64"/>
    </row>
    <row r="807" spans="1:27" ht="15.75" customHeight="1" x14ac:dyDescent="0.25">
      <c r="A807" s="206">
        <v>44254</v>
      </c>
      <c r="B807" s="199" t="s">
        <v>380</v>
      </c>
      <c r="C807" s="194">
        <v>5040</v>
      </c>
      <c r="D807" s="194">
        <v>30</v>
      </c>
      <c r="E807" s="194">
        <v>0</v>
      </c>
      <c r="F807" s="194">
        <v>0</v>
      </c>
      <c r="G807" s="194">
        <v>0</v>
      </c>
      <c r="H807" s="194">
        <v>0</v>
      </c>
      <c r="I807" s="194">
        <v>0</v>
      </c>
      <c r="J807" s="194">
        <v>88</v>
      </c>
      <c r="K807" s="194">
        <v>0</v>
      </c>
      <c r="L807" s="194">
        <v>0</v>
      </c>
      <c r="M807" s="194">
        <v>0</v>
      </c>
      <c r="N807" s="194">
        <v>41</v>
      </c>
      <c r="O807" s="194">
        <v>0</v>
      </c>
      <c r="P807" s="195">
        <v>1.689814814814815E-3</v>
      </c>
      <c r="Q807" s="195">
        <v>6.9282407407407418E-2</v>
      </c>
      <c r="R807" s="64"/>
      <c r="S807" s="64"/>
      <c r="T807" s="64"/>
      <c r="U807" s="64"/>
      <c r="V807" s="64"/>
      <c r="W807" s="64"/>
      <c r="X807" s="64"/>
      <c r="Y807" s="64"/>
      <c r="Z807" s="64"/>
      <c r="AA807" s="64"/>
    </row>
    <row r="808" spans="1:27" ht="15.75" customHeight="1" x14ac:dyDescent="0.2">
      <c r="A808" s="206">
        <v>44254</v>
      </c>
      <c r="B808" s="199" t="s">
        <v>381</v>
      </c>
      <c r="C808" s="197">
        <v>5042</v>
      </c>
      <c r="D808" s="197">
        <v>0</v>
      </c>
      <c r="E808" s="197">
        <v>0</v>
      </c>
      <c r="F808" s="197">
        <v>0</v>
      </c>
      <c r="G808" s="197">
        <v>0</v>
      </c>
      <c r="H808" s="197">
        <v>0</v>
      </c>
      <c r="I808" s="197">
        <v>0</v>
      </c>
      <c r="J808" s="197">
        <v>0</v>
      </c>
      <c r="K808" s="197">
        <v>0</v>
      </c>
      <c r="L808" s="197">
        <v>0</v>
      </c>
      <c r="M808" s="197">
        <v>0</v>
      </c>
      <c r="N808" s="197">
        <v>0</v>
      </c>
      <c r="O808" s="197">
        <v>0</v>
      </c>
      <c r="P808" s="197">
        <v>0</v>
      </c>
      <c r="Q808" s="197">
        <v>0</v>
      </c>
      <c r="R808" s="64"/>
      <c r="S808" s="64"/>
      <c r="T808" s="64"/>
      <c r="U808" s="64"/>
      <c r="V808" s="64"/>
      <c r="W808" s="64"/>
      <c r="X808" s="64"/>
      <c r="Y808" s="64"/>
      <c r="Z808" s="64"/>
      <c r="AA808" s="64"/>
    </row>
    <row r="809" spans="1:27" ht="15.75" customHeight="1" x14ac:dyDescent="0.2">
      <c r="A809" s="204"/>
      <c r="B809" s="204"/>
      <c r="C809" s="204"/>
      <c r="D809" s="204">
        <f t="shared" ref="D809:O809" si="26">SUM(D782:D808)</f>
        <v>388</v>
      </c>
      <c r="E809" s="204">
        <f t="shared" si="26"/>
        <v>19</v>
      </c>
      <c r="F809" s="204">
        <f t="shared" si="26"/>
        <v>31</v>
      </c>
      <c r="G809" s="204">
        <f t="shared" si="26"/>
        <v>320</v>
      </c>
      <c r="H809" s="204">
        <f t="shared" si="26"/>
        <v>37</v>
      </c>
      <c r="I809" s="204">
        <f t="shared" si="26"/>
        <v>0</v>
      </c>
      <c r="J809" s="204">
        <f t="shared" si="26"/>
        <v>219</v>
      </c>
      <c r="K809" s="204">
        <f t="shared" si="26"/>
        <v>0</v>
      </c>
      <c r="L809" s="204">
        <f t="shared" si="26"/>
        <v>243</v>
      </c>
      <c r="M809" s="204">
        <f t="shared" si="26"/>
        <v>371</v>
      </c>
      <c r="N809" s="204">
        <f t="shared" si="26"/>
        <v>1456</v>
      </c>
      <c r="O809" s="204">
        <f t="shared" si="26"/>
        <v>4</v>
      </c>
      <c r="P809" s="205"/>
      <c r="Q809" s="205"/>
      <c r="R809" s="64"/>
      <c r="S809" s="64"/>
      <c r="T809" s="64"/>
      <c r="U809" s="64"/>
      <c r="V809" s="64"/>
      <c r="W809" s="64"/>
      <c r="X809" s="64"/>
      <c r="Y809" s="64"/>
      <c r="Z809" s="64"/>
      <c r="AA809" s="64"/>
    </row>
    <row r="810" spans="1:27" ht="15.75" customHeight="1" x14ac:dyDescent="0.2">
      <c r="A810" s="202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8"/>
      <c r="Q810" s="188"/>
      <c r="R810" s="64"/>
      <c r="S810" s="64"/>
      <c r="T810" s="64"/>
      <c r="U810" s="64"/>
      <c r="V810" s="64"/>
      <c r="W810" s="64"/>
      <c r="X810" s="64"/>
      <c r="Y810" s="64"/>
      <c r="Z810" s="64"/>
      <c r="AA810" s="64"/>
    </row>
    <row r="811" spans="1:27" ht="15.75" customHeight="1" x14ac:dyDescent="0.2">
      <c r="A811" s="202" t="s">
        <v>324</v>
      </c>
      <c r="B811" s="208" t="s">
        <v>325</v>
      </c>
      <c r="C811" s="187" t="s">
        <v>326</v>
      </c>
      <c r="D811" s="187" t="s">
        <v>5</v>
      </c>
      <c r="E811" s="187" t="s">
        <v>6</v>
      </c>
      <c r="F811" s="187" t="s">
        <v>9</v>
      </c>
      <c r="G811" s="187" t="s">
        <v>10</v>
      </c>
      <c r="H811" s="187" t="s">
        <v>11</v>
      </c>
      <c r="I811" s="187" t="s">
        <v>8</v>
      </c>
      <c r="J811" s="187" t="s">
        <v>13</v>
      </c>
      <c r="K811" s="187" t="s">
        <v>327</v>
      </c>
      <c r="L811" s="187" t="s">
        <v>12</v>
      </c>
      <c r="M811" s="187" t="s">
        <v>7</v>
      </c>
      <c r="N811" s="187" t="s">
        <v>328</v>
      </c>
      <c r="O811" s="187" t="s">
        <v>329</v>
      </c>
      <c r="P811" s="188" t="s">
        <v>330</v>
      </c>
      <c r="Q811" s="188" t="s">
        <v>331</v>
      </c>
      <c r="R811" s="64"/>
      <c r="S811" s="64"/>
      <c r="T811" s="64"/>
      <c r="U811" s="64"/>
      <c r="V811" s="64"/>
      <c r="W811" s="64"/>
      <c r="X811" s="64"/>
      <c r="Y811" s="64"/>
      <c r="Z811" s="64"/>
      <c r="AA811" s="64"/>
    </row>
    <row r="812" spans="1:27" ht="15.75" customHeight="1" x14ac:dyDescent="0.25">
      <c r="A812" s="206">
        <v>44255</v>
      </c>
      <c r="B812" s="193" t="s">
        <v>332</v>
      </c>
      <c r="C812" s="194">
        <v>5001</v>
      </c>
      <c r="D812" s="194">
        <v>0</v>
      </c>
      <c r="E812" s="194">
        <v>3</v>
      </c>
      <c r="F812" s="194">
        <v>1</v>
      </c>
      <c r="G812" s="194">
        <v>18</v>
      </c>
      <c r="H812" s="194">
        <v>0</v>
      </c>
      <c r="I812" s="194">
        <v>0</v>
      </c>
      <c r="J812" s="194">
        <v>0</v>
      </c>
      <c r="K812" s="194">
        <v>0</v>
      </c>
      <c r="L812" s="194">
        <v>0</v>
      </c>
      <c r="M812" s="194">
        <v>5</v>
      </c>
      <c r="N812" s="194">
        <v>27</v>
      </c>
      <c r="O812" s="194">
        <v>0</v>
      </c>
      <c r="P812" s="195">
        <v>3.0671296296296297E-3</v>
      </c>
      <c r="Q812" s="195">
        <v>8.2916666666666666E-2</v>
      </c>
      <c r="S812" s="87" t="s">
        <v>3</v>
      </c>
      <c r="T812" s="97">
        <f>A812</f>
        <v>44255</v>
      </c>
      <c r="U812" s="64"/>
      <c r="V812" s="64"/>
      <c r="W812" s="64"/>
      <c r="X812" s="64"/>
      <c r="Y812" s="64"/>
      <c r="Z812" s="64"/>
      <c r="AA812" s="64"/>
    </row>
    <row r="813" spans="1:27" ht="15.75" customHeight="1" x14ac:dyDescent="0.25">
      <c r="A813" s="206">
        <v>44255</v>
      </c>
      <c r="B813" s="193" t="s">
        <v>333</v>
      </c>
      <c r="C813" s="194">
        <v>5002</v>
      </c>
      <c r="D813" s="194">
        <v>20</v>
      </c>
      <c r="E813" s="194">
        <v>2</v>
      </c>
      <c r="F813" s="194">
        <v>0</v>
      </c>
      <c r="G813" s="194">
        <v>0</v>
      </c>
      <c r="H813" s="194">
        <v>0</v>
      </c>
      <c r="I813" s="194">
        <v>0</v>
      </c>
      <c r="J813" s="194">
        <v>0</v>
      </c>
      <c r="K813" s="194">
        <v>0</v>
      </c>
      <c r="L813" s="194">
        <v>1</v>
      </c>
      <c r="M813" s="194">
        <v>38</v>
      </c>
      <c r="N813" s="194">
        <v>61</v>
      </c>
      <c r="O813" s="194">
        <v>0</v>
      </c>
      <c r="P813" s="195">
        <v>6.0995370370370361E-3</v>
      </c>
      <c r="Q813" s="195">
        <v>0.37224537037037037</v>
      </c>
      <c r="S813" s="98" t="s">
        <v>5</v>
      </c>
      <c r="T813" s="99">
        <f>D839</f>
        <v>369</v>
      </c>
      <c r="U813" s="64"/>
      <c r="V813" s="64"/>
      <c r="W813" s="64"/>
      <c r="X813" s="64"/>
      <c r="Y813" s="64"/>
      <c r="Z813" s="64"/>
      <c r="AA813" s="64"/>
    </row>
    <row r="814" spans="1:27" ht="15.75" customHeight="1" x14ac:dyDescent="0.25">
      <c r="A814" s="206">
        <v>44255</v>
      </c>
      <c r="B814" s="193" t="s">
        <v>334</v>
      </c>
      <c r="C814" s="194">
        <v>5003</v>
      </c>
      <c r="D814" s="194">
        <v>24</v>
      </c>
      <c r="E814" s="194">
        <v>0</v>
      </c>
      <c r="F814" s="194">
        <v>0</v>
      </c>
      <c r="G814" s="194">
        <v>0</v>
      </c>
      <c r="H814" s="194">
        <v>0</v>
      </c>
      <c r="I814" s="194">
        <v>0</v>
      </c>
      <c r="J814" s="194">
        <v>0</v>
      </c>
      <c r="K814" s="194">
        <v>0</v>
      </c>
      <c r="L814" s="194">
        <v>0</v>
      </c>
      <c r="M814" s="194">
        <v>52</v>
      </c>
      <c r="N814" s="194">
        <v>76</v>
      </c>
      <c r="O814" s="194">
        <v>0</v>
      </c>
      <c r="P814" s="195">
        <v>4.6643518518518518E-3</v>
      </c>
      <c r="Q814" s="195">
        <v>0.35453703703703704</v>
      </c>
      <c r="S814" s="100" t="s">
        <v>41</v>
      </c>
      <c r="T814" s="101">
        <v>0</v>
      </c>
      <c r="U814" s="64"/>
      <c r="V814" s="64"/>
      <c r="W814" s="64"/>
      <c r="X814" s="64"/>
      <c r="Y814" s="64"/>
      <c r="Z814" s="64"/>
      <c r="AA814" s="64"/>
    </row>
    <row r="815" spans="1:27" ht="15.75" customHeight="1" x14ac:dyDescent="0.25">
      <c r="A815" s="206">
        <v>44255</v>
      </c>
      <c r="B815" s="193" t="s">
        <v>335</v>
      </c>
      <c r="C815" s="194">
        <v>5004</v>
      </c>
      <c r="D815" s="194">
        <v>30</v>
      </c>
      <c r="E815" s="194">
        <v>2</v>
      </c>
      <c r="F815" s="194">
        <v>0</v>
      </c>
      <c r="G815" s="194">
        <v>0</v>
      </c>
      <c r="H815" s="194">
        <v>0</v>
      </c>
      <c r="I815" s="194">
        <v>0</v>
      </c>
      <c r="J815" s="194">
        <v>0</v>
      </c>
      <c r="K815" s="194">
        <v>0</v>
      </c>
      <c r="L815" s="194">
        <v>0</v>
      </c>
      <c r="M815" s="194">
        <v>47</v>
      </c>
      <c r="N815" s="194">
        <v>79</v>
      </c>
      <c r="O815" s="194">
        <v>0</v>
      </c>
      <c r="P815" s="195">
        <v>7.0949074074074074E-3</v>
      </c>
      <c r="Q815" s="195">
        <v>0.56089120370370371</v>
      </c>
      <c r="S815" s="100" t="s">
        <v>6</v>
      </c>
      <c r="T815" s="101">
        <f>E839</f>
        <v>15</v>
      </c>
      <c r="U815" s="64"/>
      <c r="V815" s="64"/>
      <c r="W815" s="64"/>
      <c r="X815" s="64"/>
      <c r="Y815" s="64"/>
      <c r="Z815" s="64"/>
      <c r="AA815" s="64"/>
    </row>
    <row r="816" spans="1:27" ht="15.75" customHeight="1" x14ac:dyDescent="0.25">
      <c r="A816" s="206">
        <v>44255</v>
      </c>
      <c r="B816" s="193" t="s">
        <v>336</v>
      </c>
      <c r="C816" s="194">
        <v>5005</v>
      </c>
      <c r="D816" s="194">
        <v>30</v>
      </c>
      <c r="E816" s="194">
        <v>0</v>
      </c>
      <c r="F816" s="194">
        <v>0</v>
      </c>
      <c r="G816" s="194">
        <v>9</v>
      </c>
      <c r="H816" s="194">
        <v>14</v>
      </c>
      <c r="I816" s="194">
        <v>0</v>
      </c>
      <c r="J816" s="194">
        <v>0</v>
      </c>
      <c r="K816" s="194">
        <v>0</v>
      </c>
      <c r="L816" s="194">
        <v>131</v>
      </c>
      <c r="M816" s="194">
        <v>0</v>
      </c>
      <c r="N816" s="194">
        <v>184</v>
      </c>
      <c r="O816" s="194">
        <v>0</v>
      </c>
      <c r="P816" s="195">
        <v>8.6805555555555551E-4</v>
      </c>
      <c r="Q816" s="195">
        <v>0.15896990740740741</v>
      </c>
      <c r="S816" s="100" t="s">
        <v>7</v>
      </c>
      <c r="T816" s="101">
        <f>M839</f>
        <v>325</v>
      </c>
      <c r="U816" s="64"/>
      <c r="V816" s="64"/>
      <c r="W816" s="64"/>
      <c r="X816" s="64"/>
      <c r="Y816" s="64"/>
      <c r="Z816" s="64"/>
      <c r="AA816" s="64"/>
    </row>
    <row r="817" spans="1:27" ht="15.75" customHeight="1" x14ac:dyDescent="0.25">
      <c r="A817" s="206">
        <v>44255</v>
      </c>
      <c r="B817" s="193" t="s">
        <v>337</v>
      </c>
      <c r="C817" s="194">
        <v>5006</v>
      </c>
      <c r="D817" s="194">
        <v>0</v>
      </c>
      <c r="E817" s="194">
        <v>0</v>
      </c>
      <c r="F817" s="194">
        <v>3</v>
      </c>
      <c r="G817" s="194">
        <v>19</v>
      </c>
      <c r="H817" s="194">
        <v>0</v>
      </c>
      <c r="I817" s="194">
        <v>0</v>
      </c>
      <c r="J817" s="194">
        <v>0</v>
      </c>
      <c r="K817" s="194">
        <v>0</v>
      </c>
      <c r="L817" s="194">
        <v>0</v>
      </c>
      <c r="M817" s="194">
        <v>12</v>
      </c>
      <c r="N817" s="194">
        <v>34</v>
      </c>
      <c r="O817" s="194">
        <v>0</v>
      </c>
      <c r="P817" s="195">
        <v>1.5925925925925927E-2</v>
      </c>
      <c r="Q817" s="195">
        <v>0.54140046296296296</v>
      </c>
      <c r="S817" s="100" t="s">
        <v>8</v>
      </c>
      <c r="T817" s="101">
        <f>I839</f>
        <v>0</v>
      </c>
      <c r="U817" s="64"/>
      <c r="V817" s="64"/>
      <c r="W817" s="64"/>
      <c r="X817" s="64"/>
      <c r="Y817" s="64"/>
      <c r="Z817" s="64"/>
      <c r="AA817" s="64"/>
    </row>
    <row r="818" spans="1:27" ht="15.75" customHeight="1" x14ac:dyDescent="0.25">
      <c r="A818" s="206">
        <v>44255</v>
      </c>
      <c r="B818" s="193" t="s">
        <v>338</v>
      </c>
      <c r="C818" s="194">
        <v>5007</v>
      </c>
      <c r="D818" s="194">
        <v>11</v>
      </c>
      <c r="E818" s="194">
        <v>0</v>
      </c>
      <c r="F818" s="194">
        <v>0</v>
      </c>
      <c r="G818" s="194">
        <v>0</v>
      </c>
      <c r="H818" s="194">
        <v>0</v>
      </c>
      <c r="I818" s="194">
        <v>0</v>
      </c>
      <c r="J818" s="194">
        <v>1</v>
      </c>
      <c r="K818" s="194">
        <v>0</v>
      </c>
      <c r="L818" s="194">
        <v>0</v>
      </c>
      <c r="M818" s="194">
        <v>0</v>
      </c>
      <c r="N818" s="194">
        <v>12</v>
      </c>
      <c r="O818" s="194">
        <v>0</v>
      </c>
      <c r="P818" s="195">
        <v>6.7129629629629625E-4</v>
      </c>
      <c r="Q818" s="195">
        <v>8.113425925925925E-3</v>
      </c>
      <c r="S818" s="102" t="s">
        <v>9</v>
      </c>
      <c r="T818" s="103">
        <f>F839</f>
        <v>25</v>
      </c>
      <c r="U818" s="64"/>
      <c r="V818" s="64"/>
      <c r="W818" s="64"/>
      <c r="X818" s="64"/>
      <c r="Y818" s="64"/>
      <c r="Z818" s="64"/>
      <c r="AA818" s="64"/>
    </row>
    <row r="819" spans="1:27" ht="15.75" customHeight="1" x14ac:dyDescent="0.2">
      <c r="A819" s="206">
        <v>44255</v>
      </c>
      <c r="B819" s="193" t="s">
        <v>339</v>
      </c>
      <c r="C819" s="196">
        <v>5008</v>
      </c>
      <c r="D819" s="197">
        <v>0</v>
      </c>
      <c r="E819" s="197">
        <v>0</v>
      </c>
      <c r="F819" s="197">
        <v>0</v>
      </c>
      <c r="G819" s="197">
        <v>0</v>
      </c>
      <c r="H819" s="197">
        <v>0</v>
      </c>
      <c r="I819" s="197">
        <v>0</v>
      </c>
      <c r="J819" s="197">
        <v>0</v>
      </c>
      <c r="K819" s="197">
        <v>0</v>
      </c>
      <c r="L819" s="197">
        <v>0</v>
      </c>
      <c r="M819" s="197">
        <v>0</v>
      </c>
      <c r="N819" s="197">
        <v>0</v>
      </c>
      <c r="O819" s="197">
        <v>0</v>
      </c>
      <c r="P819" s="197">
        <v>0</v>
      </c>
      <c r="Q819" s="197">
        <v>0</v>
      </c>
      <c r="S819" s="102" t="s">
        <v>10</v>
      </c>
      <c r="T819" s="103">
        <f>G839</f>
        <v>329</v>
      </c>
      <c r="U819" s="64"/>
      <c r="V819" s="64"/>
      <c r="W819" s="64"/>
      <c r="X819" s="64"/>
      <c r="Y819" s="64"/>
      <c r="Z819" s="64"/>
      <c r="AA819" s="64"/>
    </row>
    <row r="820" spans="1:27" ht="15.75" customHeight="1" x14ac:dyDescent="0.25">
      <c r="A820" s="206">
        <v>44255</v>
      </c>
      <c r="B820" s="193" t="s">
        <v>340</v>
      </c>
      <c r="C820" s="194">
        <v>5009</v>
      </c>
      <c r="D820" s="194">
        <v>24</v>
      </c>
      <c r="E820" s="194">
        <v>0</v>
      </c>
      <c r="F820" s="194">
        <v>0</v>
      </c>
      <c r="G820" s="194">
        <v>0</v>
      </c>
      <c r="H820" s="194">
        <v>0</v>
      </c>
      <c r="I820" s="194">
        <v>0</v>
      </c>
      <c r="J820" s="194">
        <f>27+14</f>
        <v>41</v>
      </c>
      <c r="K820" s="194">
        <v>0</v>
      </c>
      <c r="L820" s="194">
        <v>0</v>
      </c>
      <c r="M820" s="194">
        <v>0</v>
      </c>
      <c r="N820" s="194">
        <v>38</v>
      </c>
      <c r="O820" s="194">
        <v>0</v>
      </c>
      <c r="P820" s="195">
        <v>2.5115740740740741E-3</v>
      </c>
      <c r="Q820" s="195">
        <v>9.5324074074074075E-2</v>
      </c>
      <c r="S820" s="104" t="s">
        <v>11</v>
      </c>
      <c r="T820" s="105">
        <f>H839</f>
        <v>54</v>
      </c>
      <c r="U820" s="64"/>
      <c r="V820" s="64"/>
      <c r="W820" s="64"/>
      <c r="X820" s="64"/>
      <c r="Y820" s="64"/>
      <c r="Z820" s="64"/>
      <c r="AA820" s="64"/>
    </row>
    <row r="821" spans="1:27" ht="15.75" customHeight="1" x14ac:dyDescent="0.25">
      <c r="A821" s="206">
        <v>44255</v>
      </c>
      <c r="B821" s="193" t="s">
        <v>341</v>
      </c>
      <c r="C821" s="194">
        <v>5010</v>
      </c>
      <c r="D821" s="194">
        <v>26</v>
      </c>
      <c r="E821" s="194">
        <v>0</v>
      </c>
      <c r="F821" s="194">
        <v>0</v>
      </c>
      <c r="G821" s="194">
        <v>0</v>
      </c>
      <c r="H821" s="194">
        <v>0</v>
      </c>
      <c r="I821" s="194">
        <v>0</v>
      </c>
      <c r="J821" s="194">
        <v>0</v>
      </c>
      <c r="K821" s="194">
        <v>0</v>
      </c>
      <c r="L821" s="194">
        <v>0</v>
      </c>
      <c r="M821" s="194">
        <v>0</v>
      </c>
      <c r="N821" s="194">
        <v>26</v>
      </c>
      <c r="O821" s="194">
        <v>0</v>
      </c>
      <c r="P821" s="195">
        <v>5.6712962962962956E-4</v>
      </c>
      <c r="Q821" s="195">
        <v>1.4768518518518519E-2</v>
      </c>
      <c r="S821" s="104" t="s">
        <v>12</v>
      </c>
      <c r="T821" s="105">
        <f>L839</f>
        <v>351</v>
      </c>
      <c r="U821" s="64"/>
      <c r="V821" s="64"/>
      <c r="W821" s="64"/>
      <c r="X821" s="64"/>
      <c r="Y821" s="64"/>
      <c r="Z821" s="64"/>
      <c r="AA821" s="64"/>
    </row>
    <row r="822" spans="1:27" ht="15.75" customHeight="1" x14ac:dyDescent="0.25">
      <c r="A822" s="206">
        <v>44255</v>
      </c>
      <c r="B822" s="193" t="s">
        <v>342</v>
      </c>
      <c r="C822" s="194">
        <v>5011</v>
      </c>
      <c r="D822" s="194">
        <v>27</v>
      </c>
      <c r="E822" s="194">
        <v>0</v>
      </c>
      <c r="F822" s="194">
        <v>9</v>
      </c>
      <c r="G822" s="194">
        <v>78</v>
      </c>
      <c r="H822" s="194">
        <v>9</v>
      </c>
      <c r="I822" s="194">
        <v>0</v>
      </c>
      <c r="J822" s="194">
        <v>0</v>
      </c>
      <c r="K822" s="194">
        <v>0</v>
      </c>
      <c r="L822" s="194">
        <v>39</v>
      </c>
      <c r="M822" s="194">
        <v>0</v>
      </c>
      <c r="N822" s="194">
        <v>162</v>
      </c>
      <c r="O822" s="194">
        <v>0</v>
      </c>
      <c r="P822" s="195">
        <v>9.4675925925925917E-3</v>
      </c>
      <c r="Q822" s="198">
        <v>1.5343402777777779</v>
      </c>
      <c r="S822" s="106" t="s">
        <v>13</v>
      </c>
      <c r="T822" s="107">
        <f>J839</f>
        <v>168</v>
      </c>
      <c r="U822" s="64"/>
      <c r="V822" s="64"/>
      <c r="W822" s="64"/>
      <c r="X822" s="64"/>
      <c r="Y822" s="64"/>
      <c r="Z822" s="64"/>
      <c r="AA822" s="64"/>
    </row>
    <row r="823" spans="1:27" ht="15.75" customHeight="1" x14ac:dyDescent="0.25">
      <c r="A823" s="206">
        <v>44255</v>
      </c>
      <c r="B823" s="193" t="s">
        <v>343</v>
      </c>
      <c r="C823" s="194">
        <v>5012</v>
      </c>
      <c r="D823" s="194">
        <v>19</v>
      </c>
      <c r="E823" s="194">
        <v>0</v>
      </c>
      <c r="F823" s="194">
        <v>0</v>
      </c>
      <c r="G823" s="194">
        <v>0</v>
      </c>
      <c r="H823" s="194">
        <v>0</v>
      </c>
      <c r="I823" s="194">
        <v>0</v>
      </c>
      <c r="J823" s="194">
        <v>2</v>
      </c>
      <c r="K823" s="194">
        <v>0</v>
      </c>
      <c r="L823" s="194">
        <v>0</v>
      </c>
      <c r="M823" s="194">
        <v>0</v>
      </c>
      <c r="N823" s="194">
        <v>21</v>
      </c>
      <c r="O823" s="194">
        <v>0</v>
      </c>
      <c r="P823" s="195">
        <v>1.5972222222222221E-3</v>
      </c>
      <c r="Q823" s="195">
        <v>3.3587962962962965E-2</v>
      </c>
      <c r="S823" s="64"/>
      <c r="T823" s="64"/>
      <c r="U823" s="64"/>
      <c r="V823" s="64"/>
      <c r="W823" s="64"/>
      <c r="X823" s="64"/>
      <c r="Y823" s="64"/>
      <c r="Z823" s="64"/>
      <c r="AA823" s="64"/>
    </row>
    <row r="824" spans="1:27" ht="15.75" customHeight="1" x14ac:dyDescent="0.25">
      <c r="A824" s="206">
        <v>44255</v>
      </c>
      <c r="B824" s="193" t="s">
        <v>344</v>
      </c>
      <c r="C824" s="194">
        <v>5013</v>
      </c>
      <c r="D824" s="194">
        <v>0</v>
      </c>
      <c r="E824" s="194">
        <v>0</v>
      </c>
      <c r="F824" s="194">
        <v>0</v>
      </c>
      <c r="G824" s="194">
        <v>1</v>
      </c>
      <c r="H824" s="194">
        <v>1</v>
      </c>
      <c r="I824" s="194">
        <v>0</v>
      </c>
      <c r="J824" s="194">
        <v>0</v>
      </c>
      <c r="K824" s="194">
        <v>0</v>
      </c>
      <c r="L824" s="194">
        <v>11</v>
      </c>
      <c r="M824" s="194">
        <v>6</v>
      </c>
      <c r="N824" s="194">
        <v>19</v>
      </c>
      <c r="O824" s="194">
        <v>0</v>
      </c>
      <c r="P824" s="195">
        <v>1.1481481481481483E-2</v>
      </c>
      <c r="Q824" s="195">
        <v>0.21814814814814817</v>
      </c>
      <c r="S824" s="64"/>
      <c r="T824" s="64"/>
      <c r="U824" s="64"/>
      <c r="V824" s="64"/>
      <c r="W824" s="64"/>
      <c r="X824" s="64"/>
      <c r="Y824" s="64"/>
      <c r="Z824" s="64"/>
      <c r="AA824" s="64"/>
    </row>
    <row r="825" spans="1:27" ht="15.75" customHeight="1" x14ac:dyDescent="0.25">
      <c r="A825" s="206">
        <v>44255</v>
      </c>
      <c r="B825" s="193" t="s">
        <v>345</v>
      </c>
      <c r="C825" s="194">
        <v>5014</v>
      </c>
      <c r="D825" s="197">
        <v>0</v>
      </c>
      <c r="E825" s="197">
        <v>0</v>
      </c>
      <c r="F825" s="197">
        <v>0</v>
      </c>
      <c r="G825" s="197">
        <v>0</v>
      </c>
      <c r="H825" s="197">
        <v>0</v>
      </c>
      <c r="I825" s="197">
        <v>0</v>
      </c>
      <c r="J825" s="197">
        <v>0</v>
      </c>
      <c r="K825" s="197">
        <v>0</v>
      </c>
      <c r="L825" s="197">
        <v>0</v>
      </c>
      <c r="M825" s="197">
        <v>0</v>
      </c>
      <c r="N825" s="197">
        <v>0</v>
      </c>
      <c r="O825" s="197">
        <v>0</v>
      </c>
      <c r="P825" s="197">
        <v>0</v>
      </c>
      <c r="Q825" s="197">
        <v>0</v>
      </c>
      <c r="S825" s="64"/>
      <c r="T825" s="64"/>
      <c r="U825" s="64"/>
      <c r="V825" s="64"/>
      <c r="W825" s="64"/>
      <c r="X825" s="64"/>
      <c r="Y825" s="64"/>
      <c r="Z825" s="64"/>
      <c r="AA825" s="64"/>
    </row>
    <row r="826" spans="1:27" ht="15.75" customHeight="1" x14ac:dyDescent="0.25">
      <c r="A826" s="206">
        <v>44255</v>
      </c>
      <c r="B826" s="193" t="s">
        <v>346</v>
      </c>
      <c r="C826" s="194">
        <v>5015</v>
      </c>
      <c r="D826" s="194">
        <v>17</v>
      </c>
      <c r="E826" s="194">
        <v>0</v>
      </c>
      <c r="F826" s="194">
        <v>0</v>
      </c>
      <c r="G826" s="194">
        <v>0</v>
      </c>
      <c r="H826" s="194">
        <v>0</v>
      </c>
      <c r="I826" s="194">
        <v>0</v>
      </c>
      <c r="J826" s="194">
        <v>124</v>
      </c>
      <c r="K826" s="194">
        <v>0</v>
      </c>
      <c r="L826" s="194">
        <v>0</v>
      </c>
      <c r="M826" s="194">
        <v>0</v>
      </c>
      <c r="N826" s="194">
        <v>29</v>
      </c>
      <c r="O826" s="194">
        <v>0</v>
      </c>
      <c r="P826" s="195">
        <v>2.2222222222222222E-3</v>
      </c>
      <c r="Q826" s="195">
        <v>6.4571759259259259E-2</v>
      </c>
      <c r="S826" s="64"/>
      <c r="T826" s="64"/>
      <c r="U826" s="64"/>
      <c r="V826" s="64"/>
      <c r="W826" s="64"/>
      <c r="X826" s="64"/>
      <c r="Y826" s="64"/>
      <c r="Z826" s="64"/>
      <c r="AA826" s="64"/>
    </row>
    <row r="827" spans="1:27" ht="15.75" customHeight="1" x14ac:dyDescent="0.25">
      <c r="A827" s="206">
        <v>44255</v>
      </c>
      <c r="B827" s="193" t="s">
        <v>347</v>
      </c>
      <c r="C827" s="194">
        <v>5016</v>
      </c>
      <c r="D827" s="194">
        <v>7</v>
      </c>
      <c r="E827" s="194">
        <v>0</v>
      </c>
      <c r="F827" s="194">
        <v>7</v>
      </c>
      <c r="G827" s="194">
        <v>89</v>
      </c>
      <c r="H827" s="194">
        <v>0</v>
      </c>
      <c r="I827" s="194">
        <v>0</v>
      </c>
      <c r="J827" s="194">
        <v>0</v>
      </c>
      <c r="K827" s="194">
        <v>0</v>
      </c>
      <c r="L827" s="194">
        <v>0</v>
      </c>
      <c r="M827" s="194">
        <v>0</v>
      </c>
      <c r="N827" s="194">
        <v>103</v>
      </c>
      <c r="O827" s="194">
        <v>0</v>
      </c>
      <c r="P827" s="195">
        <v>9.4907407407407408E-4</v>
      </c>
      <c r="Q827" s="195">
        <v>9.8298611111111114E-2</v>
      </c>
      <c r="S827" s="64"/>
      <c r="T827" s="64"/>
      <c r="U827" s="64"/>
      <c r="V827" s="64"/>
      <c r="W827" s="64"/>
      <c r="X827" s="64"/>
      <c r="Y827" s="64"/>
      <c r="Z827" s="64"/>
      <c r="AA827" s="64"/>
    </row>
    <row r="828" spans="1:27" ht="15.75" customHeight="1" x14ac:dyDescent="0.25">
      <c r="A828" s="206">
        <v>44255</v>
      </c>
      <c r="B828" s="193" t="s">
        <v>348</v>
      </c>
      <c r="C828" s="194">
        <v>5017</v>
      </c>
      <c r="D828" s="194">
        <v>20</v>
      </c>
      <c r="E828" s="194">
        <v>0</v>
      </c>
      <c r="F828" s="194">
        <v>3</v>
      </c>
      <c r="G828" s="194">
        <v>62</v>
      </c>
      <c r="H828" s="194">
        <v>6</v>
      </c>
      <c r="I828" s="194">
        <v>0</v>
      </c>
      <c r="J828" s="194">
        <v>0</v>
      </c>
      <c r="K828" s="194">
        <v>0</v>
      </c>
      <c r="L828" s="194">
        <v>31</v>
      </c>
      <c r="M828" s="194">
        <v>0</v>
      </c>
      <c r="N828" s="194">
        <v>122</v>
      </c>
      <c r="O828" s="194">
        <v>0</v>
      </c>
      <c r="P828" s="195">
        <v>1.4699074074074074E-3</v>
      </c>
      <c r="Q828" s="195">
        <v>0.17937499999999998</v>
      </c>
      <c r="S828" s="64"/>
      <c r="T828" s="64"/>
      <c r="U828" s="64"/>
      <c r="V828" s="64"/>
      <c r="W828" s="64"/>
      <c r="X828" s="64"/>
      <c r="Y828" s="64"/>
      <c r="Z828" s="64"/>
      <c r="AA828" s="64"/>
    </row>
    <row r="829" spans="1:27" ht="15.75" customHeight="1" x14ac:dyDescent="0.25">
      <c r="A829" s="206">
        <v>44255</v>
      </c>
      <c r="B829" s="193" t="s">
        <v>349</v>
      </c>
      <c r="C829" s="194">
        <v>5018</v>
      </c>
      <c r="D829" s="197">
        <v>0</v>
      </c>
      <c r="E829" s="197">
        <v>0</v>
      </c>
      <c r="F829" s="197">
        <v>0</v>
      </c>
      <c r="G829" s="197">
        <v>0</v>
      </c>
      <c r="H829" s="197">
        <v>0</v>
      </c>
      <c r="I829" s="197">
        <v>0</v>
      </c>
      <c r="J829" s="197">
        <v>0</v>
      </c>
      <c r="K829" s="197">
        <v>0</v>
      </c>
      <c r="L829" s="197">
        <v>0</v>
      </c>
      <c r="M829" s="197">
        <v>0</v>
      </c>
      <c r="N829" s="197">
        <v>0</v>
      </c>
      <c r="O829" s="197">
        <v>0</v>
      </c>
      <c r="P829" s="197">
        <v>0</v>
      </c>
      <c r="Q829" s="197">
        <v>0</v>
      </c>
      <c r="S829" s="64"/>
      <c r="T829" s="64"/>
      <c r="U829" s="64"/>
      <c r="V829" s="64"/>
      <c r="W829" s="64"/>
      <c r="X829" s="64"/>
      <c r="Y829" s="64"/>
      <c r="Z829" s="64"/>
      <c r="AA829" s="64"/>
    </row>
    <row r="830" spans="1:27" ht="15.75" customHeight="1" x14ac:dyDescent="0.25">
      <c r="A830" s="206">
        <v>44255</v>
      </c>
      <c r="B830" s="193" t="s">
        <v>350</v>
      </c>
      <c r="C830" s="194">
        <v>5020</v>
      </c>
      <c r="D830" s="194">
        <v>30</v>
      </c>
      <c r="E830" s="194">
        <v>2</v>
      </c>
      <c r="F830" s="194">
        <v>0</v>
      </c>
      <c r="G830" s="194">
        <v>0</v>
      </c>
      <c r="H830" s="194">
        <v>0</v>
      </c>
      <c r="I830" s="194">
        <v>0</v>
      </c>
      <c r="J830" s="194">
        <v>0</v>
      </c>
      <c r="K830" s="194">
        <v>0</v>
      </c>
      <c r="L830" s="194">
        <v>0</v>
      </c>
      <c r="M830" s="194">
        <v>43</v>
      </c>
      <c r="N830" s="194">
        <v>75</v>
      </c>
      <c r="O830" s="194">
        <v>1</v>
      </c>
      <c r="P830" s="195">
        <v>5.3240740740740748E-3</v>
      </c>
      <c r="Q830" s="195">
        <v>0.39957175925925931</v>
      </c>
      <c r="S830" s="64"/>
      <c r="T830" s="64"/>
      <c r="U830" s="64"/>
      <c r="V830" s="64"/>
      <c r="W830" s="64"/>
      <c r="X830" s="64"/>
      <c r="Y830" s="64"/>
      <c r="Z830" s="64"/>
      <c r="AA830" s="64"/>
    </row>
    <row r="831" spans="1:27" ht="15.75" customHeight="1" x14ac:dyDescent="0.25">
      <c r="A831" s="206">
        <v>44255</v>
      </c>
      <c r="B831" s="193" t="s">
        <v>351</v>
      </c>
      <c r="C831" s="194">
        <v>5021</v>
      </c>
      <c r="D831" s="194">
        <v>0</v>
      </c>
      <c r="E831" s="194">
        <v>1</v>
      </c>
      <c r="F831" s="194">
        <v>1</v>
      </c>
      <c r="G831" s="194">
        <v>8</v>
      </c>
      <c r="H831" s="194">
        <v>5</v>
      </c>
      <c r="I831" s="194">
        <v>0</v>
      </c>
      <c r="J831" s="194">
        <v>0</v>
      </c>
      <c r="K831" s="194">
        <v>0</v>
      </c>
      <c r="L831" s="194">
        <v>9</v>
      </c>
      <c r="M831" s="194">
        <v>17</v>
      </c>
      <c r="N831" s="194">
        <v>41</v>
      </c>
      <c r="O831" s="194">
        <v>0</v>
      </c>
      <c r="P831" s="195">
        <v>4.6759259259259263E-3</v>
      </c>
      <c r="Q831" s="195">
        <v>0.19160879629629632</v>
      </c>
      <c r="S831" s="64"/>
      <c r="T831" s="64"/>
      <c r="U831" s="64"/>
      <c r="V831" s="64"/>
      <c r="W831" s="64"/>
      <c r="X831" s="64"/>
      <c r="Y831" s="64"/>
      <c r="Z831" s="64"/>
      <c r="AA831" s="64"/>
    </row>
    <row r="832" spans="1:27" ht="15.75" customHeight="1" x14ac:dyDescent="0.25">
      <c r="A832" s="206">
        <v>44255</v>
      </c>
      <c r="B832" s="193" t="s">
        <v>352</v>
      </c>
      <c r="C832" s="194">
        <v>5022</v>
      </c>
      <c r="D832" s="194">
        <v>0</v>
      </c>
      <c r="E832" s="194">
        <v>1</v>
      </c>
      <c r="F832" s="194">
        <v>0</v>
      </c>
      <c r="G832" s="194">
        <v>0</v>
      </c>
      <c r="H832" s="194">
        <v>5</v>
      </c>
      <c r="I832" s="194">
        <v>0</v>
      </c>
      <c r="J832" s="194">
        <v>0</v>
      </c>
      <c r="K832" s="194">
        <v>0</v>
      </c>
      <c r="L832" s="194">
        <v>23</v>
      </c>
      <c r="M832" s="194">
        <v>14</v>
      </c>
      <c r="N832" s="194">
        <v>43</v>
      </c>
      <c r="O832" s="194">
        <v>0</v>
      </c>
      <c r="P832" s="195">
        <v>6.851851851851852E-3</v>
      </c>
      <c r="Q832" s="195">
        <v>0.29447916666666668</v>
      </c>
      <c r="S832" s="64"/>
      <c r="T832" s="64"/>
      <c r="U832" s="64"/>
      <c r="V832" s="64"/>
      <c r="W832" s="64"/>
      <c r="X832" s="64"/>
      <c r="Y832" s="64"/>
      <c r="Z832" s="64"/>
      <c r="AA832" s="64"/>
    </row>
    <row r="833" spans="1:27" ht="15.75" customHeight="1" x14ac:dyDescent="0.25">
      <c r="A833" s="206">
        <v>44255</v>
      </c>
      <c r="B833" s="193" t="s">
        <v>353</v>
      </c>
      <c r="C833" s="194">
        <v>5023</v>
      </c>
      <c r="D833" s="194">
        <v>24</v>
      </c>
      <c r="E833" s="194">
        <v>0</v>
      </c>
      <c r="F833" s="194">
        <v>1</v>
      </c>
      <c r="G833" s="194">
        <v>45</v>
      </c>
      <c r="H833" s="194">
        <v>9</v>
      </c>
      <c r="I833" s="194">
        <v>0</v>
      </c>
      <c r="J833" s="194">
        <v>0</v>
      </c>
      <c r="K833" s="194">
        <v>0</v>
      </c>
      <c r="L833" s="194">
        <v>34</v>
      </c>
      <c r="M833" s="194">
        <v>0</v>
      </c>
      <c r="N833" s="194">
        <v>113</v>
      </c>
      <c r="O833" s="194">
        <v>1</v>
      </c>
      <c r="P833" s="195">
        <v>4.3518518518518515E-3</v>
      </c>
      <c r="Q833" s="195">
        <v>0.49152777777777779</v>
      </c>
      <c r="S833" s="64"/>
      <c r="T833" s="64"/>
      <c r="U833" s="64"/>
      <c r="V833" s="64"/>
      <c r="W833" s="64"/>
      <c r="X833" s="64"/>
      <c r="Y833" s="64"/>
      <c r="Z833" s="64"/>
      <c r="AA833" s="64"/>
    </row>
    <row r="834" spans="1:27" ht="15.75" customHeight="1" x14ac:dyDescent="0.25">
      <c r="A834" s="206">
        <v>44255</v>
      </c>
      <c r="B834" s="199" t="s">
        <v>354</v>
      </c>
      <c r="C834" s="194">
        <v>5028</v>
      </c>
      <c r="D834" s="194">
        <v>24</v>
      </c>
      <c r="E834" s="194">
        <v>0</v>
      </c>
      <c r="F834" s="194">
        <v>0</v>
      </c>
      <c r="G834" s="194">
        <v>0</v>
      </c>
      <c r="H834" s="194">
        <v>0</v>
      </c>
      <c r="I834" s="194">
        <v>0</v>
      </c>
      <c r="J834" s="194">
        <v>0</v>
      </c>
      <c r="K834" s="194">
        <v>0</v>
      </c>
      <c r="L834" s="194">
        <v>0</v>
      </c>
      <c r="M834" s="194">
        <v>48</v>
      </c>
      <c r="N834" s="194">
        <v>72</v>
      </c>
      <c r="O834" s="194">
        <v>0</v>
      </c>
      <c r="P834" s="195">
        <v>4.3749999999999995E-3</v>
      </c>
      <c r="Q834" s="195">
        <v>0.31540509259259258</v>
      </c>
      <c r="S834" s="64"/>
      <c r="T834" s="64"/>
      <c r="U834" s="64"/>
      <c r="V834" s="64"/>
      <c r="W834" s="64"/>
      <c r="X834" s="64"/>
      <c r="Y834" s="64"/>
      <c r="Z834" s="64"/>
      <c r="AA834" s="64"/>
    </row>
    <row r="835" spans="1:27" ht="15.75" customHeight="1" x14ac:dyDescent="0.25">
      <c r="A835" s="206">
        <v>44255</v>
      </c>
      <c r="B835" s="199" t="s">
        <v>355</v>
      </c>
      <c r="C835" s="194">
        <v>5031</v>
      </c>
      <c r="D835" s="197">
        <v>0</v>
      </c>
      <c r="E835" s="197">
        <v>0</v>
      </c>
      <c r="F835" s="197">
        <v>0</v>
      </c>
      <c r="G835" s="197">
        <v>0</v>
      </c>
      <c r="H835" s="197">
        <v>0</v>
      </c>
      <c r="I835" s="197">
        <v>0</v>
      </c>
      <c r="J835" s="197">
        <v>0</v>
      </c>
      <c r="K835" s="197">
        <v>0</v>
      </c>
      <c r="L835" s="197">
        <v>0</v>
      </c>
      <c r="M835" s="197">
        <v>0</v>
      </c>
      <c r="N835" s="197">
        <v>0</v>
      </c>
      <c r="O835" s="197">
        <v>0</v>
      </c>
      <c r="P835" s="197">
        <v>0</v>
      </c>
      <c r="Q835" s="197">
        <v>0</v>
      </c>
      <c r="S835" s="64"/>
      <c r="T835" s="64"/>
      <c r="U835" s="64"/>
      <c r="V835" s="64"/>
      <c r="W835" s="64"/>
      <c r="X835" s="64"/>
      <c r="Y835" s="64"/>
      <c r="Z835" s="64"/>
      <c r="AA835" s="64"/>
    </row>
    <row r="836" spans="1:27" ht="15.75" customHeight="1" x14ac:dyDescent="0.25">
      <c r="A836" s="206">
        <v>44255</v>
      </c>
      <c r="B836" s="199" t="s">
        <v>356</v>
      </c>
      <c r="C836" s="194">
        <v>5036</v>
      </c>
      <c r="D836" s="194">
        <v>16</v>
      </c>
      <c r="E836" s="194">
        <v>0</v>
      </c>
      <c r="F836" s="194">
        <v>0</v>
      </c>
      <c r="G836" s="194">
        <v>0</v>
      </c>
      <c r="H836" s="194">
        <v>5</v>
      </c>
      <c r="I836" s="194">
        <v>0</v>
      </c>
      <c r="J836" s="194">
        <v>0</v>
      </c>
      <c r="K836" s="194">
        <v>0</v>
      </c>
      <c r="L836" s="194">
        <v>72</v>
      </c>
      <c r="M836" s="194">
        <v>0</v>
      </c>
      <c r="N836" s="194">
        <v>93</v>
      </c>
      <c r="O836" s="194">
        <v>0</v>
      </c>
      <c r="P836" s="195">
        <v>2.3379629629629631E-3</v>
      </c>
      <c r="Q836" s="195">
        <v>0.21781249999999999</v>
      </c>
      <c r="R836" s="64"/>
      <c r="S836" s="64"/>
      <c r="T836" s="64"/>
      <c r="U836" s="64"/>
      <c r="V836" s="64"/>
      <c r="W836" s="64"/>
      <c r="X836" s="64"/>
      <c r="Y836" s="64"/>
      <c r="Z836" s="64"/>
      <c r="AA836" s="64"/>
    </row>
    <row r="837" spans="1:27" ht="15.75" customHeight="1" x14ac:dyDescent="0.25">
      <c r="A837" s="206">
        <v>44255</v>
      </c>
      <c r="B837" s="199" t="s">
        <v>380</v>
      </c>
      <c r="C837" s="194">
        <v>5040</v>
      </c>
      <c r="D837" s="194">
        <v>20</v>
      </c>
      <c r="E837" s="194">
        <v>4</v>
      </c>
      <c r="F837" s="194">
        <v>0</v>
      </c>
      <c r="G837" s="194">
        <v>0</v>
      </c>
      <c r="H837" s="194">
        <v>0</v>
      </c>
      <c r="I837" s="194">
        <v>0</v>
      </c>
      <c r="J837" s="194">
        <v>0</v>
      </c>
      <c r="K837" s="194">
        <v>0</v>
      </c>
      <c r="L837" s="194">
        <v>0</v>
      </c>
      <c r="M837" s="194">
        <v>43</v>
      </c>
      <c r="N837" s="194">
        <v>67</v>
      </c>
      <c r="O837" s="194">
        <v>0</v>
      </c>
      <c r="P837" s="195">
        <v>6.5624999999999998E-3</v>
      </c>
      <c r="Q837" s="195">
        <v>0.43956018518518519</v>
      </c>
      <c r="R837" s="64"/>
      <c r="S837" s="64"/>
      <c r="T837" s="64"/>
      <c r="U837" s="64"/>
      <c r="V837" s="64"/>
      <c r="W837" s="64"/>
      <c r="X837" s="64"/>
      <c r="Y837" s="64"/>
      <c r="Z837" s="64"/>
      <c r="AA837" s="64"/>
    </row>
    <row r="838" spans="1:27" ht="15.75" customHeight="1" x14ac:dyDescent="0.2">
      <c r="A838" s="206">
        <v>44255</v>
      </c>
      <c r="B838" s="199" t="s">
        <v>381</v>
      </c>
      <c r="C838" s="197">
        <v>5042</v>
      </c>
      <c r="D838" s="197">
        <v>0</v>
      </c>
      <c r="E838" s="197">
        <v>0</v>
      </c>
      <c r="F838" s="197">
        <v>0</v>
      </c>
      <c r="G838" s="197">
        <v>0</v>
      </c>
      <c r="H838" s="197">
        <v>0</v>
      </c>
      <c r="I838" s="197">
        <v>0</v>
      </c>
      <c r="J838" s="197">
        <v>0</v>
      </c>
      <c r="K838" s="197">
        <v>0</v>
      </c>
      <c r="L838" s="197">
        <v>0</v>
      </c>
      <c r="M838" s="197">
        <v>0</v>
      </c>
      <c r="N838" s="197">
        <v>0</v>
      </c>
      <c r="O838" s="197">
        <v>0</v>
      </c>
      <c r="P838" s="197">
        <v>0</v>
      </c>
      <c r="Q838" s="197">
        <v>0</v>
      </c>
      <c r="R838" s="64"/>
      <c r="S838" s="64"/>
      <c r="T838" s="64"/>
      <c r="U838" s="64"/>
      <c r="V838" s="64"/>
      <c r="W838" s="64"/>
      <c r="X838" s="64"/>
      <c r="Y838" s="64"/>
      <c r="Z838" s="64"/>
      <c r="AA838" s="64"/>
    </row>
    <row r="839" spans="1:27" ht="15.75" customHeight="1" x14ac:dyDescent="0.2">
      <c r="B839" s="187"/>
      <c r="C839" s="187"/>
      <c r="D839" s="187">
        <f t="shared" ref="D839:O839" si="27">SUM(D812:D838)</f>
        <v>369</v>
      </c>
      <c r="E839" s="187">
        <f t="shared" si="27"/>
        <v>15</v>
      </c>
      <c r="F839" s="187">
        <f t="shared" si="27"/>
        <v>25</v>
      </c>
      <c r="G839" s="187">
        <f t="shared" si="27"/>
        <v>329</v>
      </c>
      <c r="H839" s="187">
        <f t="shared" si="27"/>
        <v>54</v>
      </c>
      <c r="I839" s="187">
        <f t="shared" si="27"/>
        <v>0</v>
      </c>
      <c r="J839" s="187">
        <f t="shared" si="27"/>
        <v>168</v>
      </c>
      <c r="K839" s="187">
        <f t="shared" si="27"/>
        <v>0</v>
      </c>
      <c r="L839" s="187">
        <f t="shared" si="27"/>
        <v>351</v>
      </c>
      <c r="M839" s="187">
        <f t="shared" si="27"/>
        <v>325</v>
      </c>
      <c r="N839" s="187">
        <f t="shared" si="27"/>
        <v>1497</v>
      </c>
      <c r="O839" s="187">
        <f t="shared" si="27"/>
        <v>2</v>
      </c>
      <c r="P839" s="188"/>
      <c r="Q839" s="188"/>
      <c r="R839" s="64"/>
      <c r="S839" s="64"/>
      <c r="T839" s="64"/>
      <c r="U839" s="64"/>
      <c r="V839" s="64"/>
      <c r="W839" s="64"/>
      <c r="X839" s="64"/>
      <c r="Y839" s="64"/>
      <c r="Z839" s="64"/>
      <c r="AA839" s="64"/>
    </row>
    <row r="840" spans="1:27" ht="15.75" customHeight="1" x14ac:dyDescent="0.2">
      <c r="A840" s="202"/>
      <c r="B840" s="202"/>
      <c r="C840" s="202"/>
      <c r="D840" s="202"/>
      <c r="E840" s="202"/>
      <c r="F840" s="202"/>
      <c r="G840" s="202"/>
      <c r="H840" s="202"/>
      <c r="I840" s="202"/>
      <c r="J840" s="202"/>
      <c r="K840" s="202"/>
      <c r="L840" s="202"/>
      <c r="M840" s="202"/>
      <c r="N840" s="202"/>
      <c r="O840" s="202"/>
      <c r="P840" s="202"/>
      <c r="Q840" s="202"/>
      <c r="R840" s="202"/>
      <c r="S840" s="202"/>
      <c r="T840" s="202"/>
      <c r="U840" s="64"/>
      <c r="V840" s="64"/>
      <c r="W840" s="64"/>
      <c r="X840" s="64"/>
      <c r="Y840" s="64"/>
      <c r="Z840" s="64"/>
      <c r="AA840" s="64"/>
    </row>
    <row r="841" spans="1:27" ht="15.75" customHeight="1" x14ac:dyDescent="0.2">
      <c r="A841" s="202"/>
      <c r="B841" s="202"/>
      <c r="C841" s="202"/>
      <c r="D841" s="202"/>
      <c r="E841" s="202"/>
      <c r="F841" s="202"/>
      <c r="G841" s="202"/>
      <c r="H841" s="202"/>
      <c r="I841" s="202"/>
      <c r="J841" s="202"/>
      <c r="K841" s="202"/>
      <c r="L841" s="202"/>
      <c r="M841" s="202"/>
      <c r="N841" s="202"/>
      <c r="O841" s="202"/>
      <c r="P841" s="202"/>
      <c r="Q841" s="202"/>
      <c r="R841" s="202"/>
      <c r="S841" s="202"/>
      <c r="T841" s="202"/>
      <c r="U841" s="64"/>
      <c r="V841" s="64"/>
      <c r="W841" s="64"/>
      <c r="X841" s="64"/>
      <c r="Y841" s="64"/>
      <c r="Z841" s="64"/>
      <c r="AA841" s="64"/>
    </row>
    <row r="842" spans="1:27" ht="15.75" customHeight="1" x14ac:dyDescent="0.2">
      <c r="A842" s="202"/>
      <c r="B842" s="202"/>
      <c r="C842" s="202"/>
      <c r="D842" s="202"/>
      <c r="E842" s="202"/>
      <c r="F842" s="202"/>
      <c r="G842" s="202"/>
      <c r="H842" s="202"/>
      <c r="I842" s="202"/>
      <c r="J842" s="202"/>
      <c r="K842" s="202"/>
      <c r="L842" s="202"/>
      <c r="M842" s="202"/>
      <c r="N842" s="202"/>
      <c r="O842" s="202"/>
      <c r="P842" s="202"/>
      <c r="Q842" s="202"/>
      <c r="R842" s="202"/>
      <c r="S842" s="202"/>
      <c r="T842" s="202"/>
      <c r="U842" s="64"/>
      <c r="V842" s="64"/>
      <c r="W842" s="64"/>
      <c r="X842" s="64"/>
      <c r="Y842" s="64"/>
      <c r="Z842" s="64"/>
      <c r="AA842" s="64"/>
    </row>
    <row r="843" spans="1:27" ht="15.75" customHeight="1" x14ac:dyDescent="0.2">
      <c r="A843" s="202"/>
      <c r="B843" s="202"/>
      <c r="C843" s="202"/>
      <c r="D843" s="202"/>
      <c r="E843" s="202"/>
      <c r="F843" s="202"/>
      <c r="G843" s="202"/>
      <c r="H843" s="202"/>
      <c r="I843" s="202"/>
      <c r="J843" s="202"/>
      <c r="K843" s="202"/>
      <c r="L843" s="202"/>
      <c r="M843" s="202"/>
      <c r="N843" s="202"/>
      <c r="O843" s="202"/>
      <c r="P843" s="202"/>
      <c r="Q843" s="202"/>
      <c r="R843" s="202"/>
      <c r="S843" s="202"/>
      <c r="T843" s="202"/>
      <c r="U843" s="64"/>
      <c r="V843" s="64"/>
      <c r="W843" s="64"/>
      <c r="X843" s="64"/>
      <c r="Y843" s="64"/>
      <c r="Z843" s="64"/>
      <c r="AA843" s="64"/>
    </row>
    <row r="844" spans="1:27" ht="15.75" customHeight="1" x14ac:dyDescent="0.2">
      <c r="A844" s="202"/>
      <c r="B844" s="202"/>
      <c r="C844" s="202"/>
      <c r="D844" s="202"/>
      <c r="E844" s="202"/>
      <c r="F844" s="202"/>
      <c r="G844" s="202"/>
      <c r="H844" s="202"/>
      <c r="I844" s="202"/>
      <c r="J844" s="202"/>
      <c r="K844" s="202"/>
      <c r="L844" s="202"/>
      <c r="M844" s="202"/>
      <c r="N844" s="202"/>
      <c r="O844" s="202"/>
      <c r="P844" s="202"/>
      <c r="Q844" s="202"/>
      <c r="R844" s="202"/>
      <c r="S844" s="202"/>
      <c r="T844" s="202"/>
      <c r="U844" s="64"/>
      <c r="V844" s="64"/>
      <c r="W844" s="64"/>
      <c r="X844" s="64"/>
      <c r="Y844" s="64"/>
      <c r="Z844" s="64"/>
      <c r="AA844" s="64"/>
    </row>
    <row r="845" spans="1:27" ht="15.75" customHeight="1" x14ac:dyDescent="0.2">
      <c r="A845" s="202"/>
      <c r="B845" s="202"/>
      <c r="C845" s="202"/>
      <c r="D845" s="202"/>
      <c r="E845" s="202"/>
      <c r="F845" s="202"/>
      <c r="G845" s="202"/>
      <c r="H845" s="202"/>
      <c r="I845" s="202"/>
      <c r="J845" s="202"/>
      <c r="K845" s="202"/>
      <c r="L845" s="202"/>
      <c r="M845" s="202"/>
      <c r="N845" s="202"/>
      <c r="O845" s="202"/>
      <c r="P845" s="202"/>
      <c r="Q845" s="202"/>
      <c r="R845" s="202"/>
      <c r="S845" s="202"/>
      <c r="T845" s="202"/>
      <c r="U845" s="64"/>
      <c r="V845" s="64"/>
      <c r="W845" s="64"/>
      <c r="X845" s="64"/>
      <c r="Y845" s="64"/>
      <c r="Z845" s="64"/>
      <c r="AA845" s="64"/>
    </row>
    <row r="846" spans="1:27" ht="15.75" customHeight="1" x14ac:dyDescent="0.2">
      <c r="A846" s="202"/>
      <c r="B846" s="202"/>
      <c r="C846" s="202"/>
      <c r="D846" s="202"/>
      <c r="E846" s="202"/>
      <c r="F846" s="202"/>
      <c r="G846" s="202"/>
      <c r="H846" s="202"/>
      <c r="I846" s="202"/>
      <c r="J846" s="202"/>
      <c r="K846" s="202"/>
      <c r="L846" s="202"/>
      <c r="M846" s="202"/>
      <c r="N846" s="202"/>
      <c r="O846" s="202"/>
      <c r="P846" s="202"/>
      <c r="Q846" s="202"/>
      <c r="R846" s="202"/>
      <c r="S846" s="202"/>
      <c r="T846" s="202"/>
      <c r="U846" s="64"/>
      <c r="V846" s="64"/>
      <c r="W846" s="64"/>
      <c r="X846" s="64"/>
      <c r="Y846" s="64"/>
      <c r="Z846" s="64"/>
      <c r="AA846" s="64"/>
    </row>
    <row r="847" spans="1:27" ht="15.75" customHeight="1" x14ac:dyDescent="0.2">
      <c r="A847" s="202"/>
      <c r="B847" s="202"/>
      <c r="C847" s="202"/>
      <c r="D847" s="202"/>
      <c r="E847" s="202"/>
      <c r="F847" s="202"/>
      <c r="G847" s="202"/>
      <c r="H847" s="202"/>
      <c r="I847" s="202"/>
      <c r="J847" s="202"/>
      <c r="K847" s="202"/>
      <c r="L847" s="202"/>
      <c r="M847" s="202"/>
      <c r="N847" s="202"/>
      <c r="O847" s="202"/>
      <c r="P847" s="202"/>
      <c r="Q847" s="202"/>
      <c r="R847" s="202"/>
      <c r="S847" s="202"/>
      <c r="T847" s="202"/>
      <c r="U847" s="64"/>
      <c r="V847" s="64"/>
      <c r="W847" s="64"/>
      <c r="X847" s="64"/>
      <c r="Y847" s="64"/>
      <c r="Z847" s="64"/>
      <c r="AA847" s="64"/>
    </row>
    <row r="848" spans="1:27" ht="15.75" customHeight="1" x14ac:dyDescent="0.2">
      <c r="A848" s="202"/>
      <c r="B848" s="202"/>
      <c r="C848" s="202"/>
      <c r="D848" s="202"/>
      <c r="E848" s="202"/>
      <c r="F848" s="202"/>
      <c r="G848" s="202"/>
      <c r="H848" s="202"/>
      <c r="I848" s="202"/>
      <c r="J848" s="202"/>
      <c r="K848" s="202"/>
      <c r="L848" s="202"/>
      <c r="M848" s="202"/>
      <c r="N848" s="202"/>
      <c r="O848" s="202"/>
      <c r="P848" s="202"/>
      <c r="Q848" s="202"/>
      <c r="R848" s="202"/>
      <c r="S848" s="202"/>
      <c r="T848" s="202"/>
      <c r="U848" s="64"/>
      <c r="V848" s="64"/>
      <c r="W848" s="64"/>
      <c r="X848" s="64"/>
      <c r="Y848" s="64"/>
      <c r="Z848" s="64"/>
      <c r="AA848" s="64"/>
    </row>
    <row r="849" spans="1:27" ht="15.75" customHeight="1" x14ac:dyDescent="0.2">
      <c r="A849" s="202"/>
      <c r="B849" s="202"/>
      <c r="C849" s="202"/>
      <c r="D849" s="202"/>
      <c r="E849" s="202"/>
      <c r="F849" s="202"/>
      <c r="G849" s="202"/>
      <c r="H849" s="202"/>
      <c r="I849" s="202"/>
      <c r="J849" s="202"/>
      <c r="K849" s="202"/>
      <c r="L849" s="202"/>
      <c r="M849" s="202"/>
      <c r="N849" s="202"/>
      <c r="O849" s="202"/>
      <c r="P849" s="202"/>
      <c r="Q849" s="202"/>
      <c r="R849" s="202"/>
      <c r="S849" s="202"/>
      <c r="T849" s="202"/>
      <c r="U849" s="64"/>
      <c r="V849" s="64"/>
      <c r="W849" s="64"/>
      <c r="X849" s="64"/>
      <c r="Y849" s="64"/>
      <c r="Z849" s="64"/>
      <c r="AA849" s="64"/>
    </row>
    <row r="850" spans="1:27" ht="15.75" customHeight="1" x14ac:dyDescent="0.2">
      <c r="A850" s="202"/>
      <c r="B850" s="202"/>
      <c r="C850" s="202"/>
      <c r="D850" s="202"/>
      <c r="E850" s="202"/>
      <c r="F850" s="202"/>
      <c r="G850" s="202"/>
      <c r="H850" s="202"/>
      <c r="I850" s="202"/>
      <c r="J850" s="202"/>
      <c r="K850" s="202"/>
      <c r="L850" s="202"/>
      <c r="M850" s="202"/>
      <c r="N850" s="202"/>
      <c r="O850" s="202"/>
      <c r="P850" s="202"/>
      <c r="Q850" s="202"/>
      <c r="R850" s="202"/>
      <c r="S850" s="202"/>
      <c r="T850" s="202"/>
      <c r="U850" s="64"/>
      <c r="V850" s="64"/>
      <c r="W850" s="64"/>
      <c r="X850" s="64"/>
      <c r="Y850" s="64"/>
      <c r="Z850" s="64"/>
      <c r="AA850" s="64"/>
    </row>
    <row r="851" spans="1:27" ht="15.75" customHeight="1" x14ac:dyDescent="0.2">
      <c r="A851" s="202"/>
      <c r="B851" s="202"/>
      <c r="C851" s="202"/>
      <c r="D851" s="202"/>
      <c r="E851" s="202"/>
      <c r="F851" s="202"/>
      <c r="G851" s="202"/>
      <c r="H851" s="202"/>
      <c r="I851" s="202"/>
      <c r="J851" s="202"/>
      <c r="K851" s="202"/>
      <c r="L851" s="202"/>
      <c r="M851" s="202"/>
      <c r="N851" s="202"/>
      <c r="O851" s="202"/>
      <c r="P851" s="202"/>
      <c r="Q851" s="202"/>
      <c r="R851" s="202"/>
      <c r="S851" s="202"/>
      <c r="T851" s="202"/>
      <c r="U851" s="64"/>
      <c r="V851" s="64"/>
      <c r="W851" s="64"/>
      <c r="X851" s="64"/>
      <c r="Y851" s="64"/>
      <c r="Z851" s="64"/>
      <c r="AA851" s="64"/>
    </row>
    <row r="852" spans="1:27" ht="15.75" customHeight="1" x14ac:dyDescent="0.2">
      <c r="A852" s="202"/>
      <c r="B852" s="202"/>
      <c r="C852" s="202"/>
      <c r="D852" s="202"/>
      <c r="E852" s="202"/>
      <c r="F852" s="202"/>
      <c r="G852" s="202"/>
      <c r="H852" s="202"/>
      <c r="I852" s="202"/>
      <c r="J852" s="202"/>
      <c r="K852" s="202"/>
      <c r="L852" s="202"/>
      <c r="M852" s="202"/>
      <c r="N852" s="202"/>
      <c r="O852" s="202"/>
      <c r="P852" s="202"/>
      <c r="Q852" s="202"/>
      <c r="R852" s="202"/>
      <c r="S852" s="202"/>
      <c r="T852" s="202"/>
      <c r="U852" s="64"/>
      <c r="V852" s="64"/>
      <c r="W852" s="64"/>
      <c r="X852" s="64"/>
      <c r="Y852" s="64"/>
      <c r="Z852" s="64"/>
      <c r="AA852" s="64"/>
    </row>
    <row r="853" spans="1:27" ht="15.75" customHeight="1" x14ac:dyDescent="0.2">
      <c r="A853" s="202"/>
      <c r="B853" s="202"/>
      <c r="C853" s="202"/>
      <c r="D853" s="202"/>
      <c r="E853" s="202"/>
      <c r="F853" s="202"/>
      <c r="G853" s="202"/>
      <c r="H853" s="202"/>
      <c r="I853" s="202"/>
      <c r="J853" s="202"/>
      <c r="K853" s="202"/>
      <c r="L853" s="202"/>
      <c r="M853" s="202"/>
      <c r="N853" s="202"/>
      <c r="O853" s="202"/>
      <c r="P853" s="202"/>
      <c r="Q853" s="202"/>
      <c r="R853" s="202"/>
      <c r="S853" s="202"/>
      <c r="T853" s="202"/>
      <c r="U853" s="64"/>
      <c r="V853" s="64"/>
      <c r="W853" s="64"/>
      <c r="X853" s="64"/>
      <c r="Y853" s="64"/>
      <c r="Z853" s="64"/>
      <c r="AA853" s="64"/>
    </row>
    <row r="854" spans="1:27" ht="15.75" customHeight="1" x14ac:dyDescent="0.2">
      <c r="A854" s="202"/>
      <c r="B854" s="202"/>
      <c r="C854" s="202"/>
      <c r="D854" s="202"/>
      <c r="E854" s="202"/>
      <c r="F854" s="202"/>
      <c r="G854" s="202"/>
      <c r="H854" s="202"/>
      <c r="I854" s="202"/>
      <c r="J854" s="202"/>
      <c r="K854" s="202"/>
      <c r="L854" s="202"/>
      <c r="M854" s="202"/>
      <c r="N854" s="202"/>
      <c r="O854" s="202"/>
      <c r="P854" s="202"/>
      <c r="Q854" s="202"/>
      <c r="R854" s="202"/>
      <c r="S854" s="202"/>
      <c r="T854" s="202"/>
      <c r="U854" s="64"/>
      <c r="V854" s="64"/>
      <c r="W854" s="64"/>
      <c r="X854" s="64"/>
      <c r="Y854" s="64"/>
      <c r="Z854" s="64"/>
      <c r="AA854" s="64"/>
    </row>
    <row r="855" spans="1:27" ht="15.75" customHeight="1" x14ac:dyDescent="0.2">
      <c r="A855" s="202"/>
      <c r="B855" s="202"/>
      <c r="C855" s="202"/>
      <c r="D855" s="202"/>
      <c r="E855" s="202"/>
      <c r="F855" s="202"/>
      <c r="G855" s="202"/>
      <c r="H855" s="202"/>
      <c r="I855" s="202"/>
      <c r="J855" s="202"/>
      <c r="K855" s="202"/>
      <c r="L855" s="202"/>
      <c r="M855" s="202"/>
      <c r="N855" s="202"/>
      <c r="O855" s="202"/>
      <c r="P855" s="202"/>
      <c r="Q855" s="202"/>
      <c r="R855" s="202"/>
      <c r="S855" s="202"/>
      <c r="T855" s="202"/>
      <c r="U855" s="64"/>
      <c r="V855" s="64"/>
      <c r="W855" s="64"/>
      <c r="X855" s="64"/>
      <c r="Y855" s="64"/>
      <c r="Z855" s="64"/>
      <c r="AA855" s="64"/>
    </row>
    <row r="856" spans="1:27" ht="15.75" customHeight="1" x14ac:dyDescent="0.2">
      <c r="A856" s="202"/>
      <c r="B856" s="202"/>
      <c r="C856" s="202"/>
      <c r="D856" s="202"/>
      <c r="E856" s="202"/>
      <c r="F856" s="202"/>
      <c r="G856" s="202"/>
      <c r="H856" s="202"/>
      <c r="I856" s="202"/>
      <c r="J856" s="202"/>
      <c r="K856" s="202"/>
      <c r="L856" s="202"/>
      <c r="M856" s="202"/>
      <c r="N856" s="202"/>
      <c r="O856" s="202"/>
      <c r="P856" s="202"/>
      <c r="Q856" s="202"/>
      <c r="R856" s="202"/>
      <c r="S856" s="202"/>
      <c r="T856" s="202"/>
      <c r="U856" s="64"/>
      <c r="V856" s="64"/>
      <c r="W856" s="64"/>
      <c r="X856" s="64"/>
      <c r="Y856" s="64"/>
      <c r="Z856" s="64"/>
      <c r="AA856" s="64"/>
    </row>
    <row r="857" spans="1:27" ht="15.75" customHeight="1" x14ac:dyDescent="0.2">
      <c r="A857" s="202"/>
      <c r="B857" s="202"/>
      <c r="C857" s="202"/>
      <c r="D857" s="202"/>
      <c r="E857" s="202"/>
      <c r="F857" s="202"/>
      <c r="G857" s="202"/>
      <c r="H857" s="202"/>
      <c r="I857" s="202"/>
      <c r="J857" s="202"/>
      <c r="K857" s="202"/>
      <c r="L857" s="202"/>
      <c r="M857" s="202"/>
      <c r="N857" s="202"/>
      <c r="O857" s="202"/>
      <c r="P857" s="202"/>
      <c r="Q857" s="202"/>
      <c r="R857" s="202"/>
      <c r="S857" s="202"/>
      <c r="T857" s="202"/>
      <c r="U857" s="64"/>
      <c r="V857" s="64"/>
      <c r="W857" s="64"/>
      <c r="X857" s="64"/>
      <c r="Y857" s="64"/>
      <c r="Z857" s="64"/>
      <c r="AA857" s="64"/>
    </row>
    <row r="858" spans="1:27" ht="15.75" customHeight="1" x14ac:dyDescent="0.2">
      <c r="A858" s="202"/>
      <c r="B858" s="202"/>
      <c r="C858" s="202"/>
      <c r="D858" s="202"/>
      <c r="E858" s="202"/>
      <c r="F858" s="202"/>
      <c r="G858" s="202"/>
      <c r="H858" s="202"/>
      <c r="I858" s="202"/>
      <c r="J858" s="202"/>
      <c r="K858" s="202"/>
      <c r="L858" s="202"/>
      <c r="M858" s="202"/>
      <c r="N858" s="202"/>
      <c r="O858" s="202"/>
      <c r="P858" s="202"/>
      <c r="Q858" s="202"/>
      <c r="R858" s="202"/>
      <c r="S858" s="202"/>
      <c r="T858" s="202"/>
      <c r="U858" s="64"/>
      <c r="V858" s="64"/>
      <c r="W858" s="64"/>
      <c r="X858" s="64"/>
      <c r="Y858" s="64"/>
      <c r="Z858" s="64"/>
      <c r="AA858" s="64"/>
    </row>
    <row r="859" spans="1:27" ht="15.75" customHeight="1" x14ac:dyDescent="0.2">
      <c r="A859" s="202"/>
      <c r="B859" s="202"/>
      <c r="C859" s="202"/>
      <c r="D859" s="202"/>
      <c r="E859" s="202"/>
      <c r="F859" s="202"/>
      <c r="G859" s="202"/>
      <c r="H859" s="202"/>
      <c r="I859" s="202"/>
      <c r="J859" s="202"/>
      <c r="K859" s="202"/>
      <c r="L859" s="202"/>
      <c r="M859" s="202"/>
      <c r="N859" s="202"/>
      <c r="O859" s="202"/>
      <c r="P859" s="202"/>
      <c r="Q859" s="202"/>
      <c r="R859" s="202"/>
      <c r="S859" s="202"/>
      <c r="T859" s="202"/>
      <c r="U859" s="64"/>
      <c r="V859" s="64"/>
      <c r="W859" s="64"/>
      <c r="X859" s="64"/>
      <c r="Y859" s="64"/>
      <c r="Z859" s="64"/>
      <c r="AA859" s="64"/>
    </row>
    <row r="860" spans="1:27" ht="15.75" customHeight="1" x14ac:dyDescent="0.2">
      <c r="A860" s="202"/>
      <c r="B860" s="202"/>
      <c r="C860" s="202"/>
      <c r="D860" s="202"/>
      <c r="E860" s="202"/>
      <c r="F860" s="202"/>
      <c r="G860" s="202"/>
      <c r="H860" s="202"/>
      <c r="I860" s="202"/>
      <c r="J860" s="202"/>
      <c r="K860" s="202"/>
      <c r="L860" s="202"/>
      <c r="M860" s="202"/>
      <c r="N860" s="202"/>
      <c r="O860" s="202"/>
      <c r="P860" s="202"/>
      <c r="Q860" s="202"/>
      <c r="R860" s="202"/>
      <c r="S860" s="202"/>
      <c r="T860" s="202"/>
      <c r="U860" s="64"/>
      <c r="V860" s="64"/>
      <c r="W860" s="64"/>
      <c r="X860" s="64"/>
      <c r="Y860" s="64"/>
      <c r="Z860" s="64"/>
      <c r="AA860" s="64"/>
    </row>
    <row r="861" spans="1:27" ht="15.75" customHeight="1" x14ac:dyDescent="0.2">
      <c r="A861" s="202"/>
      <c r="B861" s="202"/>
      <c r="C861" s="202"/>
      <c r="D861" s="202"/>
      <c r="E861" s="202"/>
      <c r="F861" s="202"/>
      <c r="G861" s="202"/>
      <c r="H861" s="202"/>
      <c r="I861" s="202"/>
      <c r="J861" s="202"/>
      <c r="K861" s="202"/>
      <c r="L861" s="202"/>
      <c r="M861" s="202"/>
      <c r="N861" s="202"/>
      <c r="O861" s="202"/>
      <c r="P861" s="202"/>
      <c r="Q861" s="202"/>
      <c r="R861" s="202"/>
      <c r="S861" s="202"/>
      <c r="T861" s="202"/>
      <c r="U861" s="64"/>
      <c r="V861" s="64"/>
      <c r="W861" s="64"/>
      <c r="X861" s="64"/>
      <c r="Y861" s="64"/>
      <c r="Z861" s="64"/>
      <c r="AA861" s="64"/>
    </row>
    <row r="862" spans="1:27" ht="15.75" customHeight="1" x14ac:dyDescent="0.2">
      <c r="A862" s="202"/>
      <c r="B862" s="202"/>
      <c r="C862" s="202"/>
      <c r="D862" s="202"/>
      <c r="E862" s="202"/>
      <c r="F862" s="202"/>
      <c r="G862" s="202"/>
      <c r="H862" s="202"/>
      <c r="I862" s="202"/>
      <c r="J862" s="202"/>
      <c r="K862" s="202"/>
      <c r="L862" s="202"/>
      <c r="M862" s="202"/>
      <c r="N862" s="202"/>
      <c r="O862" s="202"/>
      <c r="P862" s="202"/>
      <c r="Q862" s="202"/>
      <c r="R862" s="202"/>
      <c r="S862" s="202"/>
      <c r="T862" s="202"/>
      <c r="U862" s="64"/>
      <c r="V862" s="64"/>
      <c r="W862" s="64"/>
      <c r="X862" s="64"/>
      <c r="Y862" s="64"/>
      <c r="Z862" s="64"/>
      <c r="AA862" s="64"/>
    </row>
    <row r="863" spans="1:27" ht="15.75" customHeight="1" x14ac:dyDescent="0.2">
      <c r="A863" s="202"/>
      <c r="B863" s="202"/>
      <c r="C863" s="202"/>
      <c r="D863" s="202"/>
      <c r="E863" s="202"/>
      <c r="F863" s="202"/>
      <c r="G863" s="202"/>
      <c r="H863" s="202"/>
      <c r="I863" s="202"/>
      <c r="J863" s="202"/>
      <c r="K863" s="202"/>
      <c r="L863" s="202"/>
      <c r="M863" s="202"/>
      <c r="N863" s="202"/>
      <c r="O863" s="202"/>
      <c r="P863" s="202"/>
      <c r="Q863" s="202"/>
      <c r="R863" s="202"/>
      <c r="S863" s="202"/>
      <c r="T863" s="202"/>
      <c r="U863" s="64"/>
      <c r="V863" s="64"/>
      <c r="W863" s="64"/>
      <c r="X863" s="64"/>
      <c r="Y863" s="64"/>
      <c r="Z863" s="64"/>
      <c r="AA863" s="64"/>
    </row>
    <row r="864" spans="1:27" ht="15.75" customHeight="1" x14ac:dyDescent="0.2">
      <c r="A864" s="202"/>
      <c r="B864" s="202"/>
      <c r="C864" s="202"/>
      <c r="D864" s="202"/>
      <c r="E864" s="202"/>
      <c r="F864" s="202"/>
      <c r="G864" s="202"/>
      <c r="H864" s="202"/>
      <c r="I864" s="202"/>
      <c r="J864" s="202"/>
      <c r="K864" s="202"/>
      <c r="L864" s="202"/>
      <c r="M864" s="202"/>
      <c r="N864" s="202"/>
      <c r="O864" s="202"/>
      <c r="P864" s="202"/>
      <c r="Q864" s="202"/>
      <c r="R864" s="202"/>
      <c r="S864" s="202"/>
      <c r="T864" s="202"/>
      <c r="U864" s="64"/>
      <c r="V864" s="64"/>
      <c r="W864" s="64"/>
      <c r="X864" s="64"/>
      <c r="Y864" s="64"/>
      <c r="Z864" s="64"/>
      <c r="AA864" s="64"/>
    </row>
    <row r="865" spans="1:27" ht="15.75" customHeight="1" x14ac:dyDescent="0.2">
      <c r="A865" s="202"/>
      <c r="B865" s="202"/>
      <c r="C865" s="202"/>
      <c r="D865" s="202"/>
      <c r="E865" s="202"/>
      <c r="F865" s="202"/>
      <c r="G865" s="202"/>
      <c r="H865" s="202"/>
      <c r="I865" s="202"/>
      <c r="J865" s="202"/>
      <c r="K865" s="202"/>
      <c r="L865" s="202"/>
      <c r="M865" s="202"/>
      <c r="N865" s="202"/>
      <c r="O865" s="202"/>
      <c r="P865" s="202"/>
      <c r="Q865" s="202"/>
      <c r="R865" s="202"/>
      <c r="S865" s="202"/>
      <c r="T865" s="202"/>
      <c r="U865" s="64"/>
      <c r="V865" s="64"/>
      <c r="W865" s="64"/>
      <c r="X865" s="64"/>
      <c r="Y865" s="64"/>
      <c r="Z865" s="64"/>
      <c r="AA865" s="64"/>
    </row>
    <row r="866" spans="1:27" ht="15.75" customHeight="1" x14ac:dyDescent="0.2">
      <c r="A866" s="202"/>
      <c r="B866" s="202"/>
      <c r="C866" s="202"/>
      <c r="D866" s="202"/>
      <c r="E866" s="202"/>
      <c r="F866" s="202"/>
      <c r="G866" s="202"/>
      <c r="H866" s="202"/>
      <c r="I866" s="202"/>
      <c r="J866" s="202"/>
      <c r="K866" s="202"/>
      <c r="L866" s="202"/>
      <c r="M866" s="202"/>
      <c r="N866" s="202"/>
      <c r="O866" s="202"/>
      <c r="P866" s="202"/>
      <c r="Q866" s="202"/>
      <c r="R866" s="202"/>
      <c r="S866" s="202"/>
      <c r="T866" s="202"/>
      <c r="U866" s="64"/>
      <c r="V866" s="64"/>
      <c r="W866" s="64"/>
      <c r="X866" s="64"/>
      <c r="Y866" s="64"/>
      <c r="Z866" s="64"/>
      <c r="AA866" s="64"/>
    </row>
    <row r="867" spans="1:27" ht="15.75" customHeight="1" x14ac:dyDescent="0.2">
      <c r="A867" s="202"/>
      <c r="B867" s="202"/>
      <c r="C867" s="202"/>
      <c r="D867" s="202"/>
      <c r="E867" s="202"/>
      <c r="F867" s="202"/>
      <c r="G867" s="202"/>
      <c r="H867" s="202"/>
      <c r="I867" s="202"/>
      <c r="J867" s="202"/>
      <c r="K867" s="202"/>
      <c r="L867" s="202"/>
      <c r="M867" s="202"/>
      <c r="N867" s="202"/>
      <c r="O867" s="202"/>
      <c r="P867" s="202"/>
      <c r="Q867" s="202"/>
      <c r="R867" s="202"/>
      <c r="S867" s="202"/>
      <c r="T867" s="202"/>
      <c r="U867" s="64"/>
      <c r="V867" s="64"/>
      <c r="W867" s="64"/>
      <c r="X867" s="64"/>
      <c r="Y867" s="64"/>
      <c r="Z867" s="64"/>
      <c r="AA867" s="64"/>
    </row>
    <row r="868" spans="1:27" ht="15.75" customHeight="1" x14ac:dyDescent="0.2">
      <c r="A868" s="202"/>
      <c r="B868" s="202"/>
      <c r="C868" s="202"/>
      <c r="D868" s="202"/>
      <c r="E868" s="202"/>
      <c r="F868" s="202"/>
      <c r="G868" s="202"/>
      <c r="H868" s="202"/>
      <c r="I868" s="202"/>
      <c r="J868" s="202"/>
      <c r="K868" s="202"/>
      <c r="L868" s="202"/>
      <c r="M868" s="202"/>
      <c r="N868" s="202"/>
      <c r="O868" s="202"/>
      <c r="P868" s="202"/>
      <c r="Q868" s="202"/>
      <c r="R868" s="202"/>
      <c r="S868" s="202"/>
      <c r="T868" s="202"/>
      <c r="U868" s="64"/>
      <c r="V868" s="64"/>
      <c r="W868" s="64"/>
      <c r="X868" s="64"/>
      <c r="Y868" s="64"/>
      <c r="Z868" s="64"/>
      <c r="AA868" s="64"/>
    </row>
    <row r="869" spans="1:27" ht="15.75" customHeight="1" x14ac:dyDescent="0.2">
      <c r="A869" s="202"/>
      <c r="B869" s="202"/>
      <c r="C869" s="202"/>
      <c r="D869" s="202"/>
      <c r="E869" s="202"/>
      <c r="F869" s="202"/>
      <c r="G869" s="202"/>
      <c r="H869" s="202"/>
      <c r="I869" s="202"/>
      <c r="J869" s="202"/>
      <c r="K869" s="202"/>
      <c r="L869" s="202"/>
      <c r="M869" s="202"/>
      <c r="N869" s="202"/>
      <c r="O869" s="202"/>
      <c r="P869" s="202"/>
      <c r="Q869" s="202"/>
      <c r="R869" s="202"/>
      <c r="S869" s="202"/>
      <c r="T869" s="202"/>
      <c r="U869" s="64"/>
      <c r="V869" s="64"/>
      <c r="W869" s="64"/>
      <c r="X869" s="64"/>
      <c r="Y869" s="64"/>
      <c r="Z869" s="64"/>
      <c r="AA869" s="64"/>
    </row>
    <row r="870" spans="1:27" ht="15.75" customHeight="1" x14ac:dyDescent="0.2">
      <c r="A870" s="202"/>
      <c r="B870" s="202"/>
      <c r="C870" s="202"/>
      <c r="D870" s="202"/>
      <c r="E870" s="202"/>
      <c r="F870" s="202"/>
      <c r="G870" s="202"/>
      <c r="H870" s="202"/>
      <c r="I870" s="202"/>
      <c r="J870" s="202"/>
      <c r="K870" s="202"/>
      <c r="L870" s="202"/>
      <c r="M870" s="202"/>
      <c r="N870" s="202"/>
      <c r="O870" s="202"/>
      <c r="P870" s="202"/>
      <c r="Q870" s="202"/>
      <c r="R870" s="202"/>
      <c r="S870" s="202"/>
      <c r="T870" s="202"/>
      <c r="U870" s="64"/>
      <c r="V870" s="64"/>
      <c r="W870" s="64"/>
      <c r="X870" s="64"/>
      <c r="Y870" s="64"/>
      <c r="Z870" s="64"/>
      <c r="AA870" s="64"/>
    </row>
    <row r="871" spans="1:27" ht="15.75" customHeight="1" x14ac:dyDescent="0.2">
      <c r="A871" s="202"/>
      <c r="B871" s="202"/>
      <c r="C871" s="202"/>
      <c r="D871" s="202"/>
      <c r="E871" s="202"/>
      <c r="F871" s="202"/>
      <c r="G871" s="202"/>
      <c r="H871" s="202"/>
      <c r="I871" s="202"/>
      <c r="J871" s="202"/>
      <c r="K871" s="202"/>
      <c r="L871" s="202"/>
      <c r="M871" s="202"/>
      <c r="N871" s="202"/>
      <c r="O871" s="202"/>
      <c r="P871" s="202"/>
      <c r="Q871" s="202"/>
      <c r="R871" s="202"/>
      <c r="S871" s="202"/>
      <c r="T871" s="202"/>
      <c r="U871" s="64"/>
      <c r="V871" s="64"/>
      <c r="W871" s="64"/>
      <c r="X871" s="64"/>
      <c r="Y871" s="64"/>
      <c r="Z871" s="64"/>
      <c r="AA871" s="64"/>
    </row>
    <row r="872" spans="1:27" ht="15.75" customHeight="1" x14ac:dyDescent="0.2">
      <c r="A872" s="202"/>
      <c r="B872" s="202"/>
      <c r="C872" s="202"/>
      <c r="D872" s="202"/>
      <c r="E872" s="202"/>
      <c r="F872" s="202"/>
      <c r="G872" s="202"/>
      <c r="H872" s="202"/>
      <c r="I872" s="202"/>
      <c r="J872" s="202"/>
      <c r="K872" s="202"/>
      <c r="L872" s="202"/>
      <c r="M872" s="202"/>
      <c r="N872" s="202"/>
      <c r="O872" s="202"/>
      <c r="P872" s="202"/>
      <c r="Q872" s="202"/>
      <c r="R872" s="202"/>
      <c r="S872" s="202"/>
      <c r="T872" s="202"/>
      <c r="U872" s="64"/>
      <c r="V872" s="64"/>
      <c r="W872" s="64"/>
      <c r="X872" s="64"/>
      <c r="Y872" s="64"/>
      <c r="Z872" s="64"/>
      <c r="AA872" s="64"/>
    </row>
    <row r="873" spans="1:27" ht="15.75" customHeight="1" x14ac:dyDescent="0.2">
      <c r="A873" s="202"/>
      <c r="B873" s="202"/>
      <c r="C873" s="202"/>
      <c r="D873" s="202"/>
      <c r="E873" s="202"/>
      <c r="F873" s="202"/>
      <c r="G873" s="202"/>
      <c r="H873" s="202"/>
      <c r="I873" s="202"/>
      <c r="J873" s="202"/>
      <c r="K873" s="202"/>
      <c r="L873" s="202"/>
      <c r="M873" s="202"/>
      <c r="N873" s="202"/>
      <c r="O873" s="202"/>
      <c r="P873" s="202"/>
      <c r="Q873" s="202"/>
      <c r="R873" s="202"/>
      <c r="S873" s="202"/>
      <c r="T873" s="202"/>
      <c r="U873" s="64"/>
      <c r="V873" s="64"/>
      <c r="W873" s="64"/>
      <c r="X873" s="64"/>
      <c r="Y873" s="64"/>
      <c r="Z873" s="64"/>
      <c r="AA873" s="64"/>
    </row>
    <row r="874" spans="1:27" ht="15.75" customHeight="1" x14ac:dyDescent="0.2">
      <c r="A874" s="202"/>
      <c r="B874" s="202"/>
      <c r="C874" s="202"/>
      <c r="D874" s="202"/>
      <c r="E874" s="202"/>
      <c r="F874" s="202"/>
      <c r="G874" s="202"/>
      <c r="H874" s="202"/>
      <c r="I874" s="202"/>
      <c r="J874" s="202"/>
      <c r="K874" s="202"/>
      <c r="L874" s="202"/>
      <c r="M874" s="202"/>
      <c r="N874" s="202"/>
      <c r="O874" s="202"/>
      <c r="P874" s="202"/>
      <c r="Q874" s="202"/>
      <c r="R874" s="202"/>
      <c r="S874" s="202"/>
      <c r="T874" s="202"/>
      <c r="U874" s="64"/>
      <c r="V874" s="64"/>
      <c r="W874" s="64"/>
      <c r="X874" s="64"/>
      <c r="Y874" s="64"/>
      <c r="Z874" s="64"/>
      <c r="AA874" s="64"/>
    </row>
    <row r="875" spans="1:27" ht="15.75" customHeight="1" x14ac:dyDescent="0.2">
      <c r="A875" s="202"/>
      <c r="B875" s="202"/>
      <c r="C875" s="202"/>
      <c r="D875" s="202"/>
      <c r="E875" s="202"/>
      <c r="F875" s="202"/>
      <c r="G875" s="202"/>
      <c r="H875" s="202"/>
      <c r="I875" s="202"/>
      <c r="J875" s="202"/>
      <c r="K875" s="202"/>
      <c r="L875" s="202"/>
      <c r="M875" s="202"/>
      <c r="N875" s="202"/>
      <c r="O875" s="202"/>
      <c r="P875" s="202"/>
      <c r="Q875" s="202"/>
      <c r="R875" s="202"/>
      <c r="S875" s="202"/>
      <c r="T875" s="202"/>
      <c r="U875" s="64"/>
      <c r="V875" s="64"/>
      <c r="W875" s="64"/>
      <c r="X875" s="64"/>
      <c r="Y875" s="64"/>
      <c r="Z875" s="64"/>
      <c r="AA875" s="64"/>
    </row>
    <row r="876" spans="1:27" ht="15.75" customHeight="1" x14ac:dyDescent="0.2">
      <c r="A876" s="202"/>
      <c r="B876" s="202"/>
      <c r="C876" s="202"/>
      <c r="D876" s="202"/>
      <c r="E876" s="202"/>
      <c r="F876" s="202"/>
      <c r="G876" s="202"/>
      <c r="H876" s="202"/>
      <c r="I876" s="202"/>
      <c r="J876" s="202"/>
      <c r="K876" s="202"/>
      <c r="L876" s="202"/>
      <c r="M876" s="202"/>
      <c r="N876" s="202"/>
      <c r="O876" s="202"/>
      <c r="P876" s="202"/>
      <c r="Q876" s="202"/>
      <c r="R876" s="202"/>
      <c r="S876" s="202"/>
      <c r="T876" s="202"/>
      <c r="U876" s="64"/>
      <c r="V876" s="64"/>
      <c r="W876" s="64"/>
      <c r="X876" s="64"/>
      <c r="Y876" s="64"/>
      <c r="Z876" s="64"/>
      <c r="AA876" s="64"/>
    </row>
    <row r="877" spans="1:27" ht="15.75" customHeight="1" x14ac:dyDescent="0.2">
      <c r="A877" s="202"/>
      <c r="B877" s="202"/>
      <c r="C877" s="202"/>
      <c r="D877" s="202"/>
      <c r="E877" s="202"/>
      <c r="F877" s="202"/>
      <c r="G877" s="202"/>
      <c r="H877" s="202"/>
      <c r="I877" s="202"/>
      <c r="J877" s="202"/>
      <c r="K877" s="202"/>
      <c r="L877" s="202"/>
      <c r="M877" s="202"/>
      <c r="N877" s="202"/>
      <c r="O877" s="202"/>
      <c r="P877" s="202"/>
      <c r="Q877" s="202"/>
      <c r="R877" s="202"/>
      <c r="S877" s="202"/>
      <c r="T877" s="202"/>
      <c r="U877" s="64"/>
      <c r="V877" s="64"/>
      <c r="W877" s="64"/>
      <c r="X877" s="64"/>
      <c r="Y877" s="64"/>
      <c r="Z877" s="64"/>
      <c r="AA877" s="64"/>
    </row>
    <row r="878" spans="1:27" ht="15.75" customHeight="1" x14ac:dyDescent="0.2">
      <c r="A878" s="202"/>
      <c r="B878" s="202"/>
      <c r="C878" s="202"/>
      <c r="D878" s="202"/>
      <c r="E878" s="202"/>
      <c r="F878" s="202"/>
      <c r="G878" s="202"/>
      <c r="H878" s="202"/>
      <c r="I878" s="202"/>
      <c r="J878" s="202"/>
      <c r="K878" s="202"/>
      <c r="L878" s="202"/>
      <c r="M878" s="202"/>
      <c r="N878" s="202"/>
      <c r="O878" s="202"/>
      <c r="P878" s="202"/>
      <c r="Q878" s="202"/>
      <c r="R878" s="202"/>
      <c r="S878" s="202"/>
      <c r="T878" s="202"/>
      <c r="U878" s="64"/>
      <c r="V878" s="64"/>
      <c r="W878" s="64"/>
      <c r="X878" s="64"/>
      <c r="Y878" s="64"/>
      <c r="Z878" s="64"/>
      <c r="AA878" s="64"/>
    </row>
    <row r="879" spans="1:27" ht="15.75" customHeight="1" x14ac:dyDescent="0.2">
      <c r="A879" s="202"/>
      <c r="B879" s="202"/>
      <c r="C879" s="202"/>
      <c r="D879" s="202"/>
      <c r="E879" s="202"/>
      <c r="F879" s="202"/>
      <c r="G879" s="202"/>
      <c r="H879" s="202"/>
      <c r="I879" s="202"/>
      <c r="J879" s="202"/>
      <c r="K879" s="202"/>
      <c r="L879" s="202"/>
      <c r="M879" s="202"/>
      <c r="N879" s="202"/>
      <c r="O879" s="202"/>
      <c r="P879" s="202"/>
      <c r="Q879" s="202"/>
      <c r="R879" s="202"/>
      <c r="S879" s="202"/>
      <c r="T879" s="202"/>
      <c r="U879" s="64"/>
      <c r="V879" s="64"/>
      <c r="W879" s="64"/>
      <c r="X879" s="64"/>
      <c r="Y879" s="64"/>
      <c r="Z879" s="64"/>
      <c r="AA879" s="64"/>
    </row>
    <row r="880" spans="1:27" ht="15.75" customHeight="1" x14ac:dyDescent="0.2">
      <c r="A880" s="202"/>
      <c r="B880" s="202"/>
      <c r="C880" s="202"/>
      <c r="D880" s="202"/>
      <c r="E880" s="202"/>
      <c r="F880" s="202"/>
      <c r="G880" s="202"/>
      <c r="H880" s="202"/>
      <c r="I880" s="202"/>
      <c r="J880" s="202"/>
      <c r="K880" s="202"/>
      <c r="L880" s="202"/>
      <c r="M880" s="202"/>
      <c r="N880" s="202"/>
      <c r="O880" s="202"/>
      <c r="P880" s="202"/>
      <c r="Q880" s="202"/>
      <c r="R880" s="202"/>
      <c r="S880" s="202"/>
      <c r="T880" s="202"/>
      <c r="U880" s="64"/>
      <c r="V880" s="64"/>
      <c r="W880" s="64"/>
      <c r="X880" s="64"/>
      <c r="Y880" s="64"/>
      <c r="Z880" s="64"/>
      <c r="AA880" s="64"/>
    </row>
    <row r="881" spans="1:27" ht="15.75" customHeight="1" x14ac:dyDescent="0.2">
      <c r="A881" s="202"/>
      <c r="B881" s="202"/>
      <c r="C881" s="202"/>
      <c r="D881" s="202"/>
      <c r="E881" s="202"/>
      <c r="F881" s="202"/>
      <c r="G881" s="202"/>
      <c r="H881" s="202"/>
      <c r="I881" s="202"/>
      <c r="J881" s="202"/>
      <c r="K881" s="202"/>
      <c r="L881" s="202"/>
      <c r="M881" s="202"/>
      <c r="N881" s="202"/>
      <c r="O881" s="202"/>
      <c r="P881" s="202"/>
      <c r="Q881" s="202"/>
      <c r="R881" s="202"/>
      <c r="S881" s="202"/>
      <c r="T881" s="202"/>
      <c r="U881" s="64"/>
      <c r="V881" s="64"/>
      <c r="W881" s="64"/>
      <c r="X881" s="64"/>
      <c r="Y881" s="64"/>
      <c r="Z881" s="64"/>
      <c r="AA881" s="64"/>
    </row>
    <row r="882" spans="1:27" ht="15.75" customHeight="1" x14ac:dyDescent="0.2">
      <c r="A882" s="202"/>
      <c r="B882" s="202"/>
      <c r="C882" s="202"/>
      <c r="D882" s="202"/>
      <c r="E882" s="202"/>
      <c r="F882" s="202"/>
      <c r="G882" s="202"/>
      <c r="H882" s="202"/>
      <c r="I882" s="202"/>
      <c r="J882" s="202"/>
      <c r="K882" s="202"/>
      <c r="L882" s="202"/>
      <c r="M882" s="202"/>
      <c r="N882" s="202"/>
      <c r="O882" s="202"/>
      <c r="P882" s="202"/>
      <c r="Q882" s="202"/>
      <c r="R882" s="202"/>
      <c r="S882" s="202"/>
      <c r="T882" s="202"/>
      <c r="U882" s="64"/>
      <c r="V882" s="64"/>
      <c r="W882" s="64"/>
      <c r="X882" s="64"/>
      <c r="Y882" s="64"/>
      <c r="Z882" s="64"/>
      <c r="AA882" s="64"/>
    </row>
    <row r="883" spans="1:27" ht="15.75" customHeight="1" x14ac:dyDescent="0.2">
      <c r="A883" s="202"/>
      <c r="B883" s="202"/>
      <c r="C883" s="202"/>
      <c r="D883" s="202"/>
      <c r="E883" s="202"/>
      <c r="F883" s="202"/>
      <c r="G883" s="202"/>
      <c r="H883" s="202"/>
      <c r="I883" s="202"/>
      <c r="J883" s="202"/>
      <c r="K883" s="202"/>
      <c r="L883" s="202"/>
      <c r="M883" s="202"/>
      <c r="N883" s="202"/>
      <c r="O883" s="202"/>
      <c r="P883" s="202"/>
      <c r="Q883" s="202"/>
      <c r="R883" s="202"/>
      <c r="S883" s="202"/>
      <c r="T883" s="202"/>
      <c r="U883" s="64"/>
      <c r="V883" s="64"/>
      <c r="W883" s="64"/>
      <c r="X883" s="64"/>
      <c r="Y883" s="64"/>
      <c r="Z883" s="64"/>
      <c r="AA883" s="64"/>
    </row>
    <row r="884" spans="1:27" ht="15.75" customHeight="1" x14ac:dyDescent="0.2">
      <c r="A884" s="202"/>
      <c r="B884" s="202"/>
      <c r="C884" s="202"/>
      <c r="D884" s="202"/>
      <c r="E884" s="202"/>
      <c r="F884" s="202"/>
      <c r="G884" s="202"/>
      <c r="H884" s="202"/>
      <c r="I884" s="202"/>
      <c r="J884" s="202"/>
      <c r="K884" s="202"/>
      <c r="L884" s="202"/>
      <c r="M884" s="202"/>
      <c r="N884" s="202"/>
      <c r="O884" s="202"/>
      <c r="P884" s="202"/>
      <c r="Q884" s="202"/>
      <c r="R884" s="202"/>
      <c r="S884" s="202"/>
      <c r="T884" s="202"/>
      <c r="U884" s="64"/>
      <c r="V884" s="64"/>
      <c r="W884" s="64"/>
      <c r="X884" s="64"/>
      <c r="Y884" s="64"/>
      <c r="Z884" s="64"/>
      <c r="AA884" s="64"/>
    </row>
    <row r="885" spans="1:27" ht="15.75" customHeight="1" x14ac:dyDescent="0.2">
      <c r="A885" s="202"/>
      <c r="B885" s="202"/>
      <c r="C885" s="202"/>
      <c r="D885" s="202"/>
      <c r="E885" s="202"/>
      <c r="F885" s="202"/>
      <c r="G885" s="202"/>
      <c r="H885" s="202"/>
      <c r="I885" s="202"/>
      <c r="J885" s="202"/>
      <c r="K885" s="202"/>
      <c r="L885" s="202"/>
      <c r="M885" s="202"/>
      <c r="N885" s="202"/>
      <c r="O885" s="202"/>
      <c r="P885" s="202"/>
      <c r="Q885" s="202"/>
      <c r="R885" s="202"/>
      <c r="S885" s="202"/>
      <c r="T885" s="202"/>
      <c r="U885" s="64"/>
      <c r="V885" s="64"/>
      <c r="W885" s="64"/>
      <c r="X885" s="64"/>
      <c r="Y885" s="64"/>
      <c r="Z885" s="64"/>
      <c r="AA885" s="64"/>
    </row>
    <row r="886" spans="1:27" ht="15.75" customHeight="1" x14ac:dyDescent="0.2">
      <c r="A886" s="202"/>
      <c r="B886" s="202"/>
      <c r="C886" s="202"/>
      <c r="D886" s="202"/>
      <c r="E886" s="202"/>
      <c r="F886" s="202"/>
      <c r="G886" s="202"/>
      <c r="H886" s="202"/>
      <c r="I886" s="202"/>
      <c r="J886" s="202"/>
      <c r="K886" s="202"/>
      <c r="L886" s="202"/>
      <c r="M886" s="202"/>
      <c r="N886" s="202"/>
      <c r="O886" s="202"/>
      <c r="P886" s="202"/>
      <c r="Q886" s="202"/>
      <c r="R886" s="202"/>
      <c r="S886" s="202"/>
      <c r="T886" s="202"/>
      <c r="U886" s="64"/>
      <c r="V886" s="64"/>
      <c r="W886" s="64"/>
      <c r="X886" s="64"/>
      <c r="Y886" s="64"/>
      <c r="Z886" s="64"/>
      <c r="AA886" s="64"/>
    </row>
    <row r="887" spans="1:27" ht="15.75" customHeight="1" x14ac:dyDescent="0.2">
      <c r="A887" s="202"/>
      <c r="B887" s="202"/>
      <c r="C887" s="202"/>
      <c r="D887" s="202"/>
      <c r="E887" s="202"/>
      <c r="F887" s="202"/>
      <c r="G887" s="202"/>
      <c r="H887" s="202"/>
      <c r="I887" s="202"/>
      <c r="J887" s="202"/>
      <c r="K887" s="202"/>
      <c r="L887" s="202"/>
      <c r="M887" s="202"/>
      <c r="N887" s="202"/>
      <c r="O887" s="202"/>
      <c r="P887" s="202"/>
      <c r="Q887" s="202"/>
      <c r="R887" s="202"/>
      <c r="S887" s="202"/>
      <c r="T887" s="202"/>
      <c r="U887" s="64"/>
      <c r="V887" s="64"/>
      <c r="W887" s="64"/>
      <c r="X887" s="64"/>
      <c r="Y887" s="64"/>
      <c r="Z887" s="64"/>
      <c r="AA887" s="64"/>
    </row>
    <row r="888" spans="1:27" ht="15.75" customHeight="1" x14ac:dyDescent="0.2">
      <c r="A888" s="202"/>
      <c r="B888" s="202"/>
      <c r="C888" s="202"/>
      <c r="D888" s="202"/>
      <c r="E888" s="202"/>
      <c r="F888" s="202"/>
      <c r="G888" s="202"/>
      <c r="H888" s="202"/>
      <c r="I888" s="202"/>
      <c r="J888" s="202"/>
      <c r="K888" s="202"/>
      <c r="L888" s="202"/>
      <c r="M888" s="202"/>
      <c r="N888" s="202"/>
      <c r="O888" s="202"/>
      <c r="P888" s="202"/>
      <c r="Q888" s="202"/>
      <c r="R888" s="202"/>
      <c r="S888" s="202"/>
      <c r="T888" s="202"/>
      <c r="U888" s="64"/>
      <c r="V888" s="64"/>
      <c r="W888" s="64"/>
      <c r="X888" s="64"/>
      <c r="Y888" s="64"/>
      <c r="Z888" s="64"/>
      <c r="AA888" s="64"/>
    </row>
    <row r="889" spans="1:27" ht="15.75" customHeight="1" x14ac:dyDescent="0.2">
      <c r="A889" s="202"/>
      <c r="B889" s="202"/>
      <c r="C889" s="202"/>
      <c r="D889" s="202"/>
      <c r="E889" s="202"/>
      <c r="F889" s="202"/>
      <c r="G889" s="202"/>
      <c r="H889" s="202"/>
      <c r="I889" s="202"/>
      <c r="J889" s="202"/>
      <c r="K889" s="202"/>
      <c r="L889" s="202"/>
      <c r="M889" s="202"/>
      <c r="N889" s="202"/>
      <c r="O889" s="202"/>
      <c r="P889" s="202"/>
      <c r="Q889" s="202"/>
      <c r="R889" s="202"/>
      <c r="S889" s="202"/>
      <c r="T889" s="202"/>
      <c r="U889" s="64"/>
      <c r="V889" s="64"/>
      <c r="W889" s="64"/>
      <c r="X889" s="64"/>
      <c r="Y889" s="64"/>
      <c r="Z889" s="64"/>
      <c r="AA889" s="64"/>
    </row>
    <row r="890" spans="1:27" ht="15.75" customHeight="1" x14ac:dyDescent="0.2">
      <c r="A890" s="202"/>
      <c r="B890" s="202"/>
      <c r="C890" s="202"/>
      <c r="D890" s="202"/>
      <c r="E890" s="202"/>
      <c r="F890" s="202"/>
      <c r="G890" s="202"/>
      <c r="H890" s="202"/>
      <c r="I890" s="202"/>
      <c r="J890" s="202"/>
      <c r="K890" s="202"/>
      <c r="L890" s="202"/>
      <c r="M890" s="202"/>
      <c r="N890" s="202"/>
      <c r="O890" s="202"/>
      <c r="P890" s="202"/>
      <c r="Q890" s="202"/>
      <c r="R890" s="202"/>
      <c r="S890" s="202"/>
      <c r="T890" s="202"/>
      <c r="U890" s="64"/>
      <c r="V890" s="64"/>
      <c r="W890" s="64"/>
      <c r="X890" s="64"/>
      <c r="Y890" s="64"/>
      <c r="Z890" s="64"/>
      <c r="AA890" s="64"/>
    </row>
    <row r="891" spans="1:27" ht="15.75" customHeight="1" x14ac:dyDescent="0.2">
      <c r="A891" s="202"/>
      <c r="B891" s="202"/>
      <c r="C891" s="202"/>
      <c r="D891" s="202"/>
      <c r="E891" s="202"/>
      <c r="F891" s="202"/>
      <c r="G891" s="202"/>
      <c r="H891" s="202"/>
      <c r="I891" s="202"/>
      <c r="J891" s="202"/>
      <c r="K891" s="202"/>
      <c r="L891" s="202"/>
      <c r="M891" s="202"/>
      <c r="N891" s="202"/>
      <c r="O891" s="202"/>
      <c r="P891" s="202"/>
      <c r="Q891" s="202"/>
      <c r="R891" s="202"/>
      <c r="S891" s="202"/>
      <c r="T891" s="202"/>
      <c r="U891" s="64"/>
      <c r="V891" s="64"/>
      <c r="W891" s="64"/>
      <c r="X891" s="64"/>
      <c r="Y891" s="64"/>
      <c r="Z891" s="64"/>
      <c r="AA891" s="64"/>
    </row>
    <row r="892" spans="1:27" ht="15.75" customHeight="1" x14ac:dyDescent="0.2">
      <c r="A892" s="202"/>
      <c r="B892" s="202"/>
      <c r="C892" s="202"/>
      <c r="D892" s="202"/>
      <c r="E892" s="202"/>
      <c r="F892" s="202"/>
      <c r="G892" s="202"/>
      <c r="H892" s="202"/>
      <c r="I892" s="202"/>
      <c r="J892" s="202"/>
      <c r="K892" s="202"/>
      <c r="L892" s="202"/>
      <c r="M892" s="202"/>
      <c r="N892" s="202"/>
      <c r="O892" s="202"/>
      <c r="P892" s="202"/>
      <c r="Q892" s="202"/>
      <c r="R892" s="202"/>
      <c r="S892" s="202"/>
      <c r="T892" s="202"/>
      <c r="U892" s="64"/>
      <c r="V892" s="64"/>
      <c r="W892" s="64"/>
      <c r="X892" s="64"/>
      <c r="Y892" s="64"/>
      <c r="Z892" s="64"/>
      <c r="AA892" s="64"/>
    </row>
    <row r="893" spans="1:27" ht="15.75" customHeight="1" x14ac:dyDescent="0.2">
      <c r="A893" s="202"/>
      <c r="B893" s="202"/>
      <c r="C893" s="202"/>
      <c r="D893" s="202"/>
      <c r="E893" s="202"/>
      <c r="F893" s="202"/>
      <c r="G893" s="202"/>
      <c r="H893" s="202"/>
      <c r="I893" s="202"/>
      <c r="J893" s="202"/>
      <c r="K893" s="202"/>
      <c r="L893" s="202"/>
      <c r="M893" s="202"/>
      <c r="N893" s="202"/>
      <c r="O893" s="202"/>
      <c r="P893" s="202"/>
      <c r="Q893" s="202"/>
      <c r="R893" s="202"/>
      <c r="S893" s="202"/>
      <c r="T893" s="202"/>
      <c r="U893" s="64"/>
      <c r="V893" s="64"/>
      <c r="W893" s="64"/>
      <c r="X893" s="64"/>
      <c r="Y893" s="64"/>
      <c r="Z893" s="64"/>
      <c r="AA893" s="64"/>
    </row>
    <row r="894" spans="1:27" ht="15.75" customHeight="1" x14ac:dyDescent="0.2">
      <c r="A894" s="202"/>
      <c r="B894" s="202"/>
      <c r="C894" s="202"/>
      <c r="D894" s="202"/>
      <c r="E894" s="202"/>
      <c r="F894" s="202"/>
      <c r="G894" s="202"/>
      <c r="H894" s="202"/>
      <c r="I894" s="202"/>
      <c r="J894" s="202"/>
      <c r="K894" s="202"/>
      <c r="L894" s="202"/>
      <c r="M894" s="202"/>
      <c r="N894" s="202"/>
      <c r="O894" s="202"/>
      <c r="P894" s="202"/>
      <c r="Q894" s="202"/>
      <c r="R894" s="202"/>
      <c r="S894" s="202"/>
      <c r="T894" s="202"/>
      <c r="U894" s="64"/>
      <c r="V894" s="64"/>
      <c r="W894" s="64"/>
      <c r="X894" s="64"/>
      <c r="Y894" s="64"/>
      <c r="Z894" s="64"/>
      <c r="AA894" s="64"/>
    </row>
    <row r="895" spans="1:27" ht="15.75" customHeight="1" x14ac:dyDescent="0.2">
      <c r="A895" s="202"/>
      <c r="B895" s="202"/>
      <c r="C895" s="202"/>
      <c r="D895" s="202"/>
      <c r="E895" s="202"/>
      <c r="F895" s="202"/>
      <c r="G895" s="202"/>
      <c r="H895" s="202"/>
      <c r="I895" s="202"/>
      <c r="J895" s="202"/>
      <c r="K895" s="202"/>
      <c r="L895" s="202"/>
      <c r="M895" s="202"/>
      <c r="N895" s="202"/>
      <c r="O895" s="202"/>
      <c r="P895" s="202"/>
      <c r="Q895" s="202"/>
      <c r="R895" s="202"/>
      <c r="S895" s="202"/>
      <c r="T895" s="202"/>
      <c r="U895" s="64"/>
      <c r="V895" s="64"/>
      <c r="W895" s="64"/>
      <c r="X895" s="64"/>
      <c r="Y895" s="64"/>
      <c r="Z895" s="64"/>
      <c r="AA895" s="64"/>
    </row>
    <row r="896" spans="1:27" ht="15.75" customHeight="1" x14ac:dyDescent="0.2">
      <c r="A896" s="202"/>
      <c r="B896" s="202"/>
      <c r="C896" s="202"/>
      <c r="D896" s="202"/>
      <c r="E896" s="202"/>
      <c r="F896" s="202"/>
      <c r="G896" s="202"/>
      <c r="H896" s="202"/>
      <c r="I896" s="202"/>
      <c r="J896" s="202"/>
      <c r="K896" s="202"/>
      <c r="L896" s="202"/>
      <c r="M896" s="202"/>
      <c r="N896" s="202"/>
      <c r="O896" s="202"/>
      <c r="P896" s="202"/>
      <c r="Q896" s="202"/>
      <c r="R896" s="202"/>
      <c r="S896" s="202"/>
      <c r="T896" s="202"/>
      <c r="U896" s="64"/>
      <c r="V896" s="64"/>
      <c r="W896" s="64"/>
      <c r="X896" s="64"/>
      <c r="Y896" s="64"/>
      <c r="Z896" s="64"/>
      <c r="AA896" s="64"/>
    </row>
    <row r="897" spans="1:27" ht="15.75" customHeight="1" x14ac:dyDescent="0.2">
      <c r="A897" s="202"/>
      <c r="B897" s="202"/>
      <c r="C897" s="202"/>
      <c r="D897" s="202"/>
      <c r="E897" s="202"/>
      <c r="F897" s="202"/>
      <c r="G897" s="202"/>
      <c r="H897" s="202"/>
      <c r="I897" s="202"/>
      <c r="J897" s="202"/>
      <c r="K897" s="202"/>
      <c r="L897" s="202"/>
      <c r="M897" s="202"/>
      <c r="N897" s="202"/>
      <c r="O897" s="202"/>
      <c r="P897" s="202"/>
      <c r="Q897" s="202"/>
      <c r="R897" s="202"/>
      <c r="S897" s="202"/>
      <c r="T897" s="202"/>
      <c r="U897" s="64"/>
      <c r="V897" s="64"/>
      <c r="W897" s="64"/>
      <c r="X897" s="64"/>
      <c r="Y897" s="64"/>
      <c r="Z897" s="64"/>
      <c r="AA897" s="64"/>
    </row>
    <row r="898" spans="1:27" ht="15.75" customHeight="1" x14ac:dyDescent="0.2">
      <c r="A898" s="202"/>
      <c r="B898" s="202"/>
      <c r="C898" s="202"/>
      <c r="D898" s="202"/>
      <c r="E898" s="202"/>
      <c r="F898" s="202"/>
      <c r="G898" s="202"/>
      <c r="H898" s="202"/>
      <c r="I898" s="202"/>
      <c r="J898" s="202"/>
      <c r="K898" s="202"/>
      <c r="L898" s="202"/>
      <c r="M898" s="202"/>
      <c r="N898" s="202"/>
      <c r="O898" s="202"/>
      <c r="P898" s="202"/>
      <c r="Q898" s="202"/>
      <c r="R898" s="202"/>
      <c r="S898" s="202"/>
      <c r="T898" s="202"/>
      <c r="U898" s="64"/>
      <c r="V898" s="64"/>
      <c r="W898" s="64"/>
      <c r="X898" s="64"/>
      <c r="Y898" s="64"/>
      <c r="Z898" s="64"/>
      <c r="AA898" s="64"/>
    </row>
    <row r="899" spans="1:27" ht="15.75" customHeight="1" x14ac:dyDescent="0.2">
      <c r="A899" s="202"/>
      <c r="B899" s="202"/>
      <c r="C899" s="202"/>
      <c r="D899" s="202"/>
      <c r="E899" s="202"/>
      <c r="F899" s="202"/>
      <c r="G899" s="202"/>
      <c r="H899" s="202"/>
      <c r="I899" s="202"/>
      <c r="J899" s="202"/>
      <c r="K899" s="202"/>
      <c r="L899" s="202"/>
      <c r="M899" s="202"/>
      <c r="N899" s="202"/>
      <c r="O899" s="202"/>
      <c r="P899" s="202"/>
      <c r="Q899" s="202"/>
      <c r="R899" s="202"/>
      <c r="S899" s="202"/>
      <c r="T899" s="202"/>
      <c r="U899" s="64"/>
      <c r="V899" s="64"/>
      <c r="W899" s="64"/>
      <c r="X899" s="64"/>
      <c r="Y899" s="64"/>
      <c r="Z899" s="64"/>
      <c r="AA899" s="64"/>
    </row>
    <row r="900" spans="1:27" ht="15.75" customHeight="1" x14ac:dyDescent="0.2">
      <c r="A900" s="202"/>
      <c r="B900" s="202"/>
      <c r="C900" s="202"/>
      <c r="D900" s="202"/>
      <c r="E900" s="202"/>
      <c r="F900" s="202"/>
      <c r="G900" s="202"/>
      <c r="H900" s="202"/>
      <c r="I900" s="202"/>
      <c r="J900" s="202"/>
      <c r="K900" s="202"/>
      <c r="L900" s="202"/>
      <c r="M900" s="202"/>
      <c r="N900" s="202"/>
      <c r="O900" s="202"/>
      <c r="P900" s="202"/>
      <c r="Q900" s="202"/>
      <c r="R900" s="202"/>
      <c r="S900" s="202"/>
      <c r="T900" s="202"/>
      <c r="U900" s="64"/>
      <c r="V900" s="64"/>
      <c r="W900" s="64"/>
      <c r="X900" s="64"/>
      <c r="Y900" s="64"/>
      <c r="Z900" s="64"/>
      <c r="AA900" s="64"/>
    </row>
    <row r="901" spans="1:27" ht="15.75" customHeight="1" x14ac:dyDescent="0.2">
      <c r="A901" s="202"/>
      <c r="B901" s="202"/>
      <c r="C901" s="202"/>
      <c r="D901" s="202"/>
      <c r="E901" s="202"/>
      <c r="F901" s="202"/>
      <c r="G901" s="202"/>
      <c r="H901" s="202"/>
      <c r="I901" s="202"/>
      <c r="J901" s="202"/>
      <c r="K901" s="202"/>
      <c r="L901" s="202"/>
      <c r="M901" s="202"/>
      <c r="N901" s="202"/>
      <c r="O901" s="202"/>
      <c r="P901" s="202"/>
      <c r="Q901" s="202"/>
      <c r="R901" s="202"/>
      <c r="S901" s="202"/>
      <c r="T901" s="202"/>
      <c r="U901" s="64"/>
      <c r="V901" s="64"/>
      <c r="W901" s="64"/>
      <c r="X901" s="64"/>
      <c r="Y901" s="64"/>
      <c r="Z901" s="64"/>
      <c r="AA901" s="64"/>
    </row>
    <row r="902" spans="1:27" ht="15.75" customHeight="1" x14ac:dyDescent="0.2">
      <c r="A902" s="202"/>
      <c r="B902" s="202"/>
      <c r="C902" s="202"/>
      <c r="D902" s="202"/>
      <c r="E902" s="202"/>
      <c r="F902" s="202"/>
      <c r="G902" s="202"/>
      <c r="H902" s="202"/>
      <c r="I902" s="202"/>
      <c r="J902" s="202"/>
      <c r="K902" s="202"/>
      <c r="L902" s="202"/>
      <c r="M902" s="202"/>
      <c r="N902" s="202"/>
      <c r="O902" s="202"/>
      <c r="P902" s="202"/>
      <c r="Q902" s="202"/>
      <c r="R902" s="202"/>
      <c r="S902" s="202"/>
      <c r="T902" s="202"/>
      <c r="U902" s="64"/>
      <c r="V902" s="64"/>
      <c r="W902" s="64"/>
      <c r="X902" s="64"/>
      <c r="Y902" s="64"/>
      <c r="Z902" s="64"/>
      <c r="AA902" s="64"/>
    </row>
    <row r="903" spans="1:27" ht="15.75" customHeight="1" x14ac:dyDescent="0.2">
      <c r="A903" s="202"/>
      <c r="B903" s="202"/>
      <c r="C903" s="202"/>
      <c r="D903" s="202"/>
      <c r="E903" s="202"/>
      <c r="F903" s="202"/>
      <c r="G903" s="202"/>
      <c r="H903" s="202"/>
      <c r="I903" s="202"/>
      <c r="J903" s="202"/>
      <c r="K903" s="202"/>
      <c r="L903" s="202"/>
      <c r="M903" s="202"/>
      <c r="N903" s="202"/>
      <c r="O903" s="202"/>
      <c r="P903" s="202"/>
      <c r="Q903" s="202"/>
      <c r="R903" s="202"/>
      <c r="S903" s="202"/>
      <c r="T903" s="202"/>
      <c r="U903" s="64"/>
      <c r="V903" s="64"/>
      <c r="W903" s="64"/>
      <c r="X903" s="64"/>
      <c r="Y903" s="64"/>
      <c r="Z903" s="64"/>
      <c r="AA903" s="64"/>
    </row>
    <row r="904" spans="1:27" ht="15.75" customHeight="1" x14ac:dyDescent="0.2">
      <c r="A904" s="202"/>
      <c r="B904" s="202"/>
      <c r="C904" s="202"/>
      <c r="D904" s="202"/>
      <c r="E904" s="202"/>
      <c r="F904" s="202"/>
      <c r="G904" s="202"/>
      <c r="H904" s="202"/>
      <c r="I904" s="202"/>
      <c r="J904" s="202"/>
      <c r="K904" s="202"/>
      <c r="L904" s="202"/>
      <c r="M904" s="202"/>
      <c r="N904" s="202"/>
      <c r="O904" s="202"/>
      <c r="P904" s="202"/>
      <c r="Q904" s="202"/>
      <c r="R904" s="202"/>
      <c r="S904" s="202"/>
      <c r="T904" s="202"/>
      <c r="U904" s="64"/>
      <c r="V904" s="64"/>
      <c r="W904" s="64"/>
      <c r="X904" s="64"/>
      <c r="Y904" s="64"/>
      <c r="Z904" s="64"/>
      <c r="AA904" s="64"/>
    </row>
    <row r="905" spans="1:27" ht="15.75" customHeight="1" x14ac:dyDescent="0.2">
      <c r="A905" s="202"/>
      <c r="B905" s="202"/>
      <c r="C905" s="202"/>
      <c r="D905" s="202"/>
      <c r="E905" s="202"/>
      <c r="F905" s="202"/>
      <c r="G905" s="202"/>
      <c r="H905" s="202"/>
      <c r="I905" s="202"/>
      <c r="J905" s="202"/>
      <c r="K905" s="202"/>
      <c r="L905" s="202"/>
      <c r="M905" s="202"/>
      <c r="N905" s="202"/>
      <c r="O905" s="202"/>
      <c r="P905" s="202"/>
      <c r="Q905" s="202"/>
      <c r="R905" s="202"/>
      <c r="S905" s="202"/>
      <c r="T905" s="202"/>
      <c r="U905" s="64"/>
      <c r="V905" s="64"/>
      <c r="W905" s="64"/>
      <c r="X905" s="64"/>
      <c r="Y905" s="64"/>
      <c r="Z905" s="64"/>
      <c r="AA905" s="64"/>
    </row>
    <row r="906" spans="1:27" ht="15.75" customHeight="1" x14ac:dyDescent="0.2">
      <c r="A906" s="202"/>
      <c r="B906" s="202"/>
      <c r="C906" s="202"/>
      <c r="D906" s="202"/>
      <c r="E906" s="202"/>
      <c r="F906" s="202"/>
      <c r="G906" s="202"/>
      <c r="H906" s="202"/>
      <c r="I906" s="202"/>
      <c r="J906" s="202"/>
      <c r="K906" s="202"/>
      <c r="L906" s="202"/>
      <c r="M906" s="202"/>
      <c r="N906" s="202"/>
      <c r="O906" s="202"/>
      <c r="P906" s="202"/>
      <c r="Q906" s="202"/>
      <c r="R906" s="202"/>
      <c r="S906" s="202"/>
      <c r="T906" s="202"/>
      <c r="U906" s="64"/>
      <c r="V906" s="64"/>
      <c r="W906" s="64"/>
      <c r="X906" s="64"/>
      <c r="Y906" s="64"/>
      <c r="Z906" s="64"/>
      <c r="AA906" s="64"/>
    </row>
    <row r="907" spans="1:27" ht="15.75" customHeight="1" x14ac:dyDescent="0.2">
      <c r="A907" s="202"/>
      <c r="B907" s="202"/>
      <c r="C907" s="202"/>
      <c r="D907" s="202"/>
      <c r="E907" s="202"/>
      <c r="F907" s="202"/>
      <c r="G907" s="202"/>
      <c r="H907" s="202"/>
      <c r="I907" s="202"/>
      <c r="J907" s="202"/>
      <c r="K907" s="202"/>
      <c r="L907" s="202"/>
      <c r="M907" s="202"/>
      <c r="N907" s="202"/>
      <c r="O907" s="202"/>
      <c r="P907" s="202"/>
      <c r="Q907" s="202"/>
      <c r="R907" s="202"/>
      <c r="S907" s="202"/>
      <c r="T907" s="202"/>
      <c r="U907" s="64"/>
      <c r="V907" s="64"/>
      <c r="W907" s="64"/>
      <c r="X907" s="64"/>
      <c r="Y907" s="64"/>
      <c r="Z907" s="64"/>
      <c r="AA907" s="64"/>
    </row>
    <row r="908" spans="1:27" ht="15.75" customHeight="1" x14ac:dyDescent="0.2">
      <c r="A908" s="202"/>
      <c r="B908" s="202"/>
      <c r="C908" s="202"/>
      <c r="D908" s="202"/>
      <c r="E908" s="202"/>
      <c r="F908" s="202"/>
      <c r="G908" s="202"/>
      <c r="H908" s="202"/>
      <c r="I908" s="202"/>
      <c r="J908" s="202"/>
      <c r="K908" s="202"/>
      <c r="L908" s="202"/>
      <c r="M908" s="202"/>
      <c r="N908" s="202"/>
      <c r="O908" s="202"/>
      <c r="P908" s="202"/>
      <c r="Q908" s="202"/>
      <c r="R908" s="202"/>
      <c r="S908" s="202"/>
      <c r="T908" s="202"/>
      <c r="U908" s="64"/>
      <c r="V908" s="64"/>
      <c r="W908" s="64"/>
      <c r="X908" s="64"/>
      <c r="Y908" s="64"/>
      <c r="Z908" s="64"/>
      <c r="AA908" s="64"/>
    </row>
    <row r="909" spans="1:27" ht="15.75" customHeight="1" x14ac:dyDescent="0.2">
      <c r="A909" s="202"/>
      <c r="B909" s="202"/>
      <c r="C909" s="202"/>
      <c r="D909" s="202"/>
      <c r="E909" s="202"/>
      <c r="F909" s="202"/>
      <c r="G909" s="202"/>
      <c r="H909" s="202"/>
      <c r="I909" s="202"/>
      <c r="J909" s="202"/>
      <c r="K909" s="202"/>
      <c r="L909" s="202"/>
      <c r="M909" s="202"/>
      <c r="N909" s="202"/>
      <c r="O909" s="202"/>
      <c r="P909" s="202"/>
      <c r="Q909" s="202"/>
      <c r="R909" s="202"/>
      <c r="S909" s="202"/>
      <c r="T909" s="202"/>
      <c r="U909" s="64"/>
      <c r="V909" s="64"/>
      <c r="W909" s="64"/>
      <c r="X909" s="64"/>
      <c r="Y909" s="64"/>
      <c r="Z909" s="64"/>
      <c r="AA909" s="64"/>
    </row>
    <row r="910" spans="1:27" ht="15.75" customHeight="1" x14ac:dyDescent="0.2">
      <c r="A910" s="202"/>
      <c r="B910" s="202"/>
      <c r="C910" s="202"/>
      <c r="D910" s="202"/>
      <c r="E910" s="202"/>
      <c r="F910" s="202"/>
      <c r="G910" s="202"/>
      <c r="H910" s="202"/>
      <c r="I910" s="202"/>
      <c r="J910" s="202"/>
      <c r="K910" s="202"/>
      <c r="L910" s="202"/>
      <c r="M910" s="202"/>
      <c r="N910" s="202"/>
      <c r="O910" s="202"/>
      <c r="P910" s="202"/>
      <c r="Q910" s="202"/>
      <c r="R910" s="202"/>
      <c r="S910" s="202"/>
      <c r="T910" s="202"/>
      <c r="U910" s="64"/>
      <c r="V910" s="64"/>
      <c r="W910" s="64"/>
      <c r="X910" s="64"/>
      <c r="Y910" s="64"/>
      <c r="Z910" s="64"/>
      <c r="AA910" s="64"/>
    </row>
    <row r="911" spans="1:27" ht="15.75" customHeight="1" x14ac:dyDescent="0.2">
      <c r="A911" s="202"/>
      <c r="B911" s="202"/>
      <c r="C911" s="202"/>
      <c r="D911" s="202"/>
      <c r="E911" s="202"/>
      <c r="F911" s="202"/>
      <c r="G911" s="202"/>
      <c r="H911" s="202"/>
      <c r="I911" s="202"/>
      <c r="J911" s="202"/>
      <c r="K911" s="202"/>
      <c r="L911" s="202"/>
      <c r="M911" s="202"/>
      <c r="N911" s="202"/>
      <c r="O911" s="202"/>
      <c r="P911" s="202"/>
      <c r="Q911" s="202"/>
      <c r="R911" s="202"/>
      <c r="S911" s="202"/>
      <c r="T911" s="202"/>
      <c r="U911" s="64"/>
      <c r="V911" s="64"/>
      <c r="W911" s="64"/>
      <c r="X911" s="64"/>
      <c r="Y911" s="64"/>
      <c r="Z911" s="64"/>
      <c r="AA911" s="64"/>
    </row>
    <row r="912" spans="1:27" ht="15.75" customHeight="1" x14ac:dyDescent="0.2">
      <c r="A912" s="202"/>
      <c r="B912" s="202"/>
      <c r="C912" s="202"/>
      <c r="D912" s="202"/>
      <c r="E912" s="202"/>
      <c r="F912" s="202"/>
      <c r="G912" s="202"/>
      <c r="H912" s="202"/>
      <c r="I912" s="202"/>
      <c r="J912" s="202"/>
      <c r="K912" s="202"/>
      <c r="L912" s="202"/>
      <c r="M912" s="202"/>
      <c r="N912" s="202"/>
      <c r="O912" s="202"/>
      <c r="P912" s="202"/>
      <c r="Q912" s="202"/>
      <c r="R912" s="202"/>
      <c r="S912" s="202"/>
      <c r="T912" s="202"/>
      <c r="U912" s="64"/>
      <c r="V912" s="64"/>
      <c r="W912" s="64"/>
      <c r="X912" s="64"/>
      <c r="Y912" s="64"/>
      <c r="Z912" s="64"/>
      <c r="AA912" s="64"/>
    </row>
    <row r="913" spans="1:27" ht="15.75" customHeight="1" x14ac:dyDescent="0.2">
      <c r="A913" s="202"/>
      <c r="B913" s="202"/>
      <c r="C913" s="202"/>
      <c r="D913" s="202"/>
      <c r="E913" s="202"/>
      <c r="F913" s="202"/>
      <c r="G913" s="202"/>
      <c r="H913" s="202"/>
      <c r="I913" s="202"/>
      <c r="J913" s="202"/>
      <c r="K913" s="202"/>
      <c r="L913" s="202"/>
      <c r="M913" s="202"/>
      <c r="N913" s="202"/>
      <c r="O913" s="202"/>
      <c r="P913" s="202"/>
      <c r="Q913" s="202"/>
      <c r="R913" s="202"/>
      <c r="S913" s="202"/>
      <c r="T913" s="202"/>
      <c r="U913" s="64"/>
      <c r="V913" s="64"/>
      <c r="W913" s="64"/>
      <c r="X913" s="64"/>
      <c r="Y913" s="64"/>
      <c r="Z913" s="64"/>
      <c r="AA913" s="64"/>
    </row>
    <row r="914" spans="1:27" ht="15.75" customHeight="1" x14ac:dyDescent="0.2">
      <c r="A914" s="202"/>
      <c r="B914" s="202"/>
      <c r="C914" s="202"/>
      <c r="D914" s="202"/>
      <c r="E914" s="202"/>
      <c r="F914" s="202"/>
      <c r="G914" s="202"/>
      <c r="H914" s="202"/>
      <c r="I914" s="202"/>
      <c r="J914" s="202"/>
      <c r="K914" s="202"/>
      <c r="L914" s="202"/>
      <c r="M914" s="202"/>
      <c r="N914" s="202"/>
      <c r="O914" s="202"/>
      <c r="P914" s="202"/>
      <c r="Q914" s="202"/>
      <c r="R914" s="202"/>
      <c r="S914" s="202"/>
      <c r="T914" s="202"/>
      <c r="U914" s="64"/>
      <c r="V914" s="64"/>
      <c r="W914" s="64"/>
      <c r="X914" s="64"/>
      <c r="Y914" s="64"/>
      <c r="Z914" s="64"/>
      <c r="AA914" s="64"/>
    </row>
    <row r="915" spans="1:27" ht="15.75" customHeight="1" x14ac:dyDescent="0.2">
      <c r="A915" s="202"/>
      <c r="B915" s="202"/>
      <c r="C915" s="202"/>
      <c r="D915" s="202"/>
      <c r="E915" s="202"/>
      <c r="F915" s="202"/>
      <c r="G915" s="202"/>
      <c r="H915" s="202"/>
      <c r="I915" s="202"/>
      <c r="J915" s="202"/>
      <c r="K915" s="202"/>
      <c r="L915" s="202"/>
      <c r="M915" s="202"/>
      <c r="N915" s="202"/>
      <c r="O915" s="202"/>
      <c r="P915" s="202"/>
      <c r="Q915" s="202"/>
      <c r="R915" s="202"/>
      <c r="S915" s="202"/>
      <c r="T915" s="202"/>
      <c r="U915" s="64"/>
      <c r="V915" s="64"/>
      <c r="W915" s="64"/>
      <c r="X915" s="64"/>
      <c r="Y915" s="64"/>
      <c r="Z915" s="64"/>
      <c r="AA915" s="64"/>
    </row>
    <row r="916" spans="1:27" ht="15.75" customHeight="1" x14ac:dyDescent="0.2">
      <c r="A916" s="202"/>
      <c r="B916" s="202"/>
      <c r="C916" s="202"/>
      <c r="D916" s="202"/>
      <c r="E916" s="202"/>
      <c r="F916" s="202"/>
      <c r="G916" s="202"/>
      <c r="H916" s="202"/>
      <c r="I916" s="202"/>
      <c r="J916" s="202"/>
      <c r="K916" s="202"/>
      <c r="L916" s="202"/>
      <c r="M916" s="202"/>
      <c r="N916" s="202"/>
      <c r="O916" s="202"/>
      <c r="P916" s="202"/>
      <c r="Q916" s="202"/>
      <c r="R916" s="202"/>
      <c r="S916" s="202"/>
      <c r="T916" s="202"/>
      <c r="U916" s="64"/>
      <c r="V916" s="64"/>
      <c r="W916" s="64"/>
      <c r="X916" s="64"/>
      <c r="Y916" s="64"/>
      <c r="Z916" s="64"/>
      <c r="AA916" s="64"/>
    </row>
    <row r="917" spans="1:27" ht="15.75" customHeight="1" x14ac:dyDescent="0.2">
      <c r="A917" s="202"/>
      <c r="B917" s="202"/>
      <c r="C917" s="202"/>
      <c r="D917" s="202"/>
      <c r="E917" s="202"/>
      <c r="F917" s="202"/>
      <c r="G917" s="202"/>
      <c r="H917" s="202"/>
      <c r="I917" s="202"/>
      <c r="J917" s="202"/>
      <c r="K917" s="202"/>
      <c r="L917" s="202"/>
      <c r="M917" s="202"/>
      <c r="N917" s="202"/>
      <c r="O917" s="202"/>
      <c r="P917" s="202"/>
      <c r="Q917" s="202"/>
      <c r="R917" s="202"/>
      <c r="S917" s="202"/>
      <c r="T917" s="202"/>
      <c r="U917" s="64"/>
      <c r="V917" s="64"/>
      <c r="W917" s="64"/>
      <c r="X917" s="64"/>
      <c r="Y917" s="64"/>
      <c r="Z917" s="64"/>
      <c r="AA917" s="64"/>
    </row>
    <row r="918" spans="1:27" ht="15.75" customHeight="1" x14ac:dyDescent="0.2">
      <c r="A918" s="202"/>
      <c r="B918" s="202"/>
      <c r="C918" s="202"/>
      <c r="D918" s="202"/>
      <c r="E918" s="202"/>
      <c r="F918" s="202"/>
      <c r="G918" s="202"/>
      <c r="H918" s="202"/>
      <c r="I918" s="202"/>
      <c r="J918" s="202"/>
      <c r="K918" s="202"/>
      <c r="L918" s="202"/>
      <c r="M918" s="202"/>
      <c r="N918" s="202"/>
      <c r="O918" s="202"/>
      <c r="P918" s="202"/>
      <c r="Q918" s="202"/>
      <c r="R918" s="202"/>
      <c r="S918" s="202"/>
      <c r="T918" s="202"/>
      <c r="U918" s="64"/>
      <c r="V918" s="64"/>
      <c r="W918" s="64"/>
      <c r="X918" s="64"/>
      <c r="Y918" s="64"/>
      <c r="Z918" s="64"/>
      <c r="AA918" s="64"/>
    </row>
    <row r="919" spans="1:27" ht="15.75" customHeight="1" x14ac:dyDescent="0.2">
      <c r="A919" s="202"/>
      <c r="B919" s="202"/>
      <c r="C919" s="202"/>
      <c r="D919" s="202"/>
      <c r="E919" s="202"/>
      <c r="F919" s="202"/>
      <c r="G919" s="202"/>
      <c r="H919" s="202"/>
      <c r="I919" s="202"/>
      <c r="J919" s="202"/>
      <c r="K919" s="202"/>
      <c r="L919" s="202"/>
      <c r="M919" s="202"/>
      <c r="N919" s="202"/>
      <c r="O919" s="202"/>
      <c r="P919" s="202"/>
      <c r="Q919" s="202"/>
      <c r="R919" s="202"/>
      <c r="S919" s="202"/>
      <c r="T919" s="202"/>
      <c r="U919" s="64"/>
      <c r="V919" s="64"/>
      <c r="W919" s="64"/>
      <c r="X919" s="64"/>
      <c r="Y919" s="64"/>
      <c r="Z919" s="64"/>
      <c r="AA919" s="64"/>
    </row>
    <row r="920" spans="1:27" ht="15.75" customHeight="1" x14ac:dyDescent="0.2">
      <c r="A920" s="202"/>
      <c r="B920" s="202"/>
      <c r="C920" s="202"/>
      <c r="D920" s="202"/>
      <c r="E920" s="202"/>
      <c r="F920" s="202"/>
      <c r="G920" s="202"/>
      <c r="H920" s="202"/>
      <c r="I920" s="202"/>
      <c r="J920" s="202"/>
      <c r="K920" s="202"/>
      <c r="L920" s="202"/>
      <c r="M920" s="202"/>
      <c r="N920" s="202"/>
      <c r="O920" s="202"/>
      <c r="P920" s="202"/>
      <c r="Q920" s="202"/>
      <c r="R920" s="202"/>
      <c r="S920" s="202"/>
      <c r="T920" s="202"/>
      <c r="U920" s="64"/>
      <c r="V920" s="64"/>
      <c r="W920" s="64"/>
      <c r="X920" s="64"/>
      <c r="Y920" s="64"/>
      <c r="Z920" s="64"/>
      <c r="AA920" s="64"/>
    </row>
    <row r="921" spans="1:27" ht="15.75" customHeight="1" x14ac:dyDescent="0.2">
      <c r="A921" s="202"/>
      <c r="B921" s="202"/>
      <c r="C921" s="202"/>
      <c r="D921" s="202"/>
      <c r="E921" s="202"/>
      <c r="F921" s="202"/>
      <c r="G921" s="202"/>
      <c r="H921" s="202"/>
      <c r="I921" s="202"/>
      <c r="J921" s="202"/>
      <c r="K921" s="202"/>
      <c r="L921" s="202"/>
      <c r="M921" s="202"/>
      <c r="N921" s="202"/>
      <c r="O921" s="202"/>
      <c r="P921" s="202"/>
      <c r="Q921" s="202"/>
      <c r="R921" s="202"/>
      <c r="S921" s="202"/>
      <c r="T921" s="202"/>
      <c r="U921" s="64"/>
      <c r="V921" s="64"/>
      <c r="W921" s="64"/>
      <c r="X921" s="64"/>
      <c r="Y921" s="64"/>
      <c r="Z921" s="64"/>
      <c r="AA921" s="64"/>
    </row>
    <row r="922" spans="1:27" ht="15.75" customHeight="1" x14ac:dyDescent="0.2">
      <c r="A922" s="202"/>
      <c r="B922" s="202"/>
      <c r="C922" s="202"/>
      <c r="D922" s="202"/>
      <c r="E922" s="202"/>
      <c r="F922" s="202"/>
      <c r="G922" s="202"/>
      <c r="H922" s="202"/>
      <c r="I922" s="202"/>
      <c r="J922" s="202"/>
      <c r="K922" s="202"/>
      <c r="L922" s="202"/>
      <c r="M922" s="202"/>
      <c r="N922" s="202"/>
      <c r="O922" s="202"/>
      <c r="P922" s="202"/>
      <c r="Q922" s="202"/>
      <c r="R922" s="202"/>
      <c r="S922" s="202"/>
      <c r="T922" s="202"/>
      <c r="U922" s="64"/>
      <c r="V922" s="64"/>
      <c r="W922" s="64"/>
      <c r="X922" s="64"/>
      <c r="Y922" s="64"/>
      <c r="Z922" s="64"/>
      <c r="AA922" s="64"/>
    </row>
    <row r="923" spans="1:27" ht="15.75" customHeight="1" x14ac:dyDescent="0.2">
      <c r="A923" s="202"/>
      <c r="B923" s="202"/>
      <c r="C923" s="202"/>
      <c r="D923" s="202"/>
      <c r="E923" s="202"/>
      <c r="F923" s="202"/>
      <c r="G923" s="202"/>
      <c r="H923" s="202"/>
      <c r="I923" s="202"/>
      <c r="J923" s="202"/>
      <c r="K923" s="202"/>
      <c r="L923" s="202"/>
      <c r="M923" s="202"/>
      <c r="N923" s="202"/>
      <c r="O923" s="202"/>
      <c r="P923" s="202"/>
      <c r="Q923" s="202"/>
      <c r="R923" s="202"/>
      <c r="S923" s="202"/>
      <c r="T923" s="202"/>
      <c r="U923" s="64"/>
      <c r="V923" s="64"/>
      <c r="W923" s="64"/>
      <c r="X923" s="64"/>
      <c r="Y923" s="64"/>
      <c r="Z923" s="64"/>
      <c r="AA923" s="64"/>
    </row>
    <row r="924" spans="1:27" ht="15.75" customHeight="1" x14ac:dyDescent="0.2">
      <c r="A924" s="202"/>
      <c r="B924" s="202"/>
      <c r="C924" s="202"/>
      <c r="D924" s="202"/>
      <c r="E924" s="202"/>
      <c r="F924" s="202"/>
      <c r="G924" s="202"/>
      <c r="H924" s="202"/>
      <c r="I924" s="202"/>
      <c r="J924" s="202"/>
      <c r="K924" s="202"/>
      <c r="L924" s="202"/>
      <c r="M924" s="202"/>
      <c r="N924" s="202"/>
      <c r="O924" s="202"/>
      <c r="P924" s="202"/>
      <c r="Q924" s="202"/>
      <c r="R924" s="202"/>
      <c r="S924" s="202"/>
      <c r="T924" s="202"/>
      <c r="U924" s="64"/>
      <c r="V924" s="64"/>
      <c r="W924" s="64"/>
      <c r="X924" s="64"/>
      <c r="Y924" s="64"/>
      <c r="Z924" s="64"/>
      <c r="AA924" s="64"/>
    </row>
    <row r="925" spans="1:27" ht="15.75" customHeight="1" x14ac:dyDescent="0.2">
      <c r="A925" s="202"/>
      <c r="B925" s="202"/>
      <c r="C925" s="202"/>
      <c r="D925" s="202"/>
      <c r="E925" s="202"/>
      <c r="F925" s="202"/>
      <c r="G925" s="202"/>
      <c r="H925" s="202"/>
      <c r="I925" s="202"/>
      <c r="J925" s="202"/>
      <c r="K925" s="202"/>
      <c r="L925" s="202"/>
      <c r="M925" s="202"/>
      <c r="N925" s="202"/>
      <c r="O925" s="202"/>
      <c r="P925" s="202"/>
      <c r="Q925" s="202"/>
      <c r="R925" s="202"/>
      <c r="S925" s="202"/>
      <c r="T925" s="202"/>
      <c r="U925" s="64"/>
      <c r="V925" s="64"/>
      <c r="W925" s="64"/>
      <c r="X925" s="64"/>
      <c r="Y925" s="64"/>
      <c r="Z925" s="64"/>
      <c r="AA925" s="64"/>
    </row>
    <row r="926" spans="1:27" ht="15.75" customHeight="1" x14ac:dyDescent="0.2">
      <c r="A926" s="202"/>
      <c r="B926" s="202"/>
      <c r="C926" s="202"/>
      <c r="D926" s="202"/>
      <c r="E926" s="202"/>
      <c r="F926" s="202"/>
      <c r="G926" s="202"/>
      <c r="H926" s="202"/>
      <c r="I926" s="202"/>
      <c r="J926" s="202"/>
      <c r="K926" s="202"/>
      <c r="L926" s="202"/>
      <c r="M926" s="202"/>
      <c r="N926" s="202"/>
      <c r="O926" s="202"/>
      <c r="P926" s="202"/>
      <c r="Q926" s="202"/>
      <c r="R926" s="202"/>
      <c r="S926" s="202"/>
      <c r="T926" s="202"/>
      <c r="U926" s="64"/>
      <c r="V926" s="64"/>
      <c r="W926" s="64"/>
      <c r="X926" s="64"/>
      <c r="Y926" s="64"/>
      <c r="Z926" s="64"/>
      <c r="AA926" s="64"/>
    </row>
    <row r="927" spans="1:27" ht="15.75" customHeight="1" x14ac:dyDescent="0.2">
      <c r="A927" s="202"/>
      <c r="B927" s="202"/>
      <c r="C927" s="202"/>
      <c r="D927" s="202"/>
      <c r="E927" s="202"/>
      <c r="F927" s="202"/>
      <c r="G927" s="202"/>
      <c r="H927" s="202"/>
      <c r="I927" s="202"/>
      <c r="J927" s="202"/>
      <c r="K927" s="202"/>
      <c r="L927" s="202"/>
      <c r="M927" s="202"/>
      <c r="N927" s="202"/>
      <c r="O927" s="202"/>
      <c r="P927" s="202"/>
      <c r="Q927" s="202"/>
      <c r="R927" s="202"/>
      <c r="S927" s="202"/>
      <c r="T927" s="202"/>
      <c r="U927" s="64"/>
      <c r="V927" s="64"/>
      <c r="W927" s="64"/>
      <c r="X927" s="64"/>
      <c r="Y927" s="64"/>
      <c r="Z927" s="64"/>
      <c r="AA927" s="64"/>
    </row>
    <row r="928" spans="1:27" ht="15.75" customHeight="1" x14ac:dyDescent="0.2">
      <c r="A928" s="202"/>
      <c r="B928" s="202"/>
      <c r="C928" s="202"/>
      <c r="D928" s="202"/>
      <c r="E928" s="202"/>
      <c r="F928" s="202"/>
      <c r="G928" s="202"/>
      <c r="H928" s="202"/>
      <c r="I928" s="202"/>
      <c r="J928" s="202"/>
      <c r="K928" s="202"/>
      <c r="L928" s="202"/>
      <c r="M928" s="202"/>
      <c r="N928" s="202"/>
      <c r="O928" s="202"/>
      <c r="P928" s="202"/>
      <c r="Q928" s="202"/>
      <c r="R928" s="202"/>
      <c r="S928" s="202"/>
      <c r="T928" s="202"/>
      <c r="U928" s="64"/>
      <c r="V928" s="64"/>
      <c r="W928" s="64"/>
      <c r="X928" s="64"/>
      <c r="Y928" s="64"/>
      <c r="Z928" s="64"/>
      <c r="AA928" s="64"/>
    </row>
    <row r="929" spans="1:27" ht="15.75" customHeight="1" x14ac:dyDescent="0.2">
      <c r="A929" s="202"/>
      <c r="B929" s="202"/>
      <c r="C929" s="202"/>
      <c r="D929" s="202"/>
      <c r="E929" s="202"/>
      <c r="F929" s="202"/>
      <c r="G929" s="202"/>
      <c r="H929" s="202"/>
      <c r="I929" s="202"/>
      <c r="J929" s="202"/>
      <c r="K929" s="202"/>
      <c r="L929" s="202"/>
      <c r="M929" s="202"/>
      <c r="N929" s="202"/>
      <c r="O929" s="202"/>
      <c r="P929" s="202"/>
      <c r="Q929" s="202"/>
      <c r="R929" s="202"/>
      <c r="S929" s="202"/>
      <c r="T929" s="202"/>
      <c r="U929" s="64"/>
      <c r="V929" s="64"/>
      <c r="W929" s="64"/>
      <c r="X929" s="64"/>
      <c r="Y929" s="64"/>
      <c r="Z929" s="64"/>
      <c r="AA929" s="64"/>
    </row>
    <row r="930" spans="1:27" ht="15.75" customHeight="1" x14ac:dyDescent="0.2">
      <c r="A930" s="202"/>
      <c r="B930" s="202"/>
      <c r="C930" s="202"/>
      <c r="D930" s="202"/>
      <c r="E930" s="202"/>
      <c r="F930" s="202"/>
      <c r="G930" s="202"/>
      <c r="H930" s="202"/>
      <c r="I930" s="202"/>
      <c r="J930" s="202"/>
      <c r="K930" s="202"/>
      <c r="L930" s="202"/>
      <c r="M930" s="202"/>
      <c r="N930" s="202"/>
      <c r="O930" s="202"/>
      <c r="P930" s="202"/>
      <c r="Q930" s="202"/>
      <c r="R930" s="202"/>
      <c r="S930" s="202"/>
      <c r="T930" s="202"/>
      <c r="U930" s="64"/>
      <c r="V930" s="64"/>
      <c r="W930" s="64"/>
      <c r="X930" s="64"/>
      <c r="Y930" s="64"/>
      <c r="Z930" s="64"/>
      <c r="AA930" s="64"/>
    </row>
    <row r="931" spans="1:27" ht="15.75" customHeight="1" x14ac:dyDescent="0.2">
      <c r="A931" s="202"/>
      <c r="B931" s="202"/>
      <c r="C931" s="202"/>
      <c r="D931" s="202"/>
      <c r="E931" s="202"/>
      <c r="F931" s="202"/>
      <c r="G931" s="202"/>
      <c r="H931" s="202"/>
      <c r="I931" s="202"/>
      <c r="J931" s="202"/>
      <c r="K931" s="202"/>
      <c r="L931" s="202"/>
      <c r="M931" s="202"/>
      <c r="N931" s="202"/>
      <c r="O931" s="202"/>
      <c r="P931" s="202"/>
      <c r="Q931" s="202"/>
      <c r="R931" s="202"/>
      <c r="S931" s="202"/>
      <c r="T931" s="202"/>
      <c r="U931" s="64"/>
      <c r="V931" s="64"/>
      <c r="W931" s="64"/>
      <c r="X931" s="64"/>
      <c r="Y931" s="64"/>
      <c r="Z931" s="64"/>
      <c r="AA931" s="64"/>
    </row>
    <row r="932" spans="1:27" ht="15.75" customHeight="1" x14ac:dyDescent="0.2">
      <c r="A932" s="202"/>
      <c r="B932" s="202"/>
      <c r="C932" s="202"/>
      <c r="D932" s="202"/>
      <c r="E932" s="202"/>
      <c r="F932" s="202"/>
      <c r="G932" s="202"/>
      <c r="H932" s="202"/>
      <c r="I932" s="202"/>
      <c r="J932" s="202"/>
      <c r="K932" s="202"/>
      <c r="L932" s="202"/>
      <c r="M932" s="202"/>
      <c r="N932" s="202"/>
      <c r="O932" s="202"/>
      <c r="P932" s="202"/>
      <c r="Q932" s="202"/>
      <c r="R932" s="202"/>
      <c r="S932" s="202"/>
      <c r="T932" s="202"/>
      <c r="U932" s="64"/>
      <c r="V932" s="64"/>
      <c r="W932" s="64"/>
      <c r="X932" s="64"/>
      <c r="Y932" s="64"/>
      <c r="Z932" s="64"/>
      <c r="AA932" s="64"/>
    </row>
    <row r="933" spans="1:27" ht="15.75" customHeight="1" x14ac:dyDescent="0.2">
      <c r="A933" s="202"/>
      <c r="B933" s="202"/>
      <c r="C933" s="202"/>
      <c r="D933" s="202"/>
      <c r="E933" s="202"/>
      <c r="F933" s="202"/>
      <c r="G933" s="202"/>
      <c r="H933" s="202"/>
      <c r="I933" s="202"/>
      <c r="J933" s="202"/>
      <c r="K933" s="202"/>
      <c r="L933" s="202"/>
      <c r="M933" s="202"/>
      <c r="N933" s="202"/>
      <c r="O933" s="202"/>
      <c r="P933" s="202"/>
      <c r="Q933" s="202"/>
      <c r="R933" s="202"/>
      <c r="S933" s="202"/>
      <c r="T933" s="202"/>
      <c r="U933" s="64"/>
      <c r="V933" s="64"/>
      <c r="W933" s="64"/>
      <c r="X933" s="64"/>
      <c r="Y933" s="64"/>
      <c r="Z933" s="64"/>
      <c r="AA933" s="64"/>
    </row>
    <row r="934" spans="1:27" ht="15.75" customHeight="1" x14ac:dyDescent="0.2">
      <c r="A934" s="202"/>
      <c r="B934" s="202"/>
      <c r="C934" s="202"/>
      <c r="D934" s="202"/>
      <c r="E934" s="202"/>
      <c r="F934" s="202"/>
      <c r="G934" s="202"/>
      <c r="H934" s="202"/>
      <c r="I934" s="202"/>
      <c r="J934" s="202"/>
      <c r="K934" s="202"/>
      <c r="L934" s="202"/>
      <c r="M934" s="202"/>
      <c r="N934" s="202"/>
      <c r="O934" s="202"/>
      <c r="P934" s="202"/>
      <c r="Q934" s="202"/>
      <c r="R934" s="202"/>
      <c r="S934" s="202"/>
      <c r="T934" s="202"/>
      <c r="U934" s="64"/>
      <c r="V934" s="64"/>
      <c r="W934" s="64"/>
      <c r="X934" s="64"/>
      <c r="Y934" s="64"/>
      <c r="Z934" s="64"/>
      <c r="AA934" s="64"/>
    </row>
    <row r="935" spans="1:27" ht="15.75" customHeight="1" x14ac:dyDescent="0.2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8"/>
      <c r="Q935" s="188"/>
      <c r="R935" s="64"/>
      <c r="S935" s="64"/>
      <c r="T935" s="64"/>
      <c r="U935" s="64"/>
      <c r="V935" s="64"/>
      <c r="W935" s="64"/>
      <c r="X935" s="64"/>
      <c r="Y935" s="64"/>
      <c r="Z935" s="64"/>
      <c r="AA935" s="64"/>
    </row>
    <row r="936" spans="1:27" ht="15.75" customHeight="1" x14ac:dyDescent="0.2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8"/>
      <c r="Q936" s="188"/>
      <c r="R936" s="64"/>
      <c r="S936" s="64"/>
      <c r="T936" s="64"/>
      <c r="U936" s="64"/>
      <c r="V936" s="64"/>
      <c r="W936" s="64"/>
      <c r="X936" s="64"/>
      <c r="Y936" s="64"/>
      <c r="Z936" s="64"/>
      <c r="AA936" s="64"/>
    </row>
    <row r="937" spans="1:27" ht="15.75" customHeight="1" x14ac:dyDescent="0.2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8"/>
      <c r="Q937" s="188"/>
      <c r="R937" s="64"/>
      <c r="S937" s="64"/>
      <c r="T937" s="64"/>
      <c r="U937" s="64"/>
      <c r="V937" s="64"/>
      <c r="W937" s="64"/>
      <c r="X937" s="64"/>
      <c r="Y937" s="64"/>
      <c r="Z937" s="64"/>
      <c r="AA937" s="64"/>
    </row>
    <row r="938" spans="1:27" ht="15.75" customHeight="1" x14ac:dyDescent="0.2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8"/>
      <c r="Q938" s="188"/>
      <c r="R938" s="64"/>
      <c r="S938" s="64"/>
      <c r="T938" s="64"/>
      <c r="U938" s="64"/>
      <c r="V938" s="64"/>
      <c r="W938" s="64"/>
      <c r="X938" s="64"/>
      <c r="Y938" s="64"/>
      <c r="Z938" s="64"/>
      <c r="AA938" s="64"/>
    </row>
    <row r="939" spans="1:27" ht="15.75" customHeight="1" x14ac:dyDescent="0.2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8"/>
      <c r="Q939" s="188"/>
      <c r="R939" s="64"/>
      <c r="S939" s="64"/>
      <c r="T939" s="64"/>
      <c r="U939" s="64"/>
      <c r="V939" s="64"/>
      <c r="W939" s="64"/>
      <c r="X939" s="64"/>
      <c r="Y939" s="64"/>
      <c r="Z939" s="64"/>
      <c r="AA939" s="64"/>
    </row>
    <row r="940" spans="1:27" ht="15.75" customHeight="1" x14ac:dyDescent="0.2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8"/>
      <c r="Q940" s="188"/>
      <c r="R940" s="64"/>
      <c r="S940" s="64"/>
      <c r="T940" s="64"/>
      <c r="U940" s="64"/>
      <c r="V940" s="64"/>
      <c r="W940" s="64"/>
      <c r="X940" s="64"/>
      <c r="Y940" s="64"/>
      <c r="Z940" s="64"/>
      <c r="AA940" s="64"/>
    </row>
    <row r="941" spans="1:27" ht="15.75" customHeight="1" x14ac:dyDescent="0.2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8"/>
      <c r="Q941" s="188"/>
      <c r="R941" s="64"/>
      <c r="S941" s="64"/>
      <c r="T941" s="64"/>
      <c r="U941" s="64"/>
      <c r="V941" s="64"/>
      <c r="W941" s="64"/>
      <c r="X941" s="64"/>
      <c r="Y941" s="64"/>
      <c r="Z941" s="64"/>
      <c r="AA941" s="64"/>
    </row>
    <row r="942" spans="1:27" ht="15.75" customHeight="1" x14ac:dyDescent="0.2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8"/>
      <c r="Q942" s="188"/>
      <c r="R942" s="64"/>
      <c r="S942" s="64"/>
      <c r="T942" s="64"/>
      <c r="U942" s="64"/>
      <c r="V942" s="64"/>
      <c r="W942" s="64"/>
      <c r="X942" s="64"/>
      <c r="Y942" s="64"/>
      <c r="Z942" s="64"/>
      <c r="AA942" s="64"/>
    </row>
    <row r="943" spans="1:27" ht="15.75" customHeight="1" x14ac:dyDescent="0.2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8"/>
      <c r="Q943" s="188"/>
      <c r="R943" s="64"/>
      <c r="S943" s="64"/>
      <c r="T943" s="64"/>
      <c r="U943" s="64"/>
      <c r="V943" s="64"/>
      <c r="W943" s="64"/>
      <c r="X943" s="64"/>
      <c r="Y943" s="64"/>
      <c r="Z943" s="64"/>
      <c r="AA943" s="64"/>
    </row>
    <row r="944" spans="1:27" ht="15.75" customHeight="1" x14ac:dyDescent="0.2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8"/>
      <c r="Q944" s="188"/>
      <c r="R944" s="64"/>
      <c r="S944" s="64"/>
      <c r="T944" s="64"/>
      <c r="U944" s="64"/>
      <c r="V944" s="64"/>
      <c r="W944" s="64"/>
      <c r="X944" s="64"/>
      <c r="Y944" s="64"/>
      <c r="Z944" s="64"/>
      <c r="AA944" s="64"/>
    </row>
    <row r="945" spans="1:27" ht="15.75" customHeight="1" x14ac:dyDescent="0.2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8"/>
      <c r="Q945" s="188"/>
      <c r="R945" s="64"/>
      <c r="S945" s="64"/>
      <c r="T945" s="64"/>
      <c r="U945" s="64"/>
      <c r="V945" s="64"/>
      <c r="W945" s="64"/>
      <c r="X945" s="64"/>
      <c r="Y945" s="64"/>
      <c r="Z945" s="64"/>
      <c r="AA945" s="64"/>
    </row>
    <row r="946" spans="1:27" ht="15.75" customHeight="1" x14ac:dyDescent="0.2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8"/>
      <c r="Q946" s="188"/>
      <c r="R946" s="64"/>
      <c r="S946" s="64"/>
      <c r="T946" s="64"/>
      <c r="U946" s="64"/>
      <c r="V946" s="64"/>
      <c r="W946" s="64"/>
      <c r="X946" s="64"/>
      <c r="Y946" s="64"/>
      <c r="Z946" s="64"/>
      <c r="AA946" s="64"/>
    </row>
    <row r="947" spans="1:27" ht="15.75" customHeight="1" x14ac:dyDescent="0.2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8"/>
      <c r="Q947" s="188"/>
      <c r="R947" s="64"/>
      <c r="S947" s="64"/>
      <c r="T947" s="64"/>
      <c r="U947" s="64"/>
      <c r="V947" s="64"/>
      <c r="W947" s="64"/>
      <c r="X947" s="64"/>
      <c r="Y947" s="64"/>
      <c r="Z947" s="64"/>
      <c r="AA947" s="64"/>
    </row>
    <row r="948" spans="1:27" ht="15.75" customHeight="1" x14ac:dyDescent="0.2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8"/>
      <c r="Q948" s="188"/>
      <c r="R948" s="64"/>
      <c r="S948" s="64"/>
      <c r="T948" s="64"/>
      <c r="U948" s="64"/>
      <c r="V948" s="64"/>
      <c r="W948" s="64"/>
      <c r="X948" s="64"/>
      <c r="Y948" s="64"/>
      <c r="Z948" s="64"/>
      <c r="AA948" s="64"/>
    </row>
    <row r="949" spans="1:27" ht="15.75" customHeight="1" x14ac:dyDescent="0.2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8"/>
      <c r="Q949" s="188"/>
      <c r="R949" s="64"/>
      <c r="S949" s="64"/>
      <c r="T949" s="64"/>
      <c r="U949" s="64"/>
      <c r="V949" s="64"/>
      <c r="W949" s="64"/>
      <c r="X949" s="64"/>
      <c r="Y949" s="64"/>
      <c r="Z949" s="64"/>
      <c r="AA949" s="64"/>
    </row>
    <row r="950" spans="1:27" ht="15.75" customHeight="1" x14ac:dyDescent="0.2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8"/>
      <c r="Q950" s="188"/>
      <c r="R950" s="64"/>
      <c r="S950" s="64"/>
      <c r="T950" s="64"/>
      <c r="U950" s="64"/>
      <c r="V950" s="64"/>
      <c r="W950" s="64"/>
      <c r="X950" s="64"/>
      <c r="Y950" s="64"/>
      <c r="Z950" s="64"/>
      <c r="AA950" s="64"/>
    </row>
    <row r="951" spans="1:27" ht="15.75" customHeight="1" x14ac:dyDescent="0.2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8"/>
      <c r="Q951" s="188"/>
      <c r="R951" s="64"/>
      <c r="S951" s="64"/>
      <c r="T951" s="64"/>
      <c r="U951" s="64"/>
      <c r="V951" s="64"/>
      <c r="W951" s="64"/>
      <c r="X951" s="64"/>
      <c r="Y951" s="64"/>
      <c r="Z951" s="64"/>
      <c r="AA951" s="64"/>
    </row>
    <row r="952" spans="1:27" ht="15.75" customHeight="1" x14ac:dyDescent="0.2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8"/>
      <c r="Q952" s="188"/>
      <c r="R952" s="64"/>
      <c r="S952" s="64"/>
      <c r="T952" s="64"/>
      <c r="U952" s="64"/>
      <c r="V952" s="64"/>
      <c r="W952" s="64"/>
      <c r="X952" s="64"/>
      <c r="Y952" s="64"/>
      <c r="Z952" s="64"/>
      <c r="AA952" s="64"/>
    </row>
    <row r="953" spans="1:27" ht="15.75" customHeight="1" x14ac:dyDescent="0.2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8"/>
      <c r="Q953" s="188"/>
      <c r="R953" s="64"/>
      <c r="S953" s="64"/>
      <c r="T953" s="64"/>
      <c r="U953" s="64"/>
      <c r="V953" s="64"/>
      <c r="W953" s="64"/>
      <c r="X953" s="64"/>
      <c r="Y953" s="64"/>
      <c r="Z953" s="64"/>
      <c r="AA953" s="64"/>
    </row>
    <row r="954" spans="1:27" ht="15.75" customHeight="1" x14ac:dyDescent="0.2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8"/>
      <c r="Q954" s="188"/>
      <c r="R954" s="64"/>
      <c r="S954" s="64"/>
      <c r="T954" s="64"/>
      <c r="U954" s="64"/>
      <c r="V954" s="64"/>
      <c r="W954" s="64"/>
      <c r="X954" s="64"/>
      <c r="Y954" s="64"/>
      <c r="Z954" s="64"/>
      <c r="AA954" s="64"/>
    </row>
    <row r="955" spans="1:27" ht="15.75" customHeight="1" x14ac:dyDescent="0.2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8"/>
      <c r="Q955" s="188"/>
      <c r="R955" s="64"/>
      <c r="S955" s="64"/>
      <c r="T955" s="64"/>
      <c r="U955" s="64"/>
      <c r="V955" s="64"/>
      <c r="W955" s="64"/>
      <c r="X955" s="64"/>
      <c r="Y955" s="64"/>
      <c r="Z955" s="64"/>
      <c r="AA955" s="64"/>
    </row>
    <row r="956" spans="1:27" ht="15.75" customHeight="1" x14ac:dyDescent="0.2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8"/>
      <c r="Q956" s="188"/>
      <c r="R956" s="64"/>
      <c r="S956" s="64"/>
      <c r="T956" s="64"/>
      <c r="U956" s="64"/>
      <c r="V956" s="64"/>
      <c r="W956" s="64"/>
      <c r="X956" s="64"/>
      <c r="Y956" s="64"/>
      <c r="Z956" s="64"/>
      <c r="AA956" s="64"/>
    </row>
    <row r="957" spans="1:27" ht="15.75" customHeight="1" x14ac:dyDescent="0.2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8"/>
      <c r="Q957" s="188"/>
      <c r="R957" s="64"/>
      <c r="S957" s="64"/>
      <c r="T957" s="64"/>
      <c r="U957" s="64"/>
      <c r="V957" s="64"/>
      <c r="W957" s="64"/>
      <c r="X957" s="64"/>
      <c r="Y957" s="64"/>
      <c r="Z957" s="64"/>
      <c r="AA957" s="64"/>
    </row>
    <row r="958" spans="1:27" ht="15.75" customHeight="1" x14ac:dyDescent="0.2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8"/>
      <c r="Q958" s="188"/>
      <c r="R958" s="64"/>
      <c r="S958" s="64"/>
      <c r="T958" s="64"/>
      <c r="U958" s="64"/>
      <c r="V958" s="64"/>
      <c r="W958" s="64"/>
      <c r="X958" s="64"/>
      <c r="Y958" s="64"/>
      <c r="Z958" s="64"/>
      <c r="AA958" s="64"/>
    </row>
    <row r="959" spans="1:27" ht="15.75" customHeight="1" x14ac:dyDescent="0.2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8"/>
      <c r="Q959" s="188"/>
      <c r="R959" s="64"/>
      <c r="S959" s="64"/>
      <c r="T959" s="64"/>
      <c r="U959" s="64"/>
      <c r="V959" s="64"/>
      <c r="W959" s="64"/>
      <c r="X959" s="64"/>
      <c r="Y959" s="64"/>
      <c r="Z959" s="64"/>
      <c r="AA959" s="64"/>
    </row>
    <row r="960" spans="1:27" ht="15.75" customHeight="1" x14ac:dyDescent="0.2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8"/>
      <c r="Q960" s="188"/>
      <c r="R960" s="64"/>
      <c r="S960" s="64"/>
      <c r="T960" s="64"/>
      <c r="U960" s="64"/>
      <c r="V960" s="64"/>
      <c r="W960" s="64"/>
      <c r="X960" s="64"/>
      <c r="Y960" s="64"/>
      <c r="Z960" s="64"/>
      <c r="AA960" s="64"/>
    </row>
    <row r="961" spans="1:27" ht="15.75" customHeight="1" x14ac:dyDescent="0.2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8"/>
      <c r="Q961" s="188"/>
      <c r="R961" s="64"/>
      <c r="S961" s="64"/>
      <c r="T961" s="64"/>
      <c r="U961" s="64"/>
      <c r="V961" s="64"/>
      <c r="W961" s="64"/>
      <c r="X961" s="64"/>
      <c r="Y961" s="64"/>
      <c r="Z961" s="64"/>
      <c r="AA961" s="64"/>
    </row>
    <row r="962" spans="1:27" ht="15.75" customHeight="1" x14ac:dyDescent="0.2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8"/>
      <c r="Q962" s="188"/>
      <c r="R962" s="64"/>
      <c r="S962" s="64"/>
      <c r="T962" s="64"/>
      <c r="U962" s="64"/>
      <c r="V962" s="64"/>
      <c r="W962" s="64"/>
      <c r="X962" s="64"/>
      <c r="Y962" s="64"/>
      <c r="Z962" s="64"/>
      <c r="AA962" s="64"/>
    </row>
    <row r="963" spans="1:27" ht="15.75" customHeight="1" x14ac:dyDescent="0.2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8"/>
      <c r="Q963" s="188"/>
      <c r="R963" s="64"/>
      <c r="S963" s="64"/>
      <c r="T963" s="64"/>
      <c r="U963" s="64"/>
      <c r="V963" s="64"/>
      <c r="W963" s="64"/>
      <c r="X963" s="64"/>
      <c r="Y963" s="64"/>
      <c r="Z963" s="64"/>
      <c r="AA963" s="64"/>
    </row>
    <row r="964" spans="1:27" ht="15.75" customHeight="1" x14ac:dyDescent="0.2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8"/>
      <c r="Q964" s="188"/>
      <c r="R964" s="64"/>
      <c r="S964" s="64"/>
      <c r="T964" s="64"/>
      <c r="U964" s="64"/>
      <c r="V964" s="64"/>
      <c r="W964" s="64"/>
      <c r="X964" s="64"/>
      <c r="Y964" s="64"/>
      <c r="Z964" s="64"/>
      <c r="AA964" s="64"/>
    </row>
    <row r="965" spans="1:27" ht="15.75" customHeight="1" x14ac:dyDescent="0.2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8"/>
      <c r="Q965" s="188"/>
      <c r="R965" s="64"/>
      <c r="S965" s="64"/>
      <c r="T965" s="64"/>
      <c r="U965" s="64"/>
      <c r="V965" s="64"/>
      <c r="W965" s="64"/>
      <c r="X965" s="64"/>
      <c r="Y965" s="64"/>
      <c r="Z965" s="64"/>
      <c r="AA965" s="64"/>
    </row>
    <row r="966" spans="1:27" ht="15.75" customHeight="1" x14ac:dyDescent="0.2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8"/>
      <c r="Q966" s="188"/>
      <c r="R966" s="64"/>
      <c r="S966" s="64"/>
      <c r="T966" s="64"/>
      <c r="U966" s="64"/>
      <c r="V966" s="64"/>
      <c r="W966" s="64"/>
      <c r="X966" s="64"/>
      <c r="Y966" s="64"/>
      <c r="Z966" s="64"/>
      <c r="AA966" s="64"/>
    </row>
    <row r="967" spans="1:27" ht="15.75" customHeight="1" x14ac:dyDescent="0.2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8"/>
      <c r="Q967" s="188"/>
      <c r="R967" s="64"/>
      <c r="S967" s="64"/>
      <c r="T967" s="64"/>
      <c r="U967" s="64"/>
      <c r="V967" s="64"/>
      <c r="W967" s="64"/>
      <c r="X967" s="64"/>
      <c r="Y967" s="64"/>
      <c r="Z967" s="64"/>
      <c r="AA967" s="64"/>
    </row>
    <row r="968" spans="1:27" ht="15.75" customHeight="1" x14ac:dyDescent="0.2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8"/>
      <c r="Q968" s="188"/>
      <c r="R968" s="64"/>
      <c r="S968" s="64"/>
      <c r="T968" s="64"/>
      <c r="U968" s="64"/>
      <c r="V968" s="64"/>
      <c r="W968" s="64"/>
      <c r="X968" s="64"/>
      <c r="Y968" s="64"/>
      <c r="Z968" s="64"/>
      <c r="AA968" s="64"/>
    </row>
    <row r="969" spans="1:27" ht="15.75" customHeight="1" x14ac:dyDescent="0.2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8"/>
      <c r="Q969" s="188"/>
      <c r="R969" s="64"/>
      <c r="S969" s="64"/>
      <c r="T969" s="64"/>
      <c r="U969" s="64"/>
      <c r="V969" s="64"/>
      <c r="W969" s="64"/>
      <c r="X969" s="64"/>
      <c r="Y969" s="64"/>
      <c r="Z969" s="64"/>
      <c r="AA969" s="64"/>
    </row>
    <row r="970" spans="1:27" ht="15.75" customHeight="1" x14ac:dyDescent="0.2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8"/>
      <c r="Q970" s="188"/>
      <c r="R970" s="64"/>
      <c r="S970" s="64"/>
      <c r="T970" s="64"/>
      <c r="U970" s="64"/>
      <c r="V970" s="64"/>
      <c r="W970" s="64"/>
      <c r="X970" s="64"/>
      <c r="Y970" s="64"/>
      <c r="Z970" s="64"/>
      <c r="AA970" s="64"/>
    </row>
    <row r="971" spans="1:27" ht="15.75" customHeight="1" x14ac:dyDescent="0.2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8"/>
      <c r="Q971" s="188"/>
      <c r="R971" s="64"/>
      <c r="S971" s="64"/>
      <c r="T971" s="64"/>
      <c r="U971" s="64"/>
      <c r="V971" s="64"/>
      <c r="W971" s="64"/>
      <c r="X971" s="64"/>
      <c r="Y971" s="64"/>
      <c r="Z971" s="64"/>
      <c r="AA971" s="64"/>
    </row>
    <row r="972" spans="1:27" ht="15.75" customHeight="1" x14ac:dyDescent="0.2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8"/>
      <c r="Q972" s="188"/>
      <c r="R972" s="64"/>
      <c r="S972" s="64"/>
      <c r="T972" s="64"/>
      <c r="U972" s="64"/>
      <c r="V972" s="64"/>
      <c r="W972" s="64"/>
      <c r="X972" s="64"/>
      <c r="Y972" s="64"/>
      <c r="Z972" s="64"/>
      <c r="AA972" s="64"/>
    </row>
    <row r="973" spans="1:27" ht="15.75" customHeight="1" x14ac:dyDescent="0.2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8"/>
      <c r="Q973" s="188"/>
      <c r="R973" s="64"/>
      <c r="S973" s="64"/>
      <c r="T973" s="64"/>
      <c r="U973" s="64"/>
      <c r="V973" s="64"/>
      <c r="W973" s="64"/>
      <c r="X973" s="64"/>
      <c r="Y973" s="64"/>
      <c r="Z973" s="64"/>
      <c r="AA973" s="64"/>
    </row>
    <row r="974" spans="1:27" ht="15.75" customHeight="1" x14ac:dyDescent="0.2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8"/>
      <c r="Q974" s="188"/>
      <c r="R974" s="64"/>
      <c r="S974" s="64"/>
      <c r="T974" s="64"/>
      <c r="U974" s="64"/>
      <c r="V974" s="64"/>
      <c r="W974" s="64"/>
      <c r="X974" s="64"/>
      <c r="Y974" s="64"/>
      <c r="Z974" s="64"/>
      <c r="AA974" s="64"/>
    </row>
    <row r="975" spans="1:27" ht="15.75" customHeight="1" x14ac:dyDescent="0.2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8"/>
      <c r="Q975" s="188"/>
      <c r="R975" s="64"/>
      <c r="S975" s="64"/>
      <c r="T975" s="64"/>
      <c r="U975" s="64"/>
      <c r="V975" s="64"/>
      <c r="W975" s="64"/>
      <c r="X975" s="64"/>
      <c r="Y975" s="64"/>
      <c r="Z975" s="64"/>
      <c r="AA975" s="64"/>
    </row>
    <row r="976" spans="1:27" ht="15.75" customHeight="1" x14ac:dyDescent="0.2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8"/>
      <c r="Q976" s="188"/>
      <c r="R976" s="64"/>
      <c r="S976" s="64"/>
      <c r="T976" s="64"/>
      <c r="U976" s="64"/>
      <c r="V976" s="64"/>
      <c r="W976" s="64"/>
      <c r="X976" s="64"/>
      <c r="Y976" s="64"/>
      <c r="Z976" s="64"/>
      <c r="AA976" s="64"/>
    </row>
    <row r="977" spans="1:27" ht="15.75" customHeight="1" x14ac:dyDescent="0.2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8"/>
      <c r="Q977" s="188"/>
      <c r="R977" s="64"/>
      <c r="S977" s="64"/>
      <c r="T977" s="64"/>
      <c r="U977" s="64"/>
      <c r="V977" s="64"/>
      <c r="W977" s="64"/>
      <c r="X977" s="64"/>
      <c r="Y977" s="64"/>
      <c r="Z977" s="64"/>
      <c r="AA977" s="64"/>
    </row>
    <row r="978" spans="1:27" ht="15.75" customHeight="1" x14ac:dyDescent="0.2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8"/>
      <c r="Q978" s="188"/>
      <c r="R978" s="64"/>
      <c r="S978" s="64"/>
      <c r="T978" s="64"/>
      <c r="U978" s="64"/>
      <c r="V978" s="64"/>
      <c r="W978" s="64"/>
      <c r="X978" s="64"/>
      <c r="Y978" s="64"/>
      <c r="Z978" s="64"/>
      <c r="AA978" s="64"/>
    </row>
    <row r="979" spans="1:27" ht="15.75" customHeight="1" x14ac:dyDescent="0.2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8"/>
      <c r="Q979" s="188"/>
      <c r="R979" s="64"/>
      <c r="S979" s="64"/>
      <c r="T979" s="64"/>
      <c r="U979" s="64"/>
      <c r="V979" s="64"/>
      <c r="W979" s="64"/>
      <c r="X979" s="64"/>
      <c r="Y979" s="64"/>
      <c r="Z979" s="64"/>
      <c r="AA979" s="64"/>
    </row>
    <row r="980" spans="1:27" ht="15.75" customHeight="1" x14ac:dyDescent="0.2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8"/>
      <c r="Q980" s="188"/>
      <c r="R980" s="64"/>
      <c r="S980" s="64"/>
      <c r="T980" s="64"/>
      <c r="U980" s="64"/>
      <c r="V980" s="64"/>
      <c r="W980" s="64"/>
      <c r="X980" s="64"/>
      <c r="Y980" s="64"/>
      <c r="Z980" s="64"/>
      <c r="AA980" s="64"/>
    </row>
    <row r="981" spans="1:27" ht="15.75" customHeight="1" x14ac:dyDescent="0.2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8"/>
      <c r="Q981" s="188"/>
      <c r="R981" s="64"/>
      <c r="S981" s="64"/>
      <c r="T981" s="64"/>
      <c r="U981" s="64"/>
      <c r="V981" s="64"/>
      <c r="W981" s="64"/>
      <c r="X981" s="64"/>
      <c r="Y981" s="64"/>
      <c r="Z981" s="64"/>
      <c r="AA981" s="64"/>
    </row>
    <row r="982" spans="1:27" ht="15.75" customHeight="1" x14ac:dyDescent="0.2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8"/>
      <c r="Q982" s="188"/>
      <c r="R982" s="64"/>
      <c r="S982" s="64"/>
      <c r="T982" s="64"/>
      <c r="U982" s="64"/>
      <c r="V982" s="64"/>
      <c r="W982" s="64"/>
      <c r="X982" s="64"/>
      <c r="Y982" s="64"/>
      <c r="Z982" s="64"/>
      <c r="AA982" s="64"/>
    </row>
    <row r="983" spans="1:27" ht="15.75" customHeight="1" x14ac:dyDescent="0.2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8"/>
      <c r="Q983" s="188"/>
      <c r="R983" s="64"/>
      <c r="S983" s="64"/>
      <c r="T983" s="64"/>
      <c r="U983" s="64"/>
      <c r="V983" s="64"/>
      <c r="W983" s="64"/>
      <c r="X983" s="64"/>
      <c r="Y983" s="64"/>
      <c r="Z983" s="64"/>
      <c r="AA983" s="64"/>
    </row>
    <row r="984" spans="1:27" ht="15.75" customHeight="1" x14ac:dyDescent="0.2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8"/>
      <c r="Q984" s="188"/>
      <c r="R984" s="64"/>
      <c r="S984" s="64"/>
      <c r="T984" s="64"/>
      <c r="U984" s="64"/>
      <c r="V984" s="64"/>
      <c r="W984" s="64"/>
      <c r="X984" s="64"/>
      <c r="Y984" s="64"/>
      <c r="Z984" s="64"/>
      <c r="AA984" s="64"/>
    </row>
    <row r="985" spans="1:27" ht="15.75" customHeight="1" x14ac:dyDescent="0.2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8"/>
      <c r="Q985" s="188"/>
      <c r="R985" s="64"/>
      <c r="S985" s="64"/>
      <c r="T985" s="64"/>
      <c r="U985" s="64"/>
      <c r="V985" s="64"/>
      <c r="W985" s="64"/>
      <c r="X985" s="64"/>
      <c r="Y985" s="64"/>
      <c r="Z985" s="64"/>
      <c r="AA985" s="64"/>
    </row>
    <row r="986" spans="1:27" ht="15.75" customHeight="1" x14ac:dyDescent="0.2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8"/>
      <c r="Q986" s="188"/>
      <c r="R986" s="64"/>
      <c r="S986" s="64"/>
      <c r="T986" s="64"/>
      <c r="U986" s="64"/>
      <c r="V986" s="64"/>
      <c r="W986" s="64"/>
      <c r="X986" s="64"/>
      <c r="Y986" s="64"/>
      <c r="Z986" s="64"/>
      <c r="AA986" s="64"/>
    </row>
    <row r="987" spans="1:27" ht="15.75" customHeight="1" x14ac:dyDescent="0.2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8"/>
      <c r="Q987" s="188"/>
      <c r="R987" s="64"/>
      <c r="S987" s="64"/>
      <c r="T987" s="64"/>
      <c r="U987" s="64"/>
      <c r="V987" s="64"/>
      <c r="W987" s="64"/>
      <c r="X987" s="64"/>
      <c r="Y987" s="64"/>
      <c r="Z987" s="64"/>
      <c r="AA987" s="64"/>
    </row>
    <row r="988" spans="1:27" ht="15.75" customHeight="1" x14ac:dyDescent="0.2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8"/>
      <c r="Q988" s="188"/>
      <c r="R988" s="64"/>
      <c r="S988" s="64"/>
      <c r="T988" s="64"/>
      <c r="U988" s="64"/>
      <c r="V988" s="64"/>
      <c r="W988" s="64"/>
      <c r="X988" s="64"/>
      <c r="Y988" s="64"/>
      <c r="Z988" s="64"/>
      <c r="AA988" s="64"/>
    </row>
    <row r="989" spans="1:27" ht="15.75" customHeight="1" x14ac:dyDescent="0.2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8"/>
      <c r="Q989" s="188"/>
      <c r="R989" s="64"/>
      <c r="S989" s="64"/>
      <c r="T989" s="64"/>
      <c r="U989" s="64"/>
      <c r="V989" s="64"/>
      <c r="W989" s="64"/>
      <c r="X989" s="64"/>
      <c r="Y989" s="64"/>
      <c r="Z989" s="64"/>
      <c r="AA989" s="64"/>
    </row>
    <row r="990" spans="1:27" ht="15.75" customHeight="1" x14ac:dyDescent="0.2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8"/>
      <c r="Q990" s="188"/>
      <c r="R990" s="64"/>
      <c r="S990" s="64"/>
      <c r="T990" s="64"/>
      <c r="U990" s="64"/>
      <c r="V990" s="64"/>
      <c r="W990" s="64"/>
      <c r="X990" s="64"/>
      <c r="Y990" s="64"/>
      <c r="Z990" s="64"/>
      <c r="AA990" s="64"/>
    </row>
    <row r="991" spans="1:27" ht="15.75" customHeight="1" x14ac:dyDescent="0.2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8"/>
      <c r="Q991" s="188"/>
      <c r="R991" s="64"/>
      <c r="S991" s="64"/>
      <c r="T991" s="64"/>
      <c r="U991" s="64"/>
      <c r="V991" s="64"/>
      <c r="W991" s="64"/>
      <c r="X991" s="64"/>
      <c r="Y991" s="64"/>
      <c r="Z991" s="64"/>
      <c r="AA991" s="64"/>
    </row>
    <row r="992" spans="1:27" ht="15.75" customHeight="1" x14ac:dyDescent="0.2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8"/>
      <c r="Q992" s="188"/>
      <c r="R992" s="64"/>
      <c r="S992" s="64"/>
      <c r="T992" s="64"/>
      <c r="U992" s="64"/>
      <c r="V992" s="64"/>
      <c r="W992" s="64"/>
      <c r="X992" s="64"/>
      <c r="Y992" s="64"/>
      <c r="Z992" s="64"/>
      <c r="AA992" s="64"/>
    </row>
    <row r="993" spans="1:27" ht="15.75" customHeight="1" x14ac:dyDescent="0.2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8"/>
      <c r="Q993" s="188"/>
      <c r="R993" s="64"/>
      <c r="S993" s="64"/>
      <c r="T993" s="64"/>
      <c r="U993" s="64"/>
      <c r="V993" s="64"/>
      <c r="W993" s="64"/>
      <c r="X993" s="64"/>
      <c r="Y993" s="64"/>
      <c r="Z993" s="64"/>
      <c r="AA993" s="64"/>
    </row>
    <row r="994" spans="1:27" ht="15.75" customHeight="1" x14ac:dyDescent="0.2">
      <c r="A994" s="187"/>
      <c r="B994" s="187"/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8"/>
      <c r="Q994" s="188"/>
      <c r="R994" s="64"/>
      <c r="S994" s="64"/>
      <c r="T994" s="64"/>
      <c r="U994" s="64"/>
      <c r="V994" s="64"/>
      <c r="W994" s="64"/>
      <c r="X994" s="64"/>
      <c r="Y994" s="64"/>
      <c r="Z994" s="64"/>
      <c r="AA994" s="64"/>
    </row>
    <row r="995" spans="1:27" ht="15.75" customHeight="1" x14ac:dyDescent="0.2">
      <c r="A995" s="187"/>
      <c r="B995" s="187"/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8"/>
      <c r="Q995" s="188"/>
      <c r="R995" s="64"/>
      <c r="S995" s="64"/>
      <c r="T995" s="64"/>
      <c r="U995" s="64"/>
      <c r="V995" s="64"/>
      <c r="W995" s="64"/>
      <c r="X995" s="64"/>
      <c r="Y995" s="64"/>
      <c r="Z995" s="64"/>
      <c r="AA995" s="64"/>
    </row>
    <row r="996" spans="1:27" ht="15.75" customHeight="1" x14ac:dyDescent="0.2">
      <c r="A996" s="187"/>
      <c r="B996" s="187"/>
      <c r="C996" s="187"/>
      <c r="D996" s="187"/>
      <c r="E996" s="187"/>
      <c r="F996" s="187"/>
      <c r="G996" s="187"/>
      <c r="H996" s="187"/>
      <c r="I996" s="187"/>
      <c r="J996" s="187"/>
      <c r="K996" s="187"/>
      <c r="L996" s="187"/>
      <c r="M996" s="187"/>
      <c r="N996" s="187"/>
      <c r="O996" s="187"/>
      <c r="P996" s="188"/>
      <c r="Q996" s="188"/>
      <c r="R996" s="64"/>
      <c r="S996" s="64"/>
      <c r="T996" s="64"/>
      <c r="U996" s="64"/>
      <c r="V996" s="64"/>
      <c r="W996" s="64"/>
      <c r="X996" s="64"/>
      <c r="Y996" s="64"/>
      <c r="Z996" s="64"/>
      <c r="AA996" s="64"/>
    </row>
    <row r="997" spans="1:27" ht="15.75" customHeight="1" x14ac:dyDescent="0.2">
      <c r="A997" s="187"/>
      <c r="B997" s="187"/>
      <c r="C997" s="187"/>
      <c r="D997" s="187"/>
      <c r="E997" s="187"/>
      <c r="F997" s="187"/>
      <c r="G997" s="187"/>
      <c r="H997" s="187"/>
      <c r="I997" s="187"/>
      <c r="J997" s="187"/>
      <c r="K997" s="187"/>
      <c r="L997" s="187"/>
      <c r="M997" s="187"/>
      <c r="N997" s="187"/>
      <c r="O997" s="187"/>
      <c r="P997" s="188"/>
      <c r="Q997" s="188"/>
      <c r="R997" s="64"/>
      <c r="S997" s="64"/>
      <c r="T997" s="64"/>
      <c r="U997" s="64"/>
      <c r="V997" s="64"/>
      <c r="W997" s="64"/>
      <c r="X997" s="64"/>
      <c r="Y997" s="64"/>
      <c r="Z997" s="64"/>
      <c r="AA997" s="64"/>
    </row>
    <row r="998" spans="1:27" ht="15.75" customHeight="1" x14ac:dyDescent="0.2">
      <c r="A998" s="187"/>
      <c r="B998" s="187"/>
      <c r="C998" s="187"/>
      <c r="D998" s="187"/>
      <c r="E998" s="187"/>
      <c r="F998" s="187"/>
      <c r="G998" s="187"/>
      <c r="H998" s="187"/>
      <c r="I998" s="187"/>
      <c r="J998" s="187"/>
      <c r="K998" s="187"/>
      <c r="L998" s="187"/>
      <c r="M998" s="187"/>
      <c r="N998" s="187"/>
      <c r="O998" s="187"/>
      <c r="P998" s="188"/>
      <c r="Q998" s="188"/>
      <c r="R998" s="64"/>
      <c r="S998" s="64"/>
      <c r="T998" s="64"/>
      <c r="U998" s="64"/>
      <c r="V998" s="64"/>
      <c r="W998" s="64"/>
      <c r="X998" s="64"/>
      <c r="Y998" s="64"/>
      <c r="Z998" s="64"/>
      <c r="AA998" s="64"/>
    </row>
    <row r="999" spans="1:27" ht="15.75" customHeight="1" x14ac:dyDescent="0.2">
      <c r="A999" s="187"/>
      <c r="B999" s="187"/>
      <c r="C999" s="187"/>
      <c r="D999" s="187"/>
      <c r="E999" s="187"/>
      <c r="F999" s="187"/>
      <c r="G999" s="187"/>
      <c r="H999" s="187"/>
      <c r="I999" s="187"/>
      <c r="J999" s="187"/>
      <c r="K999" s="187"/>
      <c r="L999" s="187"/>
      <c r="M999" s="187"/>
      <c r="N999" s="187"/>
      <c r="O999" s="187"/>
      <c r="P999" s="188"/>
      <c r="Q999" s="188"/>
      <c r="R999" s="64"/>
      <c r="S999" s="64"/>
      <c r="T999" s="64"/>
      <c r="U999" s="64"/>
      <c r="V999" s="64"/>
      <c r="W999" s="64"/>
      <c r="X999" s="64"/>
      <c r="Y999" s="64"/>
      <c r="Z999" s="64"/>
      <c r="AA999" s="64"/>
    </row>
    <row r="1000" spans="1:27" ht="15.75" customHeight="1" x14ac:dyDescent="0.2">
      <c r="A1000" s="187"/>
      <c r="B1000" s="187"/>
      <c r="C1000" s="187"/>
      <c r="D1000" s="187"/>
      <c r="E1000" s="187"/>
      <c r="F1000" s="187"/>
      <c r="G1000" s="187"/>
      <c r="H1000" s="187"/>
      <c r="I1000" s="187"/>
      <c r="J1000" s="187"/>
      <c r="K1000" s="187"/>
      <c r="L1000" s="187"/>
      <c r="M1000" s="187"/>
      <c r="N1000" s="187"/>
      <c r="O1000" s="187"/>
      <c r="P1000" s="188"/>
      <c r="Q1000" s="188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</row>
    <row r="1001" spans="1:27" ht="15.75" customHeight="1" x14ac:dyDescent="0.2">
      <c r="A1001" s="187"/>
      <c r="B1001" s="187"/>
      <c r="C1001" s="187"/>
      <c r="D1001" s="187"/>
      <c r="E1001" s="187"/>
      <c r="F1001" s="187"/>
      <c r="G1001" s="187"/>
      <c r="H1001" s="187"/>
      <c r="I1001" s="187"/>
      <c r="J1001" s="187"/>
      <c r="K1001" s="187"/>
      <c r="L1001" s="187"/>
      <c r="M1001" s="187"/>
      <c r="N1001" s="187"/>
      <c r="O1001" s="187"/>
      <c r="P1001" s="188"/>
      <c r="Q1001" s="188"/>
      <c r="R1001" s="64"/>
      <c r="S1001" s="64"/>
      <c r="T1001" s="64"/>
      <c r="U1001" s="64"/>
      <c r="V1001" s="64"/>
      <c r="W1001" s="64"/>
      <c r="X1001" s="64"/>
      <c r="Y1001" s="64"/>
      <c r="Z1001" s="64"/>
      <c r="AA1001" s="64"/>
    </row>
    <row r="1002" spans="1:27" ht="15.75" customHeight="1" x14ac:dyDescent="0.2">
      <c r="A1002" s="187"/>
      <c r="B1002" s="187"/>
      <c r="C1002" s="187"/>
      <c r="D1002" s="187"/>
      <c r="E1002" s="187"/>
      <c r="F1002" s="187"/>
      <c r="G1002" s="187"/>
      <c r="H1002" s="187"/>
      <c r="I1002" s="187"/>
      <c r="J1002" s="187"/>
      <c r="K1002" s="187"/>
      <c r="L1002" s="187"/>
      <c r="M1002" s="187"/>
      <c r="N1002" s="187"/>
      <c r="O1002" s="187"/>
      <c r="P1002" s="188"/>
      <c r="Q1002" s="188"/>
      <c r="R1002" s="64"/>
      <c r="S1002" s="64"/>
      <c r="T1002" s="64"/>
      <c r="U1002" s="64"/>
      <c r="V1002" s="64"/>
      <c r="W1002" s="64"/>
      <c r="X1002" s="64"/>
      <c r="Y1002" s="64"/>
      <c r="Z1002" s="64"/>
      <c r="AA1002" s="64"/>
    </row>
    <row r="1003" spans="1:27" ht="15.75" customHeight="1" x14ac:dyDescent="0.2">
      <c r="A1003" s="187"/>
      <c r="B1003" s="187"/>
      <c r="C1003" s="187"/>
      <c r="D1003" s="187"/>
      <c r="E1003" s="187"/>
      <c r="F1003" s="187"/>
      <c r="G1003" s="187"/>
      <c r="H1003" s="187"/>
      <c r="I1003" s="187"/>
      <c r="J1003" s="187"/>
      <c r="K1003" s="187"/>
      <c r="L1003" s="187"/>
      <c r="M1003" s="187"/>
      <c r="N1003" s="187"/>
      <c r="O1003" s="187"/>
      <c r="P1003" s="188"/>
      <c r="Q1003" s="188"/>
      <c r="R1003" s="64"/>
      <c r="S1003" s="64"/>
      <c r="T1003" s="64"/>
      <c r="U1003" s="64"/>
      <c r="V1003" s="64"/>
      <c r="W1003" s="64"/>
      <c r="X1003" s="64"/>
      <c r="Y1003" s="64"/>
      <c r="Z1003" s="64"/>
      <c r="AA1003" s="64"/>
    </row>
    <row r="1004" spans="1:27" ht="15.75" customHeight="1" x14ac:dyDescent="0.2">
      <c r="A1004" s="187"/>
      <c r="B1004" s="187"/>
      <c r="C1004" s="187"/>
      <c r="D1004" s="187"/>
      <c r="E1004" s="187"/>
      <c r="F1004" s="187"/>
      <c r="G1004" s="187"/>
      <c r="H1004" s="187"/>
      <c r="I1004" s="187"/>
      <c r="J1004" s="187"/>
      <c r="K1004" s="187"/>
      <c r="L1004" s="187"/>
      <c r="M1004" s="187"/>
      <c r="N1004" s="187"/>
      <c r="O1004" s="187"/>
      <c r="P1004" s="188"/>
      <c r="Q1004" s="188"/>
      <c r="R1004" s="64"/>
      <c r="S1004" s="64"/>
      <c r="T1004" s="64"/>
      <c r="U1004" s="64"/>
      <c r="V1004" s="64"/>
      <c r="W1004" s="64"/>
      <c r="X1004" s="64"/>
      <c r="Y1004" s="64"/>
      <c r="Z1004" s="64"/>
      <c r="AA1004" s="64"/>
    </row>
    <row r="1005" spans="1:27" ht="15.75" customHeight="1" x14ac:dyDescent="0.2">
      <c r="A1005" s="187"/>
      <c r="B1005" s="187"/>
      <c r="C1005" s="187"/>
      <c r="D1005" s="187"/>
      <c r="E1005" s="187"/>
      <c r="F1005" s="187"/>
      <c r="G1005" s="187"/>
      <c r="H1005" s="187"/>
      <c r="I1005" s="187"/>
      <c r="J1005" s="187"/>
      <c r="K1005" s="187"/>
      <c r="L1005" s="187"/>
      <c r="M1005" s="187"/>
      <c r="N1005" s="187"/>
      <c r="O1005" s="187"/>
      <c r="P1005" s="188"/>
      <c r="Q1005" s="188"/>
      <c r="R1005" s="64"/>
      <c r="S1005" s="64"/>
      <c r="T1005" s="64"/>
      <c r="U1005" s="64"/>
      <c r="V1005" s="64"/>
      <c r="W1005" s="64"/>
      <c r="X1005" s="64"/>
      <c r="Y1005" s="64"/>
      <c r="Z1005" s="64"/>
      <c r="AA1005" s="64"/>
    </row>
    <row r="1006" spans="1:27" ht="15.75" customHeight="1" x14ac:dyDescent="0.2">
      <c r="A1006" s="187"/>
      <c r="B1006" s="187"/>
      <c r="C1006" s="187"/>
      <c r="D1006" s="187"/>
      <c r="E1006" s="187"/>
      <c r="F1006" s="187"/>
      <c r="G1006" s="187"/>
      <c r="H1006" s="187"/>
      <c r="I1006" s="187"/>
      <c r="J1006" s="187"/>
      <c r="K1006" s="187"/>
      <c r="L1006" s="187"/>
      <c r="M1006" s="187"/>
      <c r="N1006" s="187"/>
      <c r="O1006" s="187"/>
      <c r="P1006" s="188"/>
      <c r="Q1006" s="188"/>
      <c r="R1006" s="64"/>
      <c r="S1006" s="64"/>
      <c r="T1006" s="64"/>
      <c r="U1006" s="64"/>
      <c r="V1006" s="64"/>
      <c r="W1006" s="64"/>
      <c r="X1006" s="64"/>
      <c r="Y1006" s="64"/>
      <c r="Z1006" s="64"/>
      <c r="AA1006" s="64"/>
    </row>
    <row r="1007" spans="1:27" ht="15.75" customHeight="1" x14ac:dyDescent="0.2">
      <c r="A1007" s="187"/>
      <c r="B1007" s="187"/>
      <c r="C1007" s="187"/>
      <c r="D1007" s="187"/>
      <c r="E1007" s="187"/>
      <c r="F1007" s="187"/>
      <c r="G1007" s="187"/>
      <c r="H1007" s="187"/>
      <c r="I1007" s="187"/>
      <c r="J1007" s="187"/>
      <c r="K1007" s="187"/>
      <c r="L1007" s="187"/>
      <c r="M1007" s="187"/>
      <c r="N1007" s="187"/>
      <c r="O1007" s="187"/>
      <c r="P1007" s="188"/>
      <c r="Q1007" s="188"/>
      <c r="R1007" s="64"/>
      <c r="S1007" s="64"/>
      <c r="T1007" s="64"/>
      <c r="U1007" s="64"/>
      <c r="V1007" s="64"/>
      <c r="W1007" s="64"/>
      <c r="X1007" s="64"/>
      <c r="Y1007" s="64"/>
      <c r="Z1007" s="64"/>
      <c r="AA1007" s="64"/>
    </row>
    <row r="1008" spans="1:27" ht="15.75" customHeight="1" x14ac:dyDescent="0.2">
      <c r="A1008" s="187"/>
      <c r="B1008" s="187"/>
      <c r="C1008" s="187"/>
      <c r="D1008" s="187"/>
      <c r="E1008" s="187"/>
      <c r="F1008" s="187"/>
      <c r="G1008" s="187"/>
      <c r="H1008" s="187"/>
      <c r="I1008" s="187"/>
      <c r="J1008" s="187"/>
      <c r="K1008" s="187"/>
      <c r="L1008" s="187"/>
      <c r="M1008" s="187"/>
      <c r="N1008" s="187"/>
      <c r="O1008" s="187"/>
      <c r="P1008" s="188"/>
      <c r="Q1008" s="188"/>
      <c r="R1008" s="64"/>
      <c r="S1008" s="64"/>
      <c r="T1008" s="64"/>
      <c r="U1008" s="64"/>
      <c r="V1008" s="64"/>
      <c r="W1008" s="64"/>
      <c r="X1008" s="64"/>
      <c r="Y1008" s="64"/>
      <c r="Z1008" s="64"/>
      <c r="AA1008" s="64"/>
    </row>
    <row r="1009" spans="1:27" ht="15.75" customHeight="1" x14ac:dyDescent="0.2">
      <c r="A1009" s="187"/>
      <c r="B1009" s="187"/>
      <c r="C1009" s="187"/>
      <c r="D1009" s="187"/>
      <c r="E1009" s="187"/>
      <c r="F1009" s="187"/>
      <c r="G1009" s="187"/>
      <c r="H1009" s="187"/>
      <c r="I1009" s="187"/>
      <c r="J1009" s="187"/>
      <c r="K1009" s="187"/>
      <c r="L1009" s="187"/>
      <c r="M1009" s="187"/>
      <c r="N1009" s="187"/>
      <c r="O1009" s="187"/>
      <c r="P1009" s="188"/>
      <c r="Q1009" s="188"/>
      <c r="R1009" s="64"/>
      <c r="S1009" s="64"/>
      <c r="T1009" s="64"/>
      <c r="U1009" s="64"/>
      <c r="V1009" s="64"/>
      <c r="W1009" s="64"/>
      <c r="X1009" s="64"/>
      <c r="Y1009" s="64"/>
      <c r="Z1009" s="64"/>
      <c r="AA1009" s="64"/>
    </row>
    <row r="1010" spans="1:27" ht="15.75" customHeight="1" x14ac:dyDescent="0.2">
      <c r="A1010" s="187"/>
      <c r="B1010" s="187"/>
      <c r="C1010" s="187"/>
      <c r="D1010" s="187"/>
      <c r="E1010" s="187"/>
      <c r="F1010" s="187"/>
      <c r="G1010" s="187"/>
      <c r="H1010" s="187"/>
      <c r="I1010" s="187"/>
      <c r="J1010" s="187"/>
      <c r="K1010" s="187"/>
      <c r="L1010" s="187"/>
      <c r="M1010" s="187"/>
      <c r="N1010" s="187"/>
      <c r="O1010" s="187"/>
      <c r="P1010" s="188"/>
      <c r="Q1010" s="188"/>
      <c r="R1010" s="64"/>
      <c r="S1010" s="64"/>
      <c r="T1010" s="64"/>
      <c r="U1010" s="64"/>
      <c r="V1010" s="64"/>
      <c r="W1010" s="64"/>
      <c r="X1010" s="64"/>
      <c r="Y1010" s="64"/>
      <c r="Z1010" s="64"/>
      <c r="AA1010" s="64"/>
    </row>
    <row r="1011" spans="1:27" ht="15.75" customHeight="1" x14ac:dyDescent="0.2">
      <c r="A1011" s="187"/>
      <c r="B1011" s="187"/>
      <c r="C1011" s="187"/>
      <c r="D1011" s="187"/>
      <c r="E1011" s="187"/>
      <c r="F1011" s="187"/>
      <c r="G1011" s="187"/>
      <c r="H1011" s="187"/>
      <c r="I1011" s="187"/>
      <c r="J1011" s="187"/>
      <c r="K1011" s="187"/>
      <c r="L1011" s="187"/>
      <c r="M1011" s="187"/>
      <c r="N1011" s="187"/>
      <c r="O1011" s="187"/>
      <c r="P1011" s="188"/>
      <c r="Q1011" s="188"/>
      <c r="R1011" s="64"/>
      <c r="S1011" s="64"/>
      <c r="T1011" s="64"/>
      <c r="U1011" s="64"/>
      <c r="V1011" s="64"/>
      <c r="W1011" s="64"/>
      <c r="X1011" s="64"/>
      <c r="Y1011" s="64"/>
      <c r="Z1011" s="64"/>
      <c r="AA1011" s="64"/>
    </row>
    <row r="1012" spans="1:27" ht="15.75" customHeight="1" x14ac:dyDescent="0.2">
      <c r="A1012" s="187"/>
      <c r="B1012" s="187"/>
      <c r="C1012" s="187"/>
      <c r="D1012" s="187"/>
      <c r="E1012" s="187"/>
      <c r="F1012" s="187"/>
      <c r="G1012" s="187"/>
      <c r="H1012" s="187"/>
      <c r="I1012" s="187"/>
      <c r="J1012" s="187"/>
      <c r="K1012" s="187"/>
      <c r="L1012" s="187"/>
      <c r="M1012" s="187"/>
      <c r="N1012" s="187"/>
      <c r="O1012" s="187"/>
      <c r="P1012" s="188"/>
      <c r="Q1012" s="188"/>
      <c r="R1012" s="64"/>
      <c r="S1012" s="64"/>
      <c r="T1012" s="64"/>
      <c r="U1012" s="64"/>
      <c r="V1012" s="64"/>
      <c r="W1012" s="64"/>
      <c r="X1012" s="64"/>
      <c r="Y1012" s="64"/>
      <c r="Z1012" s="64"/>
      <c r="AA1012" s="64"/>
    </row>
    <row r="1013" spans="1:27" ht="15.75" customHeight="1" x14ac:dyDescent="0.2">
      <c r="A1013" s="187"/>
      <c r="B1013" s="187"/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  <c r="M1013" s="187"/>
      <c r="N1013" s="187"/>
      <c r="O1013" s="187"/>
      <c r="P1013" s="188"/>
      <c r="Q1013" s="188"/>
      <c r="R1013" s="64"/>
      <c r="S1013" s="64"/>
      <c r="T1013" s="64"/>
      <c r="U1013" s="64"/>
      <c r="V1013" s="64"/>
      <c r="W1013" s="64"/>
      <c r="X1013" s="64"/>
      <c r="Y1013" s="64"/>
      <c r="Z1013" s="64"/>
      <c r="AA1013" s="64"/>
    </row>
    <row r="1014" spans="1:27" ht="15.75" customHeight="1" x14ac:dyDescent="0.2">
      <c r="A1014" s="187"/>
      <c r="B1014" s="187"/>
      <c r="C1014" s="187"/>
      <c r="D1014" s="187"/>
      <c r="E1014" s="187"/>
      <c r="F1014" s="187"/>
      <c r="G1014" s="187"/>
      <c r="H1014" s="187"/>
      <c r="I1014" s="187"/>
      <c r="J1014" s="187"/>
      <c r="K1014" s="187"/>
      <c r="L1014" s="187"/>
      <c r="M1014" s="187"/>
      <c r="N1014" s="187"/>
      <c r="O1014" s="187"/>
      <c r="P1014" s="188"/>
      <c r="Q1014" s="188"/>
      <c r="R1014" s="64"/>
      <c r="S1014" s="64"/>
      <c r="T1014" s="64"/>
      <c r="U1014" s="64"/>
      <c r="V1014" s="64"/>
      <c r="W1014" s="64"/>
      <c r="X1014" s="64"/>
      <c r="Y1014" s="64"/>
      <c r="Z1014" s="64"/>
      <c r="AA1014" s="64"/>
    </row>
    <row r="1015" spans="1:27" ht="15.75" customHeight="1" x14ac:dyDescent="0.2">
      <c r="A1015" s="187"/>
      <c r="B1015" s="187"/>
      <c r="C1015" s="187"/>
      <c r="D1015" s="187"/>
      <c r="E1015" s="187"/>
      <c r="F1015" s="187"/>
      <c r="G1015" s="187"/>
      <c r="H1015" s="187"/>
      <c r="I1015" s="187"/>
      <c r="J1015" s="187"/>
      <c r="K1015" s="187"/>
      <c r="L1015" s="187"/>
      <c r="M1015" s="187"/>
      <c r="N1015" s="187"/>
      <c r="O1015" s="187"/>
      <c r="P1015" s="188"/>
      <c r="Q1015" s="188"/>
      <c r="R1015" s="64"/>
      <c r="S1015" s="64"/>
      <c r="T1015" s="64"/>
      <c r="U1015" s="64"/>
      <c r="V1015" s="64"/>
      <c r="W1015" s="64"/>
      <c r="X1015" s="64"/>
      <c r="Y1015" s="64"/>
      <c r="Z1015" s="64"/>
      <c r="AA1015" s="64"/>
    </row>
    <row r="1016" spans="1:27" ht="15.75" customHeight="1" x14ac:dyDescent="0.2">
      <c r="A1016" s="187"/>
      <c r="B1016" s="187"/>
      <c r="C1016" s="187"/>
      <c r="D1016" s="187"/>
      <c r="E1016" s="187"/>
      <c r="F1016" s="187"/>
      <c r="G1016" s="187"/>
      <c r="H1016" s="187"/>
      <c r="I1016" s="187"/>
      <c r="J1016" s="187"/>
      <c r="K1016" s="187"/>
      <c r="L1016" s="187"/>
      <c r="M1016" s="187"/>
      <c r="N1016" s="187"/>
      <c r="O1016" s="187"/>
      <c r="P1016" s="188"/>
      <c r="Q1016" s="188"/>
      <c r="R1016" s="64"/>
      <c r="S1016" s="64"/>
      <c r="T1016" s="64"/>
      <c r="U1016" s="64"/>
      <c r="V1016" s="64"/>
      <c r="W1016" s="64"/>
      <c r="X1016" s="64"/>
      <c r="Y1016" s="64"/>
      <c r="Z1016" s="64"/>
      <c r="AA1016" s="64"/>
    </row>
    <row r="1017" spans="1:27" ht="15.75" customHeight="1" x14ac:dyDescent="0.2">
      <c r="A1017" s="187"/>
      <c r="B1017" s="187"/>
      <c r="C1017" s="187"/>
      <c r="D1017" s="187"/>
      <c r="E1017" s="187"/>
      <c r="F1017" s="187"/>
      <c r="G1017" s="187"/>
      <c r="H1017" s="187"/>
      <c r="I1017" s="187"/>
      <c r="J1017" s="187"/>
      <c r="K1017" s="187"/>
      <c r="L1017" s="187"/>
      <c r="M1017" s="187"/>
      <c r="N1017" s="187"/>
      <c r="O1017" s="187"/>
      <c r="P1017" s="188"/>
      <c r="Q1017" s="188"/>
      <c r="R1017" s="64"/>
      <c r="S1017" s="64"/>
      <c r="T1017" s="64"/>
      <c r="U1017" s="64"/>
      <c r="V1017" s="64"/>
      <c r="W1017" s="64"/>
      <c r="X1017" s="64"/>
      <c r="Y1017" s="64"/>
      <c r="Z1017" s="64"/>
      <c r="AA1017" s="64"/>
    </row>
    <row r="1018" spans="1:27" ht="15.75" customHeight="1" x14ac:dyDescent="0.2">
      <c r="A1018" s="187"/>
      <c r="B1018" s="187"/>
      <c r="C1018" s="187"/>
      <c r="D1018" s="187"/>
      <c r="E1018" s="187"/>
      <c r="F1018" s="187"/>
      <c r="G1018" s="187"/>
      <c r="H1018" s="187"/>
      <c r="I1018" s="187"/>
      <c r="J1018" s="187"/>
      <c r="K1018" s="187"/>
      <c r="L1018" s="187"/>
      <c r="M1018" s="187"/>
      <c r="N1018" s="187"/>
      <c r="O1018" s="187"/>
      <c r="P1018" s="188"/>
      <c r="Q1018" s="188"/>
      <c r="R1018" s="64"/>
      <c r="S1018" s="64"/>
      <c r="T1018" s="64"/>
      <c r="U1018" s="64"/>
      <c r="V1018" s="64"/>
      <c r="W1018" s="64"/>
      <c r="X1018" s="64"/>
      <c r="Y1018" s="64"/>
      <c r="Z1018" s="64"/>
      <c r="AA1018" s="64"/>
    </row>
    <row r="1019" spans="1:27" ht="15.75" customHeight="1" x14ac:dyDescent="0.2">
      <c r="A1019" s="187"/>
      <c r="B1019" s="187"/>
      <c r="C1019" s="187"/>
      <c r="D1019" s="187"/>
      <c r="E1019" s="187"/>
      <c r="F1019" s="187"/>
      <c r="G1019" s="187"/>
      <c r="H1019" s="187"/>
      <c r="I1019" s="187"/>
      <c r="J1019" s="187"/>
      <c r="K1019" s="187"/>
      <c r="L1019" s="187"/>
      <c r="M1019" s="187"/>
      <c r="N1019" s="187"/>
      <c r="O1019" s="187"/>
      <c r="P1019" s="188"/>
      <c r="Q1019" s="188"/>
      <c r="R1019" s="64"/>
      <c r="S1019" s="64"/>
      <c r="T1019" s="64"/>
      <c r="U1019" s="64"/>
      <c r="V1019" s="64"/>
      <c r="W1019" s="64"/>
      <c r="X1019" s="64"/>
      <c r="Y1019" s="64"/>
      <c r="Z1019" s="64"/>
      <c r="AA1019" s="64"/>
    </row>
    <row r="1020" spans="1:27" ht="15.75" customHeight="1" x14ac:dyDescent="0.2">
      <c r="A1020" s="187"/>
      <c r="B1020" s="187"/>
      <c r="C1020" s="187"/>
      <c r="D1020" s="187"/>
      <c r="E1020" s="187"/>
      <c r="F1020" s="187"/>
      <c r="G1020" s="187"/>
      <c r="H1020" s="187"/>
      <c r="I1020" s="187"/>
      <c r="J1020" s="187"/>
      <c r="K1020" s="187"/>
      <c r="L1020" s="187"/>
      <c r="M1020" s="187"/>
      <c r="N1020" s="187"/>
      <c r="O1020" s="187"/>
      <c r="P1020" s="188"/>
      <c r="Q1020" s="188"/>
      <c r="R1020" s="64"/>
      <c r="S1020" s="64"/>
      <c r="T1020" s="64"/>
      <c r="U1020" s="64"/>
      <c r="V1020" s="64"/>
      <c r="W1020" s="64"/>
      <c r="X1020" s="64"/>
      <c r="Y1020" s="64"/>
      <c r="Z1020" s="64"/>
      <c r="AA1020" s="64"/>
    </row>
    <row r="1021" spans="1:27" ht="15.75" customHeight="1" x14ac:dyDescent="0.2">
      <c r="A1021" s="187"/>
      <c r="B1021" s="187"/>
      <c r="C1021" s="187"/>
      <c r="D1021" s="187"/>
      <c r="E1021" s="187"/>
      <c r="F1021" s="187"/>
      <c r="G1021" s="187"/>
      <c r="H1021" s="187"/>
      <c r="I1021" s="187"/>
      <c r="J1021" s="187"/>
      <c r="K1021" s="187"/>
      <c r="L1021" s="187"/>
      <c r="M1021" s="187"/>
      <c r="N1021" s="187"/>
      <c r="O1021" s="187"/>
      <c r="P1021" s="188"/>
      <c r="Q1021" s="188"/>
      <c r="R1021" s="64"/>
      <c r="S1021" s="64"/>
      <c r="T1021" s="64"/>
      <c r="U1021" s="64"/>
      <c r="V1021" s="64"/>
      <c r="W1021" s="64"/>
      <c r="X1021" s="64"/>
      <c r="Y1021" s="64"/>
      <c r="Z1021" s="64"/>
      <c r="AA1021" s="64"/>
    </row>
    <row r="1022" spans="1:27" ht="15.75" customHeight="1" x14ac:dyDescent="0.2">
      <c r="A1022" s="187"/>
      <c r="B1022" s="187"/>
      <c r="C1022" s="187"/>
      <c r="D1022" s="187"/>
      <c r="E1022" s="187"/>
      <c r="F1022" s="187"/>
      <c r="G1022" s="187"/>
      <c r="H1022" s="187"/>
      <c r="I1022" s="187"/>
      <c r="J1022" s="187"/>
      <c r="K1022" s="187"/>
      <c r="L1022" s="187"/>
      <c r="M1022" s="187"/>
      <c r="N1022" s="187"/>
      <c r="O1022" s="187"/>
      <c r="P1022" s="188"/>
      <c r="Q1022" s="188"/>
      <c r="R1022" s="64"/>
      <c r="S1022" s="64"/>
      <c r="T1022" s="64"/>
      <c r="U1022" s="64"/>
      <c r="V1022" s="64"/>
      <c r="W1022" s="64"/>
      <c r="X1022" s="64"/>
      <c r="Y1022" s="64"/>
      <c r="Z1022" s="64"/>
      <c r="AA1022" s="64"/>
    </row>
    <row r="1023" spans="1:27" ht="15.75" customHeight="1" x14ac:dyDescent="0.2">
      <c r="A1023" s="187"/>
      <c r="B1023" s="187"/>
      <c r="C1023" s="187"/>
      <c r="D1023" s="187"/>
      <c r="E1023" s="187"/>
      <c r="F1023" s="187"/>
      <c r="G1023" s="187"/>
      <c r="H1023" s="187"/>
      <c r="I1023" s="187"/>
      <c r="J1023" s="187"/>
      <c r="K1023" s="187"/>
      <c r="L1023" s="187"/>
      <c r="M1023" s="187"/>
      <c r="N1023" s="187"/>
      <c r="O1023" s="187"/>
      <c r="P1023" s="188"/>
      <c r="Q1023" s="188"/>
      <c r="R1023" s="64"/>
      <c r="S1023" s="64"/>
      <c r="T1023" s="64"/>
      <c r="U1023" s="64"/>
      <c r="V1023" s="64"/>
      <c r="W1023" s="64"/>
      <c r="X1023" s="64"/>
      <c r="Y1023" s="64"/>
      <c r="Z1023" s="64"/>
      <c r="AA1023" s="64"/>
    </row>
    <row r="1024" spans="1:27" ht="15.75" customHeight="1" x14ac:dyDescent="0.2">
      <c r="A1024" s="187"/>
      <c r="B1024" s="187"/>
      <c r="C1024" s="187"/>
      <c r="D1024" s="187"/>
      <c r="E1024" s="187"/>
      <c r="F1024" s="187"/>
      <c r="G1024" s="187"/>
      <c r="H1024" s="187"/>
      <c r="I1024" s="187"/>
      <c r="J1024" s="187"/>
      <c r="K1024" s="187"/>
      <c r="L1024" s="187"/>
      <c r="M1024" s="187"/>
      <c r="N1024" s="187"/>
      <c r="O1024" s="187"/>
      <c r="P1024" s="188"/>
      <c r="Q1024" s="188"/>
      <c r="R1024" s="64"/>
      <c r="S1024" s="64"/>
      <c r="T1024" s="64"/>
      <c r="U1024" s="64"/>
      <c r="V1024" s="64"/>
      <c r="W1024" s="64"/>
      <c r="X1024" s="64"/>
      <c r="Y1024" s="64"/>
      <c r="Z1024" s="64"/>
      <c r="AA1024" s="64"/>
    </row>
    <row r="1025" spans="1:27" ht="15.75" customHeight="1" x14ac:dyDescent="0.2">
      <c r="A1025" s="187"/>
      <c r="B1025" s="187"/>
      <c r="C1025" s="187"/>
      <c r="D1025" s="187"/>
      <c r="E1025" s="187"/>
      <c r="F1025" s="187"/>
      <c r="G1025" s="187"/>
      <c r="H1025" s="187"/>
      <c r="I1025" s="187"/>
      <c r="J1025" s="187"/>
      <c r="K1025" s="187"/>
      <c r="L1025" s="187"/>
      <c r="M1025" s="187"/>
      <c r="N1025" s="187"/>
      <c r="O1025" s="187"/>
      <c r="P1025" s="188"/>
      <c r="Q1025" s="188"/>
      <c r="R1025" s="64"/>
      <c r="S1025" s="64"/>
      <c r="T1025" s="64"/>
      <c r="U1025" s="64"/>
      <c r="V1025" s="64"/>
      <c r="W1025" s="64"/>
      <c r="X1025" s="64"/>
      <c r="Y1025" s="64"/>
      <c r="Z1025" s="64"/>
      <c r="AA1025" s="64"/>
    </row>
    <row r="1026" spans="1:27" ht="15.75" customHeight="1" x14ac:dyDescent="0.2">
      <c r="A1026" s="187"/>
      <c r="B1026" s="187"/>
      <c r="C1026" s="187"/>
      <c r="D1026" s="187"/>
      <c r="E1026" s="187"/>
      <c r="F1026" s="187"/>
      <c r="G1026" s="187"/>
      <c r="H1026" s="187"/>
      <c r="I1026" s="187"/>
      <c r="J1026" s="187"/>
      <c r="K1026" s="187"/>
      <c r="L1026" s="187"/>
      <c r="M1026" s="187"/>
      <c r="N1026" s="187"/>
      <c r="O1026" s="187"/>
      <c r="P1026" s="188"/>
      <c r="Q1026" s="188"/>
      <c r="R1026" s="64"/>
      <c r="S1026" s="64"/>
      <c r="T1026" s="64"/>
      <c r="U1026" s="64"/>
      <c r="V1026" s="64"/>
      <c r="W1026" s="64"/>
      <c r="X1026" s="64"/>
      <c r="Y1026" s="64"/>
      <c r="Z1026" s="64"/>
      <c r="AA1026" s="64"/>
    </row>
    <row r="1027" spans="1:27" ht="15.75" customHeight="1" x14ac:dyDescent="0.2">
      <c r="A1027" s="187"/>
      <c r="B1027" s="187"/>
      <c r="C1027" s="187"/>
      <c r="D1027" s="187"/>
      <c r="E1027" s="187"/>
      <c r="F1027" s="187"/>
      <c r="G1027" s="187"/>
      <c r="H1027" s="187"/>
      <c r="I1027" s="187"/>
      <c r="J1027" s="187"/>
      <c r="K1027" s="187"/>
      <c r="L1027" s="187"/>
      <c r="M1027" s="187"/>
      <c r="N1027" s="187"/>
      <c r="O1027" s="187"/>
      <c r="P1027" s="188"/>
      <c r="Q1027" s="188"/>
      <c r="R1027" s="64"/>
      <c r="S1027" s="64"/>
      <c r="T1027" s="64"/>
      <c r="U1027" s="64"/>
      <c r="V1027" s="64"/>
      <c r="W1027" s="64"/>
      <c r="X1027" s="64"/>
      <c r="Y1027" s="64"/>
      <c r="Z1027" s="64"/>
      <c r="AA1027" s="64"/>
    </row>
    <row r="1028" spans="1:27" ht="15.75" customHeight="1" x14ac:dyDescent="0.2">
      <c r="A1028" s="187"/>
      <c r="B1028" s="187"/>
      <c r="C1028" s="187"/>
      <c r="D1028" s="187"/>
      <c r="E1028" s="187"/>
      <c r="F1028" s="187"/>
      <c r="G1028" s="187"/>
      <c r="H1028" s="187"/>
      <c r="I1028" s="187"/>
      <c r="J1028" s="187"/>
      <c r="K1028" s="187"/>
      <c r="L1028" s="187"/>
      <c r="M1028" s="187"/>
      <c r="N1028" s="187"/>
      <c r="O1028" s="187"/>
      <c r="P1028" s="188"/>
      <c r="Q1028" s="188"/>
      <c r="R1028" s="64"/>
      <c r="S1028" s="64"/>
      <c r="T1028" s="64"/>
      <c r="U1028" s="64"/>
      <c r="V1028" s="64"/>
      <c r="W1028" s="64"/>
      <c r="X1028" s="64"/>
      <c r="Y1028" s="64"/>
      <c r="Z1028" s="64"/>
      <c r="AA1028" s="64"/>
    </row>
    <row r="1029" spans="1:27" ht="15.75" customHeight="1" x14ac:dyDescent="0.2">
      <c r="A1029" s="187"/>
      <c r="B1029" s="187"/>
      <c r="C1029" s="187"/>
      <c r="D1029" s="187"/>
      <c r="E1029" s="187"/>
      <c r="F1029" s="187"/>
      <c r="G1029" s="187"/>
      <c r="H1029" s="187"/>
      <c r="I1029" s="187"/>
      <c r="J1029" s="187"/>
      <c r="K1029" s="187"/>
      <c r="L1029" s="187"/>
      <c r="M1029" s="187"/>
      <c r="N1029" s="187"/>
      <c r="O1029" s="187"/>
      <c r="P1029" s="188"/>
      <c r="Q1029" s="188"/>
      <c r="R1029" s="64"/>
      <c r="S1029" s="64"/>
      <c r="T1029" s="64"/>
      <c r="U1029" s="64"/>
      <c r="V1029" s="64"/>
      <c r="W1029" s="64"/>
      <c r="X1029" s="64"/>
      <c r="Y1029" s="64"/>
      <c r="Z1029" s="64"/>
      <c r="AA1029" s="64"/>
    </row>
    <row r="1030" spans="1:27" ht="15.75" customHeight="1" x14ac:dyDescent="0.2">
      <c r="A1030" s="187"/>
      <c r="B1030" s="187"/>
      <c r="C1030" s="187"/>
      <c r="D1030" s="187"/>
      <c r="E1030" s="187"/>
      <c r="F1030" s="187"/>
      <c r="G1030" s="187"/>
      <c r="H1030" s="187"/>
      <c r="I1030" s="187"/>
      <c r="J1030" s="187"/>
      <c r="K1030" s="187"/>
      <c r="L1030" s="187"/>
      <c r="M1030" s="187"/>
      <c r="N1030" s="187"/>
      <c r="O1030" s="187"/>
      <c r="P1030" s="188"/>
      <c r="Q1030" s="188"/>
      <c r="R1030" s="64"/>
      <c r="S1030" s="64"/>
      <c r="T1030" s="64"/>
      <c r="U1030" s="64"/>
      <c r="V1030" s="64"/>
      <c r="W1030" s="64"/>
      <c r="X1030" s="64"/>
      <c r="Y1030" s="64"/>
      <c r="Z1030" s="64"/>
      <c r="AA1030" s="64"/>
    </row>
    <row r="1031" spans="1:27" ht="15.75" customHeight="1" x14ac:dyDescent="0.2">
      <c r="A1031" s="187"/>
      <c r="B1031" s="187"/>
      <c r="C1031" s="187"/>
      <c r="D1031" s="187"/>
      <c r="E1031" s="187"/>
      <c r="F1031" s="187"/>
      <c r="G1031" s="187"/>
      <c r="H1031" s="187"/>
      <c r="I1031" s="187"/>
      <c r="J1031" s="187"/>
      <c r="K1031" s="187"/>
      <c r="L1031" s="187"/>
      <c r="M1031" s="187"/>
      <c r="N1031" s="187"/>
      <c r="O1031" s="187"/>
      <c r="P1031" s="188"/>
      <c r="Q1031" s="188"/>
      <c r="R1031" s="64"/>
      <c r="S1031" s="64"/>
      <c r="T1031" s="64"/>
      <c r="U1031" s="64"/>
      <c r="V1031" s="64"/>
      <c r="W1031" s="64"/>
      <c r="X1031" s="64"/>
      <c r="Y1031" s="64"/>
      <c r="Z1031" s="64"/>
      <c r="AA1031" s="64"/>
    </row>
    <row r="1032" spans="1:27" ht="15.75" customHeight="1" x14ac:dyDescent="0.2">
      <c r="A1032" s="187"/>
      <c r="B1032" s="187"/>
      <c r="C1032" s="187"/>
      <c r="D1032" s="187"/>
      <c r="E1032" s="187"/>
      <c r="F1032" s="187"/>
      <c r="G1032" s="187"/>
      <c r="H1032" s="187"/>
      <c r="I1032" s="187"/>
      <c r="J1032" s="187"/>
      <c r="K1032" s="187"/>
      <c r="L1032" s="187"/>
      <c r="M1032" s="187"/>
      <c r="N1032" s="187"/>
      <c r="O1032" s="187"/>
      <c r="P1032" s="188"/>
      <c r="Q1032" s="188"/>
      <c r="R1032" s="64"/>
      <c r="S1032" s="64"/>
      <c r="T1032" s="64"/>
      <c r="U1032" s="64"/>
      <c r="V1032" s="64"/>
      <c r="W1032" s="64"/>
      <c r="X1032" s="64"/>
      <c r="Y1032" s="64"/>
      <c r="Z1032" s="64"/>
      <c r="AA1032" s="64"/>
    </row>
    <row r="1033" spans="1:27" ht="15.75" customHeight="1" x14ac:dyDescent="0.2">
      <c r="A1033" s="187"/>
      <c r="B1033" s="187"/>
      <c r="C1033" s="187"/>
      <c r="D1033" s="187"/>
      <c r="E1033" s="187"/>
      <c r="F1033" s="187"/>
      <c r="G1033" s="187"/>
      <c r="H1033" s="187"/>
      <c r="I1033" s="187"/>
      <c r="J1033" s="187"/>
      <c r="K1033" s="187"/>
      <c r="L1033" s="187"/>
      <c r="M1033" s="187"/>
      <c r="N1033" s="187"/>
      <c r="O1033" s="187"/>
      <c r="P1033" s="188"/>
      <c r="Q1033" s="188"/>
      <c r="R1033" s="64"/>
      <c r="S1033" s="64"/>
      <c r="T1033" s="64"/>
      <c r="U1033" s="64"/>
      <c r="V1033" s="64"/>
      <c r="W1033" s="64"/>
      <c r="X1033" s="64"/>
      <c r="Y1033" s="64"/>
      <c r="Z1033" s="64"/>
      <c r="AA1033" s="64"/>
    </row>
    <row r="1034" spans="1:27" ht="15.75" customHeight="1" x14ac:dyDescent="0.2">
      <c r="A1034" s="187"/>
      <c r="B1034" s="187"/>
      <c r="C1034" s="187"/>
      <c r="D1034" s="187"/>
      <c r="E1034" s="187"/>
      <c r="F1034" s="187"/>
      <c r="G1034" s="187"/>
      <c r="H1034" s="187"/>
      <c r="I1034" s="187"/>
      <c r="J1034" s="187"/>
      <c r="K1034" s="187"/>
      <c r="L1034" s="187"/>
      <c r="M1034" s="187"/>
      <c r="N1034" s="187"/>
      <c r="O1034" s="187"/>
      <c r="P1034" s="188"/>
      <c r="Q1034" s="188"/>
      <c r="R1034" s="64"/>
      <c r="S1034" s="64"/>
      <c r="T1034" s="64"/>
      <c r="U1034" s="64"/>
      <c r="V1034" s="64"/>
      <c r="W1034" s="64"/>
      <c r="X1034" s="64"/>
      <c r="Y1034" s="64"/>
      <c r="Z1034" s="64"/>
      <c r="AA1034" s="64"/>
    </row>
    <row r="1035" spans="1:27" ht="15.75" customHeight="1" x14ac:dyDescent="0.2">
      <c r="A1035" s="187"/>
      <c r="B1035" s="187"/>
      <c r="C1035" s="187"/>
      <c r="D1035" s="187"/>
      <c r="E1035" s="187"/>
      <c r="F1035" s="187"/>
      <c r="G1035" s="187"/>
      <c r="H1035" s="187"/>
      <c r="I1035" s="187"/>
      <c r="J1035" s="187"/>
      <c r="K1035" s="187"/>
      <c r="L1035" s="187"/>
      <c r="M1035" s="187"/>
      <c r="N1035" s="187"/>
      <c r="O1035" s="187"/>
      <c r="P1035" s="188"/>
      <c r="Q1035" s="188"/>
      <c r="R1035" s="64"/>
      <c r="S1035" s="64"/>
      <c r="T1035" s="64"/>
      <c r="U1035" s="64"/>
      <c r="V1035" s="64"/>
      <c r="W1035" s="64"/>
      <c r="X1035" s="64"/>
      <c r="Y1035" s="64"/>
      <c r="Z1035" s="64"/>
      <c r="AA1035" s="64"/>
    </row>
    <row r="1036" spans="1:27" ht="15.75" customHeight="1" x14ac:dyDescent="0.2">
      <c r="A1036" s="187"/>
      <c r="B1036" s="187"/>
      <c r="C1036" s="187"/>
      <c r="D1036" s="187"/>
      <c r="E1036" s="187"/>
      <c r="F1036" s="187"/>
      <c r="G1036" s="187"/>
      <c r="H1036" s="187"/>
      <c r="I1036" s="187"/>
      <c r="J1036" s="187"/>
      <c r="K1036" s="187"/>
      <c r="L1036" s="187"/>
      <c r="M1036" s="187"/>
      <c r="N1036" s="187"/>
      <c r="O1036" s="187"/>
      <c r="P1036" s="188"/>
      <c r="Q1036" s="188"/>
      <c r="R1036" s="64"/>
      <c r="S1036" s="64"/>
      <c r="T1036" s="64"/>
      <c r="U1036" s="64"/>
      <c r="V1036" s="64"/>
      <c r="W1036" s="64"/>
      <c r="X1036" s="64"/>
      <c r="Y1036" s="64"/>
      <c r="Z1036" s="64"/>
      <c r="AA1036" s="64"/>
    </row>
    <row r="1037" spans="1:27" ht="15.75" customHeight="1" x14ac:dyDescent="0.2">
      <c r="A1037" s="187"/>
      <c r="B1037" s="187"/>
      <c r="C1037" s="187"/>
      <c r="D1037" s="187"/>
      <c r="E1037" s="187"/>
      <c r="F1037" s="187"/>
      <c r="G1037" s="187"/>
      <c r="H1037" s="187"/>
      <c r="I1037" s="187"/>
      <c r="J1037" s="187"/>
      <c r="K1037" s="187"/>
      <c r="L1037" s="187"/>
      <c r="M1037" s="187"/>
      <c r="N1037" s="187"/>
      <c r="O1037" s="187"/>
      <c r="P1037" s="188"/>
      <c r="Q1037" s="188"/>
      <c r="R1037" s="64"/>
      <c r="S1037" s="64"/>
      <c r="T1037" s="64"/>
      <c r="U1037" s="64"/>
      <c r="V1037" s="64"/>
      <c r="W1037" s="64"/>
      <c r="X1037" s="64"/>
      <c r="Y1037" s="64"/>
      <c r="Z1037" s="64"/>
      <c r="AA1037" s="64"/>
    </row>
    <row r="1038" spans="1:27" ht="15.75" customHeight="1" x14ac:dyDescent="0.2">
      <c r="A1038" s="187"/>
      <c r="B1038" s="187"/>
      <c r="C1038" s="187"/>
      <c r="D1038" s="187"/>
      <c r="E1038" s="187"/>
      <c r="F1038" s="187"/>
      <c r="G1038" s="187"/>
      <c r="H1038" s="187"/>
      <c r="I1038" s="187"/>
      <c r="J1038" s="187"/>
      <c r="K1038" s="187"/>
      <c r="L1038" s="187"/>
      <c r="M1038" s="187"/>
      <c r="N1038" s="187"/>
      <c r="O1038" s="187"/>
      <c r="P1038" s="188"/>
      <c r="Q1038" s="188"/>
      <c r="R1038" s="64"/>
      <c r="S1038" s="64"/>
      <c r="T1038" s="64"/>
      <c r="U1038" s="64"/>
      <c r="V1038" s="64"/>
      <c r="W1038" s="64"/>
      <c r="X1038" s="64"/>
      <c r="Y1038" s="64"/>
      <c r="Z1038" s="64"/>
      <c r="AA1038" s="64"/>
    </row>
    <row r="1039" spans="1:27" ht="15.75" customHeight="1" x14ac:dyDescent="0.2">
      <c r="A1039" s="187"/>
      <c r="B1039" s="187"/>
      <c r="C1039" s="187"/>
      <c r="D1039" s="187"/>
      <c r="E1039" s="187"/>
      <c r="F1039" s="187"/>
      <c r="G1039" s="187"/>
      <c r="H1039" s="187"/>
      <c r="I1039" s="187"/>
      <c r="J1039" s="187"/>
      <c r="K1039" s="187"/>
      <c r="L1039" s="187"/>
      <c r="M1039" s="187"/>
      <c r="N1039" s="187"/>
      <c r="O1039" s="187"/>
      <c r="P1039" s="188"/>
      <c r="Q1039" s="188"/>
      <c r="R1039" s="64"/>
      <c r="S1039" s="64"/>
      <c r="T1039" s="64"/>
      <c r="U1039" s="64"/>
      <c r="V1039" s="64"/>
      <c r="W1039" s="64"/>
      <c r="X1039" s="64"/>
      <c r="Y1039" s="64"/>
      <c r="Z1039" s="64"/>
      <c r="AA1039" s="64"/>
    </row>
    <row r="1040" spans="1:27" ht="15.75" customHeight="1" x14ac:dyDescent="0.2">
      <c r="A1040" s="187"/>
      <c r="B1040" s="187"/>
      <c r="C1040" s="187"/>
      <c r="D1040" s="187"/>
      <c r="E1040" s="187"/>
      <c r="F1040" s="187"/>
      <c r="G1040" s="187"/>
      <c r="H1040" s="187"/>
      <c r="I1040" s="187"/>
      <c r="J1040" s="187"/>
      <c r="K1040" s="187"/>
      <c r="L1040" s="187"/>
      <c r="M1040" s="187"/>
      <c r="N1040" s="187"/>
      <c r="O1040" s="187"/>
      <c r="P1040" s="188"/>
      <c r="Q1040" s="188"/>
      <c r="R1040" s="64"/>
      <c r="S1040" s="64"/>
      <c r="T1040" s="64"/>
      <c r="U1040" s="64"/>
      <c r="V1040" s="64"/>
      <c r="W1040" s="64"/>
      <c r="X1040" s="64"/>
      <c r="Y1040" s="64"/>
      <c r="Z1040" s="64"/>
      <c r="AA1040" s="64"/>
    </row>
    <row r="1041" spans="1:27" ht="15.75" customHeight="1" x14ac:dyDescent="0.2">
      <c r="A1041" s="187"/>
      <c r="B1041" s="187"/>
      <c r="C1041" s="187"/>
      <c r="D1041" s="187"/>
      <c r="E1041" s="187"/>
      <c r="F1041" s="187"/>
      <c r="G1041" s="187"/>
      <c r="H1041" s="187"/>
      <c r="I1041" s="187"/>
      <c r="J1041" s="187"/>
      <c r="K1041" s="187"/>
      <c r="L1041" s="187"/>
      <c r="M1041" s="187"/>
      <c r="N1041" s="187"/>
      <c r="O1041" s="187"/>
      <c r="P1041" s="188"/>
      <c r="Q1041" s="188"/>
      <c r="R1041" s="64"/>
      <c r="S1041" s="64"/>
      <c r="T1041" s="64"/>
      <c r="U1041" s="64"/>
      <c r="V1041" s="64"/>
      <c r="W1041" s="64"/>
      <c r="X1041" s="64"/>
      <c r="Y1041" s="64"/>
      <c r="Z1041" s="64"/>
      <c r="AA1041" s="64"/>
    </row>
    <row r="1042" spans="1:27" ht="15.75" customHeight="1" x14ac:dyDescent="0.2">
      <c r="A1042" s="187"/>
      <c r="B1042" s="187"/>
      <c r="C1042" s="187"/>
      <c r="D1042" s="187"/>
      <c r="E1042" s="187"/>
      <c r="F1042" s="187"/>
      <c r="G1042" s="187"/>
      <c r="H1042" s="187"/>
      <c r="I1042" s="187"/>
      <c r="J1042" s="187"/>
      <c r="K1042" s="187"/>
      <c r="L1042" s="187"/>
      <c r="M1042" s="187"/>
      <c r="N1042" s="187"/>
      <c r="O1042" s="187"/>
      <c r="P1042" s="188"/>
      <c r="Q1042" s="188"/>
      <c r="R1042" s="64"/>
      <c r="S1042" s="64"/>
      <c r="T1042" s="64"/>
      <c r="U1042" s="64"/>
      <c r="V1042" s="64"/>
      <c r="W1042" s="64"/>
      <c r="X1042" s="64"/>
      <c r="Y1042" s="64"/>
      <c r="Z1042" s="64"/>
      <c r="AA1042" s="64"/>
    </row>
    <row r="1043" spans="1:27" ht="15.75" customHeight="1" x14ac:dyDescent="0.2">
      <c r="A1043" s="187"/>
      <c r="B1043" s="187"/>
      <c r="C1043" s="187"/>
      <c r="D1043" s="187"/>
      <c r="E1043" s="187"/>
      <c r="F1043" s="187"/>
      <c r="G1043" s="187"/>
      <c r="H1043" s="187"/>
      <c r="I1043" s="187"/>
      <c r="J1043" s="187"/>
      <c r="K1043" s="187"/>
      <c r="L1043" s="187"/>
      <c r="M1043" s="187"/>
      <c r="N1043" s="187"/>
      <c r="O1043" s="187"/>
      <c r="P1043" s="188"/>
      <c r="Q1043" s="188"/>
      <c r="R1043" s="64"/>
      <c r="S1043" s="64"/>
      <c r="T1043" s="64"/>
      <c r="U1043" s="64"/>
      <c r="V1043" s="64"/>
      <c r="W1043" s="64"/>
      <c r="X1043" s="64"/>
      <c r="Y1043" s="64"/>
      <c r="Z1043" s="64"/>
      <c r="AA1043" s="64"/>
    </row>
    <row r="1044" spans="1:27" ht="15.75" customHeight="1" x14ac:dyDescent="0.2">
      <c r="A1044" s="187"/>
      <c r="B1044" s="187"/>
      <c r="C1044" s="187"/>
      <c r="D1044" s="187"/>
      <c r="E1044" s="187"/>
      <c r="F1044" s="187"/>
      <c r="G1044" s="187"/>
      <c r="H1044" s="187"/>
      <c r="I1044" s="187"/>
      <c r="J1044" s="187"/>
      <c r="K1044" s="187"/>
      <c r="L1044" s="187"/>
      <c r="M1044" s="187"/>
      <c r="N1044" s="187"/>
      <c r="O1044" s="187"/>
      <c r="P1044" s="188"/>
      <c r="Q1044" s="188"/>
      <c r="R1044" s="64"/>
      <c r="S1044" s="64"/>
      <c r="T1044" s="64"/>
      <c r="U1044" s="64"/>
      <c r="V1044" s="64"/>
      <c r="W1044" s="64"/>
      <c r="X1044" s="64"/>
      <c r="Y1044" s="64"/>
      <c r="Z1044" s="64"/>
      <c r="AA1044" s="64"/>
    </row>
    <row r="1045" spans="1:27" ht="15.75" customHeight="1" x14ac:dyDescent="0.2">
      <c r="A1045" s="187"/>
      <c r="B1045" s="187"/>
      <c r="C1045" s="187"/>
      <c r="D1045" s="187"/>
      <c r="E1045" s="187"/>
      <c r="F1045" s="187"/>
      <c r="G1045" s="187"/>
      <c r="H1045" s="187"/>
      <c r="I1045" s="187"/>
      <c r="J1045" s="187"/>
      <c r="K1045" s="187"/>
      <c r="L1045" s="187"/>
      <c r="M1045" s="187"/>
      <c r="N1045" s="187"/>
      <c r="O1045" s="187"/>
      <c r="P1045" s="188"/>
      <c r="Q1045" s="188"/>
      <c r="R1045" s="64"/>
      <c r="S1045" s="64"/>
      <c r="T1045" s="64"/>
      <c r="U1045" s="64"/>
      <c r="V1045" s="64"/>
      <c r="W1045" s="64"/>
      <c r="X1045" s="64"/>
      <c r="Y1045" s="64"/>
      <c r="Z1045" s="64"/>
      <c r="AA1045" s="64"/>
    </row>
    <row r="1046" spans="1:27" ht="15.75" customHeight="1" x14ac:dyDescent="0.2">
      <c r="A1046" s="187"/>
      <c r="B1046" s="187"/>
      <c r="C1046" s="187"/>
      <c r="D1046" s="187"/>
      <c r="E1046" s="187"/>
      <c r="F1046" s="187"/>
      <c r="G1046" s="187"/>
      <c r="H1046" s="187"/>
      <c r="I1046" s="187"/>
      <c r="J1046" s="187"/>
      <c r="K1046" s="187"/>
      <c r="L1046" s="187"/>
      <c r="M1046" s="187"/>
      <c r="N1046" s="187"/>
      <c r="O1046" s="187"/>
      <c r="P1046" s="188"/>
      <c r="Q1046" s="188"/>
      <c r="R1046" s="64"/>
      <c r="S1046" s="64"/>
      <c r="T1046" s="64"/>
      <c r="U1046" s="64"/>
      <c r="V1046" s="64"/>
      <c r="W1046" s="64"/>
      <c r="X1046" s="64"/>
      <c r="Y1046" s="64"/>
      <c r="Z1046" s="64"/>
      <c r="AA1046" s="64"/>
    </row>
    <row r="1047" spans="1:27" ht="15.75" customHeight="1" x14ac:dyDescent="0.2">
      <c r="A1047" s="187"/>
      <c r="B1047" s="187"/>
      <c r="C1047" s="187"/>
      <c r="D1047" s="187"/>
      <c r="E1047" s="187"/>
      <c r="F1047" s="187"/>
      <c r="G1047" s="187"/>
      <c r="H1047" s="187"/>
      <c r="I1047" s="187"/>
      <c r="J1047" s="187"/>
      <c r="K1047" s="187"/>
      <c r="L1047" s="187"/>
      <c r="M1047" s="187"/>
      <c r="N1047" s="187"/>
      <c r="O1047" s="187"/>
      <c r="P1047" s="188"/>
      <c r="Q1047" s="188"/>
      <c r="R1047" s="64"/>
      <c r="S1047" s="64"/>
      <c r="T1047" s="64"/>
      <c r="U1047" s="64"/>
      <c r="V1047" s="64"/>
      <c r="W1047" s="64"/>
      <c r="X1047" s="64"/>
      <c r="Y1047" s="64"/>
      <c r="Z1047" s="64"/>
      <c r="AA1047" s="64"/>
    </row>
    <row r="1048" spans="1:27" ht="15.75" customHeight="1" x14ac:dyDescent="0.2">
      <c r="A1048" s="187"/>
      <c r="B1048" s="187"/>
      <c r="C1048" s="187"/>
      <c r="D1048" s="187"/>
      <c r="E1048" s="187"/>
      <c r="F1048" s="187"/>
      <c r="G1048" s="187"/>
      <c r="H1048" s="187"/>
      <c r="I1048" s="187"/>
      <c r="J1048" s="187"/>
      <c r="K1048" s="187"/>
      <c r="L1048" s="187"/>
      <c r="M1048" s="187"/>
      <c r="N1048" s="187"/>
      <c r="O1048" s="187"/>
      <c r="P1048" s="188"/>
      <c r="Q1048" s="188"/>
      <c r="R1048" s="64"/>
      <c r="S1048" s="64"/>
      <c r="T1048" s="64"/>
      <c r="U1048" s="64"/>
      <c r="V1048" s="64"/>
      <c r="W1048" s="64"/>
      <c r="X1048" s="64"/>
      <c r="Y1048" s="64"/>
      <c r="Z1048" s="64"/>
      <c r="AA1048" s="64"/>
    </row>
    <row r="1049" spans="1:27" ht="15.75" customHeight="1" x14ac:dyDescent="0.2">
      <c r="A1049" s="187"/>
      <c r="B1049" s="187"/>
      <c r="C1049" s="187"/>
      <c r="D1049" s="187"/>
      <c r="E1049" s="187"/>
      <c r="F1049" s="187"/>
      <c r="G1049" s="187"/>
      <c r="H1049" s="187"/>
      <c r="I1049" s="187"/>
      <c r="J1049" s="187"/>
      <c r="K1049" s="187"/>
      <c r="L1049" s="187"/>
      <c r="M1049" s="187"/>
      <c r="N1049" s="187"/>
      <c r="O1049" s="187"/>
      <c r="P1049" s="188"/>
      <c r="Q1049" s="188"/>
      <c r="R1049" s="64"/>
      <c r="S1049" s="64"/>
      <c r="T1049" s="64"/>
      <c r="U1049" s="64"/>
      <c r="V1049" s="64"/>
      <c r="W1049" s="64"/>
      <c r="X1049" s="64"/>
      <c r="Y1049" s="64"/>
      <c r="Z1049" s="64"/>
      <c r="AA1049" s="64"/>
    </row>
    <row r="1050" spans="1:27" ht="15.75" customHeight="1" x14ac:dyDescent="0.2">
      <c r="A1050" s="187"/>
      <c r="B1050" s="187"/>
      <c r="C1050" s="187"/>
      <c r="D1050" s="187"/>
      <c r="E1050" s="187"/>
      <c r="F1050" s="187"/>
      <c r="G1050" s="187"/>
      <c r="H1050" s="187"/>
      <c r="I1050" s="187"/>
      <c r="J1050" s="187"/>
      <c r="K1050" s="187"/>
      <c r="L1050" s="187"/>
      <c r="M1050" s="187"/>
      <c r="N1050" s="187"/>
      <c r="O1050" s="187"/>
      <c r="P1050" s="188"/>
      <c r="Q1050" s="188"/>
      <c r="R1050" s="64"/>
      <c r="S1050" s="64"/>
      <c r="T1050" s="64"/>
      <c r="U1050" s="64"/>
      <c r="V1050" s="64"/>
      <c r="W1050" s="64"/>
      <c r="X1050" s="64"/>
      <c r="Y1050" s="64"/>
      <c r="Z1050" s="64"/>
      <c r="AA1050" s="64"/>
    </row>
    <row r="1051" spans="1:27" ht="15.75" customHeight="1" x14ac:dyDescent="0.2">
      <c r="A1051" s="187"/>
      <c r="B1051" s="187"/>
      <c r="C1051" s="187"/>
      <c r="D1051" s="187"/>
      <c r="E1051" s="187"/>
      <c r="F1051" s="187"/>
      <c r="G1051" s="187"/>
      <c r="H1051" s="187"/>
      <c r="I1051" s="187"/>
      <c r="J1051" s="187"/>
      <c r="K1051" s="187"/>
      <c r="L1051" s="187"/>
      <c r="M1051" s="187"/>
      <c r="N1051" s="187"/>
      <c r="O1051" s="187"/>
      <c r="P1051" s="188"/>
      <c r="Q1051" s="188"/>
      <c r="R1051" s="64"/>
      <c r="S1051" s="64"/>
      <c r="T1051" s="64"/>
      <c r="U1051" s="64"/>
      <c r="V1051" s="64"/>
      <c r="W1051" s="64"/>
      <c r="X1051" s="64"/>
      <c r="Y1051" s="64"/>
      <c r="Z1051" s="64"/>
      <c r="AA1051" s="64"/>
    </row>
    <row r="1052" spans="1:27" ht="15.75" customHeight="1" x14ac:dyDescent="0.2">
      <c r="A1052" s="187"/>
      <c r="B1052" s="187"/>
      <c r="C1052" s="187"/>
      <c r="D1052" s="187"/>
      <c r="E1052" s="187"/>
      <c r="F1052" s="187"/>
      <c r="G1052" s="187"/>
      <c r="H1052" s="187"/>
      <c r="I1052" s="187"/>
      <c r="J1052" s="187"/>
      <c r="K1052" s="187"/>
      <c r="L1052" s="187"/>
      <c r="M1052" s="187"/>
      <c r="N1052" s="187"/>
      <c r="O1052" s="187"/>
      <c r="P1052" s="188"/>
      <c r="Q1052" s="188"/>
      <c r="R1052" s="64"/>
      <c r="S1052" s="64"/>
      <c r="T1052" s="64"/>
      <c r="U1052" s="64"/>
      <c r="V1052" s="64"/>
      <c r="W1052" s="64"/>
      <c r="X1052" s="64"/>
      <c r="Y1052" s="64"/>
      <c r="Z1052" s="64"/>
      <c r="AA1052" s="64"/>
    </row>
    <row r="1053" spans="1:27" ht="15.75" customHeight="1" x14ac:dyDescent="0.2">
      <c r="A1053" s="187"/>
      <c r="B1053" s="187"/>
      <c r="C1053" s="187"/>
      <c r="D1053" s="187"/>
      <c r="E1053" s="187"/>
      <c r="F1053" s="187"/>
      <c r="G1053" s="187"/>
      <c r="H1053" s="187"/>
      <c r="I1053" s="187"/>
      <c r="J1053" s="187"/>
      <c r="K1053" s="187"/>
      <c r="L1053" s="187"/>
      <c r="M1053" s="187"/>
      <c r="N1053" s="187"/>
      <c r="O1053" s="187"/>
      <c r="P1053" s="188"/>
      <c r="Q1053" s="188"/>
      <c r="R1053" s="64"/>
      <c r="S1053" s="64"/>
      <c r="T1053" s="64"/>
      <c r="U1053" s="64"/>
      <c r="V1053" s="64"/>
      <c r="W1053" s="64"/>
      <c r="X1053" s="64"/>
      <c r="Y1053" s="64"/>
      <c r="Z1053" s="64"/>
      <c r="AA1053" s="64"/>
    </row>
    <row r="1054" spans="1:27" ht="15.75" customHeight="1" x14ac:dyDescent="0.2">
      <c r="A1054" s="187"/>
      <c r="B1054" s="187"/>
      <c r="C1054" s="187"/>
      <c r="D1054" s="187"/>
      <c r="E1054" s="187"/>
      <c r="F1054" s="187"/>
      <c r="G1054" s="187"/>
      <c r="H1054" s="187"/>
      <c r="I1054" s="187"/>
      <c r="J1054" s="187"/>
      <c r="K1054" s="187"/>
      <c r="L1054" s="187"/>
      <c r="M1054" s="187"/>
      <c r="N1054" s="187"/>
      <c r="O1054" s="187"/>
      <c r="P1054" s="188"/>
      <c r="Q1054" s="188"/>
      <c r="R1054" s="64"/>
      <c r="S1054" s="64"/>
      <c r="T1054" s="64"/>
      <c r="U1054" s="64"/>
      <c r="V1054" s="64"/>
      <c r="W1054" s="64"/>
      <c r="X1054" s="64"/>
      <c r="Y1054" s="64"/>
      <c r="Z1054" s="64"/>
      <c r="AA1054" s="64"/>
    </row>
    <row r="1055" spans="1:27" ht="15.75" customHeight="1" x14ac:dyDescent="0.2">
      <c r="A1055" s="187"/>
      <c r="B1055" s="187"/>
      <c r="C1055" s="187"/>
      <c r="D1055" s="187"/>
      <c r="E1055" s="187"/>
      <c r="F1055" s="187"/>
      <c r="G1055" s="187"/>
      <c r="H1055" s="187"/>
      <c r="I1055" s="187"/>
      <c r="J1055" s="187"/>
      <c r="K1055" s="187"/>
      <c r="L1055" s="187"/>
      <c r="M1055" s="187"/>
      <c r="N1055" s="187"/>
      <c r="O1055" s="187"/>
      <c r="P1055" s="188"/>
      <c r="Q1055" s="188"/>
      <c r="R1055" s="64"/>
      <c r="S1055" s="64"/>
      <c r="T1055" s="64"/>
      <c r="U1055" s="64"/>
      <c r="V1055" s="64"/>
      <c r="W1055" s="64"/>
      <c r="X1055" s="64"/>
      <c r="Y1055" s="64"/>
      <c r="Z1055" s="64"/>
      <c r="AA1055" s="64"/>
    </row>
    <row r="1056" spans="1:27" ht="15.75" customHeight="1" x14ac:dyDescent="0.2">
      <c r="A1056" s="187"/>
      <c r="B1056" s="187"/>
      <c r="C1056" s="187"/>
      <c r="D1056" s="187"/>
      <c r="E1056" s="187"/>
      <c r="F1056" s="187"/>
      <c r="G1056" s="187"/>
      <c r="H1056" s="187"/>
      <c r="I1056" s="187"/>
      <c r="J1056" s="187"/>
      <c r="K1056" s="187"/>
      <c r="L1056" s="187"/>
      <c r="M1056" s="187"/>
      <c r="N1056" s="187"/>
      <c r="O1056" s="187"/>
      <c r="P1056" s="188"/>
      <c r="Q1056" s="188"/>
      <c r="R1056" s="64"/>
      <c r="S1056" s="64"/>
      <c r="T1056" s="64"/>
      <c r="U1056" s="64"/>
      <c r="V1056" s="64"/>
      <c r="W1056" s="64"/>
      <c r="X1056" s="64"/>
      <c r="Y1056" s="64"/>
      <c r="Z1056" s="64"/>
      <c r="AA1056" s="64"/>
    </row>
    <row r="1057" spans="1:27" ht="15.75" customHeight="1" x14ac:dyDescent="0.2">
      <c r="A1057" s="187"/>
      <c r="B1057" s="187"/>
      <c r="C1057" s="187"/>
      <c r="D1057" s="187"/>
      <c r="E1057" s="187"/>
      <c r="F1057" s="187"/>
      <c r="G1057" s="187"/>
      <c r="H1057" s="187"/>
      <c r="I1057" s="187"/>
      <c r="J1057" s="187"/>
      <c r="K1057" s="187"/>
      <c r="L1057" s="187"/>
      <c r="M1057" s="187"/>
      <c r="N1057" s="187"/>
      <c r="O1057" s="187"/>
      <c r="P1057" s="188"/>
      <c r="Q1057" s="188"/>
      <c r="R1057" s="64"/>
      <c r="S1057" s="64"/>
      <c r="T1057" s="64"/>
      <c r="U1057" s="64"/>
      <c r="V1057" s="64"/>
      <c r="W1057" s="64"/>
      <c r="X1057" s="64"/>
      <c r="Y1057" s="64"/>
      <c r="Z1057" s="64"/>
      <c r="AA1057" s="64"/>
    </row>
    <row r="1058" spans="1:27" ht="15.75" customHeight="1" x14ac:dyDescent="0.2">
      <c r="A1058" s="187"/>
      <c r="B1058" s="187"/>
      <c r="C1058" s="187"/>
      <c r="D1058" s="187"/>
      <c r="E1058" s="187"/>
      <c r="F1058" s="187"/>
      <c r="G1058" s="187"/>
      <c r="H1058" s="187"/>
      <c r="I1058" s="187"/>
      <c r="J1058" s="187"/>
      <c r="K1058" s="187"/>
      <c r="L1058" s="187"/>
      <c r="M1058" s="187"/>
      <c r="N1058" s="187"/>
      <c r="O1058" s="187"/>
      <c r="P1058" s="188"/>
      <c r="Q1058" s="188"/>
      <c r="R1058" s="64"/>
      <c r="S1058" s="64"/>
      <c r="T1058" s="64"/>
      <c r="U1058" s="64"/>
      <c r="V1058" s="64"/>
      <c r="W1058" s="64"/>
      <c r="X1058" s="64"/>
      <c r="Y1058" s="64"/>
      <c r="Z1058" s="64"/>
      <c r="AA1058" s="64"/>
    </row>
    <row r="1059" spans="1:27" ht="15.75" customHeight="1" x14ac:dyDescent="0.2">
      <c r="A1059" s="187"/>
      <c r="B1059" s="187"/>
      <c r="C1059" s="187"/>
      <c r="D1059" s="187"/>
      <c r="E1059" s="187"/>
      <c r="F1059" s="187"/>
      <c r="G1059" s="187"/>
      <c r="H1059" s="187"/>
      <c r="I1059" s="187"/>
      <c r="J1059" s="187"/>
      <c r="K1059" s="187"/>
      <c r="L1059" s="187"/>
      <c r="M1059" s="187"/>
      <c r="N1059" s="187"/>
      <c r="O1059" s="187"/>
      <c r="P1059" s="188"/>
      <c r="Q1059" s="188"/>
      <c r="R1059" s="64"/>
      <c r="S1059" s="64"/>
      <c r="T1059" s="64"/>
      <c r="U1059" s="64"/>
      <c r="V1059" s="64"/>
      <c r="W1059" s="64"/>
      <c r="X1059" s="64"/>
      <c r="Y1059" s="64"/>
      <c r="Z1059" s="64"/>
      <c r="AA1059" s="64"/>
    </row>
    <row r="1060" spans="1:27" ht="15.75" customHeight="1" x14ac:dyDescent="0.2">
      <c r="A1060" s="187"/>
      <c r="B1060" s="187"/>
      <c r="C1060" s="187"/>
      <c r="D1060" s="187"/>
      <c r="E1060" s="187"/>
      <c r="F1060" s="187"/>
      <c r="G1060" s="187"/>
      <c r="H1060" s="187"/>
      <c r="I1060" s="187"/>
      <c r="J1060" s="187"/>
      <c r="K1060" s="187"/>
      <c r="L1060" s="187"/>
      <c r="M1060" s="187"/>
      <c r="N1060" s="187"/>
      <c r="O1060" s="187"/>
      <c r="P1060" s="188"/>
      <c r="Q1060" s="188"/>
      <c r="R1060" s="64"/>
      <c r="S1060" s="64"/>
      <c r="T1060" s="64"/>
      <c r="U1060" s="64"/>
      <c r="V1060" s="64"/>
      <c r="W1060" s="64"/>
      <c r="X1060" s="64"/>
      <c r="Y1060" s="64"/>
      <c r="Z1060" s="64"/>
      <c r="AA1060" s="64"/>
    </row>
    <row r="1061" spans="1:27" ht="15.75" customHeight="1" x14ac:dyDescent="0.2">
      <c r="A1061" s="187"/>
      <c r="B1061" s="187"/>
      <c r="C1061" s="187"/>
      <c r="D1061" s="187"/>
      <c r="E1061" s="187"/>
      <c r="F1061" s="187"/>
      <c r="G1061" s="187"/>
      <c r="H1061" s="187"/>
      <c r="I1061" s="187"/>
      <c r="J1061" s="187"/>
      <c r="K1061" s="187"/>
      <c r="L1061" s="187"/>
      <c r="M1061" s="187"/>
      <c r="N1061" s="187"/>
      <c r="O1061" s="187"/>
      <c r="P1061" s="188"/>
      <c r="Q1061" s="188"/>
      <c r="R1061" s="64"/>
      <c r="S1061" s="64"/>
      <c r="T1061" s="64"/>
      <c r="U1061" s="64"/>
      <c r="V1061" s="64"/>
      <c r="W1061" s="64"/>
      <c r="X1061" s="64"/>
      <c r="Y1061" s="64"/>
      <c r="Z1061" s="64"/>
      <c r="AA1061" s="64"/>
    </row>
    <row r="1062" spans="1:27" ht="15.75" customHeight="1" x14ac:dyDescent="0.2">
      <c r="A1062" s="187"/>
      <c r="B1062" s="187"/>
      <c r="C1062" s="187"/>
      <c r="D1062" s="187"/>
      <c r="E1062" s="187"/>
      <c r="F1062" s="187"/>
      <c r="G1062" s="187"/>
      <c r="H1062" s="187"/>
      <c r="I1062" s="187"/>
      <c r="J1062" s="187"/>
      <c r="K1062" s="187"/>
      <c r="L1062" s="187"/>
      <c r="M1062" s="187"/>
      <c r="N1062" s="187"/>
      <c r="O1062" s="187"/>
      <c r="P1062" s="188"/>
      <c r="Q1062" s="188"/>
      <c r="R1062" s="64"/>
      <c r="S1062" s="64"/>
      <c r="T1062" s="64"/>
      <c r="U1062" s="64"/>
      <c r="V1062" s="64"/>
      <c r="W1062" s="64"/>
      <c r="X1062" s="64"/>
      <c r="Y1062" s="64"/>
      <c r="Z1062" s="64"/>
      <c r="AA1062" s="64"/>
    </row>
    <row r="1063" spans="1:27" ht="15.75" customHeight="1" x14ac:dyDescent="0.2">
      <c r="A1063" s="187"/>
      <c r="B1063" s="187"/>
      <c r="C1063" s="187"/>
      <c r="D1063" s="187"/>
      <c r="E1063" s="187"/>
      <c r="F1063" s="187"/>
      <c r="G1063" s="187"/>
      <c r="H1063" s="187"/>
      <c r="I1063" s="187"/>
      <c r="J1063" s="187"/>
      <c r="K1063" s="187"/>
      <c r="L1063" s="187"/>
      <c r="M1063" s="187"/>
      <c r="N1063" s="187"/>
      <c r="O1063" s="187"/>
      <c r="P1063" s="188"/>
      <c r="Q1063" s="188"/>
      <c r="R1063" s="64"/>
      <c r="S1063" s="64"/>
      <c r="T1063" s="64"/>
      <c r="U1063" s="64"/>
      <c r="V1063" s="64"/>
      <c r="W1063" s="64"/>
      <c r="X1063" s="64"/>
      <c r="Y1063" s="64"/>
      <c r="Z1063" s="64"/>
      <c r="AA1063" s="64"/>
    </row>
    <row r="1064" spans="1:27" ht="15.75" customHeight="1" x14ac:dyDescent="0.2">
      <c r="A1064" s="187"/>
      <c r="B1064" s="187"/>
      <c r="C1064" s="187"/>
      <c r="D1064" s="187"/>
      <c r="E1064" s="187"/>
      <c r="F1064" s="187"/>
      <c r="G1064" s="187"/>
      <c r="H1064" s="187"/>
      <c r="I1064" s="187"/>
      <c r="J1064" s="187"/>
      <c r="K1064" s="187"/>
      <c r="L1064" s="187"/>
      <c r="M1064" s="187"/>
      <c r="N1064" s="187"/>
      <c r="O1064" s="187"/>
      <c r="P1064" s="188"/>
      <c r="Q1064" s="188"/>
      <c r="R1064" s="64"/>
      <c r="S1064" s="64"/>
      <c r="T1064" s="64"/>
      <c r="U1064" s="64"/>
      <c r="V1064" s="64"/>
      <c r="W1064" s="64"/>
      <c r="X1064" s="64"/>
      <c r="Y1064" s="64"/>
      <c r="Z1064" s="64"/>
      <c r="AA1064" s="64"/>
    </row>
    <row r="1065" spans="1:27" ht="15.75" customHeight="1" x14ac:dyDescent="0.2">
      <c r="A1065" s="187"/>
      <c r="B1065" s="187"/>
      <c r="C1065" s="187"/>
      <c r="D1065" s="187"/>
      <c r="E1065" s="187"/>
      <c r="F1065" s="187"/>
      <c r="G1065" s="187"/>
      <c r="H1065" s="187"/>
      <c r="I1065" s="187"/>
      <c r="J1065" s="187"/>
      <c r="K1065" s="187"/>
      <c r="L1065" s="187"/>
      <c r="M1065" s="187"/>
      <c r="N1065" s="187"/>
      <c r="O1065" s="187"/>
      <c r="P1065" s="188"/>
      <c r="Q1065" s="188"/>
      <c r="R1065" s="64"/>
      <c r="S1065" s="64"/>
      <c r="T1065" s="64"/>
      <c r="U1065" s="64"/>
      <c r="V1065" s="64"/>
      <c r="W1065" s="64"/>
      <c r="X1065" s="64"/>
      <c r="Y1065" s="64"/>
      <c r="Z1065" s="64"/>
      <c r="AA1065" s="64"/>
    </row>
    <row r="1066" spans="1:27" ht="15.75" customHeight="1" x14ac:dyDescent="0.2">
      <c r="A1066" s="187"/>
      <c r="B1066" s="187"/>
      <c r="C1066" s="187"/>
      <c r="D1066" s="187"/>
      <c r="E1066" s="187"/>
      <c r="F1066" s="187"/>
      <c r="G1066" s="187"/>
      <c r="H1066" s="187"/>
      <c r="I1066" s="187"/>
      <c r="J1066" s="187"/>
      <c r="K1066" s="187"/>
      <c r="L1066" s="187"/>
      <c r="M1066" s="187"/>
      <c r="N1066" s="187"/>
      <c r="O1066" s="187"/>
      <c r="P1066" s="188"/>
      <c r="Q1066" s="188"/>
      <c r="R1066" s="64"/>
      <c r="S1066" s="64"/>
      <c r="T1066" s="64"/>
      <c r="U1066" s="64"/>
      <c r="V1066" s="64"/>
      <c r="W1066" s="64"/>
      <c r="X1066" s="64"/>
      <c r="Y1066" s="64"/>
      <c r="Z1066" s="64"/>
      <c r="AA1066" s="64"/>
    </row>
    <row r="1067" spans="1:27" ht="15.75" customHeight="1" x14ac:dyDescent="0.2">
      <c r="A1067" s="187"/>
      <c r="B1067" s="187"/>
      <c r="C1067" s="187"/>
      <c r="D1067" s="187"/>
      <c r="E1067" s="187"/>
      <c r="F1067" s="187"/>
      <c r="G1067" s="187"/>
      <c r="H1067" s="187"/>
      <c r="I1067" s="187"/>
      <c r="J1067" s="187"/>
      <c r="K1067" s="187"/>
      <c r="L1067" s="187"/>
      <c r="M1067" s="187"/>
      <c r="N1067" s="187"/>
      <c r="O1067" s="187"/>
      <c r="P1067" s="188"/>
      <c r="Q1067" s="188"/>
      <c r="R1067" s="64"/>
      <c r="S1067" s="64"/>
      <c r="T1067" s="64"/>
      <c r="U1067" s="64"/>
      <c r="V1067" s="64"/>
      <c r="W1067" s="64"/>
      <c r="X1067" s="64"/>
      <c r="Y1067" s="64"/>
      <c r="Z1067" s="64"/>
      <c r="AA1067" s="64"/>
    </row>
    <row r="1068" spans="1:27" ht="15.75" customHeight="1" x14ac:dyDescent="0.2">
      <c r="A1068" s="187"/>
      <c r="B1068" s="187"/>
      <c r="C1068" s="187"/>
      <c r="D1068" s="187"/>
      <c r="E1068" s="187"/>
      <c r="F1068" s="187"/>
      <c r="G1068" s="187"/>
      <c r="H1068" s="187"/>
      <c r="I1068" s="187"/>
      <c r="J1068" s="187"/>
      <c r="K1068" s="187"/>
      <c r="L1068" s="187"/>
      <c r="M1068" s="187"/>
      <c r="N1068" s="187"/>
      <c r="O1068" s="187"/>
      <c r="P1068" s="188"/>
      <c r="Q1068" s="188"/>
      <c r="R1068" s="64"/>
      <c r="S1068" s="64"/>
      <c r="T1068" s="64"/>
      <c r="U1068" s="64"/>
      <c r="V1068" s="64"/>
      <c r="W1068" s="64"/>
      <c r="X1068" s="64"/>
      <c r="Y1068" s="64"/>
      <c r="Z1068" s="64"/>
      <c r="AA1068" s="64"/>
    </row>
    <row r="1069" spans="1:27" ht="15.75" customHeight="1" x14ac:dyDescent="0.2">
      <c r="A1069" s="187"/>
      <c r="B1069" s="187"/>
      <c r="C1069" s="187"/>
      <c r="D1069" s="187"/>
      <c r="E1069" s="187"/>
      <c r="F1069" s="187"/>
      <c r="G1069" s="187"/>
      <c r="H1069" s="187"/>
      <c r="I1069" s="187"/>
      <c r="J1069" s="187"/>
      <c r="K1069" s="187"/>
      <c r="L1069" s="187"/>
      <c r="M1069" s="187"/>
      <c r="N1069" s="187"/>
      <c r="O1069" s="187"/>
      <c r="P1069" s="188"/>
      <c r="Q1069" s="188"/>
      <c r="R1069" s="64"/>
      <c r="S1069" s="64"/>
      <c r="T1069" s="64"/>
      <c r="U1069" s="64"/>
      <c r="V1069" s="64"/>
      <c r="W1069" s="64"/>
      <c r="X1069" s="64"/>
      <c r="Y1069" s="64"/>
      <c r="Z1069" s="64"/>
      <c r="AA1069" s="64"/>
    </row>
    <row r="1070" spans="1:27" ht="15.75" customHeight="1" x14ac:dyDescent="0.2">
      <c r="A1070" s="187"/>
      <c r="B1070" s="187"/>
      <c r="C1070" s="187"/>
      <c r="D1070" s="187"/>
      <c r="E1070" s="187"/>
      <c r="F1070" s="187"/>
      <c r="G1070" s="187"/>
      <c r="H1070" s="187"/>
      <c r="I1070" s="187"/>
      <c r="J1070" s="187"/>
      <c r="K1070" s="187"/>
      <c r="L1070" s="187"/>
      <c r="M1070" s="187"/>
      <c r="N1070" s="187"/>
      <c r="O1070" s="187"/>
      <c r="P1070" s="188"/>
      <c r="Q1070" s="188"/>
      <c r="R1070" s="64"/>
      <c r="S1070" s="64"/>
      <c r="T1070" s="64"/>
      <c r="U1070" s="64"/>
      <c r="V1070" s="64"/>
      <c r="W1070" s="64"/>
      <c r="X1070" s="64"/>
      <c r="Y1070" s="64"/>
      <c r="Z1070" s="64"/>
      <c r="AA1070" s="64"/>
    </row>
    <row r="1071" spans="1:27" ht="15.75" customHeight="1" x14ac:dyDescent="0.2">
      <c r="A1071" s="187"/>
      <c r="B1071" s="187"/>
      <c r="C1071" s="187"/>
      <c r="D1071" s="187"/>
      <c r="E1071" s="187"/>
      <c r="F1071" s="187"/>
      <c r="G1071" s="187"/>
      <c r="H1071" s="187"/>
      <c r="I1071" s="187"/>
      <c r="J1071" s="187"/>
      <c r="K1071" s="187"/>
      <c r="L1071" s="187"/>
      <c r="M1071" s="187"/>
      <c r="N1071" s="187"/>
      <c r="O1071" s="187"/>
      <c r="P1071" s="188"/>
      <c r="Q1071" s="188"/>
      <c r="R1071" s="64"/>
      <c r="S1071" s="64"/>
      <c r="T1071" s="64"/>
      <c r="U1071" s="64"/>
      <c r="V1071" s="64"/>
      <c r="W1071" s="64"/>
      <c r="X1071" s="64"/>
      <c r="Y1071" s="64"/>
      <c r="Z1071" s="64"/>
      <c r="AA1071" s="64"/>
    </row>
    <row r="1072" spans="1:27" ht="15.75" customHeight="1" x14ac:dyDescent="0.2">
      <c r="A1072" s="187"/>
      <c r="B1072" s="187"/>
      <c r="C1072" s="187"/>
      <c r="D1072" s="187"/>
      <c r="E1072" s="187"/>
      <c r="F1072" s="187"/>
      <c r="G1072" s="187"/>
      <c r="H1072" s="187"/>
      <c r="I1072" s="187"/>
      <c r="J1072" s="187"/>
      <c r="K1072" s="187"/>
      <c r="L1072" s="187"/>
      <c r="M1072" s="187"/>
      <c r="N1072" s="187"/>
      <c r="O1072" s="187"/>
      <c r="P1072" s="188"/>
      <c r="Q1072" s="188"/>
      <c r="R1072" s="64"/>
      <c r="S1072" s="64"/>
      <c r="T1072" s="64"/>
      <c r="U1072" s="64"/>
      <c r="V1072" s="64"/>
      <c r="W1072" s="64"/>
      <c r="X1072" s="64"/>
      <c r="Y1072" s="64"/>
      <c r="Z1072" s="64"/>
      <c r="AA1072" s="64"/>
    </row>
    <row r="1073" spans="1:27" ht="15.75" customHeight="1" x14ac:dyDescent="0.2">
      <c r="A1073" s="187"/>
      <c r="B1073" s="187"/>
      <c r="C1073" s="187"/>
      <c r="D1073" s="187"/>
      <c r="E1073" s="187"/>
      <c r="F1073" s="187"/>
      <c r="G1073" s="187"/>
      <c r="H1073" s="187"/>
      <c r="I1073" s="187"/>
      <c r="J1073" s="187"/>
      <c r="K1073" s="187"/>
      <c r="L1073" s="187"/>
      <c r="M1073" s="187"/>
      <c r="N1073" s="187"/>
      <c r="O1073" s="187"/>
      <c r="P1073" s="188"/>
      <c r="Q1073" s="188"/>
      <c r="R1073" s="64"/>
      <c r="S1073" s="64"/>
      <c r="T1073" s="64"/>
      <c r="U1073" s="64"/>
      <c r="V1073" s="64"/>
      <c r="W1073" s="64"/>
      <c r="X1073" s="64"/>
      <c r="Y1073" s="64"/>
      <c r="Z1073" s="64"/>
      <c r="AA1073" s="64"/>
    </row>
    <row r="1074" spans="1:27" ht="15.75" customHeight="1" x14ac:dyDescent="0.2">
      <c r="A1074" s="187"/>
      <c r="B1074" s="187"/>
      <c r="C1074" s="187"/>
      <c r="D1074" s="187"/>
      <c r="E1074" s="187"/>
      <c r="F1074" s="187"/>
      <c r="G1074" s="187"/>
      <c r="H1074" s="187"/>
      <c r="I1074" s="187"/>
      <c r="J1074" s="187"/>
      <c r="K1074" s="187"/>
      <c r="L1074" s="187"/>
      <c r="M1074" s="187"/>
      <c r="N1074" s="187"/>
      <c r="O1074" s="187"/>
      <c r="P1074" s="188"/>
      <c r="Q1074" s="188"/>
      <c r="R1074" s="64"/>
      <c r="S1074" s="64"/>
      <c r="T1074" s="64"/>
      <c r="U1074" s="64"/>
      <c r="V1074" s="64"/>
      <c r="W1074" s="64"/>
      <c r="X1074" s="64"/>
      <c r="Y1074" s="64"/>
      <c r="Z1074" s="64"/>
      <c r="AA1074" s="64"/>
    </row>
    <row r="1075" spans="1:27" ht="15.75" customHeight="1" x14ac:dyDescent="0.2">
      <c r="A1075" s="187"/>
      <c r="B1075" s="187"/>
      <c r="C1075" s="187"/>
      <c r="D1075" s="187"/>
      <c r="E1075" s="187"/>
      <c r="F1075" s="187"/>
      <c r="G1075" s="187"/>
      <c r="H1075" s="187"/>
      <c r="I1075" s="187"/>
      <c r="J1075" s="187"/>
      <c r="K1075" s="187"/>
      <c r="L1075" s="187"/>
      <c r="M1075" s="187"/>
      <c r="N1075" s="187"/>
      <c r="O1075" s="187"/>
      <c r="P1075" s="188"/>
      <c r="Q1075" s="188"/>
      <c r="R1075" s="64"/>
      <c r="S1075" s="64"/>
      <c r="T1075" s="64"/>
      <c r="U1075" s="64"/>
      <c r="V1075" s="64"/>
      <c r="W1075" s="64"/>
      <c r="X1075" s="64"/>
      <c r="Y1075" s="64"/>
      <c r="Z1075" s="64"/>
      <c r="AA1075" s="64"/>
    </row>
    <row r="1076" spans="1:27" ht="15.75" customHeight="1" x14ac:dyDescent="0.2">
      <c r="A1076" s="187"/>
      <c r="B1076" s="187"/>
      <c r="C1076" s="187"/>
      <c r="D1076" s="187"/>
      <c r="E1076" s="187"/>
      <c r="F1076" s="187"/>
      <c r="G1076" s="187"/>
      <c r="H1076" s="187"/>
      <c r="I1076" s="187"/>
      <c r="J1076" s="187"/>
      <c r="K1076" s="187"/>
      <c r="L1076" s="187"/>
      <c r="M1076" s="187"/>
      <c r="N1076" s="187"/>
      <c r="O1076" s="187"/>
      <c r="P1076" s="188"/>
      <c r="Q1076" s="188"/>
      <c r="R1076" s="64"/>
      <c r="S1076" s="64"/>
      <c r="T1076" s="64"/>
      <c r="U1076" s="64"/>
      <c r="V1076" s="64"/>
      <c r="W1076" s="64"/>
      <c r="X1076" s="64"/>
      <c r="Y1076" s="64"/>
      <c r="Z1076" s="64"/>
      <c r="AA1076" s="64"/>
    </row>
    <row r="1077" spans="1:27" ht="15.75" customHeight="1" x14ac:dyDescent="0.2">
      <c r="A1077" s="187"/>
      <c r="B1077" s="187"/>
      <c r="C1077" s="187"/>
      <c r="D1077" s="187"/>
      <c r="E1077" s="187"/>
      <c r="F1077" s="187"/>
      <c r="G1077" s="187"/>
      <c r="H1077" s="187"/>
      <c r="I1077" s="187"/>
      <c r="J1077" s="187"/>
      <c r="K1077" s="187"/>
      <c r="L1077" s="187"/>
      <c r="M1077" s="187"/>
      <c r="N1077" s="187"/>
      <c r="O1077" s="187"/>
      <c r="P1077" s="188"/>
      <c r="Q1077" s="188"/>
      <c r="R1077" s="64"/>
      <c r="S1077" s="64"/>
      <c r="T1077" s="64"/>
      <c r="U1077" s="64"/>
      <c r="V1077" s="64"/>
      <c r="W1077" s="64"/>
      <c r="X1077" s="64"/>
      <c r="Y1077" s="64"/>
      <c r="Z1077" s="64"/>
      <c r="AA1077" s="64"/>
    </row>
    <row r="1078" spans="1:27" ht="15.75" customHeight="1" x14ac:dyDescent="0.2">
      <c r="A1078" s="187"/>
      <c r="B1078" s="187"/>
      <c r="C1078" s="187"/>
      <c r="D1078" s="187"/>
      <c r="E1078" s="187"/>
      <c r="F1078" s="187"/>
      <c r="G1078" s="187"/>
      <c r="H1078" s="187"/>
      <c r="I1078" s="187"/>
      <c r="J1078" s="187"/>
      <c r="K1078" s="187"/>
      <c r="L1078" s="187"/>
      <c r="M1078" s="187"/>
      <c r="N1078" s="187"/>
      <c r="O1078" s="187"/>
      <c r="P1078" s="188"/>
      <c r="Q1078" s="188"/>
      <c r="R1078" s="64"/>
      <c r="S1078" s="64"/>
      <c r="T1078" s="64"/>
      <c r="U1078" s="64"/>
      <c r="V1078" s="64"/>
      <c r="W1078" s="64"/>
      <c r="X1078" s="64"/>
      <c r="Y1078" s="64"/>
      <c r="Z1078" s="64"/>
      <c r="AA1078" s="64"/>
    </row>
    <row r="1079" spans="1:27" ht="15.75" customHeight="1" x14ac:dyDescent="0.2">
      <c r="A1079" s="187"/>
      <c r="B1079" s="187"/>
      <c r="C1079" s="187"/>
      <c r="D1079" s="187"/>
      <c r="E1079" s="187"/>
      <c r="F1079" s="187"/>
      <c r="G1079" s="187"/>
      <c r="H1079" s="187"/>
      <c r="I1079" s="187"/>
      <c r="J1079" s="187"/>
      <c r="K1079" s="187"/>
      <c r="L1079" s="187"/>
      <c r="M1079" s="187"/>
      <c r="N1079" s="187"/>
      <c r="O1079" s="187"/>
      <c r="P1079" s="188"/>
      <c r="Q1079" s="188"/>
      <c r="R1079" s="64"/>
      <c r="S1079" s="64"/>
      <c r="T1079" s="64"/>
      <c r="U1079" s="64"/>
      <c r="V1079" s="64"/>
      <c r="W1079" s="64"/>
      <c r="X1079" s="64"/>
      <c r="Y1079" s="64"/>
      <c r="Z1079" s="64"/>
      <c r="AA1079" s="64"/>
    </row>
    <row r="1080" spans="1:27" ht="15.75" customHeight="1" x14ac:dyDescent="0.2">
      <c r="A1080" s="187"/>
      <c r="B1080" s="187"/>
      <c r="C1080" s="187"/>
      <c r="D1080" s="187"/>
      <c r="E1080" s="187"/>
      <c r="F1080" s="187"/>
      <c r="G1080" s="187"/>
      <c r="H1080" s="187"/>
      <c r="I1080" s="187"/>
      <c r="J1080" s="187"/>
      <c r="K1080" s="187"/>
      <c r="L1080" s="187"/>
      <c r="M1080" s="187"/>
      <c r="N1080" s="187"/>
      <c r="O1080" s="187"/>
      <c r="P1080" s="188"/>
      <c r="Q1080" s="188"/>
      <c r="R1080" s="64"/>
      <c r="S1080" s="64"/>
      <c r="T1080" s="64"/>
      <c r="U1080" s="64"/>
      <c r="V1080" s="64"/>
      <c r="W1080" s="64"/>
      <c r="X1080" s="64"/>
      <c r="Y1080" s="64"/>
      <c r="Z1080" s="64"/>
      <c r="AA1080" s="64"/>
    </row>
    <row r="1081" spans="1:27" ht="15.75" customHeight="1" x14ac:dyDescent="0.2">
      <c r="A1081" s="187"/>
      <c r="B1081" s="187"/>
      <c r="C1081" s="187"/>
      <c r="D1081" s="187"/>
      <c r="E1081" s="187"/>
      <c r="F1081" s="187"/>
      <c r="G1081" s="187"/>
      <c r="H1081" s="187"/>
      <c r="I1081" s="187"/>
      <c r="J1081" s="187"/>
      <c r="K1081" s="187"/>
      <c r="L1081" s="187"/>
      <c r="M1081" s="187"/>
      <c r="N1081" s="187"/>
      <c r="O1081" s="187"/>
      <c r="P1081" s="188"/>
      <c r="Q1081" s="188"/>
      <c r="R1081" s="64"/>
      <c r="S1081" s="64"/>
      <c r="T1081" s="64"/>
      <c r="U1081" s="64"/>
      <c r="V1081" s="64"/>
      <c r="W1081" s="64"/>
      <c r="X1081" s="64"/>
      <c r="Y1081" s="64"/>
      <c r="Z1081" s="64"/>
      <c r="AA1081" s="64"/>
    </row>
    <row r="1082" spans="1:27" ht="15.75" customHeight="1" x14ac:dyDescent="0.2">
      <c r="A1082" s="187"/>
      <c r="B1082" s="187"/>
      <c r="C1082" s="187"/>
      <c r="D1082" s="187"/>
      <c r="E1082" s="187"/>
      <c r="F1082" s="187"/>
      <c r="G1082" s="187"/>
      <c r="H1082" s="187"/>
      <c r="I1082" s="187"/>
      <c r="J1082" s="187"/>
      <c r="K1082" s="187"/>
      <c r="L1082" s="187"/>
      <c r="M1082" s="187"/>
      <c r="N1082" s="187"/>
      <c r="O1082" s="187"/>
      <c r="P1082" s="188"/>
      <c r="Q1082" s="188"/>
      <c r="R1082" s="64"/>
      <c r="S1082" s="64"/>
      <c r="T1082" s="64"/>
      <c r="U1082" s="64"/>
      <c r="V1082" s="64"/>
      <c r="W1082" s="64"/>
      <c r="X1082" s="64"/>
      <c r="Y1082" s="64"/>
      <c r="Z1082" s="64"/>
      <c r="AA1082" s="64"/>
    </row>
    <row r="1083" spans="1:27" ht="15.75" customHeight="1" x14ac:dyDescent="0.2">
      <c r="A1083" s="187"/>
      <c r="B1083" s="187"/>
      <c r="C1083" s="187"/>
      <c r="D1083" s="187"/>
      <c r="E1083" s="187"/>
      <c r="F1083" s="187"/>
      <c r="G1083" s="187"/>
      <c r="H1083" s="187"/>
      <c r="I1083" s="187"/>
      <c r="J1083" s="187"/>
      <c r="K1083" s="187"/>
      <c r="L1083" s="187"/>
      <c r="M1083" s="187"/>
      <c r="N1083" s="187"/>
      <c r="O1083" s="187"/>
      <c r="P1083" s="188"/>
      <c r="Q1083" s="188"/>
      <c r="R1083" s="64"/>
      <c r="S1083" s="64"/>
      <c r="T1083" s="64"/>
      <c r="U1083" s="64"/>
      <c r="V1083" s="64"/>
      <c r="W1083" s="64"/>
      <c r="X1083" s="64"/>
      <c r="Y1083" s="64"/>
      <c r="Z1083" s="64"/>
      <c r="AA1083" s="64"/>
    </row>
    <row r="1084" spans="1:27" ht="15.75" customHeight="1" x14ac:dyDescent="0.2">
      <c r="A1084" s="187"/>
      <c r="B1084" s="187"/>
      <c r="C1084" s="187"/>
      <c r="D1084" s="187"/>
      <c r="E1084" s="187"/>
      <c r="F1084" s="187"/>
      <c r="G1084" s="187"/>
      <c r="H1084" s="187"/>
      <c r="I1084" s="187"/>
      <c r="J1084" s="187"/>
      <c r="K1084" s="187"/>
      <c r="L1084" s="187"/>
      <c r="M1084" s="187"/>
      <c r="N1084" s="187"/>
      <c r="O1084" s="187"/>
      <c r="P1084" s="188"/>
      <c r="Q1084" s="188"/>
      <c r="R1084" s="64"/>
      <c r="S1084" s="64"/>
      <c r="T1084" s="64"/>
      <c r="U1084" s="64"/>
      <c r="V1084" s="64"/>
      <c r="W1084" s="64"/>
      <c r="X1084" s="64"/>
      <c r="Y1084" s="64"/>
      <c r="Z1084" s="64"/>
      <c r="AA1084" s="64"/>
    </row>
    <row r="1085" spans="1:27" ht="15.75" customHeight="1" x14ac:dyDescent="0.2">
      <c r="A1085" s="187"/>
      <c r="B1085" s="187"/>
      <c r="C1085" s="187"/>
      <c r="D1085" s="187"/>
      <c r="E1085" s="187"/>
      <c r="F1085" s="187"/>
      <c r="G1085" s="187"/>
      <c r="H1085" s="187"/>
      <c r="I1085" s="187"/>
      <c r="J1085" s="187"/>
      <c r="K1085" s="187"/>
      <c r="L1085" s="187"/>
      <c r="M1085" s="187"/>
      <c r="N1085" s="187"/>
      <c r="O1085" s="187"/>
      <c r="P1085" s="188"/>
      <c r="Q1085" s="188"/>
      <c r="R1085" s="64"/>
      <c r="S1085" s="64"/>
      <c r="T1085" s="64"/>
      <c r="U1085" s="64"/>
      <c r="V1085" s="64"/>
      <c r="W1085" s="64"/>
      <c r="X1085" s="64"/>
      <c r="Y1085" s="64"/>
      <c r="Z1085" s="64"/>
      <c r="AA1085" s="64"/>
    </row>
    <row r="1086" spans="1:27" ht="15.75" customHeight="1" x14ac:dyDescent="0.2">
      <c r="A1086" s="187"/>
      <c r="B1086" s="187"/>
      <c r="C1086" s="187"/>
      <c r="D1086" s="187"/>
      <c r="E1086" s="187"/>
      <c r="F1086" s="187"/>
      <c r="G1086" s="187"/>
      <c r="H1086" s="187"/>
      <c r="I1086" s="187"/>
      <c r="J1086" s="187"/>
      <c r="K1086" s="187"/>
      <c r="L1086" s="187"/>
      <c r="M1086" s="187"/>
      <c r="N1086" s="187"/>
      <c r="O1086" s="187"/>
      <c r="P1086" s="188"/>
      <c r="Q1086" s="188"/>
      <c r="R1086" s="64"/>
      <c r="S1086" s="64"/>
      <c r="T1086" s="64"/>
      <c r="U1086" s="64"/>
      <c r="V1086" s="64"/>
      <c r="W1086" s="64"/>
      <c r="X1086" s="64"/>
      <c r="Y1086" s="64"/>
      <c r="Z1086" s="64"/>
      <c r="AA1086" s="64"/>
    </row>
    <row r="1087" spans="1:27" ht="15.75" customHeight="1" x14ac:dyDescent="0.2">
      <c r="A1087" s="187"/>
      <c r="B1087" s="187"/>
      <c r="C1087" s="187"/>
      <c r="D1087" s="187"/>
      <c r="E1087" s="187"/>
      <c r="F1087" s="187"/>
      <c r="G1087" s="187"/>
      <c r="H1087" s="187"/>
      <c r="I1087" s="187"/>
      <c r="J1087" s="187"/>
      <c r="K1087" s="187"/>
      <c r="L1087" s="187"/>
      <c r="M1087" s="187"/>
      <c r="N1087" s="187"/>
      <c r="O1087" s="187"/>
      <c r="P1087" s="188"/>
      <c r="Q1087" s="188"/>
      <c r="R1087" s="64"/>
      <c r="S1087" s="64"/>
      <c r="T1087" s="64"/>
      <c r="U1087" s="64"/>
      <c r="V1087" s="64"/>
      <c r="W1087" s="64"/>
      <c r="X1087" s="64"/>
      <c r="Y1087" s="64"/>
      <c r="Z1087" s="64"/>
      <c r="AA1087" s="64"/>
    </row>
    <row r="1088" spans="1:27" ht="15.75" customHeight="1" x14ac:dyDescent="0.2">
      <c r="A1088" s="187"/>
      <c r="B1088" s="187"/>
      <c r="C1088" s="187"/>
      <c r="D1088" s="187"/>
      <c r="E1088" s="187"/>
      <c r="F1088" s="187"/>
      <c r="G1088" s="187"/>
      <c r="H1088" s="187"/>
      <c r="I1088" s="187"/>
      <c r="J1088" s="187"/>
      <c r="K1088" s="187"/>
      <c r="L1088" s="187"/>
      <c r="M1088" s="187"/>
      <c r="N1088" s="187"/>
      <c r="O1088" s="187"/>
      <c r="P1088" s="188"/>
      <c r="Q1088" s="188"/>
      <c r="R1088" s="64"/>
      <c r="S1088" s="64"/>
      <c r="T1088" s="64"/>
      <c r="U1088" s="64"/>
      <c r="V1088" s="64"/>
      <c r="W1088" s="64"/>
      <c r="X1088" s="64"/>
      <c r="Y1088" s="64"/>
      <c r="Z1088" s="64"/>
      <c r="AA1088" s="64"/>
    </row>
    <row r="1089" spans="1:27" ht="15.75" customHeight="1" x14ac:dyDescent="0.2">
      <c r="A1089" s="187"/>
      <c r="B1089" s="187"/>
      <c r="C1089" s="187"/>
      <c r="D1089" s="187"/>
      <c r="E1089" s="187"/>
      <c r="F1089" s="187"/>
      <c r="G1089" s="187"/>
      <c r="H1089" s="187"/>
      <c r="I1089" s="187"/>
      <c r="J1089" s="187"/>
      <c r="K1089" s="187"/>
      <c r="L1089" s="187"/>
      <c r="M1089" s="187"/>
      <c r="N1089" s="187"/>
      <c r="O1089" s="187"/>
      <c r="P1089" s="188"/>
      <c r="Q1089" s="188"/>
      <c r="R1089" s="64"/>
      <c r="S1089" s="64"/>
      <c r="T1089" s="64"/>
      <c r="U1089" s="64"/>
      <c r="V1089" s="64"/>
      <c r="W1089" s="64"/>
      <c r="X1089" s="64"/>
      <c r="Y1089" s="64"/>
      <c r="Z1089" s="64"/>
      <c r="AA1089" s="64"/>
    </row>
    <row r="1090" spans="1:27" ht="15.75" customHeight="1" x14ac:dyDescent="0.2">
      <c r="A1090" s="187"/>
      <c r="B1090" s="187"/>
      <c r="C1090" s="187"/>
      <c r="D1090" s="187"/>
      <c r="E1090" s="187"/>
      <c r="F1090" s="187"/>
      <c r="G1090" s="187"/>
      <c r="H1090" s="187"/>
      <c r="I1090" s="187"/>
      <c r="J1090" s="187"/>
      <c r="K1090" s="187"/>
      <c r="L1090" s="187"/>
      <c r="M1090" s="187"/>
      <c r="N1090" s="187"/>
      <c r="O1090" s="187"/>
      <c r="P1090" s="188"/>
      <c r="Q1090" s="188"/>
      <c r="R1090" s="64"/>
      <c r="S1090" s="64"/>
      <c r="T1090" s="64"/>
      <c r="U1090" s="64"/>
      <c r="V1090" s="64"/>
      <c r="W1090" s="64"/>
      <c r="X1090" s="64"/>
      <c r="Y1090" s="64"/>
      <c r="Z1090" s="64"/>
      <c r="AA1090" s="64"/>
    </row>
    <row r="1091" spans="1:27" ht="15.75" customHeight="1" x14ac:dyDescent="0.2">
      <c r="A1091" s="187"/>
      <c r="B1091" s="187"/>
      <c r="C1091" s="187"/>
      <c r="D1091" s="187"/>
      <c r="E1091" s="187"/>
      <c r="F1091" s="187"/>
      <c r="G1091" s="187"/>
      <c r="H1091" s="187"/>
      <c r="I1091" s="187"/>
      <c r="J1091" s="187"/>
      <c r="K1091" s="187"/>
      <c r="L1091" s="187"/>
      <c r="M1091" s="187"/>
      <c r="N1091" s="187"/>
      <c r="O1091" s="187"/>
      <c r="P1091" s="188"/>
      <c r="Q1091" s="188"/>
      <c r="R1091" s="64"/>
      <c r="S1091" s="64"/>
      <c r="T1091" s="64"/>
      <c r="U1091" s="64"/>
      <c r="V1091" s="64"/>
      <c r="W1091" s="64"/>
      <c r="X1091" s="64"/>
      <c r="Y1091" s="64"/>
      <c r="Z1091" s="64"/>
      <c r="AA1091" s="64"/>
    </row>
    <row r="1092" spans="1:27" ht="15.75" customHeight="1" x14ac:dyDescent="0.2">
      <c r="A1092" s="187"/>
      <c r="B1092" s="187"/>
      <c r="C1092" s="187"/>
      <c r="D1092" s="187"/>
      <c r="E1092" s="187"/>
      <c r="F1092" s="187"/>
      <c r="G1092" s="187"/>
      <c r="H1092" s="187"/>
      <c r="I1092" s="187"/>
      <c r="J1092" s="187"/>
      <c r="K1092" s="187"/>
      <c r="L1092" s="187"/>
      <c r="M1092" s="187"/>
      <c r="N1092" s="187"/>
      <c r="O1092" s="187"/>
      <c r="P1092" s="188"/>
      <c r="Q1092" s="188"/>
      <c r="R1092" s="64"/>
      <c r="S1092" s="64"/>
      <c r="T1092" s="64"/>
      <c r="U1092" s="64"/>
      <c r="V1092" s="64"/>
      <c r="W1092" s="64"/>
      <c r="X1092" s="64"/>
      <c r="Y1092" s="64"/>
      <c r="Z1092" s="64"/>
      <c r="AA1092" s="64"/>
    </row>
    <row r="1093" spans="1:27" ht="15.75" customHeight="1" x14ac:dyDescent="0.2">
      <c r="A1093" s="187"/>
      <c r="B1093" s="187"/>
      <c r="C1093" s="187"/>
      <c r="D1093" s="187"/>
      <c r="E1093" s="187"/>
      <c r="F1093" s="187"/>
      <c r="G1093" s="187"/>
      <c r="H1093" s="187"/>
      <c r="I1093" s="187"/>
      <c r="J1093" s="187"/>
      <c r="K1093" s="187"/>
      <c r="L1093" s="187"/>
      <c r="M1093" s="187"/>
      <c r="N1093" s="187"/>
      <c r="O1093" s="187"/>
      <c r="P1093" s="188"/>
      <c r="Q1093" s="188"/>
      <c r="R1093" s="64"/>
      <c r="S1093" s="64"/>
      <c r="T1093" s="64"/>
      <c r="U1093" s="64"/>
      <c r="V1093" s="64"/>
      <c r="W1093" s="64"/>
      <c r="X1093" s="64"/>
      <c r="Y1093" s="64"/>
      <c r="Z1093" s="64"/>
      <c r="AA1093" s="64"/>
    </row>
    <row r="1094" spans="1:27" ht="15.75" customHeight="1" x14ac:dyDescent="0.2">
      <c r="A1094" s="187"/>
      <c r="B1094" s="187"/>
      <c r="C1094" s="187"/>
      <c r="D1094" s="187"/>
      <c r="E1094" s="187"/>
      <c r="F1094" s="187"/>
      <c r="G1094" s="187"/>
      <c r="H1094" s="187"/>
      <c r="I1094" s="187"/>
      <c r="J1094" s="187"/>
      <c r="K1094" s="187"/>
      <c r="L1094" s="187"/>
      <c r="M1094" s="187"/>
      <c r="N1094" s="187"/>
      <c r="O1094" s="187"/>
      <c r="P1094" s="188"/>
      <c r="Q1094" s="188"/>
      <c r="R1094" s="64"/>
      <c r="S1094" s="64"/>
      <c r="T1094" s="64"/>
      <c r="U1094" s="64"/>
      <c r="V1094" s="64"/>
      <c r="W1094" s="64"/>
      <c r="X1094" s="64"/>
      <c r="Y1094" s="64"/>
      <c r="Z1094" s="64"/>
      <c r="AA1094" s="64"/>
    </row>
    <row r="1095" spans="1:27" ht="15.75" customHeight="1" x14ac:dyDescent="0.2">
      <c r="A1095" s="187"/>
      <c r="B1095" s="187"/>
      <c r="C1095" s="187"/>
      <c r="D1095" s="187"/>
      <c r="E1095" s="187"/>
      <c r="F1095" s="187"/>
      <c r="G1095" s="187"/>
      <c r="H1095" s="187"/>
      <c r="I1095" s="187"/>
      <c r="J1095" s="187"/>
      <c r="K1095" s="187"/>
      <c r="L1095" s="187"/>
      <c r="M1095" s="187"/>
      <c r="N1095" s="187"/>
      <c r="O1095" s="187"/>
      <c r="P1095" s="188"/>
      <c r="Q1095" s="188"/>
      <c r="R1095" s="64"/>
      <c r="S1095" s="64"/>
      <c r="T1095" s="64"/>
      <c r="U1095" s="64"/>
      <c r="V1095" s="64"/>
      <c r="W1095" s="64"/>
      <c r="X1095" s="64"/>
      <c r="Y1095" s="64"/>
      <c r="Z1095" s="64"/>
      <c r="AA1095" s="64"/>
    </row>
    <row r="1096" spans="1:27" ht="15.75" customHeight="1" x14ac:dyDescent="0.2">
      <c r="A1096" s="187"/>
      <c r="B1096" s="187"/>
      <c r="C1096" s="187"/>
      <c r="D1096" s="187"/>
      <c r="E1096" s="187"/>
      <c r="F1096" s="187"/>
      <c r="G1096" s="187"/>
      <c r="H1096" s="187"/>
      <c r="I1096" s="187"/>
      <c r="J1096" s="187"/>
      <c r="K1096" s="187"/>
      <c r="L1096" s="187"/>
      <c r="M1096" s="187"/>
      <c r="N1096" s="187"/>
      <c r="O1096" s="187"/>
      <c r="P1096" s="188"/>
      <c r="Q1096" s="188"/>
      <c r="R1096" s="64"/>
      <c r="S1096" s="64"/>
      <c r="T1096" s="64"/>
      <c r="U1096" s="64"/>
      <c r="V1096" s="64"/>
      <c r="W1096" s="64"/>
      <c r="X1096" s="64"/>
      <c r="Y1096" s="64"/>
      <c r="Z1096" s="64"/>
      <c r="AA1096" s="64"/>
    </row>
    <row r="1097" spans="1:27" ht="15.75" customHeight="1" x14ac:dyDescent="0.2">
      <c r="A1097" s="187"/>
      <c r="B1097" s="187"/>
      <c r="C1097" s="187"/>
      <c r="D1097" s="187"/>
      <c r="E1097" s="187"/>
      <c r="F1097" s="187"/>
      <c r="G1097" s="187"/>
      <c r="H1097" s="187"/>
      <c r="I1097" s="187"/>
      <c r="J1097" s="187"/>
      <c r="K1097" s="187"/>
      <c r="L1097" s="187"/>
      <c r="M1097" s="187"/>
      <c r="N1097" s="187"/>
      <c r="O1097" s="187"/>
      <c r="P1097" s="188"/>
      <c r="Q1097" s="188"/>
      <c r="R1097" s="64"/>
      <c r="S1097" s="64"/>
      <c r="T1097" s="64"/>
      <c r="U1097" s="64"/>
      <c r="V1097" s="64"/>
      <c r="W1097" s="64"/>
      <c r="X1097" s="64"/>
      <c r="Y1097" s="64"/>
      <c r="Z1097" s="64"/>
      <c r="AA1097" s="64"/>
    </row>
    <row r="1098" spans="1:27" ht="15.75" customHeight="1" x14ac:dyDescent="0.2">
      <c r="A1098" s="187"/>
      <c r="B1098" s="187"/>
      <c r="C1098" s="187"/>
      <c r="D1098" s="187"/>
      <c r="E1098" s="187"/>
      <c r="F1098" s="187"/>
      <c r="G1098" s="187"/>
      <c r="H1098" s="187"/>
      <c r="I1098" s="187"/>
      <c r="J1098" s="187"/>
      <c r="K1098" s="187"/>
      <c r="L1098" s="187"/>
      <c r="M1098" s="187"/>
      <c r="N1098" s="187"/>
      <c r="O1098" s="187"/>
      <c r="P1098" s="188"/>
      <c r="Q1098" s="188"/>
      <c r="R1098" s="64"/>
      <c r="S1098" s="64"/>
      <c r="T1098" s="64"/>
      <c r="U1098" s="64"/>
      <c r="V1098" s="64"/>
      <c r="W1098" s="64"/>
      <c r="X1098" s="64"/>
      <c r="Y1098" s="64"/>
      <c r="Z1098" s="64"/>
      <c r="AA1098" s="64"/>
    </row>
    <row r="1099" spans="1:27" ht="15.75" customHeight="1" x14ac:dyDescent="0.2">
      <c r="A1099" s="187"/>
      <c r="B1099" s="187"/>
      <c r="C1099" s="187"/>
      <c r="D1099" s="187"/>
      <c r="E1099" s="187"/>
      <c r="F1099" s="187"/>
      <c r="G1099" s="187"/>
      <c r="H1099" s="187"/>
      <c r="I1099" s="187"/>
      <c r="J1099" s="187"/>
      <c r="K1099" s="187"/>
      <c r="L1099" s="187"/>
      <c r="M1099" s="187"/>
      <c r="N1099" s="187"/>
      <c r="O1099" s="187"/>
      <c r="P1099" s="188"/>
      <c r="Q1099" s="188"/>
      <c r="R1099" s="64"/>
      <c r="S1099" s="64"/>
      <c r="T1099" s="64"/>
      <c r="U1099" s="64"/>
      <c r="V1099" s="64"/>
      <c r="W1099" s="64"/>
      <c r="X1099" s="64"/>
      <c r="Y1099" s="64"/>
      <c r="Z1099" s="64"/>
      <c r="AA1099" s="64"/>
    </row>
    <row r="1100" spans="1:27" ht="15.75" customHeight="1" x14ac:dyDescent="0.2">
      <c r="A1100" s="187"/>
      <c r="B1100" s="187"/>
      <c r="C1100" s="187"/>
      <c r="D1100" s="187"/>
      <c r="E1100" s="187"/>
      <c r="F1100" s="187"/>
      <c r="G1100" s="187"/>
      <c r="H1100" s="187"/>
      <c r="I1100" s="187"/>
      <c r="J1100" s="187"/>
      <c r="K1100" s="187"/>
      <c r="L1100" s="187"/>
      <c r="M1100" s="187"/>
      <c r="N1100" s="187"/>
      <c r="O1100" s="187"/>
      <c r="P1100" s="188"/>
      <c r="Q1100" s="188"/>
      <c r="R1100" s="64"/>
      <c r="S1100" s="64"/>
      <c r="T1100" s="64"/>
      <c r="U1100" s="64"/>
      <c r="V1100" s="64"/>
      <c r="W1100" s="64"/>
      <c r="X1100" s="64"/>
      <c r="Y1100" s="64"/>
      <c r="Z1100" s="64"/>
      <c r="AA1100" s="64"/>
    </row>
    <row r="1101" spans="1:27" ht="15.75" customHeight="1" x14ac:dyDescent="0.2">
      <c r="A1101" s="187"/>
      <c r="B1101" s="187"/>
      <c r="C1101" s="187"/>
      <c r="D1101" s="187"/>
      <c r="E1101" s="187"/>
      <c r="F1101" s="187"/>
      <c r="G1101" s="187"/>
      <c r="H1101" s="187"/>
      <c r="I1101" s="187"/>
      <c r="J1101" s="187"/>
      <c r="K1101" s="187"/>
      <c r="L1101" s="187"/>
      <c r="M1101" s="187"/>
      <c r="N1101" s="187"/>
      <c r="O1101" s="187"/>
      <c r="P1101" s="188"/>
      <c r="Q1101" s="188"/>
      <c r="R1101" s="64"/>
      <c r="S1101" s="64"/>
      <c r="T1101" s="64"/>
      <c r="U1101" s="64"/>
      <c r="V1101" s="64"/>
      <c r="W1101" s="64"/>
      <c r="X1101" s="64"/>
      <c r="Y1101" s="64"/>
      <c r="Z1101" s="64"/>
      <c r="AA1101" s="64"/>
    </row>
    <row r="1102" spans="1:27" ht="15.75" customHeight="1" x14ac:dyDescent="0.2">
      <c r="A1102" s="187"/>
      <c r="B1102" s="187"/>
      <c r="C1102" s="187"/>
      <c r="D1102" s="187"/>
      <c r="E1102" s="187"/>
      <c r="F1102" s="187"/>
      <c r="G1102" s="187"/>
      <c r="H1102" s="187"/>
      <c r="I1102" s="187"/>
      <c r="J1102" s="187"/>
      <c r="K1102" s="187"/>
      <c r="L1102" s="187"/>
      <c r="M1102" s="187"/>
      <c r="N1102" s="187"/>
      <c r="O1102" s="187"/>
      <c r="P1102" s="188"/>
      <c r="Q1102" s="188"/>
      <c r="R1102" s="64"/>
      <c r="S1102" s="64"/>
      <c r="T1102" s="64"/>
      <c r="U1102" s="64"/>
      <c r="V1102" s="64"/>
      <c r="W1102" s="64"/>
      <c r="X1102" s="64"/>
      <c r="Y1102" s="64"/>
      <c r="Z1102" s="64"/>
      <c r="AA1102" s="64"/>
    </row>
    <row r="1103" spans="1:27" ht="15.75" customHeight="1" x14ac:dyDescent="0.2">
      <c r="A1103" s="187"/>
      <c r="B1103" s="187"/>
      <c r="C1103" s="187"/>
      <c r="D1103" s="187"/>
      <c r="E1103" s="187"/>
      <c r="F1103" s="187"/>
      <c r="G1103" s="187"/>
      <c r="H1103" s="187"/>
      <c r="I1103" s="187"/>
      <c r="J1103" s="187"/>
      <c r="K1103" s="187"/>
      <c r="L1103" s="187"/>
      <c r="M1103" s="187"/>
      <c r="N1103" s="187"/>
      <c r="O1103" s="187"/>
      <c r="P1103" s="188"/>
      <c r="Q1103" s="188"/>
      <c r="R1103" s="64"/>
      <c r="S1103" s="64"/>
      <c r="T1103" s="64"/>
      <c r="U1103" s="64"/>
      <c r="V1103" s="64"/>
      <c r="W1103" s="64"/>
      <c r="X1103" s="64"/>
      <c r="Y1103" s="64"/>
      <c r="Z1103" s="64"/>
      <c r="AA1103" s="64"/>
    </row>
    <row r="1104" spans="1:27" ht="15.75" customHeight="1" x14ac:dyDescent="0.2">
      <c r="A1104" s="187"/>
      <c r="B1104" s="187"/>
      <c r="C1104" s="187"/>
      <c r="D1104" s="187"/>
      <c r="E1104" s="187"/>
      <c r="F1104" s="187"/>
      <c r="G1104" s="187"/>
      <c r="H1104" s="187"/>
      <c r="I1104" s="187"/>
      <c r="J1104" s="187"/>
      <c r="K1104" s="187"/>
      <c r="L1104" s="187"/>
      <c r="M1104" s="187"/>
      <c r="N1104" s="187"/>
      <c r="O1104" s="187"/>
      <c r="P1104" s="188"/>
      <c r="Q1104" s="188"/>
      <c r="R1104" s="64"/>
      <c r="S1104" s="64"/>
      <c r="T1104" s="64"/>
      <c r="U1104" s="64"/>
      <c r="V1104" s="64"/>
      <c r="W1104" s="64"/>
      <c r="X1104" s="64"/>
      <c r="Y1104" s="64"/>
      <c r="Z1104" s="64"/>
      <c r="AA1104" s="64"/>
    </row>
    <row r="1105" spans="1:27" ht="15.75" customHeight="1" x14ac:dyDescent="0.2">
      <c r="A1105" s="187"/>
      <c r="B1105" s="187"/>
      <c r="C1105" s="187"/>
      <c r="D1105" s="187"/>
      <c r="E1105" s="187"/>
      <c r="F1105" s="187"/>
      <c r="G1105" s="187"/>
      <c r="H1105" s="187"/>
      <c r="I1105" s="187"/>
      <c r="J1105" s="187"/>
      <c r="K1105" s="187"/>
      <c r="L1105" s="187"/>
      <c r="M1105" s="187"/>
      <c r="N1105" s="187"/>
      <c r="O1105" s="187"/>
      <c r="P1105" s="188"/>
      <c r="Q1105" s="188"/>
      <c r="R1105" s="64"/>
      <c r="S1105" s="64"/>
      <c r="T1105" s="64"/>
      <c r="U1105" s="64"/>
      <c r="V1105" s="64"/>
      <c r="W1105" s="64"/>
      <c r="X1105" s="64"/>
      <c r="Y1105" s="64"/>
      <c r="Z1105" s="64"/>
      <c r="AA1105" s="64"/>
    </row>
    <row r="1106" spans="1:27" ht="15.75" customHeight="1" x14ac:dyDescent="0.2">
      <c r="A1106" s="187"/>
      <c r="B1106" s="187"/>
      <c r="C1106" s="187"/>
      <c r="D1106" s="187"/>
      <c r="E1106" s="187"/>
      <c r="F1106" s="187"/>
      <c r="G1106" s="187"/>
      <c r="H1106" s="187"/>
      <c r="I1106" s="187"/>
      <c r="J1106" s="187"/>
      <c r="K1106" s="187"/>
      <c r="L1106" s="187"/>
      <c r="M1106" s="187"/>
      <c r="N1106" s="187"/>
      <c r="O1106" s="187"/>
      <c r="P1106" s="188"/>
      <c r="Q1106" s="188"/>
      <c r="R1106" s="64"/>
      <c r="S1106" s="64"/>
      <c r="T1106" s="64"/>
      <c r="U1106" s="64"/>
      <c r="V1106" s="64"/>
      <c r="W1106" s="64"/>
      <c r="X1106" s="64"/>
      <c r="Y1106" s="64"/>
      <c r="Z1106" s="64"/>
      <c r="AA1106" s="64"/>
    </row>
    <row r="1107" spans="1:27" ht="15.75" customHeight="1" x14ac:dyDescent="0.2">
      <c r="A1107" s="187"/>
      <c r="B1107" s="187"/>
      <c r="C1107" s="187"/>
      <c r="D1107" s="187"/>
      <c r="E1107" s="187"/>
      <c r="F1107" s="187"/>
      <c r="G1107" s="187"/>
      <c r="H1107" s="187"/>
      <c r="I1107" s="187"/>
      <c r="J1107" s="187"/>
      <c r="K1107" s="187"/>
      <c r="L1107" s="187"/>
      <c r="M1107" s="187"/>
      <c r="N1107" s="187"/>
      <c r="O1107" s="187"/>
      <c r="P1107" s="188"/>
      <c r="Q1107" s="188"/>
      <c r="R1107" s="64"/>
      <c r="S1107" s="64"/>
      <c r="T1107" s="64"/>
      <c r="U1107" s="64"/>
      <c r="V1107" s="64"/>
      <c r="W1107" s="64"/>
      <c r="X1107" s="64"/>
      <c r="Y1107" s="64"/>
      <c r="Z1107" s="64"/>
      <c r="AA1107" s="64"/>
    </row>
    <row r="1108" spans="1:27" ht="15.75" customHeight="1" x14ac:dyDescent="0.2">
      <c r="A1108" s="187"/>
      <c r="B1108" s="187"/>
      <c r="C1108" s="187"/>
      <c r="D1108" s="187"/>
      <c r="E1108" s="187"/>
      <c r="F1108" s="187"/>
      <c r="G1108" s="187"/>
      <c r="H1108" s="187"/>
      <c r="I1108" s="187"/>
      <c r="J1108" s="187"/>
      <c r="K1108" s="187"/>
      <c r="L1108" s="187"/>
      <c r="M1108" s="187"/>
      <c r="N1108" s="187"/>
      <c r="O1108" s="187"/>
      <c r="P1108" s="188"/>
      <c r="Q1108" s="188"/>
      <c r="R1108" s="64"/>
      <c r="S1108" s="64"/>
      <c r="T1108" s="64"/>
      <c r="U1108" s="64"/>
      <c r="V1108" s="64"/>
      <c r="W1108" s="64"/>
      <c r="X1108" s="64"/>
      <c r="Y1108" s="64"/>
      <c r="Z1108" s="64"/>
      <c r="AA1108" s="64"/>
    </row>
    <row r="1109" spans="1:27" ht="15.75" customHeight="1" x14ac:dyDescent="0.2">
      <c r="A1109" s="187"/>
      <c r="B1109" s="187"/>
      <c r="C1109" s="187"/>
      <c r="D1109" s="187"/>
      <c r="E1109" s="187"/>
      <c r="F1109" s="187"/>
      <c r="G1109" s="187"/>
      <c r="H1109" s="187"/>
      <c r="I1109" s="187"/>
      <c r="J1109" s="187"/>
      <c r="K1109" s="187"/>
      <c r="L1109" s="187"/>
      <c r="M1109" s="187"/>
      <c r="N1109" s="187"/>
      <c r="O1109" s="187"/>
      <c r="P1109" s="188"/>
      <c r="Q1109" s="188"/>
      <c r="R1109" s="64"/>
      <c r="S1109" s="64"/>
      <c r="T1109" s="64"/>
      <c r="U1109" s="64"/>
      <c r="V1109" s="64"/>
      <c r="W1109" s="64"/>
      <c r="X1109" s="64"/>
      <c r="Y1109" s="64"/>
      <c r="Z1109" s="64"/>
      <c r="AA1109" s="64"/>
    </row>
    <row r="1110" spans="1:27" ht="15.75" customHeight="1" x14ac:dyDescent="0.2">
      <c r="A1110" s="187"/>
      <c r="B1110" s="187"/>
      <c r="C1110" s="187"/>
      <c r="D1110" s="187"/>
      <c r="E1110" s="187"/>
      <c r="F1110" s="187"/>
      <c r="G1110" s="187"/>
      <c r="H1110" s="187"/>
      <c r="I1110" s="187"/>
      <c r="J1110" s="187"/>
      <c r="K1110" s="187"/>
      <c r="L1110" s="187"/>
      <c r="M1110" s="187"/>
      <c r="N1110" s="187"/>
      <c r="O1110" s="187"/>
      <c r="P1110" s="188"/>
      <c r="Q1110" s="188"/>
      <c r="R1110" s="64"/>
      <c r="S1110" s="64"/>
      <c r="T1110" s="64"/>
      <c r="U1110" s="64"/>
      <c r="V1110" s="64"/>
      <c r="W1110" s="64"/>
      <c r="X1110" s="64"/>
      <c r="Y1110" s="64"/>
      <c r="Z1110" s="64"/>
      <c r="AA1110" s="64"/>
    </row>
    <row r="1111" spans="1:27" ht="15.75" customHeight="1" x14ac:dyDescent="0.2">
      <c r="A1111" s="187"/>
      <c r="B1111" s="187"/>
      <c r="C1111" s="187"/>
      <c r="D1111" s="187"/>
      <c r="E1111" s="187"/>
      <c r="F1111" s="187"/>
      <c r="G1111" s="187"/>
      <c r="H1111" s="187"/>
      <c r="I1111" s="187"/>
      <c r="J1111" s="187"/>
      <c r="K1111" s="187"/>
      <c r="L1111" s="187"/>
      <c r="M1111" s="187"/>
      <c r="N1111" s="187"/>
      <c r="O1111" s="187"/>
      <c r="P1111" s="188"/>
      <c r="Q1111" s="188"/>
      <c r="R1111" s="64"/>
      <c r="S1111" s="64"/>
      <c r="T1111" s="64"/>
      <c r="U1111" s="64"/>
      <c r="V1111" s="64"/>
      <c r="W1111" s="64"/>
      <c r="X1111" s="64"/>
      <c r="Y1111" s="64"/>
      <c r="Z1111" s="64"/>
      <c r="AA1111" s="64"/>
    </row>
    <row r="1112" spans="1:27" ht="15.75" customHeight="1" x14ac:dyDescent="0.2">
      <c r="A1112" s="187"/>
      <c r="B1112" s="187"/>
      <c r="C1112" s="187"/>
      <c r="D1112" s="187"/>
      <c r="E1112" s="187"/>
      <c r="F1112" s="187"/>
      <c r="G1112" s="187"/>
      <c r="H1112" s="187"/>
      <c r="I1112" s="187"/>
      <c r="J1112" s="187"/>
      <c r="K1112" s="187"/>
      <c r="L1112" s="187"/>
      <c r="M1112" s="187"/>
      <c r="N1112" s="187"/>
      <c r="O1112" s="187"/>
      <c r="P1112" s="188"/>
      <c r="Q1112" s="188"/>
      <c r="R1112" s="64"/>
      <c r="S1112" s="64"/>
      <c r="T1112" s="64"/>
      <c r="U1112" s="64"/>
      <c r="V1112" s="64"/>
      <c r="W1112" s="64"/>
      <c r="X1112" s="64"/>
      <c r="Y1112" s="64"/>
      <c r="Z1112" s="64"/>
      <c r="AA1112" s="64"/>
    </row>
    <row r="1113" spans="1:27" ht="15.75" customHeight="1" x14ac:dyDescent="0.2">
      <c r="A1113" s="187"/>
      <c r="B1113" s="187"/>
      <c r="C1113" s="187"/>
      <c r="D1113" s="187"/>
      <c r="E1113" s="187"/>
      <c r="F1113" s="187"/>
      <c r="G1113" s="187"/>
      <c r="H1113" s="187"/>
      <c r="I1113" s="187"/>
      <c r="J1113" s="187"/>
      <c r="K1113" s="187"/>
      <c r="L1113" s="187"/>
      <c r="M1113" s="187"/>
      <c r="N1113" s="187"/>
      <c r="O1113" s="187"/>
      <c r="P1113" s="188"/>
      <c r="Q1113" s="188"/>
      <c r="R1113" s="64"/>
      <c r="S1113" s="64"/>
      <c r="T1113" s="64"/>
      <c r="U1113" s="64"/>
      <c r="V1113" s="64"/>
      <c r="W1113" s="64"/>
      <c r="X1113" s="64"/>
      <c r="Y1113" s="64"/>
      <c r="Z1113" s="64"/>
      <c r="AA1113" s="64"/>
    </row>
    <row r="1114" spans="1:27" ht="15.75" customHeight="1" x14ac:dyDescent="0.2">
      <c r="A1114" s="187"/>
      <c r="B1114" s="187"/>
      <c r="C1114" s="187"/>
      <c r="D1114" s="187"/>
      <c r="E1114" s="187"/>
      <c r="F1114" s="187"/>
      <c r="G1114" s="187"/>
      <c r="H1114" s="187"/>
      <c r="I1114" s="187"/>
      <c r="J1114" s="187"/>
      <c r="K1114" s="187"/>
      <c r="L1114" s="187"/>
      <c r="M1114" s="187"/>
      <c r="N1114" s="187"/>
      <c r="O1114" s="187"/>
      <c r="P1114" s="188"/>
      <c r="Q1114" s="188"/>
      <c r="R1114" s="64"/>
      <c r="S1114" s="64"/>
      <c r="T1114" s="64"/>
      <c r="U1114" s="64"/>
      <c r="V1114" s="64"/>
      <c r="W1114" s="64"/>
      <c r="X1114" s="64"/>
      <c r="Y1114" s="64"/>
      <c r="Z1114" s="64"/>
      <c r="AA1114" s="64"/>
    </row>
    <row r="1115" spans="1:27" ht="15.75" customHeight="1" x14ac:dyDescent="0.2">
      <c r="A1115" s="187"/>
      <c r="B1115" s="187"/>
      <c r="C1115" s="187"/>
      <c r="D1115" s="187"/>
      <c r="E1115" s="187"/>
      <c r="F1115" s="187"/>
      <c r="G1115" s="187"/>
      <c r="H1115" s="187"/>
      <c r="I1115" s="187"/>
      <c r="J1115" s="187"/>
      <c r="K1115" s="187"/>
      <c r="L1115" s="187"/>
      <c r="M1115" s="187"/>
      <c r="N1115" s="187"/>
      <c r="O1115" s="187"/>
      <c r="P1115" s="188"/>
      <c r="Q1115" s="188"/>
      <c r="R1115" s="64"/>
      <c r="S1115" s="64"/>
      <c r="T1115" s="64"/>
      <c r="U1115" s="64"/>
      <c r="V1115" s="64"/>
      <c r="W1115" s="64"/>
      <c r="X1115" s="64"/>
      <c r="Y1115" s="64"/>
      <c r="Z1115" s="64"/>
      <c r="AA1115" s="64"/>
    </row>
    <row r="1116" spans="1:27" ht="15.75" customHeight="1" x14ac:dyDescent="0.2">
      <c r="A1116" s="187"/>
      <c r="B1116" s="187"/>
      <c r="C1116" s="187"/>
      <c r="D1116" s="187"/>
      <c r="E1116" s="187"/>
      <c r="F1116" s="187"/>
      <c r="G1116" s="187"/>
      <c r="H1116" s="187"/>
      <c r="I1116" s="187"/>
      <c r="J1116" s="187"/>
      <c r="K1116" s="187"/>
      <c r="L1116" s="187"/>
      <c r="M1116" s="187"/>
      <c r="N1116" s="187"/>
      <c r="O1116" s="187"/>
      <c r="P1116" s="188"/>
      <c r="Q1116" s="188"/>
      <c r="R1116" s="64"/>
      <c r="S1116" s="64"/>
      <c r="T1116" s="64"/>
      <c r="U1116" s="64"/>
      <c r="V1116" s="64"/>
      <c r="W1116" s="64"/>
      <c r="X1116" s="64"/>
      <c r="Y1116" s="64"/>
      <c r="Z1116" s="64"/>
      <c r="AA1116" s="64"/>
    </row>
    <row r="1117" spans="1:27" ht="15.75" customHeight="1" x14ac:dyDescent="0.2">
      <c r="A1117" s="187"/>
      <c r="B1117" s="187"/>
      <c r="C1117" s="187"/>
      <c r="D1117" s="187"/>
      <c r="E1117" s="187"/>
      <c r="F1117" s="187"/>
      <c r="G1117" s="187"/>
      <c r="H1117" s="187"/>
      <c r="I1117" s="187"/>
      <c r="J1117" s="187"/>
      <c r="K1117" s="187"/>
      <c r="L1117" s="187"/>
      <c r="M1117" s="187"/>
      <c r="N1117" s="187"/>
      <c r="O1117" s="187"/>
      <c r="P1117" s="188"/>
      <c r="Q1117" s="188"/>
      <c r="R1117" s="64"/>
      <c r="S1117" s="64"/>
      <c r="T1117" s="64"/>
      <c r="U1117" s="64"/>
      <c r="V1117" s="64"/>
      <c r="W1117" s="64"/>
      <c r="X1117" s="64"/>
      <c r="Y1117" s="64"/>
      <c r="Z1117" s="64"/>
      <c r="AA1117" s="64"/>
    </row>
    <row r="1118" spans="1:27" ht="15.75" customHeight="1" x14ac:dyDescent="0.2">
      <c r="A1118" s="187"/>
      <c r="B1118" s="187"/>
      <c r="C1118" s="187"/>
      <c r="D1118" s="187"/>
      <c r="E1118" s="187"/>
      <c r="F1118" s="187"/>
      <c r="G1118" s="187"/>
      <c r="H1118" s="187"/>
      <c r="I1118" s="187"/>
      <c r="J1118" s="187"/>
      <c r="K1118" s="187"/>
      <c r="L1118" s="187"/>
      <c r="M1118" s="187"/>
      <c r="N1118" s="187"/>
      <c r="O1118" s="187"/>
      <c r="P1118" s="188"/>
      <c r="Q1118" s="188"/>
      <c r="R1118" s="64"/>
      <c r="S1118" s="64"/>
      <c r="T1118" s="64"/>
      <c r="U1118" s="64"/>
      <c r="V1118" s="64"/>
      <c r="W1118" s="64"/>
      <c r="X1118" s="64"/>
      <c r="Y1118" s="64"/>
      <c r="Z1118" s="64"/>
      <c r="AA1118" s="64"/>
    </row>
    <row r="1119" spans="1:27" ht="15.75" customHeight="1" x14ac:dyDescent="0.2">
      <c r="A1119" s="187"/>
      <c r="B1119" s="187"/>
      <c r="C1119" s="187"/>
      <c r="D1119" s="187"/>
      <c r="E1119" s="187"/>
      <c r="F1119" s="187"/>
      <c r="G1119" s="187"/>
      <c r="H1119" s="187"/>
      <c r="I1119" s="187"/>
      <c r="J1119" s="187"/>
      <c r="K1119" s="187"/>
      <c r="L1119" s="187"/>
      <c r="M1119" s="187"/>
      <c r="N1119" s="187"/>
      <c r="O1119" s="187"/>
      <c r="P1119" s="188"/>
      <c r="Q1119" s="188"/>
      <c r="R1119" s="64"/>
      <c r="S1119" s="64"/>
      <c r="T1119" s="64"/>
      <c r="U1119" s="64"/>
      <c r="V1119" s="64"/>
      <c r="W1119" s="64"/>
      <c r="X1119" s="64"/>
      <c r="Y1119" s="64"/>
      <c r="Z1119" s="64"/>
      <c r="AA1119" s="64"/>
    </row>
  </sheetData>
  <pageMargins left="0.7" right="0.7" top="0.75" bottom="0.75" header="0" footer="0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CC2E5"/>
  </sheetPr>
  <dimension ref="A2:M1000"/>
  <sheetViews>
    <sheetView workbookViewId="0"/>
  </sheetViews>
  <sheetFormatPr defaultColWidth="12.625" defaultRowHeight="15" customHeight="1" x14ac:dyDescent="0.2"/>
  <cols>
    <col min="1" max="1" width="12.125" style="137" customWidth="1"/>
    <col min="2" max="2" width="34.375" style="137" customWidth="1"/>
    <col min="3" max="3" width="7.625" style="137" customWidth="1"/>
    <col min="4" max="4" width="12.625" style="137" customWidth="1"/>
    <col min="5" max="5" width="14.25" style="137" customWidth="1"/>
    <col min="6" max="6" width="7.625" style="137" customWidth="1"/>
    <col min="7" max="7" width="3.375" style="137" bestFit="1" customWidth="1"/>
    <col min="8" max="8" width="27.125" style="137" bestFit="1" customWidth="1"/>
    <col min="9" max="9" width="7.375" style="137" bestFit="1" customWidth="1"/>
    <col min="10" max="10" width="2.5" style="137" customWidth="1"/>
    <col min="11" max="11" width="3.375" style="137" bestFit="1" customWidth="1"/>
    <col min="12" max="12" width="27.125" style="137" bestFit="1" customWidth="1"/>
    <col min="13" max="13" width="7.375" style="137" bestFit="1" customWidth="1"/>
    <col min="14" max="26" width="7.625" style="137" customWidth="1"/>
    <col min="27" max="16384" width="12.625" style="137"/>
  </cols>
  <sheetData>
    <row r="2" spans="1:13" x14ac:dyDescent="0.2">
      <c r="A2" s="268" t="s">
        <v>254</v>
      </c>
      <c r="B2" s="269"/>
      <c r="C2" s="269"/>
      <c r="D2" s="269"/>
      <c r="E2" s="270"/>
      <c r="G2" s="273" t="s">
        <v>378</v>
      </c>
      <c r="H2" s="273"/>
      <c r="I2" s="273"/>
      <c r="J2" s="274"/>
      <c r="K2" s="273"/>
      <c r="L2" s="273"/>
      <c r="M2" s="273"/>
    </row>
    <row r="3" spans="1:13" x14ac:dyDescent="0.2">
      <c r="A3" s="138" t="s">
        <v>255</v>
      </c>
      <c r="B3" s="138" t="s">
        <v>256</v>
      </c>
      <c r="C3" s="138" t="s">
        <v>257</v>
      </c>
      <c r="D3" s="138" t="s">
        <v>258</v>
      </c>
      <c r="E3" s="138" t="s">
        <v>259</v>
      </c>
      <c r="G3" s="275" t="s">
        <v>374</v>
      </c>
      <c r="H3" s="276"/>
      <c r="I3" s="277"/>
      <c r="J3" s="210"/>
      <c r="K3" s="275" t="s">
        <v>376</v>
      </c>
      <c r="L3" s="276"/>
      <c r="M3" s="277"/>
    </row>
    <row r="4" spans="1:13" x14ac:dyDescent="0.2">
      <c r="A4" s="139" t="s">
        <v>260</v>
      </c>
      <c r="B4" s="140" t="s">
        <v>261</v>
      </c>
      <c r="C4" s="141">
        <v>6432</v>
      </c>
      <c r="D4" s="142">
        <f>C4/$C$32*100%</f>
        <v>0.4896840502474305</v>
      </c>
      <c r="E4" s="143"/>
      <c r="G4" s="144" t="s">
        <v>314</v>
      </c>
      <c r="H4" s="145" t="s">
        <v>315</v>
      </c>
      <c r="I4" s="145" t="s">
        <v>316</v>
      </c>
      <c r="J4" s="210"/>
      <c r="K4" s="144" t="s">
        <v>314</v>
      </c>
      <c r="L4" s="145" t="s">
        <v>315</v>
      </c>
      <c r="M4" s="145" t="s">
        <v>316</v>
      </c>
    </row>
    <row r="5" spans="1:13" x14ac:dyDescent="0.2">
      <c r="A5" s="139" t="s">
        <v>262</v>
      </c>
      <c r="B5" s="140" t="s">
        <v>263</v>
      </c>
      <c r="C5" s="141">
        <v>1460</v>
      </c>
      <c r="D5" s="142">
        <f t="shared" ref="D5:D31" si="0">C5/$C$32*100%</f>
        <v>0.11115340692805481</v>
      </c>
      <c r="E5" s="143"/>
      <c r="G5" s="211">
        <v>1</v>
      </c>
      <c r="H5" s="212" t="s">
        <v>317</v>
      </c>
      <c r="I5" s="212">
        <v>365</v>
      </c>
      <c r="J5" s="210"/>
      <c r="K5" s="211">
        <v>1</v>
      </c>
      <c r="L5" s="149" t="s">
        <v>320</v>
      </c>
      <c r="M5" s="212"/>
    </row>
    <row r="6" spans="1:13" x14ac:dyDescent="0.25">
      <c r="A6" s="139" t="s">
        <v>264</v>
      </c>
      <c r="B6" s="140" t="s">
        <v>279</v>
      </c>
      <c r="C6" s="141">
        <v>1322</v>
      </c>
      <c r="D6" s="142">
        <f t="shared" si="0"/>
        <v>0.10064712599923868</v>
      </c>
      <c r="E6" s="143"/>
      <c r="G6" s="211">
        <v>2</v>
      </c>
      <c r="H6" s="213" t="s">
        <v>319</v>
      </c>
      <c r="I6" s="213">
        <v>324</v>
      </c>
      <c r="J6" s="210"/>
      <c r="K6" s="211">
        <v>2</v>
      </c>
      <c r="L6" s="212"/>
      <c r="M6" s="212"/>
    </row>
    <row r="7" spans="1:13" x14ac:dyDescent="0.2">
      <c r="A7" s="139" t="s">
        <v>266</v>
      </c>
      <c r="B7" s="140" t="s">
        <v>265</v>
      </c>
      <c r="C7" s="141">
        <v>820</v>
      </c>
      <c r="D7" s="142">
        <f t="shared" si="0"/>
        <v>6.2428625808907498E-2</v>
      </c>
      <c r="E7" s="143"/>
      <c r="G7" s="211">
        <v>3</v>
      </c>
      <c r="H7" s="212" t="s">
        <v>426</v>
      </c>
      <c r="I7" s="212">
        <v>213</v>
      </c>
      <c r="J7" s="210"/>
      <c r="K7" s="211">
        <v>3</v>
      </c>
      <c r="L7" s="212"/>
      <c r="M7" s="212"/>
    </row>
    <row r="8" spans="1:13" x14ac:dyDescent="0.2">
      <c r="A8" s="139" t="s">
        <v>268</v>
      </c>
      <c r="B8" s="140" t="s">
        <v>271</v>
      </c>
      <c r="C8" s="141">
        <v>657</v>
      </c>
      <c r="D8" s="142">
        <f t="shared" si="0"/>
        <v>5.0019033117624664E-2</v>
      </c>
      <c r="E8" s="143"/>
      <c r="G8" s="211">
        <v>4</v>
      </c>
      <c r="H8" s="212" t="s">
        <v>318</v>
      </c>
      <c r="I8" s="212">
        <v>209</v>
      </c>
      <c r="J8" s="210"/>
      <c r="K8" s="211">
        <v>4</v>
      </c>
      <c r="L8" s="212"/>
      <c r="M8" s="212"/>
    </row>
    <row r="9" spans="1:13" x14ac:dyDescent="0.2">
      <c r="A9" s="139" t="s">
        <v>270</v>
      </c>
      <c r="B9" s="140" t="s">
        <v>275</v>
      </c>
      <c r="C9" s="141">
        <v>569</v>
      </c>
      <c r="D9" s="142">
        <f t="shared" si="0"/>
        <v>4.3319375713741913E-2</v>
      </c>
      <c r="E9" s="143"/>
      <c r="G9" s="211">
        <v>5</v>
      </c>
      <c r="H9" s="212" t="s">
        <v>427</v>
      </c>
      <c r="I9" s="212">
        <v>191</v>
      </c>
      <c r="J9" s="210"/>
      <c r="K9" s="211">
        <v>5</v>
      </c>
      <c r="L9" s="212"/>
      <c r="M9" s="212"/>
    </row>
    <row r="10" spans="1:13" x14ac:dyDescent="0.2">
      <c r="A10" s="139" t="s">
        <v>272</v>
      </c>
      <c r="B10" s="140" t="s">
        <v>297</v>
      </c>
      <c r="C10" s="141">
        <v>423</v>
      </c>
      <c r="D10" s="142">
        <f t="shared" si="0"/>
        <v>3.2204035020936432E-2</v>
      </c>
      <c r="E10" s="143"/>
      <c r="G10" s="214"/>
      <c r="H10" s="210"/>
      <c r="I10" s="210"/>
      <c r="J10" s="210"/>
      <c r="K10" s="210"/>
      <c r="L10" s="210"/>
      <c r="M10" s="215"/>
    </row>
    <row r="11" spans="1:13" x14ac:dyDescent="0.2">
      <c r="A11" s="139" t="s">
        <v>274</v>
      </c>
      <c r="B11" s="140" t="s">
        <v>277</v>
      </c>
      <c r="C11" s="141">
        <v>305</v>
      </c>
      <c r="D11" s="142">
        <f t="shared" si="0"/>
        <v>2.3220403502093642E-2</v>
      </c>
      <c r="E11" s="143"/>
      <c r="G11" s="275" t="s">
        <v>375</v>
      </c>
      <c r="H11" s="276"/>
      <c r="I11" s="277"/>
      <c r="J11" s="210"/>
      <c r="K11" s="275" t="s">
        <v>428</v>
      </c>
      <c r="L11" s="276"/>
      <c r="M11" s="277"/>
    </row>
    <row r="12" spans="1:13" ht="15.75" customHeight="1" x14ac:dyDescent="0.2">
      <c r="A12" s="139" t="s">
        <v>276</v>
      </c>
      <c r="B12" s="140" t="s">
        <v>269</v>
      </c>
      <c r="C12" s="141">
        <v>290</v>
      </c>
      <c r="D12" s="142">
        <f t="shared" si="0"/>
        <v>2.2078416444613627E-2</v>
      </c>
      <c r="E12" s="143"/>
      <c r="G12" s="145" t="s">
        <v>314</v>
      </c>
      <c r="H12" s="145" t="s">
        <v>315</v>
      </c>
      <c r="I12" s="146" t="s">
        <v>316</v>
      </c>
      <c r="J12" s="210"/>
      <c r="K12" s="145" t="s">
        <v>314</v>
      </c>
      <c r="L12" s="145" t="s">
        <v>315</v>
      </c>
      <c r="M12" s="146" t="s">
        <v>316</v>
      </c>
    </row>
    <row r="13" spans="1:13" x14ac:dyDescent="0.2">
      <c r="A13" s="139" t="s">
        <v>278</v>
      </c>
      <c r="B13" s="140" t="s">
        <v>267</v>
      </c>
      <c r="C13" s="141">
        <v>286</v>
      </c>
      <c r="D13" s="142">
        <f t="shared" si="0"/>
        <v>2.1773886562618958E-2</v>
      </c>
      <c r="E13" s="143"/>
      <c r="G13" s="212">
        <v>1</v>
      </c>
      <c r="H13" s="148" t="s">
        <v>319</v>
      </c>
      <c r="I13" s="216">
        <v>98</v>
      </c>
      <c r="J13" s="210"/>
      <c r="K13" s="212">
        <v>1</v>
      </c>
      <c r="L13" s="148" t="s">
        <v>429</v>
      </c>
      <c r="M13" s="212">
        <v>100</v>
      </c>
    </row>
    <row r="14" spans="1:13" x14ac:dyDescent="0.2">
      <c r="A14" s="139" t="s">
        <v>280</v>
      </c>
      <c r="B14" s="140" t="s">
        <v>273</v>
      </c>
      <c r="C14" s="141">
        <v>217</v>
      </c>
      <c r="D14" s="142">
        <f t="shared" si="0"/>
        <v>1.6520746098210887E-2</v>
      </c>
      <c r="E14" s="143"/>
      <c r="G14" s="212">
        <v>2</v>
      </c>
      <c r="H14" s="212" t="s">
        <v>430</v>
      </c>
      <c r="I14" s="216">
        <v>65</v>
      </c>
      <c r="J14" s="210"/>
      <c r="K14" s="212">
        <v>2</v>
      </c>
      <c r="L14" s="212" t="s">
        <v>317</v>
      </c>
      <c r="M14" s="212">
        <v>68</v>
      </c>
    </row>
    <row r="15" spans="1:13" ht="15.75" customHeight="1" x14ac:dyDescent="0.2">
      <c r="A15" s="139" t="s">
        <v>282</v>
      </c>
      <c r="B15" s="140" t="s">
        <v>281</v>
      </c>
      <c r="C15" s="141">
        <v>130</v>
      </c>
      <c r="D15" s="142">
        <f t="shared" si="0"/>
        <v>9.8972211648267992E-3</v>
      </c>
      <c r="E15" s="143"/>
      <c r="G15" s="212">
        <v>3</v>
      </c>
      <c r="H15" s="212" t="s">
        <v>427</v>
      </c>
      <c r="I15" s="216">
        <v>46</v>
      </c>
      <c r="J15" s="210"/>
      <c r="K15" s="212">
        <v>3</v>
      </c>
      <c r="L15" s="212" t="s">
        <v>426</v>
      </c>
      <c r="M15" s="212">
        <v>53</v>
      </c>
    </row>
    <row r="16" spans="1:13" ht="15.75" customHeight="1" x14ac:dyDescent="0.2">
      <c r="A16" s="139" t="s">
        <v>284</v>
      </c>
      <c r="B16" s="140" t="s">
        <v>283</v>
      </c>
      <c r="C16" s="141">
        <v>60</v>
      </c>
      <c r="D16" s="142">
        <f t="shared" si="0"/>
        <v>4.5679482299200609E-3</v>
      </c>
      <c r="E16" s="143"/>
      <c r="G16" s="212">
        <v>4</v>
      </c>
      <c r="H16" s="212" t="s">
        <v>317</v>
      </c>
      <c r="I16" s="216">
        <v>46</v>
      </c>
      <c r="J16" s="210"/>
      <c r="K16" s="212">
        <v>4</v>
      </c>
      <c r="L16" s="212" t="s">
        <v>427</v>
      </c>
      <c r="M16" s="212">
        <v>50</v>
      </c>
    </row>
    <row r="17" spans="1:13" x14ac:dyDescent="0.2">
      <c r="A17" s="139" t="s">
        <v>286</v>
      </c>
      <c r="B17" s="140" t="s">
        <v>285</v>
      </c>
      <c r="C17" s="141">
        <v>59</v>
      </c>
      <c r="D17" s="142">
        <f t="shared" si="0"/>
        <v>4.4918157594213935E-3</v>
      </c>
      <c r="E17" s="143"/>
      <c r="G17" s="212">
        <v>5</v>
      </c>
      <c r="H17" s="212" t="s">
        <v>377</v>
      </c>
      <c r="I17" s="216">
        <v>38</v>
      </c>
      <c r="J17" s="210"/>
      <c r="K17" s="212">
        <v>5</v>
      </c>
      <c r="L17" s="217" t="s">
        <v>319</v>
      </c>
      <c r="M17" s="217">
        <v>48</v>
      </c>
    </row>
    <row r="18" spans="1:13" ht="15" customHeight="1" x14ac:dyDescent="0.2">
      <c r="A18" s="139" t="s">
        <v>288</v>
      </c>
      <c r="B18" s="140" t="s">
        <v>425</v>
      </c>
      <c r="C18" s="141">
        <v>42</v>
      </c>
      <c r="D18" s="142">
        <f t="shared" si="0"/>
        <v>3.1975637609440426E-3</v>
      </c>
      <c r="E18" s="143"/>
      <c r="G18" s="214"/>
      <c r="H18" s="210"/>
      <c r="I18" s="210"/>
      <c r="J18" s="210"/>
      <c r="K18" s="210"/>
      <c r="L18" s="210"/>
      <c r="M18" s="215"/>
    </row>
    <row r="19" spans="1:13" ht="15" customHeight="1" x14ac:dyDescent="0.2">
      <c r="A19" s="139" t="s">
        <v>290</v>
      </c>
      <c r="B19" s="140" t="s">
        <v>291</v>
      </c>
      <c r="C19" s="141">
        <v>30</v>
      </c>
      <c r="D19" s="142">
        <f t="shared" si="0"/>
        <v>2.2839741149600305E-3</v>
      </c>
      <c r="E19" s="143"/>
      <c r="G19" s="275" t="s">
        <v>431</v>
      </c>
      <c r="H19" s="276"/>
      <c r="I19" s="277"/>
      <c r="J19" s="210"/>
      <c r="K19" s="210"/>
      <c r="L19" s="210"/>
      <c r="M19" s="215"/>
    </row>
    <row r="20" spans="1:13" ht="15" customHeight="1" x14ac:dyDescent="0.2">
      <c r="A20" s="139" t="s">
        <v>292</v>
      </c>
      <c r="B20" s="140" t="s">
        <v>295</v>
      </c>
      <c r="C20" s="141">
        <v>15</v>
      </c>
      <c r="D20" s="142">
        <f t="shared" si="0"/>
        <v>1.1419870574800152E-3</v>
      </c>
      <c r="E20" s="143"/>
      <c r="G20" s="144" t="s">
        <v>314</v>
      </c>
      <c r="H20" s="145" t="s">
        <v>315</v>
      </c>
      <c r="I20" s="145" t="s">
        <v>316</v>
      </c>
      <c r="J20" s="210"/>
      <c r="K20" s="210"/>
      <c r="L20" s="210"/>
      <c r="M20" s="215"/>
    </row>
    <row r="21" spans="1:13" ht="15" customHeight="1" x14ac:dyDescent="0.2">
      <c r="A21" s="139" t="s">
        <v>294</v>
      </c>
      <c r="B21" s="140" t="s">
        <v>287</v>
      </c>
      <c r="C21" s="141">
        <v>8</v>
      </c>
      <c r="D21" s="142">
        <f t="shared" si="0"/>
        <v>6.0905976398934142E-4</v>
      </c>
      <c r="E21" s="143"/>
      <c r="G21" s="211">
        <v>1</v>
      </c>
      <c r="H21" s="212" t="s">
        <v>432</v>
      </c>
      <c r="I21" s="212">
        <v>207</v>
      </c>
      <c r="J21" s="210"/>
      <c r="K21" s="210"/>
      <c r="L21" s="210"/>
      <c r="M21" s="215"/>
    </row>
    <row r="22" spans="1:13" ht="15" customHeight="1" x14ac:dyDescent="0.2">
      <c r="A22" s="139" t="s">
        <v>296</v>
      </c>
      <c r="B22" s="140" t="s">
        <v>289</v>
      </c>
      <c r="C22" s="141">
        <v>4</v>
      </c>
      <c r="D22" s="142">
        <f t="shared" si="0"/>
        <v>3.0452988199467071E-4</v>
      </c>
      <c r="E22" s="143"/>
      <c r="G22" s="211">
        <v>2</v>
      </c>
      <c r="H22" s="212" t="s">
        <v>433</v>
      </c>
      <c r="I22" s="212">
        <v>113</v>
      </c>
      <c r="J22" s="210"/>
      <c r="K22" s="210"/>
      <c r="L22" s="210"/>
      <c r="M22" s="215"/>
    </row>
    <row r="23" spans="1:13" x14ac:dyDescent="0.2">
      <c r="A23" s="139" t="s">
        <v>298</v>
      </c>
      <c r="B23" s="140" t="s">
        <v>293</v>
      </c>
      <c r="C23" s="141">
        <v>4</v>
      </c>
      <c r="D23" s="142">
        <f t="shared" si="0"/>
        <v>3.0452988199467071E-4</v>
      </c>
      <c r="E23" s="143"/>
      <c r="G23" s="211">
        <v>3</v>
      </c>
      <c r="H23" s="212" t="s">
        <v>429</v>
      </c>
      <c r="I23" s="212">
        <v>33</v>
      </c>
      <c r="J23" s="210"/>
      <c r="K23" s="210"/>
      <c r="L23" s="210"/>
      <c r="M23" s="215"/>
    </row>
    <row r="24" spans="1:13" x14ac:dyDescent="0.2">
      <c r="A24" s="150" t="s">
        <v>300</v>
      </c>
      <c r="B24" s="151" t="s">
        <v>309</v>
      </c>
      <c r="C24" s="147">
        <v>2</v>
      </c>
      <c r="D24" s="142">
        <f t="shared" si="0"/>
        <v>1.5226494099733535E-4</v>
      </c>
      <c r="E24" s="152"/>
      <c r="G24" s="211">
        <v>4</v>
      </c>
      <c r="H24" s="212" t="s">
        <v>317</v>
      </c>
      <c r="I24" s="212">
        <v>29</v>
      </c>
      <c r="J24" s="210"/>
      <c r="K24" s="210"/>
      <c r="L24" s="210"/>
      <c r="M24" s="215"/>
    </row>
    <row r="25" spans="1:13" x14ac:dyDescent="0.2">
      <c r="A25" s="153" t="s">
        <v>302</v>
      </c>
      <c r="B25" s="154" t="s">
        <v>301</v>
      </c>
      <c r="C25" s="147">
        <v>0</v>
      </c>
      <c r="D25" s="155">
        <f t="shared" si="0"/>
        <v>0</v>
      </c>
      <c r="E25" s="152"/>
      <c r="G25" s="218">
        <v>5</v>
      </c>
      <c r="H25" s="217" t="s">
        <v>427</v>
      </c>
      <c r="I25" s="217">
        <v>25</v>
      </c>
      <c r="J25" s="219"/>
      <c r="K25" s="219"/>
      <c r="L25" s="219"/>
      <c r="M25" s="220"/>
    </row>
    <row r="26" spans="1:13" x14ac:dyDescent="0.2">
      <c r="A26" s="153" t="s">
        <v>304</v>
      </c>
      <c r="B26" s="154" t="s">
        <v>303</v>
      </c>
      <c r="C26" s="147">
        <v>0</v>
      </c>
      <c r="D26" s="155">
        <f t="shared" si="0"/>
        <v>0</v>
      </c>
      <c r="E26" s="152"/>
    </row>
    <row r="27" spans="1:13" x14ac:dyDescent="0.2">
      <c r="A27" s="153" t="s">
        <v>306</v>
      </c>
      <c r="B27" s="154" t="s">
        <v>305</v>
      </c>
      <c r="C27" s="147">
        <v>0</v>
      </c>
      <c r="D27" s="155">
        <f t="shared" si="0"/>
        <v>0</v>
      </c>
      <c r="E27" s="152"/>
    </row>
    <row r="28" spans="1:13" x14ac:dyDescent="0.2">
      <c r="A28" s="153" t="s">
        <v>308</v>
      </c>
      <c r="B28" s="154" t="s">
        <v>307</v>
      </c>
      <c r="C28" s="147">
        <v>0</v>
      </c>
      <c r="D28" s="155">
        <f t="shared" si="0"/>
        <v>0</v>
      </c>
      <c r="E28" s="152"/>
    </row>
    <row r="29" spans="1:13" x14ac:dyDescent="0.2">
      <c r="A29" s="153" t="s">
        <v>310</v>
      </c>
      <c r="B29" s="154" t="s">
        <v>311</v>
      </c>
      <c r="C29" s="147">
        <v>0</v>
      </c>
      <c r="D29" s="155">
        <f t="shared" si="0"/>
        <v>0</v>
      </c>
      <c r="E29" s="152"/>
    </row>
    <row r="30" spans="1:13" x14ac:dyDescent="0.2">
      <c r="A30" s="153" t="s">
        <v>312</v>
      </c>
      <c r="B30" s="154" t="s">
        <v>313</v>
      </c>
      <c r="C30" s="147">
        <v>0</v>
      </c>
      <c r="D30" s="155">
        <f t="shared" si="0"/>
        <v>0</v>
      </c>
      <c r="E30" s="152"/>
    </row>
    <row r="31" spans="1:13" s="157" customFormat="1" x14ac:dyDescent="0.2">
      <c r="A31" s="153" t="s">
        <v>379</v>
      </c>
      <c r="B31" s="154" t="s">
        <v>299</v>
      </c>
      <c r="C31" s="147">
        <v>0</v>
      </c>
      <c r="D31" s="155">
        <f t="shared" si="0"/>
        <v>0</v>
      </c>
      <c r="E31" s="160"/>
    </row>
    <row r="32" spans="1:13" x14ac:dyDescent="0.2">
      <c r="A32" s="154"/>
      <c r="B32" s="156" t="s">
        <v>4</v>
      </c>
      <c r="C32" s="156">
        <f>SUM(C4:C31)</f>
        <v>13135</v>
      </c>
      <c r="D32" s="271">
        <f>SUM(D4:D31)</f>
        <v>0.99999999999999989</v>
      </c>
      <c r="E32" s="272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spans="6:9" ht="15.75" customHeight="1" x14ac:dyDescent="0.2"/>
    <row r="66" spans="6:9" ht="15.75" customHeight="1" x14ac:dyDescent="0.2">
      <c r="F66" s="266"/>
      <c r="G66" s="267"/>
      <c r="H66" s="267"/>
      <c r="I66" s="267"/>
    </row>
    <row r="67" spans="6:9" ht="15.75" customHeight="1" x14ac:dyDescent="0.2"/>
    <row r="68" spans="6:9" ht="15.75" customHeight="1" x14ac:dyDescent="0.2"/>
    <row r="69" spans="6:9" ht="15.75" customHeight="1" x14ac:dyDescent="0.2"/>
    <row r="70" spans="6:9" ht="15.75" customHeight="1" x14ac:dyDescent="0.2"/>
    <row r="71" spans="6:9" ht="15.75" customHeight="1" x14ac:dyDescent="0.2"/>
    <row r="72" spans="6:9" ht="15.75" customHeight="1" x14ac:dyDescent="0.2"/>
    <row r="73" spans="6:9" ht="15.75" customHeight="1" x14ac:dyDescent="0.2"/>
    <row r="74" spans="6:9" ht="15.75" customHeight="1" x14ac:dyDescent="0.2"/>
    <row r="75" spans="6:9" ht="15.75" customHeight="1" x14ac:dyDescent="0.2"/>
    <row r="76" spans="6:9" ht="15.75" customHeight="1" x14ac:dyDescent="0.2"/>
    <row r="77" spans="6:9" ht="15.75" customHeight="1" x14ac:dyDescent="0.2"/>
    <row r="78" spans="6:9" ht="15.75" customHeight="1" x14ac:dyDescent="0.2"/>
    <row r="79" spans="6:9" ht="15.75" customHeight="1" x14ac:dyDescent="0.2"/>
    <row r="80" spans="6:9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9">
    <mergeCell ref="F66:I66"/>
    <mergeCell ref="A2:E2"/>
    <mergeCell ref="D32:E32"/>
    <mergeCell ref="G2:M2"/>
    <mergeCell ref="G3:I3"/>
    <mergeCell ref="K3:M3"/>
    <mergeCell ref="G11:I11"/>
    <mergeCell ref="K11:M11"/>
    <mergeCell ref="G19:I19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Q1000"/>
  <sheetViews>
    <sheetView workbookViewId="0"/>
  </sheetViews>
  <sheetFormatPr defaultColWidth="12.625" defaultRowHeight="15" customHeight="1" x14ac:dyDescent="0.2"/>
  <cols>
    <col min="1" max="1" width="9.375" customWidth="1"/>
    <col min="2" max="2" width="7.625" customWidth="1"/>
    <col min="3" max="3" width="8" customWidth="1"/>
    <col min="4" max="4" width="8.25" customWidth="1"/>
    <col min="5" max="11" width="7.625" customWidth="1"/>
    <col min="12" max="12" width="19.25" customWidth="1"/>
    <col min="13" max="42" width="4.125" customWidth="1"/>
    <col min="43" max="43" width="4.25" customWidth="1"/>
  </cols>
  <sheetData>
    <row r="1" spans="1:43" x14ac:dyDescent="0.2">
      <c r="A1" s="95" t="s">
        <v>357</v>
      </c>
      <c r="C1" s="109"/>
      <c r="D1" s="109"/>
      <c r="J1" s="96"/>
      <c r="K1" s="96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</row>
    <row r="2" spans="1:43" x14ac:dyDescent="0.2">
      <c r="A2" s="110">
        <v>43952</v>
      </c>
      <c r="C2" s="109">
        <v>4.7517027284202817E-2</v>
      </c>
      <c r="D2" s="109">
        <v>2.0446040723645087E-3</v>
      </c>
      <c r="E2" s="111"/>
      <c r="H2" s="95">
        <v>680</v>
      </c>
      <c r="J2" s="96"/>
      <c r="K2" s="96"/>
      <c r="M2" s="110">
        <v>43952</v>
      </c>
      <c r="N2" s="108">
        <v>43953</v>
      </c>
      <c r="O2" s="110">
        <v>43954</v>
      </c>
      <c r="P2" s="108">
        <v>43955</v>
      </c>
      <c r="Q2" s="110">
        <v>43956</v>
      </c>
      <c r="R2" s="108">
        <v>43957</v>
      </c>
      <c r="S2" s="110">
        <v>43958</v>
      </c>
      <c r="T2" s="108">
        <v>43959</v>
      </c>
      <c r="U2" s="110">
        <v>43960</v>
      </c>
      <c r="V2" s="108">
        <v>43961</v>
      </c>
      <c r="W2" s="110">
        <v>43962</v>
      </c>
      <c r="X2" s="108">
        <v>43963</v>
      </c>
      <c r="Y2" s="110">
        <v>43964</v>
      </c>
      <c r="Z2" s="108">
        <v>43965</v>
      </c>
      <c r="AA2" s="110">
        <v>43966</v>
      </c>
      <c r="AB2" s="108">
        <v>43967</v>
      </c>
      <c r="AC2" s="110">
        <v>43968</v>
      </c>
      <c r="AD2" s="108">
        <v>43969</v>
      </c>
      <c r="AE2" s="110">
        <v>43970</v>
      </c>
      <c r="AF2" s="108">
        <v>43971</v>
      </c>
      <c r="AG2" s="110">
        <v>43972</v>
      </c>
      <c r="AH2" s="108">
        <v>43973</v>
      </c>
      <c r="AI2" s="110">
        <v>43974</v>
      </c>
      <c r="AJ2" s="108">
        <v>43975</v>
      </c>
      <c r="AK2" s="110">
        <v>43976</v>
      </c>
      <c r="AL2" s="108">
        <v>43977</v>
      </c>
      <c r="AM2" s="110">
        <v>43978</v>
      </c>
      <c r="AN2" s="108">
        <v>43979</v>
      </c>
      <c r="AO2" s="110">
        <v>43980</v>
      </c>
      <c r="AP2" s="108">
        <v>43981</v>
      </c>
      <c r="AQ2" s="110">
        <v>43982</v>
      </c>
    </row>
    <row r="3" spans="1:43" x14ac:dyDescent="0.2">
      <c r="A3" s="110">
        <v>43953</v>
      </c>
      <c r="C3" s="109">
        <v>0.26750044249745508</v>
      </c>
      <c r="D3" s="109">
        <v>1.3498523164735543E-3</v>
      </c>
      <c r="E3" s="111"/>
      <c r="H3" s="95">
        <v>837</v>
      </c>
      <c r="J3" s="96"/>
      <c r="K3" s="96"/>
      <c r="L3" s="95" t="s">
        <v>5</v>
      </c>
      <c r="M3" s="5">
        <f t="shared" ref="M3:AQ3" si="0">VLOOKUP(M2,$A$2:$I$32,8,0)</f>
        <v>680</v>
      </c>
      <c r="N3" s="5">
        <f t="shared" si="0"/>
        <v>837</v>
      </c>
      <c r="O3" s="5">
        <f t="shared" si="0"/>
        <v>679</v>
      </c>
      <c r="P3" s="5">
        <f t="shared" si="0"/>
        <v>757</v>
      </c>
      <c r="Q3" s="5">
        <f t="shared" si="0"/>
        <v>977</v>
      </c>
      <c r="R3" s="5">
        <f t="shared" si="0"/>
        <v>942</v>
      </c>
      <c r="S3" s="5">
        <f t="shared" si="0"/>
        <v>656</v>
      </c>
      <c r="T3" s="5">
        <f t="shared" si="0"/>
        <v>1222</v>
      </c>
      <c r="U3" s="5">
        <f t="shared" si="0"/>
        <v>939</v>
      </c>
      <c r="V3" s="5">
        <f t="shared" si="0"/>
        <v>670</v>
      </c>
      <c r="W3" s="5">
        <f t="shared" si="0"/>
        <v>1431</v>
      </c>
      <c r="X3" s="5">
        <f t="shared" si="0"/>
        <v>1340</v>
      </c>
      <c r="Y3" s="5">
        <f t="shared" si="0"/>
        <v>1291</v>
      </c>
      <c r="Z3" s="5">
        <f t="shared" si="0"/>
        <v>1372</v>
      </c>
      <c r="AA3" s="5">
        <f t="shared" si="0"/>
        <v>1410</v>
      </c>
      <c r="AB3" s="5">
        <f t="shared" si="0"/>
        <v>1356</v>
      </c>
      <c r="AC3" s="5">
        <f t="shared" si="0"/>
        <v>924</v>
      </c>
      <c r="AD3" s="5">
        <f t="shared" si="0"/>
        <v>1262</v>
      </c>
      <c r="AE3" s="5">
        <f t="shared" si="0"/>
        <v>1561</v>
      </c>
      <c r="AF3" s="5">
        <f t="shared" si="0"/>
        <v>1651</v>
      </c>
      <c r="AG3" s="5">
        <f t="shared" si="0"/>
        <v>1171</v>
      </c>
      <c r="AH3" s="5">
        <f t="shared" si="0"/>
        <v>855</v>
      </c>
      <c r="AI3" s="5">
        <f t="shared" si="0"/>
        <v>855</v>
      </c>
      <c r="AJ3" s="5">
        <f t="shared" si="0"/>
        <v>278</v>
      </c>
      <c r="AK3" s="5">
        <f t="shared" si="0"/>
        <v>520</v>
      </c>
      <c r="AL3" s="5">
        <f t="shared" si="0"/>
        <v>1039</v>
      </c>
      <c r="AM3" s="5">
        <f t="shared" si="0"/>
        <v>1132</v>
      </c>
      <c r="AN3" s="5">
        <f t="shared" si="0"/>
        <v>1039</v>
      </c>
      <c r="AO3" s="5">
        <f t="shared" si="0"/>
        <v>984</v>
      </c>
      <c r="AP3" s="5">
        <f t="shared" si="0"/>
        <v>986</v>
      </c>
      <c r="AQ3" s="5">
        <f t="shared" si="0"/>
        <v>989</v>
      </c>
    </row>
    <row r="4" spans="1:43" x14ac:dyDescent="0.2">
      <c r="A4" s="110">
        <v>43954</v>
      </c>
      <c r="C4" s="109">
        <v>0.18421325460141114</v>
      </c>
      <c r="D4" s="109">
        <v>2.2413664761727903E-3</v>
      </c>
      <c r="E4" s="111"/>
      <c r="H4" s="95">
        <v>679</v>
      </c>
      <c r="J4" s="96"/>
      <c r="K4" s="96"/>
      <c r="L4" s="95" t="s">
        <v>6</v>
      </c>
      <c r="M4" s="5">
        <f t="shared" ref="M4:AQ4" si="1">VLOOKUP(M2,$A$36:$I$66,8,0)</f>
        <v>58</v>
      </c>
      <c r="N4" s="5">
        <f t="shared" si="1"/>
        <v>12</v>
      </c>
      <c r="O4" s="5">
        <f t="shared" si="1"/>
        <v>34</v>
      </c>
      <c r="P4" s="5">
        <f t="shared" si="1"/>
        <v>124</v>
      </c>
      <c r="Q4" s="5">
        <f t="shared" si="1"/>
        <v>106</v>
      </c>
      <c r="R4" s="5">
        <f t="shared" si="1"/>
        <v>80</v>
      </c>
      <c r="S4" s="5">
        <f t="shared" si="1"/>
        <v>82</v>
      </c>
      <c r="T4" s="5">
        <f t="shared" si="1"/>
        <v>124</v>
      </c>
      <c r="U4" s="5">
        <f t="shared" si="1"/>
        <v>83</v>
      </c>
      <c r="V4" s="5">
        <f t="shared" si="1"/>
        <v>22</v>
      </c>
      <c r="W4" s="5">
        <f t="shared" si="1"/>
        <v>53</v>
      </c>
      <c r="X4" s="5">
        <f t="shared" si="1"/>
        <v>71</v>
      </c>
      <c r="Y4" s="5">
        <f t="shared" si="1"/>
        <v>36</v>
      </c>
      <c r="Z4" s="5">
        <f t="shared" si="1"/>
        <v>15</v>
      </c>
      <c r="AA4" s="5">
        <f t="shared" si="1"/>
        <v>120</v>
      </c>
      <c r="AB4" s="5">
        <f t="shared" si="1"/>
        <v>141</v>
      </c>
      <c r="AC4" s="5">
        <f t="shared" si="1"/>
        <v>101</v>
      </c>
      <c r="AD4" s="5">
        <f t="shared" si="1"/>
        <v>175</v>
      </c>
      <c r="AE4" s="5">
        <f t="shared" si="1"/>
        <v>194</v>
      </c>
      <c r="AF4" s="5">
        <f t="shared" si="1"/>
        <v>232</v>
      </c>
      <c r="AG4" s="5">
        <f t="shared" si="1"/>
        <v>150</v>
      </c>
      <c r="AH4" s="5">
        <f t="shared" si="1"/>
        <v>15</v>
      </c>
      <c r="AI4" s="5">
        <f t="shared" si="1"/>
        <v>196</v>
      </c>
      <c r="AJ4" s="5">
        <f t="shared" si="1"/>
        <v>17</v>
      </c>
      <c r="AK4" s="5">
        <f t="shared" si="1"/>
        <v>68</v>
      </c>
      <c r="AL4" s="5">
        <f t="shared" si="1"/>
        <v>105</v>
      </c>
      <c r="AM4" s="5">
        <f t="shared" si="1"/>
        <v>74</v>
      </c>
      <c r="AN4" s="5">
        <f t="shared" si="1"/>
        <v>3</v>
      </c>
      <c r="AO4" s="5">
        <f t="shared" si="1"/>
        <v>33</v>
      </c>
      <c r="AP4" s="5">
        <f t="shared" si="1"/>
        <v>113</v>
      </c>
      <c r="AQ4" s="5">
        <f t="shared" si="1"/>
        <v>48</v>
      </c>
    </row>
    <row r="5" spans="1:43" x14ac:dyDescent="0.2">
      <c r="A5" s="110">
        <v>43955</v>
      </c>
      <c r="C5" s="109">
        <v>0.33007912263320049</v>
      </c>
      <c r="D5" s="109">
        <v>1.5235884828023183E-3</v>
      </c>
      <c r="E5" s="111"/>
      <c r="H5" s="95">
        <v>757</v>
      </c>
      <c r="J5" s="96"/>
      <c r="K5" s="96"/>
      <c r="L5" s="95" t="s">
        <v>7</v>
      </c>
      <c r="M5" s="5">
        <f t="shared" ref="M5:AQ5" si="2">VLOOKUP(M2,$A$70:$I$100,8,0)</f>
        <v>978</v>
      </c>
      <c r="N5" s="5">
        <f t="shared" si="2"/>
        <v>1246</v>
      </c>
      <c r="O5" s="5">
        <f t="shared" si="2"/>
        <v>737</v>
      </c>
      <c r="P5" s="5">
        <f t="shared" si="2"/>
        <v>1603</v>
      </c>
      <c r="Q5" s="5">
        <f t="shared" si="2"/>
        <v>1463</v>
      </c>
      <c r="R5" s="5">
        <f t="shared" si="2"/>
        <v>1439</v>
      </c>
      <c r="S5" s="5">
        <f t="shared" si="2"/>
        <v>1094</v>
      </c>
      <c r="T5" s="5">
        <f t="shared" si="2"/>
        <v>1613</v>
      </c>
      <c r="U5" s="5">
        <f t="shared" si="2"/>
        <v>1175</v>
      </c>
      <c r="V5" s="5">
        <f t="shared" si="2"/>
        <v>812</v>
      </c>
      <c r="W5" s="5">
        <f t="shared" si="2"/>
        <v>1922</v>
      </c>
      <c r="X5" s="5">
        <f t="shared" si="2"/>
        <v>1933</v>
      </c>
      <c r="Y5" s="5">
        <f t="shared" si="2"/>
        <v>1728</v>
      </c>
      <c r="Z5" s="5">
        <f t="shared" si="2"/>
        <v>1845</v>
      </c>
      <c r="AA5" s="5">
        <f t="shared" si="2"/>
        <v>2085</v>
      </c>
      <c r="AB5" s="5">
        <f t="shared" si="2"/>
        <v>1847</v>
      </c>
      <c r="AC5" s="5">
        <f t="shared" si="2"/>
        <v>1286</v>
      </c>
      <c r="AD5" s="5">
        <f t="shared" si="2"/>
        <v>2507</v>
      </c>
      <c r="AE5" s="5">
        <f t="shared" si="2"/>
        <v>2755</v>
      </c>
      <c r="AF5" s="5">
        <f t="shared" si="2"/>
        <v>2773</v>
      </c>
      <c r="AG5" s="5">
        <f t="shared" si="2"/>
        <v>1829</v>
      </c>
      <c r="AH5" s="5">
        <f t="shared" si="2"/>
        <v>3100</v>
      </c>
      <c r="AI5" s="5">
        <f t="shared" si="2"/>
        <v>1455</v>
      </c>
      <c r="AJ5" s="5">
        <f t="shared" si="2"/>
        <v>356</v>
      </c>
      <c r="AK5" s="5">
        <f t="shared" si="2"/>
        <v>594</v>
      </c>
      <c r="AL5" s="5">
        <f t="shared" si="2"/>
        <v>1285</v>
      </c>
      <c r="AM5" s="5">
        <f t="shared" si="2"/>
        <v>1348</v>
      </c>
      <c r="AN5" s="5">
        <f t="shared" si="2"/>
        <v>1159</v>
      </c>
      <c r="AO5" s="5">
        <f t="shared" si="2"/>
        <v>1248</v>
      </c>
      <c r="AP5" s="5">
        <f t="shared" si="2"/>
        <v>944</v>
      </c>
      <c r="AQ5" s="5">
        <f t="shared" si="2"/>
        <v>548</v>
      </c>
    </row>
    <row r="6" spans="1:43" x14ac:dyDescent="0.2">
      <c r="A6" s="110">
        <v>43956</v>
      </c>
      <c r="C6" s="109">
        <v>0.96760823003146545</v>
      </c>
      <c r="D6" s="109">
        <v>2.0143745972185378E-3</v>
      </c>
      <c r="E6" s="111"/>
      <c r="H6" s="95">
        <v>977</v>
      </c>
      <c r="J6" s="96"/>
      <c r="K6" s="96"/>
      <c r="L6" s="95" t="s">
        <v>8</v>
      </c>
      <c r="M6" s="5">
        <f t="shared" ref="M6:AQ6" si="3">VLOOKUP(M2,$A$104:$I$132,8,0)</f>
        <v>2</v>
      </c>
      <c r="N6" s="5">
        <f t="shared" si="3"/>
        <v>9</v>
      </c>
      <c r="O6" s="5">
        <f t="shared" si="3"/>
        <v>2</v>
      </c>
      <c r="P6" s="5">
        <f t="shared" si="3"/>
        <v>12</v>
      </c>
      <c r="Q6" s="5" t="e">
        <f t="shared" si="3"/>
        <v>#N/A</v>
      </c>
      <c r="R6" s="5" t="e">
        <f t="shared" si="3"/>
        <v>#N/A</v>
      </c>
      <c r="S6" s="5" t="e">
        <f t="shared" si="3"/>
        <v>#N/A</v>
      </c>
      <c r="T6" s="5" t="e">
        <f t="shared" si="3"/>
        <v>#N/A</v>
      </c>
      <c r="U6" s="5" t="e">
        <f t="shared" si="3"/>
        <v>#N/A</v>
      </c>
      <c r="V6" s="5" t="e">
        <f t="shared" si="3"/>
        <v>#N/A</v>
      </c>
      <c r="W6" s="5" t="e">
        <f t="shared" si="3"/>
        <v>#N/A</v>
      </c>
      <c r="X6" s="5" t="e">
        <f t="shared" si="3"/>
        <v>#N/A</v>
      </c>
      <c r="Y6" s="5" t="e">
        <f t="shared" si="3"/>
        <v>#N/A</v>
      </c>
      <c r="Z6" s="5" t="e">
        <f t="shared" si="3"/>
        <v>#N/A</v>
      </c>
      <c r="AA6" s="5" t="e">
        <f t="shared" si="3"/>
        <v>#N/A</v>
      </c>
      <c r="AB6" s="5" t="e">
        <f t="shared" si="3"/>
        <v>#N/A</v>
      </c>
      <c r="AC6" s="5" t="e">
        <f t="shared" si="3"/>
        <v>#N/A</v>
      </c>
      <c r="AD6" s="5" t="e">
        <f t="shared" si="3"/>
        <v>#N/A</v>
      </c>
      <c r="AE6" s="5" t="e">
        <f t="shared" si="3"/>
        <v>#N/A</v>
      </c>
      <c r="AF6" s="5" t="e">
        <f t="shared" si="3"/>
        <v>#N/A</v>
      </c>
      <c r="AG6" s="5" t="e">
        <f t="shared" si="3"/>
        <v>#N/A</v>
      </c>
      <c r="AH6" s="5" t="e">
        <f t="shared" si="3"/>
        <v>#N/A</v>
      </c>
      <c r="AI6" s="5" t="e">
        <f t="shared" si="3"/>
        <v>#N/A</v>
      </c>
      <c r="AJ6" s="5" t="e">
        <f t="shared" si="3"/>
        <v>#N/A</v>
      </c>
      <c r="AK6" s="5" t="e">
        <f t="shared" si="3"/>
        <v>#N/A</v>
      </c>
      <c r="AL6" s="5" t="e">
        <f t="shared" si="3"/>
        <v>#N/A</v>
      </c>
      <c r="AM6" s="5" t="e">
        <f t="shared" si="3"/>
        <v>#N/A</v>
      </c>
      <c r="AN6" s="5" t="e">
        <f t="shared" si="3"/>
        <v>#N/A</v>
      </c>
      <c r="AO6" s="5" t="e">
        <f t="shared" si="3"/>
        <v>#N/A</v>
      </c>
      <c r="AP6" s="5" t="e">
        <f t="shared" si="3"/>
        <v>#N/A</v>
      </c>
      <c r="AQ6" s="5" t="e">
        <f t="shared" si="3"/>
        <v>#N/A</v>
      </c>
    </row>
    <row r="7" spans="1:43" x14ac:dyDescent="0.2">
      <c r="A7" s="110">
        <v>43957</v>
      </c>
      <c r="C7" s="109">
        <v>1.1016550925925925</v>
      </c>
      <c r="D7" s="109">
        <v>2.9917224482973515E-2</v>
      </c>
      <c r="E7" s="111"/>
      <c r="H7" s="95">
        <v>942</v>
      </c>
      <c r="J7" s="96"/>
      <c r="K7" s="96"/>
      <c r="L7" s="95" t="s">
        <v>9</v>
      </c>
      <c r="M7" s="5">
        <f t="shared" ref="M7:AQ7" si="4">VLOOKUP(M2,$A$137:$I$167,8,0)</f>
        <v>224</v>
      </c>
      <c r="N7" s="5">
        <f t="shared" si="4"/>
        <v>295</v>
      </c>
      <c r="O7" s="5">
        <f t="shared" si="4"/>
        <v>227</v>
      </c>
      <c r="P7" s="5">
        <f t="shared" si="4"/>
        <v>200</v>
      </c>
      <c r="Q7" s="5">
        <f t="shared" si="4"/>
        <v>298</v>
      </c>
      <c r="R7" s="5">
        <f t="shared" si="4"/>
        <v>230</v>
      </c>
      <c r="S7" s="5">
        <f t="shared" si="4"/>
        <v>256</v>
      </c>
      <c r="T7" s="5">
        <f t="shared" si="4"/>
        <v>200</v>
      </c>
      <c r="U7" s="5">
        <f t="shared" si="4"/>
        <v>202</v>
      </c>
      <c r="V7" s="5">
        <f t="shared" si="4"/>
        <v>157</v>
      </c>
      <c r="W7" s="5">
        <f t="shared" si="4"/>
        <v>203</v>
      </c>
      <c r="X7" s="5">
        <f t="shared" si="4"/>
        <v>301</v>
      </c>
      <c r="Y7" s="5">
        <f t="shared" si="4"/>
        <v>321</v>
      </c>
      <c r="Z7" s="5">
        <f t="shared" si="4"/>
        <v>282</v>
      </c>
      <c r="AA7" s="5">
        <f t="shared" si="4"/>
        <v>294</v>
      </c>
      <c r="AB7" s="5">
        <f t="shared" si="4"/>
        <v>262</v>
      </c>
      <c r="AC7" s="5">
        <f t="shared" si="4"/>
        <v>247</v>
      </c>
      <c r="AD7" s="5">
        <f t="shared" si="4"/>
        <v>370</v>
      </c>
      <c r="AE7" s="5">
        <f t="shared" si="4"/>
        <v>486</v>
      </c>
      <c r="AF7" s="5">
        <f t="shared" si="4"/>
        <v>431</v>
      </c>
      <c r="AG7" s="5">
        <f t="shared" si="4"/>
        <v>502</v>
      </c>
      <c r="AH7" s="5">
        <f t="shared" si="4"/>
        <v>585</v>
      </c>
      <c r="AI7" s="5">
        <f t="shared" si="4"/>
        <v>416</v>
      </c>
      <c r="AJ7" s="5">
        <f t="shared" si="4"/>
        <v>79</v>
      </c>
      <c r="AK7" s="5">
        <f t="shared" si="4"/>
        <v>75</v>
      </c>
      <c r="AL7" s="5">
        <f t="shared" si="4"/>
        <v>219</v>
      </c>
      <c r="AM7" s="5">
        <f t="shared" si="4"/>
        <v>237</v>
      </c>
      <c r="AN7" s="5">
        <f t="shared" si="4"/>
        <v>193</v>
      </c>
      <c r="AO7" s="5">
        <f t="shared" si="4"/>
        <v>296</v>
      </c>
      <c r="AP7" s="5">
        <f t="shared" si="4"/>
        <v>210</v>
      </c>
      <c r="AQ7" s="5">
        <f t="shared" si="4"/>
        <v>205</v>
      </c>
    </row>
    <row r="8" spans="1:43" x14ac:dyDescent="0.2">
      <c r="A8" s="110">
        <v>43958</v>
      </c>
      <c r="C8" s="109">
        <v>0.91453703703703704</v>
      </c>
      <c r="D8" s="109">
        <v>1.2119078873074618E-3</v>
      </c>
      <c r="E8" s="111"/>
      <c r="H8" s="95">
        <v>656</v>
      </c>
      <c r="J8" s="96"/>
      <c r="K8" s="96"/>
      <c r="L8" s="95" t="s">
        <v>10</v>
      </c>
      <c r="M8" s="5">
        <f t="shared" ref="M8:AQ8" si="5">VLOOKUP(M2,$A$171:$I$201,8,0)</f>
        <v>644</v>
      </c>
      <c r="N8" s="5">
        <f t="shared" si="5"/>
        <v>788</v>
      </c>
      <c r="O8" s="5">
        <f t="shared" si="5"/>
        <v>522</v>
      </c>
      <c r="P8" s="5">
        <f t="shared" si="5"/>
        <v>567</v>
      </c>
      <c r="Q8" s="5">
        <f t="shared" si="5"/>
        <v>946</v>
      </c>
      <c r="R8" s="5">
        <f t="shared" si="5"/>
        <v>661</v>
      </c>
      <c r="S8" s="5">
        <f t="shared" si="5"/>
        <v>733</v>
      </c>
      <c r="T8" s="5">
        <f t="shared" si="5"/>
        <v>772</v>
      </c>
      <c r="U8" s="5">
        <f t="shared" si="5"/>
        <v>879</v>
      </c>
      <c r="V8" s="5">
        <f t="shared" si="5"/>
        <v>648</v>
      </c>
      <c r="W8" s="5">
        <f t="shared" si="5"/>
        <v>1034</v>
      </c>
      <c r="X8" s="5">
        <f t="shared" si="5"/>
        <v>822</v>
      </c>
      <c r="Y8" s="5">
        <f t="shared" si="5"/>
        <v>1102</v>
      </c>
      <c r="Z8" s="5">
        <f t="shared" si="5"/>
        <v>713</v>
      </c>
      <c r="AA8" s="5">
        <f t="shared" si="5"/>
        <v>1137</v>
      </c>
      <c r="AB8" s="5">
        <f t="shared" si="5"/>
        <v>1072</v>
      </c>
      <c r="AC8" s="5">
        <f t="shared" si="5"/>
        <v>632</v>
      </c>
      <c r="AD8" s="5">
        <f t="shared" si="5"/>
        <v>892</v>
      </c>
      <c r="AE8" s="5">
        <f t="shared" si="5"/>
        <v>885</v>
      </c>
      <c r="AF8" s="5">
        <f t="shared" si="5"/>
        <v>915</v>
      </c>
      <c r="AG8" s="5">
        <f t="shared" si="5"/>
        <v>814</v>
      </c>
      <c r="AH8" s="5">
        <f t="shared" si="5"/>
        <v>803</v>
      </c>
      <c r="AI8" s="5">
        <f t="shared" si="5"/>
        <v>784</v>
      </c>
      <c r="AJ8" s="5">
        <f t="shared" si="5"/>
        <v>907</v>
      </c>
      <c r="AK8" s="5">
        <f t="shared" si="5"/>
        <v>432</v>
      </c>
      <c r="AL8" s="5">
        <f t="shared" si="5"/>
        <v>939</v>
      </c>
      <c r="AM8" s="5">
        <f t="shared" si="5"/>
        <v>879</v>
      </c>
      <c r="AN8" s="5">
        <f t="shared" si="5"/>
        <v>676</v>
      </c>
      <c r="AO8" s="5">
        <f t="shared" si="5"/>
        <v>965</v>
      </c>
      <c r="AP8" s="5">
        <f t="shared" si="5"/>
        <v>619</v>
      </c>
      <c r="AQ8" s="5">
        <f t="shared" si="5"/>
        <v>551</v>
      </c>
    </row>
    <row r="9" spans="1:43" x14ac:dyDescent="0.2">
      <c r="A9" s="110">
        <v>43959</v>
      </c>
      <c r="C9" s="109">
        <v>0.57131944444444438</v>
      </c>
      <c r="D9" s="109">
        <v>5.9434727652840635E-4</v>
      </c>
      <c r="E9" s="111"/>
      <c r="H9" s="95">
        <v>1222</v>
      </c>
      <c r="J9" s="96"/>
      <c r="K9" s="96"/>
      <c r="L9" s="95" t="s">
        <v>11</v>
      </c>
      <c r="M9" s="5">
        <f t="shared" ref="M9:AQ9" si="6">VLOOKUP(M2,$A$205:$I$235,8,0)</f>
        <v>209</v>
      </c>
      <c r="N9" s="5">
        <f t="shared" si="6"/>
        <v>283</v>
      </c>
      <c r="O9" s="5">
        <f t="shared" si="6"/>
        <v>121</v>
      </c>
      <c r="P9" s="5">
        <f t="shared" si="6"/>
        <v>172</v>
      </c>
      <c r="Q9" s="5">
        <f t="shared" si="6"/>
        <v>362</v>
      </c>
      <c r="R9" s="5">
        <f t="shared" si="6"/>
        <v>285</v>
      </c>
      <c r="S9" s="5">
        <f t="shared" si="6"/>
        <v>223</v>
      </c>
      <c r="T9" s="5">
        <f t="shared" si="6"/>
        <v>173</v>
      </c>
      <c r="U9" s="5">
        <f t="shared" si="6"/>
        <v>342</v>
      </c>
      <c r="V9" s="5">
        <f t="shared" si="6"/>
        <v>162</v>
      </c>
      <c r="W9" s="5">
        <f t="shared" si="6"/>
        <v>248</v>
      </c>
      <c r="X9" s="5">
        <f t="shared" si="6"/>
        <v>343</v>
      </c>
      <c r="Y9" s="5">
        <f t="shared" si="6"/>
        <v>336</v>
      </c>
      <c r="Z9" s="5">
        <f t="shared" si="6"/>
        <v>326</v>
      </c>
      <c r="AA9" s="5">
        <f t="shared" si="6"/>
        <v>407</v>
      </c>
      <c r="AB9" s="5">
        <f t="shared" si="6"/>
        <v>288</v>
      </c>
      <c r="AC9" s="5">
        <f t="shared" si="6"/>
        <v>350</v>
      </c>
      <c r="AD9" s="5">
        <f t="shared" si="6"/>
        <v>531</v>
      </c>
      <c r="AE9" s="5">
        <f t="shared" si="6"/>
        <v>356</v>
      </c>
      <c r="AF9" s="5">
        <f t="shared" si="6"/>
        <v>427</v>
      </c>
      <c r="AG9" s="5">
        <f t="shared" si="6"/>
        <v>483</v>
      </c>
      <c r="AH9" s="5">
        <f t="shared" si="6"/>
        <v>521</v>
      </c>
      <c r="AI9" s="5">
        <f t="shared" si="6"/>
        <v>431</v>
      </c>
      <c r="AJ9" s="5">
        <f t="shared" si="6"/>
        <v>244</v>
      </c>
      <c r="AK9" s="5">
        <f t="shared" si="6"/>
        <v>214</v>
      </c>
      <c r="AL9" s="5">
        <f t="shared" si="6"/>
        <v>286</v>
      </c>
      <c r="AM9" s="5">
        <f t="shared" si="6"/>
        <v>324</v>
      </c>
      <c r="AN9" s="5">
        <f t="shared" si="6"/>
        <v>239</v>
      </c>
      <c r="AO9" s="5">
        <f t="shared" si="6"/>
        <v>245</v>
      </c>
      <c r="AP9" s="5">
        <f t="shared" si="6"/>
        <v>225</v>
      </c>
      <c r="AQ9" s="5">
        <f t="shared" si="6"/>
        <v>223</v>
      </c>
    </row>
    <row r="10" spans="1:43" x14ac:dyDescent="0.2">
      <c r="A10" s="110">
        <v>43960</v>
      </c>
      <c r="C10" s="109">
        <v>0.55945601851851856</v>
      </c>
      <c r="D10" s="109">
        <v>1.1714466729778605E-3</v>
      </c>
      <c r="E10" s="111"/>
      <c r="H10" s="95">
        <v>939</v>
      </c>
      <c r="J10" s="96"/>
      <c r="K10" s="96"/>
      <c r="L10" s="95" t="s">
        <v>12</v>
      </c>
      <c r="M10" s="5">
        <f t="shared" ref="M10:AQ10" si="7">VLOOKUP(M2,$A$239:$I$269,8,0)</f>
        <v>377</v>
      </c>
      <c r="N10" s="5">
        <f t="shared" si="7"/>
        <v>567</v>
      </c>
      <c r="O10" s="5">
        <f t="shared" si="7"/>
        <v>313</v>
      </c>
      <c r="P10" s="5">
        <f t="shared" si="7"/>
        <v>437</v>
      </c>
      <c r="Q10" s="5">
        <f t="shared" si="7"/>
        <v>606</v>
      </c>
      <c r="R10" s="5">
        <f t="shared" si="7"/>
        <v>527</v>
      </c>
      <c r="S10" s="5">
        <f t="shared" si="7"/>
        <v>517</v>
      </c>
      <c r="T10" s="5">
        <f t="shared" si="7"/>
        <v>551</v>
      </c>
      <c r="U10" s="5">
        <f t="shared" si="7"/>
        <v>528</v>
      </c>
      <c r="V10" s="5">
        <f t="shared" si="7"/>
        <v>464</v>
      </c>
      <c r="W10" s="5">
        <f t="shared" si="7"/>
        <v>758</v>
      </c>
      <c r="X10" s="5">
        <f t="shared" si="7"/>
        <v>779</v>
      </c>
      <c r="Y10" s="5">
        <f t="shared" si="7"/>
        <v>620</v>
      </c>
      <c r="Z10" s="5">
        <f t="shared" si="7"/>
        <v>604</v>
      </c>
      <c r="AA10" s="5">
        <f t="shared" si="7"/>
        <v>935</v>
      </c>
      <c r="AB10" s="5">
        <f t="shared" si="7"/>
        <v>560</v>
      </c>
      <c r="AC10" s="5">
        <f t="shared" si="7"/>
        <v>457</v>
      </c>
      <c r="AD10" s="5">
        <f t="shared" si="7"/>
        <v>721</v>
      </c>
      <c r="AE10" s="5">
        <f t="shared" si="7"/>
        <v>839</v>
      </c>
      <c r="AF10" s="5">
        <f t="shared" si="7"/>
        <v>707</v>
      </c>
      <c r="AG10" s="5">
        <f t="shared" si="7"/>
        <v>777</v>
      </c>
      <c r="AH10" s="5">
        <f t="shared" si="7"/>
        <v>854</v>
      </c>
      <c r="AI10" s="5">
        <f t="shared" si="7"/>
        <v>811</v>
      </c>
      <c r="AJ10" s="5">
        <f t="shared" si="7"/>
        <v>402</v>
      </c>
      <c r="AK10" s="5">
        <f t="shared" si="7"/>
        <v>282</v>
      </c>
      <c r="AL10" s="5">
        <f t="shared" si="7"/>
        <v>685</v>
      </c>
      <c r="AM10" s="5">
        <f t="shared" si="7"/>
        <v>665</v>
      </c>
      <c r="AN10" s="5">
        <f t="shared" si="7"/>
        <v>439</v>
      </c>
      <c r="AO10" s="5">
        <f t="shared" si="7"/>
        <v>803</v>
      </c>
      <c r="AP10" s="5">
        <f t="shared" si="7"/>
        <v>439</v>
      </c>
      <c r="AQ10" s="5">
        <f t="shared" si="7"/>
        <v>476</v>
      </c>
    </row>
    <row r="11" spans="1:43" x14ac:dyDescent="0.2">
      <c r="A11" s="110">
        <v>43961</v>
      </c>
      <c r="C11" s="109">
        <v>0.16084490740740739</v>
      </c>
      <c r="D11" s="109">
        <v>1.5315954947487942E-3</v>
      </c>
      <c r="E11" s="111"/>
      <c r="H11" s="95">
        <v>670</v>
      </c>
      <c r="J11" s="96"/>
      <c r="K11" s="96"/>
      <c r="L11" s="95" t="s">
        <v>13</v>
      </c>
      <c r="M11" s="5">
        <f t="shared" ref="M11:AQ11" si="8">VLOOKUP(M2,$A$273:$I$303,8,0)</f>
        <v>143</v>
      </c>
      <c r="N11" s="5">
        <f t="shared" si="8"/>
        <v>175</v>
      </c>
      <c r="O11" s="5">
        <f t="shared" si="8"/>
        <v>129</v>
      </c>
      <c r="P11" s="5">
        <f t="shared" si="8"/>
        <v>312</v>
      </c>
      <c r="Q11" s="5">
        <f t="shared" si="8"/>
        <v>192</v>
      </c>
      <c r="R11" s="5">
        <f t="shared" si="8"/>
        <v>206</v>
      </c>
      <c r="S11" s="5">
        <f t="shared" si="8"/>
        <v>154</v>
      </c>
      <c r="T11" s="5">
        <f t="shared" si="8"/>
        <v>238</v>
      </c>
      <c r="U11" s="5">
        <f t="shared" si="8"/>
        <v>152</v>
      </c>
      <c r="V11" s="5">
        <f t="shared" si="8"/>
        <v>112</v>
      </c>
      <c r="W11" s="5">
        <f t="shared" si="8"/>
        <v>251</v>
      </c>
      <c r="X11" s="5">
        <f t="shared" si="8"/>
        <v>313</v>
      </c>
      <c r="Y11" s="5">
        <f t="shared" si="8"/>
        <v>314</v>
      </c>
      <c r="Z11" s="5">
        <f t="shared" si="8"/>
        <v>346</v>
      </c>
      <c r="AA11" s="5">
        <f t="shared" si="8"/>
        <v>326</v>
      </c>
      <c r="AB11" s="5">
        <f t="shared" si="8"/>
        <v>444</v>
      </c>
      <c r="AC11" s="5">
        <f t="shared" si="8"/>
        <v>355</v>
      </c>
      <c r="AD11" s="5">
        <f t="shared" si="8"/>
        <v>524</v>
      </c>
      <c r="AE11" s="5">
        <f t="shared" si="8"/>
        <v>576</v>
      </c>
      <c r="AF11" s="5">
        <f t="shared" si="8"/>
        <v>740</v>
      </c>
      <c r="AG11" s="5">
        <f t="shared" si="8"/>
        <v>638</v>
      </c>
      <c r="AH11" s="5">
        <f t="shared" si="8"/>
        <v>802</v>
      </c>
      <c r="AI11" s="5">
        <f t="shared" si="8"/>
        <v>620</v>
      </c>
      <c r="AJ11" s="5">
        <f t="shared" si="8"/>
        <v>179</v>
      </c>
      <c r="AK11" s="5">
        <f t="shared" si="8"/>
        <v>203</v>
      </c>
      <c r="AL11" s="5">
        <f t="shared" si="8"/>
        <v>466</v>
      </c>
      <c r="AM11" s="5">
        <f t="shared" si="8"/>
        <v>371</v>
      </c>
      <c r="AN11" s="5">
        <f t="shared" si="8"/>
        <v>424</v>
      </c>
      <c r="AO11" s="5">
        <f t="shared" si="8"/>
        <v>389</v>
      </c>
      <c r="AP11" s="5">
        <f t="shared" si="8"/>
        <v>210</v>
      </c>
      <c r="AQ11" s="5">
        <f t="shared" si="8"/>
        <v>281</v>
      </c>
    </row>
    <row r="12" spans="1:43" x14ac:dyDescent="0.2">
      <c r="A12" s="110">
        <v>43962</v>
      </c>
      <c r="C12" s="109">
        <v>0.18755787037037039</v>
      </c>
      <c r="D12" s="109">
        <v>1.2707145230731465E-3</v>
      </c>
      <c r="E12" s="111"/>
      <c r="H12" s="95">
        <v>1431</v>
      </c>
      <c r="J12" s="96"/>
      <c r="K12" s="96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</row>
    <row r="13" spans="1:43" x14ac:dyDescent="0.2">
      <c r="A13" s="110">
        <v>43963</v>
      </c>
      <c r="C13" s="109">
        <v>0.28895833333333337</v>
      </c>
      <c r="D13" s="109">
        <v>7.530144416805773E-4</v>
      </c>
      <c r="E13" s="111"/>
      <c r="H13" s="95">
        <v>1340</v>
      </c>
      <c r="J13" s="96"/>
      <c r="K13" s="96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</row>
    <row r="14" spans="1:43" x14ac:dyDescent="0.2">
      <c r="A14" s="110">
        <v>43964</v>
      </c>
      <c r="C14" s="109">
        <v>0.39806712962962965</v>
      </c>
      <c r="D14" s="109">
        <v>1.3264138663552361E-3</v>
      </c>
      <c r="E14" s="111"/>
      <c r="H14" s="95">
        <v>1291</v>
      </c>
      <c r="J14" s="96"/>
      <c r="K14" s="96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</row>
    <row r="15" spans="1:43" x14ac:dyDescent="0.2">
      <c r="A15" s="110">
        <v>43965</v>
      </c>
      <c r="C15" s="109">
        <v>0.33682870370370371</v>
      </c>
      <c r="D15" s="109">
        <v>1.2341670701124796E-3</v>
      </c>
      <c r="E15" s="111"/>
      <c r="H15" s="95">
        <v>1372</v>
      </c>
      <c r="J15" s="96"/>
      <c r="K15" s="96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</row>
    <row r="16" spans="1:43" x14ac:dyDescent="0.2">
      <c r="A16" s="110">
        <v>43966</v>
      </c>
      <c r="C16" s="109" t="s">
        <v>358</v>
      </c>
      <c r="D16" s="109">
        <v>1.5117300367731845E-3</v>
      </c>
      <c r="E16" s="111"/>
      <c r="H16" s="95">
        <v>1410</v>
      </c>
      <c r="J16" s="96"/>
      <c r="K16" s="96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</row>
    <row r="17" spans="1:42" x14ac:dyDescent="0.2">
      <c r="A17" s="110">
        <v>43967</v>
      </c>
      <c r="C17" s="109" t="s">
        <v>359</v>
      </c>
      <c r="D17" s="109">
        <v>1.0726424991021055E-3</v>
      </c>
      <c r="E17" s="111"/>
      <c r="H17" s="95">
        <v>1356</v>
      </c>
      <c r="J17" s="96"/>
      <c r="K17" s="96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</row>
    <row r="18" spans="1:42" x14ac:dyDescent="0.2">
      <c r="A18" s="110">
        <v>43968</v>
      </c>
      <c r="C18" s="109" t="s">
        <v>360</v>
      </c>
      <c r="D18" s="109">
        <v>1.3853064373902102E-3</v>
      </c>
      <c r="E18" s="111"/>
      <c r="H18" s="95">
        <v>924</v>
      </c>
      <c r="J18" s="96"/>
      <c r="K18" s="96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</row>
    <row r="19" spans="1:42" x14ac:dyDescent="0.2">
      <c r="A19" s="110">
        <v>43969</v>
      </c>
      <c r="C19" s="109" t="s">
        <v>361</v>
      </c>
      <c r="D19" s="109">
        <v>1.1498870106236847E-3</v>
      </c>
      <c r="E19" s="111"/>
      <c r="H19" s="95">
        <v>1262</v>
      </c>
      <c r="J19" s="96"/>
      <c r="K19" s="96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</row>
    <row r="20" spans="1:42" x14ac:dyDescent="0.2">
      <c r="A20" s="110">
        <v>43970</v>
      </c>
      <c r="C20" s="112" t="s">
        <v>362</v>
      </c>
      <c r="D20" s="113">
        <v>1.0960373810715573E-3</v>
      </c>
      <c r="E20" s="111"/>
      <c r="H20" s="95">
        <v>1561</v>
      </c>
      <c r="K20" s="114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</row>
    <row r="21" spans="1:42" ht="15.75" customHeight="1" x14ac:dyDescent="0.2">
      <c r="A21" s="110">
        <v>43971</v>
      </c>
      <c r="C21" s="112" t="s">
        <v>363</v>
      </c>
      <c r="D21" s="113">
        <v>1.0474642192169759E-3</v>
      </c>
      <c r="E21" s="111"/>
      <c r="H21" s="95">
        <v>1651</v>
      </c>
      <c r="K21" s="114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</row>
    <row r="22" spans="1:42" ht="15.75" customHeight="1" x14ac:dyDescent="0.2">
      <c r="A22" s="110">
        <v>43972</v>
      </c>
      <c r="C22" s="112" t="s">
        <v>364</v>
      </c>
      <c r="D22" s="113">
        <v>1.0626897713244543E-3</v>
      </c>
      <c r="E22" s="111"/>
      <c r="H22" s="95">
        <v>1171</v>
      </c>
      <c r="K22" s="114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</row>
    <row r="23" spans="1:42" ht="15.75" customHeight="1" x14ac:dyDescent="0.2">
      <c r="A23" s="110">
        <v>43973</v>
      </c>
      <c r="C23" s="112" t="s">
        <v>365</v>
      </c>
      <c r="D23" s="113">
        <v>1.1389565735330232E-3</v>
      </c>
      <c r="E23" s="111"/>
      <c r="H23" s="95">
        <v>855</v>
      </c>
      <c r="K23" s="114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</row>
    <row r="24" spans="1:42" ht="15.75" customHeight="1" x14ac:dyDescent="0.2">
      <c r="A24" s="110">
        <v>43974</v>
      </c>
      <c r="C24" s="112" t="s">
        <v>366</v>
      </c>
      <c r="D24" s="113">
        <v>1.1546323370144052E-3</v>
      </c>
      <c r="E24" s="111"/>
      <c r="H24" s="95">
        <v>855</v>
      </c>
      <c r="K24" s="114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</row>
    <row r="25" spans="1:42" ht="15.75" customHeight="1" x14ac:dyDescent="0.2">
      <c r="A25" s="110">
        <v>43975</v>
      </c>
      <c r="C25" s="112" t="s">
        <v>367</v>
      </c>
      <c r="D25" s="113">
        <v>8.97740141220571E-4</v>
      </c>
      <c r="E25" s="111"/>
      <c r="H25" s="95">
        <v>278</v>
      </c>
      <c r="J25" s="96"/>
      <c r="K25" s="96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</row>
    <row r="26" spans="1:42" ht="15.75" customHeight="1" x14ac:dyDescent="0.2">
      <c r="A26" s="110">
        <v>43976</v>
      </c>
      <c r="C26" s="112" t="s">
        <v>368</v>
      </c>
      <c r="D26" s="113">
        <v>7.8187321937317478E-4</v>
      </c>
      <c r="E26" s="111"/>
      <c r="H26" s="95">
        <v>520</v>
      </c>
      <c r="J26" s="96"/>
      <c r="K26" s="96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</row>
    <row r="27" spans="1:42" ht="15.75" customHeight="1" x14ac:dyDescent="0.2">
      <c r="A27" s="110">
        <v>43977</v>
      </c>
      <c r="C27" s="112" t="s">
        <v>369</v>
      </c>
      <c r="D27" s="113">
        <v>1.5477622714153982E-3</v>
      </c>
      <c r="E27" s="111"/>
      <c r="H27" s="95">
        <v>1039</v>
      </c>
      <c r="J27" s="96"/>
      <c r="K27" s="96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</row>
    <row r="28" spans="1:42" ht="15.75" customHeight="1" x14ac:dyDescent="0.2">
      <c r="A28" s="110">
        <v>43978</v>
      </c>
      <c r="C28" s="112" t="s">
        <v>370</v>
      </c>
      <c r="D28" s="113">
        <v>1.3385232626610399E-3</v>
      </c>
      <c r="E28" s="111"/>
      <c r="H28" s="95">
        <v>1132</v>
      </c>
      <c r="J28" s="96"/>
      <c r="K28" s="96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</row>
    <row r="29" spans="1:42" ht="15.75" customHeight="1" x14ac:dyDescent="0.2">
      <c r="A29" s="110">
        <v>43979</v>
      </c>
      <c r="C29" s="112" t="s">
        <v>371</v>
      </c>
      <c r="D29" s="113">
        <v>1.2716108794076364E-3</v>
      </c>
      <c r="E29" s="111"/>
      <c r="H29" s="95">
        <v>1039</v>
      </c>
      <c r="J29" s="96"/>
      <c r="K29" s="96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</row>
    <row r="30" spans="1:42" ht="15.75" customHeight="1" x14ac:dyDescent="0.2">
      <c r="A30" s="110">
        <v>43980</v>
      </c>
      <c r="C30" s="112" t="s">
        <v>372</v>
      </c>
      <c r="D30" s="113">
        <v>1.0897037789820985E-3</v>
      </c>
      <c r="E30" s="111"/>
      <c r="H30" s="95">
        <v>984</v>
      </c>
      <c r="J30" s="96"/>
      <c r="K30" s="96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</row>
    <row r="31" spans="1:42" ht="15.75" customHeight="1" x14ac:dyDescent="0.2">
      <c r="A31" s="110">
        <v>43981</v>
      </c>
      <c r="C31" s="112" t="s">
        <v>373</v>
      </c>
      <c r="D31" s="115">
        <v>1.0213239989480538E-3</v>
      </c>
      <c r="E31" s="111"/>
      <c r="H31" s="95">
        <v>986</v>
      </c>
      <c r="J31" s="96"/>
      <c r="K31" s="96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</row>
    <row r="32" spans="1:42" ht="15.75" customHeight="1" x14ac:dyDescent="0.2">
      <c r="A32" s="110">
        <v>43982</v>
      </c>
      <c r="C32" s="109">
        <v>0.11644294414485323</v>
      </c>
      <c r="D32" s="115">
        <v>8.7684436205737182E-4</v>
      </c>
      <c r="E32" s="111"/>
      <c r="H32" s="95">
        <v>989</v>
      </c>
      <c r="J32" s="96"/>
      <c r="K32" s="96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</row>
    <row r="33" spans="1:42" ht="15.75" customHeight="1" x14ac:dyDescent="0.2">
      <c r="A33" s="110"/>
      <c r="C33" s="109">
        <v>0.45115304386319799</v>
      </c>
      <c r="D33" s="109">
        <v>2.5566940837755993E-3</v>
      </c>
      <c r="H33" s="95">
        <f>SUM(H2:H32)</f>
        <v>31805</v>
      </c>
      <c r="J33" s="96"/>
      <c r="K33" s="96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</row>
    <row r="34" spans="1:42" ht="15.75" customHeight="1" x14ac:dyDescent="0.2">
      <c r="C34" s="109"/>
      <c r="D34" s="109"/>
      <c r="J34" s="96"/>
      <c r="K34" s="96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</row>
    <row r="35" spans="1:42" ht="15.75" customHeight="1" x14ac:dyDescent="0.2">
      <c r="A35" s="95" t="s">
        <v>6</v>
      </c>
      <c r="C35" s="109"/>
      <c r="D35" s="109"/>
      <c r="J35" s="96"/>
      <c r="K35" s="96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</row>
    <row r="36" spans="1:42" ht="15.75" customHeight="1" x14ac:dyDescent="0.2">
      <c r="A36" s="110">
        <v>43952</v>
      </c>
      <c r="C36" s="109">
        <v>1.9214758939974486E-2</v>
      </c>
      <c r="D36" s="109">
        <v>1.597082535121308E-2</v>
      </c>
      <c r="E36" s="96">
        <f t="shared" ref="E36:E67" si="9">C36-D36</f>
        <v>3.2439335887614051E-3</v>
      </c>
      <c r="H36" s="95">
        <v>58</v>
      </c>
      <c r="J36" s="96"/>
      <c r="K36" s="96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</row>
    <row r="37" spans="1:42" ht="15.75" customHeight="1" x14ac:dyDescent="0.2">
      <c r="A37" s="110">
        <v>43953</v>
      </c>
      <c r="C37" s="109">
        <v>3.745659722222211E-2</v>
      </c>
      <c r="D37" s="109">
        <v>2.3558063271604868E-2</v>
      </c>
      <c r="E37" s="96">
        <f t="shared" si="9"/>
        <v>1.3898533950617242E-2</v>
      </c>
      <c r="H37" s="95">
        <v>12</v>
      </c>
      <c r="J37" s="96"/>
      <c r="K37" s="96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</row>
    <row r="38" spans="1:42" ht="15.75" customHeight="1" x14ac:dyDescent="0.2">
      <c r="A38" s="110">
        <v>43954</v>
      </c>
      <c r="C38" s="109">
        <v>1.1064133986928182E-2</v>
      </c>
      <c r="D38" s="109">
        <v>1.0605255991285478E-2</v>
      </c>
      <c r="E38" s="96">
        <f t="shared" si="9"/>
        <v>4.588779956427036E-4</v>
      </c>
      <c r="H38" s="95">
        <v>34</v>
      </c>
      <c r="J38" s="96"/>
      <c r="K38" s="96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</row>
    <row r="39" spans="1:42" ht="15.75" customHeight="1" x14ac:dyDescent="0.2">
      <c r="A39" s="110">
        <v>43955</v>
      </c>
      <c r="C39" s="109">
        <v>3.6176261947431398E-2</v>
      </c>
      <c r="D39" s="109">
        <v>2.5695191158900732E-2</v>
      </c>
      <c r="E39" s="96">
        <f t="shared" si="9"/>
        <v>1.0481070788530666E-2</v>
      </c>
      <c r="H39" s="95">
        <v>124</v>
      </c>
      <c r="J39" s="96"/>
      <c r="K39" s="96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</row>
    <row r="40" spans="1:42" ht="15.75" customHeight="1" x14ac:dyDescent="0.2">
      <c r="A40" s="110">
        <v>43956</v>
      </c>
      <c r="C40" s="109">
        <v>2.8902537561145691E-2</v>
      </c>
      <c r="D40" s="109">
        <v>2.095311408106193E-2</v>
      </c>
      <c r="E40" s="96">
        <f t="shared" si="9"/>
        <v>7.9494234800837615E-3</v>
      </c>
      <c r="H40" s="95">
        <v>106</v>
      </c>
      <c r="J40" s="96"/>
      <c r="K40" s="96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</row>
    <row r="41" spans="1:42" ht="15.75" customHeight="1" x14ac:dyDescent="0.2">
      <c r="A41" s="110">
        <v>43957</v>
      </c>
      <c r="C41" s="109">
        <v>2.7602575231481352E-2</v>
      </c>
      <c r="D41" s="109">
        <v>1.8131221064814573E-2</v>
      </c>
      <c r="E41" s="96">
        <f t="shared" si="9"/>
        <v>9.4713541666667789E-3</v>
      </c>
      <c r="H41" s="95">
        <v>80</v>
      </c>
      <c r="J41" s="96"/>
      <c r="K41" s="96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</row>
    <row r="42" spans="1:42" ht="15.75" customHeight="1" x14ac:dyDescent="0.2">
      <c r="A42" s="110">
        <v>43958</v>
      </c>
      <c r="C42" s="109">
        <v>3.0796368438221755E-2</v>
      </c>
      <c r="D42" s="109">
        <v>2.5462837498745561E-2</v>
      </c>
      <c r="E42" s="96">
        <f t="shared" si="9"/>
        <v>5.3335309394761943E-3</v>
      </c>
      <c r="H42" s="95">
        <v>82</v>
      </c>
      <c r="J42" s="96"/>
      <c r="K42" s="96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</row>
    <row r="43" spans="1:42" ht="15.75" customHeight="1" x14ac:dyDescent="0.2">
      <c r="A43" s="110">
        <v>43959</v>
      </c>
      <c r="C43" s="109">
        <v>2.4851123805257003E-2</v>
      </c>
      <c r="D43" s="109">
        <v>1.6008717891278668E-2</v>
      </c>
      <c r="E43" s="96">
        <f t="shared" si="9"/>
        <v>8.8424059139783351E-3</v>
      </c>
      <c r="H43" s="95">
        <v>124</v>
      </c>
      <c r="J43" s="96"/>
      <c r="K43" s="96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</row>
    <row r="44" spans="1:42" ht="15.75" customHeight="1" x14ac:dyDescent="0.2">
      <c r="A44" s="110">
        <v>43960</v>
      </c>
      <c r="C44" s="109">
        <v>1.6375502008032228E-2</v>
      </c>
      <c r="D44" s="109">
        <v>1.5537706381079874E-2</v>
      </c>
      <c r="E44" s="96">
        <f t="shared" si="9"/>
        <v>8.3779562695235343E-4</v>
      </c>
      <c r="H44" s="95">
        <v>83</v>
      </c>
      <c r="J44" s="96"/>
      <c r="K44" s="96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</row>
    <row r="45" spans="1:42" ht="15.75" customHeight="1" x14ac:dyDescent="0.2">
      <c r="A45" s="110">
        <v>43961</v>
      </c>
      <c r="C45" s="109">
        <v>2.4450231481481288E-2</v>
      </c>
      <c r="D45" s="109">
        <v>2.2636784511784414E-2</v>
      </c>
      <c r="E45" s="96">
        <f t="shared" si="9"/>
        <v>1.8134469696968747E-3</v>
      </c>
      <c r="H45" s="95">
        <v>22</v>
      </c>
      <c r="J45" s="96"/>
      <c r="K45" s="96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</row>
    <row r="46" spans="1:42" ht="15.75" customHeight="1" x14ac:dyDescent="0.2">
      <c r="A46" s="110">
        <v>43962</v>
      </c>
      <c r="C46" s="109">
        <v>1.1740243509111403E-2</v>
      </c>
      <c r="D46" s="109">
        <v>9.5317791485240999E-3</v>
      </c>
      <c r="E46" s="96">
        <f t="shared" si="9"/>
        <v>2.2084643605873033E-3</v>
      </c>
      <c r="H46" s="95">
        <v>53</v>
      </c>
      <c r="J46" s="96"/>
      <c r="K46" s="96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</row>
    <row r="47" spans="1:42" ht="15.75" customHeight="1" x14ac:dyDescent="0.2">
      <c r="A47" s="110">
        <v>43963</v>
      </c>
      <c r="C47" s="109">
        <v>2.5907016171101027E-2</v>
      </c>
      <c r="D47" s="109">
        <v>1.1139475743348837E-2</v>
      </c>
      <c r="E47" s="96">
        <f t="shared" si="9"/>
        <v>1.476754042775219E-2</v>
      </c>
      <c r="H47" s="95">
        <v>71</v>
      </c>
      <c r="J47" s="96"/>
      <c r="K47" s="96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</row>
    <row r="48" spans="1:42" ht="15.75" customHeight="1" x14ac:dyDescent="0.2">
      <c r="A48" s="110">
        <v>43964</v>
      </c>
      <c r="C48" s="109">
        <v>4.0360082304526701E-2</v>
      </c>
      <c r="D48" s="109">
        <v>2.1612654320987634E-2</v>
      </c>
      <c r="E48" s="96">
        <f t="shared" si="9"/>
        <v>1.8747427983539067E-2</v>
      </c>
      <c r="H48" s="95">
        <v>36</v>
      </c>
      <c r="J48" s="96"/>
      <c r="K48" s="96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</row>
    <row r="49" spans="1:42" ht="15.75" customHeight="1" x14ac:dyDescent="0.2">
      <c r="A49" s="110">
        <v>43965</v>
      </c>
      <c r="C49" s="109">
        <v>1.400617283950617E-2</v>
      </c>
      <c r="D49" s="109">
        <v>3.6705246913580347E-3</v>
      </c>
      <c r="E49" s="96">
        <f t="shared" si="9"/>
        <v>1.0335648148148135E-2</v>
      </c>
      <c r="H49" s="95">
        <v>15</v>
      </c>
      <c r="J49" s="96"/>
      <c r="K49" s="96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</row>
    <row r="50" spans="1:42" ht="15.75" customHeight="1" x14ac:dyDescent="0.2">
      <c r="A50" s="110">
        <v>43966</v>
      </c>
      <c r="C50" s="109">
        <v>3.010667438271597E-2</v>
      </c>
      <c r="D50" s="109">
        <v>1.8240258487654315E-2</v>
      </c>
      <c r="E50" s="96">
        <f t="shared" si="9"/>
        <v>1.1866415895061655E-2</v>
      </c>
      <c r="H50" s="95">
        <v>120</v>
      </c>
      <c r="J50" s="96"/>
      <c r="K50" s="96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</row>
    <row r="51" spans="1:42" ht="15.75" customHeight="1" x14ac:dyDescent="0.2">
      <c r="A51" s="110">
        <v>43967</v>
      </c>
      <c r="C51" s="109">
        <v>2.6655256763855939E-2</v>
      </c>
      <c r="D51" s="109">
        <v>1.7412168374047798E-2</v>
      </c>
      <c r="E51" s="96">
        <f t="shared" si="9"/>
        <v>9.2430883898081406E-3</v>
      </c>
      <c r="H51" s="95">
        <v>141</v>
      </c>
      <c r="J51" s="96"/>
      <c r="K51" s="96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</row>
    <row r="52" spans="1:42" ht="15.75" customHeight="1" x14ac:dyDescent="0.2">
      <c r="A52" s="110">
        <v>43968</v>
      </c>
      <c r="C52" s="109">
        <v>1.6597566006600561E-2</v>
      </c>
      <c r="D52" s="109">
        <v>1.1428424092408962E-2</v>
      </c>
      <c r="E52" s="96">
        <f t="shared" si="9"/>
        <v>5.1691419141915995E-3</v>
      </c>
      <c r="H52" s="95">
        <v>101</v>
      </c>
      <c r="J52" s="96"/>
      <c r="K52" s="96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</row>
    <row r="53" spans="1:42" ht="15.75" customHeight="1" x14ac:dyDescent="0.2">
      <c r="A53" s="110">
        <v>43969</v>
      </c>
      <c r="C53" s="109">
        <v>3.6593452380951907E-2</v>
      </c>
      <c r="D53" s="109">
        <v>1.3899735449735107E-2</v>
      </c>
      <c r="E53" s="96">
        <f t="shared" si="9"/>
        <v>2.2693716931216801E-2</v>
      </c>
      <c r="H53" s="95">
        <v>175</v>
      </c>
      <c r="J53" s="96"/>
      <c r="K53" s="96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</row>
    <row r="54" spans="1:42" ht="15.75" customHeight="1" x14ac:dyDescent="0.2">
      <c r="A54" s="110">
        <v>43970</v>
      </c>
      <c r="C54" s="109">
        <v>5.1069527968690243E-2</v>
      </c>
      <c r="D54" s="113">
        <v>9.788385357006546E-3</v>
      </c>
      <c r="E54" s="96">
        <f t="shared" si="9"/>
        <v>4.1281142611683697E-2</v>
      </c>
      <c r="H54" s="95">
        <v>194</v>
      </c>
      <c r="J54" s="96"/>
      <c r="K54" s="114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</row>
    <row r="55" spans="1:42" ht="15.75" customHeight="1" x14ac:dyDescent="0.2">
      <c r="A55" s="110">
        <v>43971</v>
      </c>
      <c r="C55" s="109">
        <v>3.9897579422095153E-2</v>
      </c>
      <c r="D55" s="113">
        <v>1.255662316411299E-2</v>
      </c>
      <c r="E55" s="96">
        <f t="shared" si="9"/>
        <v>2.7340956257982163E-2</v>
      </c>
      <c r="H55" s="95">
        <v>232</v>
      </c>
      <c r="J55" s="96"/>
      <c r="K55" s="114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</row>
    <row r="56" spans="1:42" ht="15.75" customHeight="1" x14ac:dyDescent="0.2">
      <c r="A56" s="110">
        <v>43972</v>
      </c>
      <c r="C56" s="109">
        <v>1.0790586419753057E-2</v>
      </c>
      <c r="D56" s="113">
        <v>7.8185185185181139E-3</v>
      </c>
      <c r="E56" s="96">
        <f t="shared" si="9"/>
        <v>2.9720679012349427E-3</v>
      </c>
      <c r="H56" s="95">
        <v>150</v>
      </c>
      <c r="J56" s="96"/>
      <c r="K56" s="114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</row>
    <row r="57" spans="1:42" ht="15.75" customHeight="1" x14ac:dyDescent="0.2">
      <c r="A57" s="110">
        <v>43973</v>
      </c>
      <c r="C57" s="109">
        <v>6.2697530864197659E-2</v>
      </c>
      <c r="D57" s="113">
        <v>6.7067901234568739E-3</v>
      </c>
      <c r="E57" s="96">
        <f t="shared" si="9"/>
        <v>5.5990740740740785E-2</v>
      </c>
      <c r="H57" s="95">
        <v>15</v>
      </c>
      <c r="J57" s="96"/>
      <c r="K57" s="114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</row>
    <row r="58" spans="1:42" ht="15.75" customHeight="1" x14ac:dyDescent="0.2">
      <c r="A58" s="110">
        <v>43974</v>
      </c>
      <c r="C58" s="109">
        <v>0.10831496834845056</v>
      </c>
      <c r="D58" s="113">
        <v>8.0478788737715634E-3</v>
      </c>
      <c r="E58" s="96">
        <f t="shared" si="9"/>
        <v>0.10026708947467899</v>
      </c>
      <c r="H58" s="95">
        <v>196</v>
      </c>
      <c r="J58" s="96"/>
      <c r="K58" s="114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</row>
    <row r="59" spans="1:42" ht="15.75" customHeight="1" x14ac:dyDescent="0.2">
      <c r="A59" s="110">
        <v>43975</v>
      </c>
      <c r="C59" s="109">
        <v>2.8709831154684062E-2</v>
      </c>
      <c r="D59" s="113">
        <v>5.623638344226578E-3</v>
      </c>
      <c r="E59" s="96">
        <f t="shared" si="9"/>
        <v>2.3086192810457484E-2</v>
      </c>
      <c r="H59" s="95">
        <v>17</v>
      </c>
      <c r="J59" s="96"/>
      <c r="K59" s="96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</row>
    <row r="60" spans="1:42" ht="15.75" customHeight="1" x14ac:dyDescent="0.2">
      <c r="A60" s="110">
        <v>43976</v>
      </c>
      <c r="C60" s="109">
        <v>9.6109068627451277E-3</v>
      </c>
      <c r="D60" s="113">
        <v>5.0738698257081216E-3</v>
      </c>
      <c r="E60" s="96">
        <f t="shared" si="9"/>
        <v>4.5370370370370061E-3</v>
      </c>
      <c r="H60" s="95">
        <v>68</v>
      </c>
      <c r="J60" s="96"/>
      <c r="K60" s="96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</row>
    <row r="61" spans="1:42" ht="15.75" customHeight="1" x14ac:dyDescent="0.2">
      <c r="A61" s="110">
        <v>43977</v>
      </c>
      <c r="C61" s="109">
        <v>2.8513447971781236E-2</v>
      </c>
      <c r="D61" s="113">
        <v>1.3481591710758467E-2</v>
      </c>
      <c r="E61" s="96">
        <f t="shared" si="9"/>
        <v>1.5031856261022769E-2</v>
      </c>
      <c r="H61" s="95">
        <v>105</v>
      </c>
      <c r="J61" s="96"/>
      <c r="K61" s="96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</row>
    <row r="62" spans="1:42" ht="15.75" customHeight="1" x14ac:dyDescent="0.2">
      <c r="A62" s="110">
        <v>43978</v>
      </c>
      <c r="C62" s="109">
        <v>3.8773460960961015E-2</v>
      </c>
      <c r="D62" s="113">
        <v>1.0004848598598848E-2</v>
      </c>
      <c r="E62" s="96">
        <f t="shared" si="9"/>
        <v>2.8768612362362167E-2</v>
      </c>
      <c r="H62" s="95">
        <v>74</v>
      </c>
      <c r="J62" s="96"/>
      <c r="K62" s="96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</row>
    <row r="63" spans="1:42" ht="15.75" customHeight="1" x14ac:dyDescent="0.2">
      <c r="A63" s="110">
        <v>43979</v>
      </c>
      <c r="C63" s="109">
        <v>1.5686728395061578E-2</v>
      </c>
      <c r="D63" s="113">
        <v>1.4402006172839488E-2</v>
      </c>
      <c r="E63" s="96">
        <f t="shared" si="9"/>
        <v>1.28472222222209E-3</v>
      </c>
      <c r="H63" s="95">
        <v>3</v>
      </c>
      <c r="J63" s="96"/>
      <c r="K63" s="96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</row>
    <row r="64" spans="1:42" ht="15.75" customHeight="1" x14ac:dyDescent="0.2">
      <c r="A64" s="110">
        <v>43980</v>
      </c>
      <c r="C64" s="109">
        <v>3.4689955106621317E-2</v>
      </c>
      <c r="D64" s="113">
        <v>1.6208613916946946E-2</v>
      </c>
      <c r="E64" s="96">
        <f t="shared" si="9"/>
        <v>1.8481341189674372E-2</v>
      </c>
      <c r="H64" s="95">
        <v>33</v>
      </c>
      <c r="J64" s="96"/>
      <c r="K64" s="96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</row>
    <row r="65" spans="1:42" ht="15.75" customHeight="1" x14ac:dyDescent="0.2">
      <c r="A65" s="110">
        <v>43981</v>
      </c>
      <c r="C65" s="109">
        <v>1.5529949196984638E-2</v>
      </c>
      <c r="D65" s="115">
        <v>1.1032038675843958E-2</v>
      </c>
      <c r="E65" s="96">
        <f t="shared" si="9"/>
        <v>4.49791052114068E-3</v>
      </c>
      <c r="H65" s="95">
        <v>113</v>
      </c>
      <c r="J65" s="96"/>
      <c r="K65" s="96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</row>
    <row r="66" spans="1:42" ht="15.75" customHeight="1" x14ac:dyDescent="0.2">
      <c r="A66" s="110">
        <v>43982</v>
      </c>
      <c r="C66" s="109">
        <v>1.8264853395061564E-2</v>
      </c>
      <c r="D66" s="115">
        <v>1.7568721064814663E-2</v>
      </c>
      <c r="E66" s="96">
        <f t="shared" si="9"/>
        <v>6.9613233024690135E-4</v>
      </c>
      <c r="H66" s="95">
        <v>48</v>
      </c>
      <c r="J66" s="96"/>
      <c r="K66" s="96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</row>
    <row r="67" spans="1:42" ht="15.75" customHeight="1" x14ac:dyDescent="0.2">
      <c r="C67" s="109">
        <v>3.1809858608857898E-2</v>
      </c>
      <c r="D67" s="109">
        <v>1.5061431893334785E-2</v>
      </c>
      <c r="E67" s="111">
        <f t="shared" si="9"/>
        <v>1.6748426715523113E-2</v>
      </c>
      <c r="H67" s="95">
        <f>SUM(H36:H66)</f>
        <v>2685</v>
      </c>
      <c r="J67" s="96"/>
      <c r="K67" s="96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</row>
    <row r="68" spans="1:42" ht="15.75" customHeight="1" x14ac:dyDescent="0.2">
      <c r="C68" s="109"/>
      <c r="D68" s="109"/>
      <c r="J68" s="96"/>
      <c r="K68" s="96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</row>
    <row r="69" spans="1:42" ht="15.75" customHeight="1" x14ac:dyDescent="0.2">
      <c r="A69" s="95" t="s">
        <v>7</v>
      </c>
      <c r="C69" s="109"/>
      <c r="D69" s="109"/>
      <c r="J69" s="96"/>
      <c r="K69" s="96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</row>
    <row r="70" spans="1:42" ht="15.75" customHeight="1" x14ac:dyDescent="0.2">
      <c r="A70" s="110">
        <v>43952</v>
      </c>
      <c r="C70" s="109">
        <v>1.0324074074074074E-2</v>
      </c>
      <c r="D70" s="109">
        <v>9.7916666666666655E-3</v>
      </c>
      <c r="E70" s="111">
        <f t="shared" ref="E70:E80" si="10">C70-D70</f>
        <v>5.3240740740740852E-4</v>
      </c>
      <c r="H70" s="95">
        <v>978</v>
      </c>
      <c r="J70" s="96"/>
      <c r="K70" s="96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</row>
    <row r="71" spans="1:42" ht="15.75" customHeight="1" x14ac:dyDescent="0.2">
      <c r="A71" s="110">
        <v>43953</v>
      </c>
      <c r="C71" s="109">
        <v>1.9652777777777779E-2</v>
      </c>
      <c r="D71" s="109">
        <v>1.1724537037037035E-2</v>
      </c>
      <c r="E71" s="111">
        <f t="shared" si="10"/>
        <v>7.9282407407407444E-3</v>
      </c>
      <c r="H71" s="95">
        <v>1246</v>
      </c>
      <c r="J71" s="96"/>
      <c r="K71" s="96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</row>
    <row r="72" spans="1:42" ht="15.75" customHeight="1" x14ac:dyDescent="0.2">
      <c r="A72" s="110">
        <v>43954</v>
      </c>
      <c r="C72" s="109">
        <v>1.0983796296296297E-2</v>
      </c>
      <c r="D72" s="109">
        <v>1.0474537037037037E-2</v>
      </c>
      <c r="E72" s="111">
        <f t="shared" si="10"/>
        <v>5.0925925925925965E-4</v>
      </c>
      <c r="H72" s="95">
        <v>737</v>
      </c>
      <c r="J72" s="96"/>
      <c r="K72" s="96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</row>
    <row r="73" spans="1:42" ht="15.75" customHeight="1" x14ac:dyDescent="0.2">
      <c r="A73" s="110">
        <v>43955</v>
      </c>
      <c r="C73" s="109">
        <v>2.388888888888889E-2</v>
      </c>
      <c r="D73" s="109">
        <v>1.5844907407407408E-2</v>
      </c>
      <c r="E73" s="111">
        <f t="shared" si="10"/>
        <v>8.0439814814814818E-3</v>
      </c>
      <c r="H73" s="95">
        <v>1603</v>
      </c>
      <c r="J73" s="96"/>
      <c r="K73" s="96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</row>
    <row r="74" spans="1:42" ht="15.75" customHeight="1" x14ac:dyDescent="0.2">
      <c r="A74" s="110">
        <v>43956</v>
      </c>
      <c r="C74" s="109">
        <v>1.4050925925925927E-2</v>
      </c>
      <c r="D74" s="109">
        <v>1.1655092592592594E-2</v>
      </c>
      <c r="E74" s="111">
        <f t="shared" si="10"/>
        <v>2.3958333333333331E-3</v>
      </c>
      <c r="H74" s="95">
        <v>1463</v>
      </c>
      <c r="J74" s="96"/>
      <c r="K74" s="96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</row>
    <row r="75" spans="1:42" ht="15.75" customHeight="1" x14ac:dyDescent="0.2">
      <c r="A75" s="110">
        <v>43957</v>
      </c>
      <c r="C75" s="109">
        <v>1.1863425925925925E-2</v>
      </c>
      <c r="D75" s="109">
        <v>0.01</v>
      </c>
      <c r="E75" s="111">
        <f t="shared" si="10"/>
        <v>1.8634259259259246E-3</v>
      </c>
      <c r="H75" s="95">
        <v>1439</v>
      </c>
      <c r="J75" s="96"/>
      <c r="K75" s="96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</row>
    <row r="76" spans="1:42" ht="15.75" customHeight="1" x14ac:dyDescent="0.2">
      <c r="A76" s="110">
        <v>43958</v>
      </c>
      <c r="C76" s="109">
        <v>1.4004629629629631E-2</v>
      </c>
      <c r="D76" s="109">
        <v>1.1145833333333334E-2</v>
      </c>
      <c r="E76" s="111">
        <f t="shared" si="10"/>
        <v>2.8587962962962968E-3</v>
      </c>
      <c r="H76" s="95">
        <v>1094</v>
      </c>
      <c r="J76" s="96"/>
      <c r="K76" s="96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</row>
    <row r="77" spans="1:42" ht="15.75" customHeight="1" x14ac:dyDescent="0.2">
      <c r="A77" s="110">
        <v>43959</v>
      </c>
      <c r="C77" s="109">
        <v>1.4247685185185184E-2</v>
      </c>
      <c r="D77" s="109">
        <v>1.1585648148148149E-2</v>
      </c>
      <c r="E77" s="111">
        <f t="shared" si="10"/>
        <v>2.6620370370370357E-3</v>
      </c>
      <c r="H77" s="95">
        <v>1613</v>
      </c>
      <c r="J77" s="96"/>
      <c r="K77" s="96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</row>
    <row r="78" spans="1:42" ht="15.75" customHeight="1" x14ac:dyDescent="0.2">
      <c r="A78" s="110">
        <v>43960</v>
      </c>
      <c r="C78" s="109">
        <v>1.2858796296296297E-2</v>
      </c>
      <c r="D78" s="109">
        <v>1.230324074074074E-2</v>
      </c>
      <c r="E78" s="111">
        <f t="shared" si="10"/>
        <v>5.555555555555574E-4</v>
      </c>
      <c r="H78" s="95">
        <v>1175</v>
      </c>
      <c r="J78" s="96"/>
      <c r="K78" s="96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</row>
    <row r="79" spans="1:42" ht="15.75" customHeight="1" x14ac:dyDescent="0.2">
      <c r="A79" s="110">
        <v>43961</v>
      </c>
      <c r="C79" s="109">
        <v>1.2546296296296297E-2</v>
      </c>
      <c r="D79" s="109">
        <v>1.2129629629629629E-2</v>
      </c>
      <c r="E79" s="111">
        <f t="shared" si="10"/>
        <v>4.1666666666666761E-4</v>
      </c>
      <c r="H79" s="95">
        <v>812</v>
      </c>
      <c r="J79" s="96"/>
      <c r="K79" s="96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</row>
    <row r="80" spans="1:42" ht="15.75" customHeight="1" x14ac:dyDescent="0.2">
      <c r="A80" s="110">
        <v>43962</v>
      </c>
      <c r="C80" s="109">
        <v>1.6377314814814813E-2</v>
      </c>
      <c r="D80" s="109">
        <v>1.2233796296296296E-2</v>
      </c>
      <c r="E80" s="111">
        <f t="shared" si="10"/>
        <v>4.1435185185185169E-3</v>
      </c>
      <c r="H80" s="95">
        <v>1922</v>
      </c>
      <c r="J80" s="96"/>
      <c r="K80" s="96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</row>
    <row r="81" spans="1:42" ht="15.75" customHeight="1" x14ac:dyDescent="0.2">
      <c r="A81" s="110">
        <v>43963</v>
      </c>
      <c r="C81" s="109">
        <v>1.4166666666666666E-2</v>
      </c>
      <c r="D81" s="109">
        <v>8.819444444444444E-3</v>
      </c>
      <c r="E81" s="111">
        <v>9.0972222222222218E-3</v>
      </c>
      <c r="H81" s="95">
        <v>1933</v>
      </c>
      <c r="J81" s="96"/>
      <c r="K81" s="96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</row>
    <row r="82" spans="1:42" ht="15.75" customHeight="1" x14ac:dyDescent="0.2">
      <c r="A82" s="110">
        <v>43964</v>
      </c>
      <c r="C82" s="109">
        <v>1.8564814814814815E-2</v>
      </c>
      <c r="D82" s="109">
        <v>1.2673611111111109E-2</v>
      </c>
      <c r="E82" s="111">
        <v>1.2615740740740742E-2</v>
      </c>
      <c r="H82" s="95">
        <v>1728</v>
      </c>
      <c r="J82" s="96"/>
      <c r="K82" s="96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</row>
    <row r="83" spans="1:42" ht="15.75" customHeight="1" x14ac:dyDescent="0.2">
      <c r="A83" s="110">
        <v>43965</v>
      </c>
      <c r="C83" s="109">
        <v>1.7488425925925925E-2</v>
      </c>
      <c r="D83" s="109">
        <v>1.298611111111111E-2</v>
      </c>
      <c r="E83" s="111">
        <v>1.1979166666666666E-2</v>
      </c>
      <c r="H83" s="95">
        <v>1845</v>
      </c>
      <c r="J83" s="96"/>
      <c r="K83" s="96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</row>
    <row r="84" spans="1:42" ht="15.75" customHeight="1" x14ac:dyDescent="0.2">
      <c r="A84" s="110">
        <v>43966</v>
      </c>
      <c r="C84" s="109">
        <v>1.3090277777777779E-2</v>
      </c>
      <c r="D84" s="109">
        <v>8.1018518518518514E-3</v>
      </c>
      <c r="E84" s="111">
        <v>8.0324074074074065E-3</v>
      </c>
      <c r="H84" s="95">
        <v>2085</v>
      </c>
      <c r="J84" s="96"/>
      <c r="K84" s="96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</row>
    <row r="85" spans="1:42" ht="15.75" customHeight="1" x14ac:dyDescent="0.2">
      <c r="A85" s="110">
        <v>43967</v>
      </c>
      <c r="C85" s="109">
        <v>1.6759259259259258E-2</v>
      </c>
      <c r="D85" s="109">
        <v>7.3032407407407412E-3</v>
      </c>
      <c r="E85" s="111">
        <v>7.2569444444444443E-3</v>
      </c>
      <c r="H85" s="95">
        <v>1847</v>
      </c>
      <c r="J85" s="96"/>
      <c r="K85" s="96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</row>
    <row r="86" spans="1:42" ht="15.75" customHeight="1" x14ac:dyDescent="0.2">
      <c r="A86" s="110">
        <v>43968</v>
      </c>
      <c r="C86" s="109">
        <v>1.6192129629629629E-2</v>
      </c>
      <c r="D86" s="109">
        <v>6.7361111111111103E-3</v>
      </c>
      <c r="E86" s="111">
        <v>6.6435185185185182E-3</v>
      </c>
      <c r="H86" s="95">
        <v>1286</v>
      </c>
      <c r="J86" s="96"/>
      <c r="K86" s="96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</row>
    <row r="87" spans="1:42" ht="15.75" customHeight="1" x14ac:dyDescent="0.2">
      <c r="A87" s="110">
        <v>43969</v>
      </c>
      <c r="C87" s="109">
        <v>2.3622685185185188E-2</v>
      </c>
      <c r="D87" s="109">
        <v>7.0023148148148154E-3</v>
      </c>
      <c r="E87" s="111">
        <v>4.8310185185185199E-2</v>
      </c>
      <c r="H87" s="95">
        <v>2507</v>
      </c>
      <c r="J87" s="96"/>
      <c r="K87" s="96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</row>
    <row r="88" spans="1:42" ht="15.75" customHeight="1" x14ac:dyDescent="0.2">
      <c r="A88" s="110">
        <v>43970</v>
      </c>
      <c r="C88" s="109">
        <v>2.6736111111111113E-2</v>
      </c>
      <c r="D88" s="109">
        <v>6.3078703703703708E-3</v>
      </c>
      <c r="E88" s="111">
        <v>8.9976851851851794E-2</v>
      </c>
      <c r="H88" s="95">
        <v>2755</v>
      </c>
      <c r="J88" s="96"/>
      <c r="K88" s="96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</row>
    <row r="89" spans="1:42" ht="15.75" customHeight="1" x14ac:dyDescent="0.2">
      <c r="A89" s="110">
        <v>43971</v>
      </c>
      <c r="C89" s="109">
        <v>3.6238425925925924E-2</v>
      </c>
      <c r="D89" s="109">
        <v>6.2615740740740748E-3</v>
      </c>
      <c r="E89" s="111">
        <v>0.13164351851851899</v>
      </c>
      <c r="H89" s="95">
        <v>2773</v>
      </c>
      <c r="J89" s="96"/>
      <c r="K89" s="96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</row>
    <row r="90" spans="1:42" ht="15.75" customHeight="1" x14ac:dyDescent="0.2">
      <c r="A90" s="110">
        <v>43972</v>
      </c>
      <c r="C90" s="109">
        <v>0.13285879629629629</v>
      </c>
      <c r="D90" s="109">
        <v>5.4861111111111117E-3</v>
      </c>
      <c r="E90" s="111">
        <v>0.17331018518518501</v>
      </c>
      <c r="H90" s="95">
        <v>1829</v>
      </c>
      <c r="J90" s="96"/>
      <c r="K90" s="96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</row>
    <row r="91" spans="1:42" ht="15.75" customHeight="1" x14ac:dyDescent="0.2">
      <c r="A91" s="110">
        <v>43973</v>
      </c>
      <c r="C91" s="109">
        <v>8.0648148148148149E-2</v>
      </c>
      <c r="D91" s="109">
        <v>5.7870370370370376E-3</v>
      </c>
      <c r="E91" s="111">
        <v>0.214976851851852</v>
      </c>
      <c r="H91" s="95">
        <v>3100</v>
      </c>
      <c r="J91" s="96"/>
      <c r="K91" s="96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</row>
    <row r="92" spans="1:42" ht="15.75" customHeight="1" x14ac:dyDescent="0.2">
      <c r="A92" s="110">
        <v>43974</v>
      </c>
      <c r="C92" s="109">
        <v>3.6701388888888888E-2</v>
      </c>
      <c r="D92" s="109">
        <v>5.4513888888888884E-3</v>
      </c>
      <c r="E92" s="111">
        <v>0.25664351851851902</v>
      </c>
      <c r="H92" s="95">
        <v>1455</v>
      </c>
      <c r="J92" s="96"/>
      <c r="K92" s="96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</row>
    <row r="93" spans="1:42" ht="15.75" customHeight="1" x14ac:dyDescent="0.2">
      <c r="A93" s="110">
        <v>43975</v>
      </c>
      <c r="C93" s="109">
        <v>1.5185185185185185E-2</v>
      </c>
      <c r="D93" s="109">
        <v>7.5578703703703702E-3</v>
      </c>
      <c r="E93" s="111">
        <v>0.29831018518518498</v>
      </c>
      <c r="H93" s="95">
        <v>356</v>
      </c>
      <c r="J93" s="96"/>
      <c r="K93" s="96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</row>
    <row r="94" spans="1:42" ht="15.75" customHeight="1" x14ac:dyDescent="0.2">
      <c r="A94" s="110">
        <v>43976</v>
      </c>
      <c r="C94" s="109">
        <v>7.0254629629629634E-3</v>
      </c>
      <c r="D94" s="109">
        <v>5.6944444444444438E-3</v>
      </c>
      <c r="E94" s="111">
        <v>0.339976851851852</v>
      </c>
      <c r="H94" s="95">
        <v>594</v>
      </c>
      <c r="J94" s="96"/>
      <c r="K94" s="96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</row>
    <row r="95" spans="1:42" ht="15.75" customHeight="1" x14ac:dyDescent="0.2">
      <c r="A95" s="110">
        <v>43977</v>
      </c>
      <c r="C95" s="109">
        <v>1.0474537037037037E-2</v>
      </c>
      <c r="D95" s="109">
        <v>7.1180555555555554E-3</v>
      </c>
      <c r="E95" s="111">
        <v>0.38164351851851902</v>
      </c>
      <c r="H95" s="95">
        <v>1285</v>
      </c>
      <c r="J95" s="96"/>
      <c r="K95" s="96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</row>
    <row r="96" spans="1:42" ht="15.75" customHeight="1" x14ac:dyDescent="0.2">
      <c r="A96" s="110">
        <v>43978</v>
      </c>
      <c r="C96" s="109">
        <v>1.4386574074074072E-2</v>
      </c>
      <c r="D96" s="109">
        <v>9.6643518518518511E-3</v>
      </c>
      <c r="E96" s="111">
        <v>0.42331018518518598</v>
      </c>
      <c r="H96" s="95">
        <v>1348</v>
      </c>
      <c r="J96" s="96"/>
      <c r="K96" s="96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</row>
    <row r="97" spans="1:42" ht="15.75" customHeight="1" x14ac:dyDescent="0.2">
      <c r="A97" s="110">
        <v>43979</v>
      </c>
      <c r="C97" s="109">
        <v>1.3854166666666666E-2</v>
      </c>
      <c r="D97" s="109">
        <v>8.7152777777777784E-3</v>
      </c>
      <c r="E97" s="111">
        <v>0.464976851851852</v>
      </c>
      <c r="H97" s="95">
        <v>1159</v>
      </c>
      <c r="J97" s="96"/>
      <c r="K97" s="96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</row>
    <row r="98" spans="1:42" ht="15.75" customHeight="1" x14ac:dyDescent="0.2">
      <c r="A98" s="110">
        <v>43980</v>
      </c>
      <c r="C98" s="109">
        <v>1.0706018518518517E-2</v>
      </c>
      <c r="D98" s="109">
        <v>8.6458333333333335E-3</v>
      </c>
      <c r="E98" s="111">
        <v>0.50664351851851896</v>
      </c>
      <c r="H98" s="95">
        <v>1248</v>
      </c>
      <c r="J98" s="96"/>
      <c r="K98" s="96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</row>
    <row r="99" spans="1:42" ht="15.75" customHeight="1" x14ac:dyDescent="0.2">
      <c r="A99" s="110">
        <v>43981</v>
      </c>
      <c r="C99" s="109">
        <v>8.7384259259259255E-3</v>
      </c>
      <c r="D99" s="109">
        <v>7.3032407407407412E-3</v>
      </c>
      <c r="E99" s="111">
        <v>0.54831018518518604</v>
      </c>
      <c r="H99" s="95">
        <v>944</v>
      </c>
      <c r="J99" s="96"/>
      <c r="K99" s="96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</row>
    <row r="100" spans="1:42" ht="15.75" customHeight="1" x14ac:dyDescent="0.2">
      <c r="A100" s="110">
        <v>43982</v>
      </c>
      <c r="C100" s="109">
        <v>1.0925925925925924E-2</v>
      </c>
      <c r="D100" s="109">
        <v>1.0115740740740741E-2</v>
      </c>
      <c r="E100" s="111">
        <v>0.589976851851852</v>
      </c>
      <c r="F100" s="4"/>
      <c r="G100" s="4"/>
      <c r="H100" s="4">
        <v>548</v>
      </c>
      <c r="I100" s="4"/>
      <c r="J100" s="96"/>
      <c r="K100" s="96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</row>
    <row r="101" spans="1:42" ht="15.75" customHeight="1" x14ac:dyDescent="0.2">
      <c r="C101" s="109">
        <v>2.2948196040868445E-2</v>
      </c>
      <c r="D101" s="109">
        <v>9.2828065134099597E-3</v>
      </c>
      <c r="E101" s="111">
        <f>C101-D101</f>
        <v>1.3665389527458485E-2</v>
      </c>
      <c r="H101" s="95">
        <f>SUM(H70:H100)</f>
        <v>46707</v>
      </c>
      <c r="J101" s="96"/>
      <c r="K101" s="96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</row>
    <row r="102" spans="1:42" ht="15.75" customHeight="1" x14ac:dyDescent="0.2">
      <c r="C102" s="109"/>
      <c r="D102" s="109"/>
      <c r="J102" s="96"/>
      <c r="K102" s="96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</row>
    <row r="103" spans="1:42" ht="15.75" customHeight="1" x14ac:dyDescent="0.2">
      <c r="A103" s="95" t="s">
        <v>8</v>
      </c>
      <c r="C103" s="109"/>
      <c r="D103" s="109"/>
      <c r="J103" s="96"/>
      <c r="K103" s="96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</row>
    <row r="104" spans="1:42" ht="15.75" customHeight="1" x14ac:dyDescent="0.2">
      <c r="A104" s="110">
        <v>43952</v>
      </c>
      <c r="C104" s="109">
        <v>1.9282407407407408E-2</v>
      </c>
      <c r="D104" s="109">
        <v>1.7361111111111112E-2</v>
      </c>
      <c r="E104" s="111">
        <f t="shared" ref="E104:E107" si="11">C104-D104</f>
        <v>1.9212962962962959E-3</v>
      </c>
      <c r="H104" s="95">
        <v>2</v>
      </c>
      <c r="J104" s="96"/>
      <c r="K104" s="96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</row>
    <row r="105" spans="1:42" ht="15.75" customHeight="1" x14ac:dyDescent="0.2">
      <c r="A105" s="110">
        <v>43953</v>
      </c>
      <c r="C105" s="109">
        <v>7.1111111111111111E-2</v>
      </c>
      <c r="D105" s="109">
        <v>1.9340277777777779E-2</v>
      </c>
      <c r="E105" s="111">
        <f t="shared" si="11"/>
        <v>5.1770833333333335E-2</v>
      </c>
      <c r="H105" s="95">
        <v>9</v>
      </c>
      <c r="J105" s="96"/>
      <c r="K105" s="96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</row>
    <row r="106" spans="1:42" ht="15.75" customHeight="1" x14ac:dyDescent="0.2">
      <c r="A106" s="110">
        <v>43954</v>
      </c>
      <c r="C106" s="109">
        <v>0.10881944444444445</v>
      </c>
      <c r="D106" s="109">
        <v>1.8865740740740742E-3</v>
      </c>
      <c r="E106" s="111">
        <f t="shared" si="11"/>
        <v>0.10693287037037039</v>
      </c>
      <c r="H106" s="95">
        <v>2</v>
      </c>
      <c r="J106" s="96"/>
      <c r="K106" s="96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</row>
    <row r="107" spans="1:42" ht="15.75" customHeight="1" x14ac:dyDescent="0.2">
      <c r="A107" s="110">
        <v>43955</v>
      </c>
      <c r="C107" s="109">
        <v>8.3148148148148152E-2</v>
      </c>
      <c r="D107" s="109">
        <v>1.3333333333333334E-2</v>
      </c>
      <c r="E107" s="111">
        <f t="shared" si="11"/>
        <v>6.9814814814814816E-2</v>
      </c>
      <c r="H107" s="95">
        <v>12</v>
      </c>
      <c r="J107" s="96"/>
      <c r="K107" s="96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</row>
    <row r="108" spans="1:42" ht="15.75" hidden="1" customHeight="1" x14ac:dyDescent="0.2">
      <c r="A108" s="110"/>
      <c r="C108" s="109"/>
      <c r="D108" s="109"/>
      <c r="E108" s="111"/>
      <c r="J108" s="96"/>
      <c r="K108" s="96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</row>
    <row r="109" spans="1:42" ht="15.75" hidden="1" customHeight="1" x14ac:dyDescent="0.2">
      <c r="A109" s="110"/>
      <c r="C109" s="109"/>
      <c r="D109" s="109"/>
      <c r="J109" s="96"/>
      <c r="K109" s="96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</row>
    <row r="110" spans="1:42" ht="15.75" hidden="1" customHeight="1" x14ac:dyDescent="0.2">
      <c r="A110" s="110"/>
      <c r="C110" s="109"/>
      <c r="D110" s="109"/>
      <c r="J110" s="96"/>
      <c r="K110" s="96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</row>
    <row r="111" spans="1:42" ht="15.75" hidden="1" customHeight="1" x14ac:dyDescent="0.2">
      <c r="A111" s="110"/>
      <c r="C111" s="109"/>
      <c r="D111" s="109"/>
      <c r="J111" s="96"/>
      <c r="K111" s="96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</row>
    <row r="112" spans="1:42" ht="15.75" hidden="1" customHeight="1" x14ac:dyDescent="0.2">
      <c r="A112" s="110"/>
      <c r="C112" s="109"/>
      <c r="D112" s="109"/>
      <c r="J112" s="96"/>
      <c r="K112" s="96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</row>
    <row r="113" spans="1:42" ht="15.75" hidden="1" customHeight="1" x14ac:dyDescent="0.2">
      <c r="A113" s="110"/>
      <c r="C113" s="109"/>
      <c r="D113" s="109"/>
      <c r="J113" s="96"/>
      <c r="K113" s="96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</row>
    <row r="114" spans="1:42" ht="15.75" hidden="1" customHeight="1" x14ac:dyDescent="0.2">
      <c r="A114" s="110"/>
      <c r="C114" s="109"/>
      <c r="D114" s="109"/>
      <c r="J114" s="96"/>
      <c r="K114" s="96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</row>
    <row r="115" spans="1:42" ht="15.75" hidden="1" customHeight="1" x14ac:dyDescent="0.2">
      <c r="A115" s="110"/>
      <c r="C115" s="109"/>
      <c r="D115" s="109"/>
      <c r="J115" s="96"/>
      <c r="K115" s="96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</row>
    <row r="116" spans="1:42" ht="15.75" hidden="1" customHeight="1" x14ac:dyDescent="0.2">
      <c r="A116" s="110"/>
      <c r="C116" s="109"/>
      <c r="D116" s="109"/>
      <c r="J116" s="96"/>
      <c r="K116" s="96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</row>
    <row r="117" spans="1:42" ht="15.75" hidden="1" customHeight="1" x14ac:dyDescent="0.2">
      <c r="A117" s="110"/>
      <c r="C117" s="109"/>
      <c r="D117" s="109"/>
      <c r="J117" s="96"/>
      <c r="K117" s="96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</row>
    <row r="118" spans="1:42" ht="15.75" hidden="1" customHeight="1" x14ac:dyDescent="0.2">
      <c r="A118" s="110"/>
      <c r="C118" s="109"/>
      <c r="D118" s="109"/>
      <c r="J118" s="96"/>
      <c r="K118" s="96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</row>
    <row r="119" spans="1:42" ht="15.75" hidden="1" customHeight="1" x14ac:dyDescent="0.2">
      <c r="A119" s="110"/>
      <c r="C119" s="109"/>
      <c r="D119" s="109"/>
      <c r="J119" s="96"/>
      <c r="K119" s="96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</row>
    <row r="120" spans="1:42" ht="15.75" hidden="1" customHeight="1" x14ac:dyDescent="0.2">
      <c r="A120" s="110"/>
      <c r="C120" s="109"/>
      <c r="D120" s="109"/>
      <c r="J120" s="96"/>
      <c r="K120" s="96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</row>
    <row r="121" spans="1:42" ht="15.75" hidden="1" customHeight="1" x14ac:dyDescent="0.2">
      <c r="A121" s="110"/>
      <c r="C121" s="109"/>
      <c r="D121" s="109"/>
      <c r="J121" s="96"/>
      <c r="K121" s="96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</row>
    <row r="122" spans="1:42" ht="15.75" hidden="1" customHeight="1" x14ac:dyDescent="0.2">
      <c r="A122" s="110"/>
      <c r="C122" s="109"/>
      <c r="D122" s="109"/>
      <c r="J122" s="96"/>
      <c r="K122" s="96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</row>
    <row r="123" spans="1:42" ht="15.75" hidden="1" customHeight="1" x14ac:dyDescent="0.2">
      <c r="A123" s="110"/>
      <c r="C123" s="109"/>
      <c r="D123" s="109"/>
      <c r="J123" s="96"/>
      <c r="K123" s="96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</row>
    <row r="124" spans="1:42" ht="15.75" hidden="1" customHeight="1" x14ac:dyDescent="0.2">
      <c r="A124" s="110"/>
      <c r="C124" s="109"/>
      <c r="D124" s="109"/>
      <c r="J124" s="96"/>
      <c r="K124" s="96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</row>
    <row r="125" spans="1:42" ht="15.75" hidden="1" customHeight="1" x14ac:dyDescent="0.2">
      <c r="A125" s="110"/>
      <c r="C125" s="109"/>
      <c r="D125" s="109"/>
      <c r="J125" s="96"/>
      <c r="K125" s="96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</row>
    <row r="126" spans="1:42" ht="15.75" hidden="1" customHeight="1" x14ac:dyDescent="0.2">
      <c r="A126" s="110"/>
      <c r="C126" s="109"/>
      <c r="D126" s="109"/>
      <c r="J126" s="96"/>
      <c r="K126" s="96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</row>
    <row r="127" spans="1:42" ht="15.75" hidden="1" customHeight="1" x14ac:dyDescent="0.2">
      <c r="A127" s="110"/>
      <c r="C127" s="109"/>
      <c r="D127" s="109"/>
      <c r="J127" s="96"/>
      <c r="K127" s="96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</row>
    <row r="128" spans="1:42" ht="15.75" hidden="1" customHeight="1" x14ac:dyDescent="0.2">
      <c r="A128" s="110"/>
      <c r="C128" s="109"/>
      <c r="D128" s="109"/>
      <c r="J128" s="96"/>
      <c r="K128" s="96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</row>
    <row r="129" spans="1:42" ht="15.75" hidden="1" customHeight="1" x14ac:dyDescent="0.2">
      <c r="A129" s="110"/>
      <c r="C129" s="109"/>
      <c r="D129" s="109"/>
      <c r="J129" s="96"/>
      <c r="K129" s="96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</row>
    <row r="130" spans="1:42" ht="15.75" hidden="1" customHeight="1" x14ac:dyDescent="0.2">
      <c r="A130" s="110"/>
      <c r="C130" s="109"/>
      <c r="D130" s="109"/>
      <c r="J130" s="96"/>
      <c r="K130" s="96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</row>
    <row r="131" spans="1:42" ht="15.75" hidden="1" customHeight="1" x14ac:dyDescent="0.2">
      <c r="A131" s="110"/>
      <c r="C131" s="109"/>
      <c r="D131" s="109"/>
      <c r="J131" s="96"/>
      <c r="K131" s="96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</row>
    <row r="132" spans="1:42" ht="15.75" hidden="1" customHeight="1" x14ac:dyDescent="0.2">
      <c r="A132" s="110"/>
      <c r="C132" s="109"/>
      <c r="D132" s="109"/>
      <c r="J132" s="96"/>
      <c r="K132" s="96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</row>
    <row r="133" spans="1:42" ht="15.75" hidden="1" customHeight="1" x14ac:dyDescent="0.2">
      <c r="A133" s="110"/>
      <c r="C133" s="109"/>
      <c r="D133" s="109"/>
      <c r="J133" s="96"/>
      <c r="K133" s="96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</row>
    <row r="134" spans="1:42" ht="15.75" customHeight="1" x14ac:dyDescent="0.2">
      <c r="C134" s="109">
        <v>7.059027777777778E-2</v>
      </c>
      <c r="D134" s="109">
        <v>1.2980324074074076E-2</v>
      </c>
      <c r="E134" s="111">
        <f>C134-D134</f>
        <v>5.7609953703703705E-2</v>
      </c>
      <c r="H134" s="95">
        <f>SUM(H104:H133)</f>
        <v>25</v>
      </c>
      <c r="J134" s="96"/>
      <c r="K134" s="96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</row>
    <row r="135" spans="1:42" ht="15.75" customHeight="1" x14ac:dyDescent="0.2">
      <c r="C135" s="109"/>
      <c r="D135" s="109"/>
      <c r="J135" s="96"/>
      <c r="K135" s="96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</row>
    <row r="136" spans="1:42" ht="15.75" customHeight="1" x14ac:dyDescent="0.2">
      <c r="A136" s="95" t="s">
        <v>9</v>
      </c>
      <c r="C136" s="109"/>
      <c r="D136" s="109"/>
      <c r="J136" s="96"/>
      <c r="K136" s="96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</row>
    <row r="137" spans="1:42" ht="15.75" customHeight="1" x14ac:dyDescent="0.2">
      <c r="A137" s="110">
        <v>43952</v>
      </c>
      <c r="C137" s="109">
        <v>2.449074074074074E-2</v>
      </c>
      <c r="D137" s="109">
        <v>8.1018518518518516E-4</v>
      </c>
      <c r="E137" s="111"/>
      <c r="H137" s="95">
        <v>224</v>
      </c>
      <c r="J137" s="96"/>
      <c r="K137" s="96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</row>
    <row r="138" spans="1:42" ht="15.75" customHeight="1" x14ac:dyDescent="0.2">
      <c r="A138" s="110">
        <v>43953</v>
      </c>
      <c r="C138" s="109">
        <v>2.8969907407407406E-2</v>
      </c>
      <c r="D138" s="109">
        <v>7.9861111111111105E-4</v>
      </c>
      <c r="E138" s="111"/>
      <c r="H138" s="95">
        <v>295</v>
      </c>
      <c r="J138" s="96"/>
      <c r="K138" s="96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</row>
    <row r="139" spans="1:42" ht="15.75" customHeight="1" x14ac:dyDescent="0.2">
      <c r="A139" s="110">
        <v>43954</v>
      </c>
      <c r="C139" s="109">
        <v>1.2673611111111109E-2</v>
      </c>
      <c r="D139" s="109">
        <v>8.9120370370370362E-4</v>
      </c>
      <c r="E139" s="111"/>
      <c r="H139" s="95">
        <v>227</v>
      </c>
      <c r="J139" s="96"/>
      <c r="K139" s="96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</row>
    <row r="140" spans="1:42" ht="15.75" customHeight="1" x14ac:dyDescent="0.2">
      <c r="A140" s="110">
        <v>43955</v>
      </c>
      <c r="C140" s="109">
        <v>0.10025462962962962</v>
      </c>
      <c r="D140" s="109">
        <v>8.449074074074075E-4</v>
      </c>
      <c r="E140" s="111"/>
      <c r="H140" s="95">
        <v>200</v>
      </c>
      <c r="J140" s="96"/>
      <c r="K140" s="96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</row>
    <row r="141" spans="1:42" ht="15.75" customHeight="1" x14ac:dyDescent="0.2">
      <c r="A141" s="110">
        <v>43956</v>
      </c>
      <c r="C141" s="109">
        <v>3.9224537037037037E-2</v>
      </c>
      <c r="D141" s="109">
        <v>5.4398148148148144E-4</v>
      </c>
      <c r="E141" s="111"/>
      <c r="H141" s="95">
        <v>298</v>
      </c>
      <c r="J141" s="96"/>
      <c r="K141" s="96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</row>
    <row r="142" spans="1:42" ht="15.75" customHeight="1" x14ac:dyDescent="0.2">
      <c r="A142" s="110">
        <v>43957</v>
      </c>
      <c r="C142" s="109">
        <v>4.4247685185185182E-2</v>
      </c>
      <c r="D142" s="109">
        <v>7.8703703703703705E-4</v>
      </c>
      <c r="E142" s="111"/>
      <c r="H142" s="95">
        <v>230</v>
      </c>
      <c r="J142" s="96"/>
      <c r="K142" s="96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</row>
    <row r="143" spans="1:42" ht="15.75" customHeight="1" x14ac:dyDescent="0.2">
      <c r="A143" s="110">
        <v>43958</v>
      </c>
      <c r="C143" s="109">
        <v>2.7430555555555555E-2</v>
      </c>
      <c r="D143" s="109">
        <v>6.9444444444444447E-4</v>
      </c>
      <c r="E143" s="111"/>
      <c r="H143" s="95">
        <v>256</v>
      </c>
      <c r="J143" s="96"/>
      <c r="K143" s="96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</row>
    <row r="144" spans="1:42" ht="15.75" customHeight="1" x14ac:dyDescent="0.2">
      <c r="A144" s="110">
        <v>43959</v>
      </c>
      <c r="C144" s="109">
        <v>8.953703703703704E-2</v>
      </c>
      <c r="D144" s="109">
        <v>9.9537037037037042E-4</v>
      </c>
      <c r="E144" s="111"/>
      <c r="H144" s="95">
        <v>200</v>
      </c>
      <c r="J144" s="96"/>
      <c r="K144" s="96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</row>
    <row r="145" spans="1:42" ht="15.75" customHeight="1" x14ac:dyDescent="0.2">
      <c r="A145" s="110">
        <v>43960</v>
      </c>
      <c r="C145" s="109">
        <v>3.9502314814814816E-2</v>
      </c>
      <c r="D145" s="109">
        <v>1.6087962962962963E-3</v>
      </c>
      <c r="E145" s="111"/>
      <c r="H145" s="95">
        <v>202</v>
      </c>
      <c r="J145" s="96"/>
      <c r="K145" s="96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</row>
    <row r="146" spans="1:42" ht="15.75" customHeight="1" x14ac:dyDescent="0.2">
      <c r="A146" s="110">
        <v>43961</v>
      </c>
      <c r="C146" s="109">
        <v>4.9189814814814816E-3</v>
      </c>
      <c r="D146" s="109">
        <v>1.8055555555555557E-3</v>
      </c>
      <c r="E146" s="111"/>
      <c r="H146" s="95">
        <v>157</v>
      </c>
      <c r="J146" s="96"/>
      <c r="K146" s="96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</row>
    <row r="147" spans="1:42" ht="15.75" customHeight="1" x14ac:dyDescent="0.2">
      <c r="A147" s="110">
        <v>43962</v>
      </c>
      <c r="C147" s="109">
        <v>3.4583333333333334E-2</v>
      </c>
      <c r="D147" s="109">
        <v>6.4814814814814813E-4</v>
      </c>
      <c r="E147" s="111"/>
      <c r="H147" s="95">
        <v>203</v>
      </c>
      <c r="J147" s="96"/>
      <c r="K147" s="96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</row>
    <row r="148" spans="1:42" ht="15.75" customHeight="1" x14ac:dyDescent="0.2">
      <c r="A148" s="110">
        <v>43963</v>
      </c>
      <c r="C148" s="109">
        <v>2.71875E-2</v>
      </c>
      <c r="D148" s="109">
        <v>8.564814814814815E-4</v>
      </c>
      <c r="E148" s="111"/>
      <c r="H148" s="95">
        <v>301</v>
      </c>
      <c r="J148" s="96"/>
      <c r="K148" s="96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</row>
    <row r="149" spans="1:42" ht="15.75" customHeight="1" x14ac:dyDescent="0.2">
      <c r="A149" s="110">
        <v>43964</v>
      </c>
      <c r="C149" s="109">
        <v>1.6377314814814813E-2</v>
      </c>
      <c r="D149" s="109">
        <v>1.2037037037037038E-3</v>
      </c>
      <c r="E149" s="111"/>
      <c r="H149" s="95">
        <v>321</v>
      </c>
      <c r="J149" s="96"/>
      <c r="K149" s="96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</row>
    <row r="150" spans="1:42" ht="15.75" customHeight="1" x14ac:dyDescent="0.2">
      <c r="A150" s="110">
        <v>43965</v>
      </c>
      <c r="C150" s="109">
        <v>2.7569444444444448E-2</v>
      </c>
      <c r="D150" s="109">
        <v>7.407407407407407E-4</v>
      </c>
      <c r="E150" s="111"/>
      <c r="H150" s="95">
        <v>282</v>
      </c>
      <c r="J150" s="96"/>
      <c r="K150" s="96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</row>
    <row r="151" spans="1:42" ht="15.75" customHeight="1" x14ac:dyDescent="0.2">
      <c r="A151" s="110">
        <v>43966</v>
      </c>
      <c r="C151" s="109">
        <v>2.3541666666666666E-2</v>
      </c>
      <c r="D151" s="109">
        <v>9.1435185185185185E-4</v>
      </c>
      <c r="E151" s="111"/>
      <c r="H151" s="95">
        <v>294</v>
      </c>
      <c r="J151" s="96"/>
      <c r="K151" s="96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</row>
    <row r="152" spans="1:42" ht="15.75" customHeight="1" x14ac:dyDescent="0.2">
      <c r="A152" s="110">
        <v>43967</v>
      </c>
      <c r="C152" s="109">
        <v>6.2812499999999993E-2</v>
      </c>
      <c r="D152" s="109">
        <v>6.2500000000000001E-4</v>
      </c>
      <c r="E152" s="111"/>
      <c r="H152" s="95">
        <v>262</v>
      </c>
      <c r="J152" s="96"/>
      <c r="K152" s="96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</row>
    <row r="153" spans="1:42" ht="15.75" customHeight="1" x14ac:dyDescent="0.2">
      <c r="A153" s="110">
        <v>43968</v>
      </c>
      <c r="C153" s="109">
        <v>4.4895833333333329E-2</v>
      </c>
      <c r="D153" s="109">
        <v>1.0069444444444444E-3</v>
      </c>
      <c r="E153" s="111"/>
      <c r="H153" s="95">
        <v>247</v>
      </c>
      <c r="J153" s="96"/>
      <c r="K153" s="96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</row>
    <row r="154" spans="1:42" ht="15.75" customHeight="1" x14ac:dyDescent="0.2">
      <c r="A154" s="110">
        <v>43969</v>
      </c>
      <c r="C154" s="109">
        <v>6.4884259259259267E-2</v>
      </c>
      <c r="D154" s="109">
        <v>7.0601851851851847E-4</v>
      </c>
      <c r="E154" s="111"/>
      <c r="H154" s="95">
        <v>370</v>
      </c>
      <c r="J154" s="96"/>
      <c r="K154" s="96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</row>
    <row r="155" spans="1:42" ht="15.75" customHeight="1" x14ac:dyDescent="0.2">
      <c r="A155" s="110">
        <v>43970</v>
      </c>
      <c r="C155" s="109">
        <v>0.10813657407407407</v>
      </c>
      <c r="D155" s="109">
        <v>7.291666666666667E-4</v>
      </c>
      <c r="E155" s="111"/>
      <c r="H155" s="95">
        <v>486</v>
      </c>
      <c r="J155" s="96"/>
      <c r="K155" s="96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</row>
    <row r="156" spans="1:42" ht="15.75" customHeight="1" x14ac:dyDescent="0.2">
      <c r="A156" s="110">
        <v>43971</v>
      </c>
      <c r="C156" s="109">
        <v>0.22805555555555557</v>
      </c>
      <c r="D156" s="109">
        <v>8.449074074074075E-4</v>
      </c>
      <c r="E156" s="111"/>
      <c r="H156" s="95">
        <v>431</v>
      </c>
      <c r="J156" s="96"/>
      <c r="K156" s="96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</row>
    <row r="157" spans="1:42" ht="15.75" customHeight="1" x14ac:dyDescent="0.2">
      <c r="A157" s="110">
        <v>43972</v>
      </c>
      <c r="C157" s="109">
        <v>0.1892476851851852</v>
      </c>
      <c r="D157" s="109">
        <v>8.2175925925925917E-4</v>
      </c>
      <c r="E157" s="111"/>
      <c r="H157" s="95">
        <v>502</v>
      </c>
      <c r="J157" s="96"/>
      <c r="K157" s="96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</row>
    <row r="158" spans="1:42" ht="15.75" customHeight="1" x14ac:dyDescent="0.2">
      <c r="A158" s="110">
        <v>43973</v>
      </c>
      <c r="C158" s="109">
        <v>0.13442129629629629</v>
      </c>
      <c r="D158" s="109">
        <v>7.0601851851851847E-4</v>
      </c>
      <c r="E158" s="111"/>
      <c r="H158" s="95">
        <v>585</v>
      </c>
      <c r="J158" s="96"/>
      <c r="K158" s="96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</row>
    <row r="159" spans="1:42" ht="15.75" customHeight="1" x14ac:dyDescent="0.2">
      <c r="A159" s="110">
        <v>43974</v>
      </c>
      <c r="C159" s="109">
        <v>0.12589120370370369</v>
      </c>
      <c r="D159" s="109">
        <v>5.6712962962962956E-4</v>
      </c>
      <c r="E159" s="111"/>
      <c r="H159" s="95">
        <v>416</v>
      </c>
      <c r="J159" s="96"/>
      <c r="K159" s="96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</row>
    <row r="160" spans="1:42" ht="15.75" customHeight="1" x14ac:dyDescent="0.2">
      <c r="A160" s="110">
        <v>43975</v>
      </c>
      <c r="C160" s="109">
        <v>2.2002314814814818E-2</v>
      </c>
      <c r="D160" s="109">
        <v>9.3750000000000007E-4</v>
      </c>
      <c r="E160" s="111"/>
      <c r="H160" s="95">
        <v>79</v>
      </c>
      <c r="J160" s="96"/>
      <c r="K160" s="96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</row>
    <row r="161" spans="1:42" ht="15.75" customHeight="1" x14ac:dyDescent="0.2">
      <c r="A161" s="110">
        <v>43976</v>
      </c>
      <c r="C161" s="109">
        <v>1.0902777777777777E-2</v>
      </c>
      <c r="D161" s="109">
        <v>1.5740740740740741E-3</v>
      </c>
      <c r="E161" s="111"/>
      <c r="H161" s="95">
        <v>75</v>
      </c>
      <c r="J161" s="96"/>
      <c r="K161" s="96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</row>
    <row r="162" spans="1:42" ht="15.75" customHeight="1" x14ac:dyDescent="0.2">
      <c r="A162" s="110">
        <v>43977</v>
      </c>
      <c r="C162" s="109">
        <v>1.3379629629629628E-2</v>
      </c>
      <c r="D162" s="109">
        <v>1.0648148148148147E-3</v>
      </c>
      <c r="E162" s="111"/>
      <c r="H162" s="95">
        <v>219</v>
      </c>
      <c r="J162" s="96"/>
      <c r="K162" s="96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</row>
    <row r="163" spans="1:42" ht="15.75" customHeight="1" x14ac:dyDescent="0.2">
      <c r="A163" s="110">
        <v>43978</v>
      </c>
      <c r="C163" s="109">
        <v>1.9594907407407405E-2</v>
      </c>
      <c r="D163" s="109">
        <v>1.0879629629629629E-3</v>
      </c>
      <c r="E163" s="111"/>
      <c r="H163" s="95">
        <v>237</v>
      </c>
      <c r="J163" s="96"/>
      <c r="K163" s="96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</row>
    <row r="164" spans="1:42" ht="15.75" customHeight="1" x14ac:dyDescent="0.2">
      <c r="A164" s="110">
        <v>43979</v>
      </c>
      <c r="C164" s="109">
        <v>1.800925925925926E-2</v>
      </c>
      <c r="D164" s="109">
        <v>1.4004629629629629E-3</v>
      </c>
      <c r="E164" s="111"/>
      <c r="H164" s="95">
        <v>193</v>
      </c>
      <c r="J164" s="96"/>
      <c r="K164" s="96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</row>
    <row r="165" spans="1:42" ht="15.75" customHeight="1" x14ac:dyDescent="0.2">
      <c r="A165" s="110">
        <v>43980</v>
      </c>
      <c r="C165" s="109">
        <v>1.3310185185185187E-2</v>
      </c>
      <c r="D165" s="109">
        <v>8.2175925925925917E-4</v>
      </c>
      <c r="E165" s="111"/>
      <c r="H165" s="95">
        <v>296</v>
      </c>
      <c r="J165" s="96"/>
      <c r="K165" s="96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</row>
    <row r="166" spans="1:42" ht="15.75" customHeight="1" x14ac:dyDescent="0.2">
      <c r="A166" s="110">
        <v>43981</v>
      </c>
      <c r="C166" s="109">
        <v>1.269675925925926E-2</v>
      </c>
      <c r="D166" s="109">
        <v>9.7222222222222209E-4</v>
      </c>
      <c r="E166" s="111"/>
      <c r="H166" s="95">
        <v>210</v>
      </c>
      <c r="J166" s="96"/>
      <c r="K166" s="96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</row>
    <row r="167" spans="1:42" ht="15.75" customHeight="1" x14ac:dyDescent="0.2">
      <c r="A167" s="110">
        <v>43982</v>
      </c>
      <c r="C167" s="109">
        <v>9.9421296296296289E-3</v>
      </c>
      <c r="D167" s="109">
        <v>1.8402777777777777E-3</v>
      </c>
      <c r="E167" s="111"/>
      <c r="H167" s="95">
        <v>205</v>
      </c>
      <c r="J167" s="96"/>
      <c r="K167" s="96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</row>
    <row r="168" spans="1:42" ht="15.75" customHeight="1" x14ac:dyDescent="0.2">
      <c r="C168" s="109">
        <v>5.5036318646232429E-2</v>
      </c>
      <c r="D168" s="109">
        <v>9.3231162196679449E-4</v>
      </c>
      <c r="H168" s="95">
        <f>SUM(H137:H167)</f>
        <v>8503</v>
      </c>
      <c r="J168" s="96"/>
      <c r="K168" s="96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</row>
    <row r="169" spans="1:42" ht="15.75" customHeight="1" x14ac:dyDescent="0.2">
      <c r="C169" s="109"/>
      <c r="D169" s="109"/>
      <c r="J169" s="96"/>
      <c r="K169" s="96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</row>
    <row r="170" spans="1:42" ht="15.75" customHeight="1" x14ac:dyDescent="0.2">
      <c r="A170" s="95" t="s">
        <v>10</v>
      </c>
      <c r="C170" s="109"/>
      <c r="D170" s="109"/>
      <c r="J170" s="96"/>
      <c r="K170" s="96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</row>
    <row r="171" spans="1:42" ht="15.75" customHeight="1" x14ac:dyDescent="0.2">
      <c r="A171" s="110">
        <v>43952</v>
      </c>
      <c r="C171" s="109">
        <v>2.4108796296296298E-2</v>
      </c>
      <c r="D171" s="109">
        <v>1.1631944444444445E-2</v>
      </c>
      <c r="E171" s="111"/>
      <c r="H171" s="95">
        <v>644</v>
      </c>
      <c r="J171" s="96"/>
      <c r="K171" s="96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</row>
    <row r="172" spans="1:42" ht="15.75" customHeight="1" x14ac:dyDescent="0.2">
      <c r="A172" s="110">
        <v>43953</v>
      </c>
      <c r="C172" s="109">
        <v>3.2395833333333332E-2</v>
      </c>
      <c r="D172" s="109">
        <v>9.1203703703703707E-3</v>
      </c>
      <c r="E172" s="111"/>
      <c r="H172" s="95">
        <v>788</v>
      </c>
      <c r="J172" s="96"/>
      <c r="K172" s="96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</row>
    <row r="173" spans="1:42" ht="15.75" customHeight="1" x14ac:dyDescent="0.2">
      <c r="A173" s="110">
        <v>43954</v>
      </c>
      <c r="C173" s="109">
        <v>2.1736111111111112E-2</v>
      </c>
      <c r="D173" s="109">
        <v>1.298611111111111E-2</v>
      </c>
      <c r="E173" s="111"/>
      <c r="H173" s="95">
        <v>522</v>
      </c>
      <c r="J173" s="96"/>
      <c r="K173" s="96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</row>
    <row r="174" spans="1:42" ht="15.75" customHeight="1" x14ac:dyDescent="0.2">
      <c r="A174" s="110">
        <v>43955</v>
      </c>
      <c r="C174" s="109">
        <v>0.17185185185185184</v>
      </c>
      <c r="D174" s="109">
        <v>1.1145833333333334E-2</v>
      </c>
      <c r="E174" s="111"/>
      <c r="H174" s="95">
        <v>567</v>
      </c>
      <c r="J174" s="96"/>
      <c r="K174" s="96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</row>
    <row r="175" spans="1:42" ht="15.75" customHeight="1" x14ac:dyDescent="0.2">
      <c r="A175" s="110">
        <v>43956</v>
      </c>
      <c r="C175" s="109">
        <v>0.11081018518518519</v>
      </c>
      <c r="D175" s="109">
        <v>5.7291666666666671E-3</v>
      </c>
      <c r="E175" s="111"/>
      <c r="H175" s="95">
        <v>946</v>
      </c>
      <c r="J175" s="96"/>
      <c r="K175" s="96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</row>
    <row r="176" spans="1:42" ht="15.75" customHeight="1" x14ac:dyDescent="0.2">
      <c r="A176" s="110">
        <v>43957</v>
      </c>
      <c r="C176" s="109">
        <v>0.12428240740740741</v>
      </c>
      <c r="D176" s="109">
        <v>6.6203703703703702E-3</v>
      </c>
      <c r="E176" s="111"/>
      <c r="H176" s="95">
        <v>661</v>
      </c>
      <c r="J176" s="96"/>
      <c r="K176" s="96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</row>
    <row r="177" spans="1:42" ht="15.75" customHeight="1" x14ac:dyDescent="0.2">
      <c r="A177" s="110">
        <v>43958</v>
      </c>
      <c r="C177" s="109">
        <v>3.4895833333333334E-2</v>
      </c>
      <c r="D177" s="109">
        <v>7.0486111111111105E-3</v>
      </c>
      <c r="E177" s="111"/>
      <c r="H177" s="95">
        <v>733</v>
      </c>
      <c r="J177" s="96"/>
      <c r="K177" s="96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</row>
    <row r="178" spans="1:42" ht="15.75" customHeight="1" x14ac:dyDescent="0.2">
      <c r="A178" s="110">
        <v>43959</v>
      </c>
      <c r="C178" s="109">
        <v>0.10135416666666668</v>
      </c>
      <c r="D178" s="109">
        <v>1.2916666666666667E-2</v>
      </c>
      <c r="E178" s="111"/>
      <c r="H178" s="95">
        <v>772</v>
      </c>
      <c r="J178" s="96"/>
      <c r="K178" s="96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</row>
    <row r="179" spans="1:42" ht="15.75" customHeight="1" x14ac:dyDescent="0.2">
      <c r="A179" s="110">
        <v>43960</v>
      </c>
      <c r="C179" s="109">
        <v>4.5300925925925932E-2</v>
      </c>
      <c r="D179" s="109">
        <v>8.9120370370370378E-3</v>
      </c>
      <c r="E179" s="111"/>
      <c r="H179" s="95">
        <v>879</v>
      </c>
      <c r="J179" s="96"/>
      <c r="K179" s="96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</row>
    <row r="180" spans="1:42" ht="15.75" customHeight="1" x14ac:dyDescent="0.2">
      <c r="A180" s="110">
        <v>43961</v>
      </c>
      <c r="C180" s="109">
        <v>8.7384259259259255E-3</v>
      </c>
      <c r="D180" s="109">
        <v>5.9953703703703697E-3</v>
      </c>
      <c r="E180" s="111"/>
      <c r="H180" s="95">
        <v>648</v>
      </c>
      <c r="J180" s="96"/>
      <c r="K180" s="96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</row>
    <row r="181" spans="1:42" ht="15.75" customHeight="1" x14ac:dyDescent="0.2">
      <c r="A181" s="110">
        <v>43962</v>
      </c>
      <c r="C181" s="109">
        <v>3.5347222222222217E-2</v>
      </c>
      <c r="D181" s="109">
        <v>6.782407407407408E-3</v>
      </c>
      <c r="E181" s="111"/>
      <c r="H181" s="95">
        <v>1034</v>
      </c>
      <c r="J181" s="96"/>
      <c r="K181" s="96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</row>
    <row r="182" spans="1:42" ht="15.75" customHeight="1" x14ac:dyDescent="0.2">
      <c r="A182" s="110">
        <v>43963</v>
      </c>
      <c r="C182" s="109">
        <v>0.11273148148148149</v>
      </c>
      <c r="D182" s="109">
        <v>1.1226851851851854E-2</v>
      </c>
      <c r="E182" s="111"/>
      <c r="H182" s="95">
        <v>822</v>
      </c>
      <c r="J182" s="96"/>
      <c r="K182" s="96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</row>
    <row r="183" spans="1:42" ht="15.75" customHeight="1" x14ac:dyDescent="0.2">
      <c r="A183" s="110">
        <v>43964</v>
      </c>
      <c r="C183" s="109">
        <v>5.2511574074074079E-2</v>
      </c>
      <c r="D183" s="109">
        <v>8.0787037037037043E-3</v>
      </c>
      <c r="E183" s="111"/>
      <c r="H183" s="95">
        <v>1102</v>
      </c>
      <c r="J183" s="96"/>
      <c r="K183" s="96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</row>
    <row r="184" spans="1:42" ht="15.75" customHeight="1" x14ac:dyDescent="0.2">
      <c r="A184" s="110">
        <v>43965</v>
      </c>
      <c r="C184" s="109">
        <v>8.4641203703703705E-2</v>
      </c>
      <c r="D184" s="109">
        <v>9.5370370370370366E-3</v>
      </c>
      <c r="E184" s="111"/>
      <c r="H184" s="95">
        <v>713</v>
      </c>
      <c r="J184" s="96"/>
      <c r="K184" s="96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</row>
    <row r="185" spans="1:42" ht="15.75" customHeight="1" x14ac:dyDescent="0.2">
      <c r="A185" s="110">
        <v>43966</v>
      </c>
      <c r="C185" s="109">
        <v>5.9166666666666666E-2</v>
      </c>
      <c r="D185" s="109">
        <v>7.6041666666666662E-3</v>
      </c>
      <c r="E185" s="111"/>
      <c r="H185" s="95">
        <v>1137</v>
      </c>
      <c r="J185" s="96"/>
      <c r="K185" s="96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</row>
    <row r="186" spans="1:42" ht="15.75" customHeight="1" x14ac:dyDescent="0.2">
      <c r="A186" s="110">
        <v>43967</v>
      </c>
      <c r="C186" s="109">
        <v>6.0289351851851851E-2</v>
      </c>
      <c r="D186" s="109">
        <v>1.3020833333333334E-2</v>
      </c>
      <c r="E186" s="111"/>
      <c r="H186" s="95">
        <v>1072</v>
      </c>
      <c r="J186" s="96"/>
      <c r="K186" s="96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</row>
    <row r="187" spans="1:42" ht="15.75" customHeight="1" x14ac:dyDescent="0.2">
      <c r="A187" s="110">
        <v>43968</v>
      </c>
      <c r="C187" s="109">
        <v>0.18243055555555554</v>
      </c>
      <c r="D187" s="109">
        <v>1.34375E-2</v>
      </c>
      <c r="E187" s="111"/>
      <c r="H187" s="95">
        <v>632</v>
      </c>
      <c r="J187" s="96"/>
      <c r="K187" s="96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</row>
    <row r="188" spans="1:42" ht="15.75" customHeight="1" x14ac:dyDescent="0.2">
      <c r="A188" s="110">
        <v>43969</v>
      </c>
      <c r="C188" s="109">
        <v>0.34123842592592596</v>
      </c>
      <c r="D188" s="109">
        <v>1.0219907407407408E-2</v>
      </c>
      <c r="E188" s="111"/>
      <c r="H188" s="95">
        <v>892</v>
      </c>
      <c r="J188" s="96"/>
      <c r="K188" s="96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</row>
    <row r="189" spans="1:42" ht="15.75" customHeight="1" x14ac:dyDescent="0.2">
      <c r="A189" s="110">
        <v>43970</v>
      </c>
      <c r="C189" s="109">
        <v>0.50460648148148146</v>
      </c>
      <c r="D189" s="109">
        <v>7.1643518518518514E-3</v>
      </c>
      <c r="E189" s="111"/>
      <c r="H189" s="95">
        <v>885</v>
      </c>
      <c r="J189" s="96"/>
      <c r="K189" s="96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</row>
    <row r="190" spans="1:42" ht="15.75" customHeight="1" x14ac:dyDescent="0.2">
      <c r="A190" s="110">
        <v>43971</v>
      </c>
      <c r="C190" s="109">
        <v>0.67271990740740739</v>
      </c>
      <c r="D190" s="109">
        <v>7.083333333333333E-3</v>
      </c>
      <c r="E190" s="111"/>
      <c r="H190" s="95">
        <v>915</v>
      </c>
      <c r="J190" s="96"/>
      <c r="K190" s="96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</row>
    <row r="191" spans="1:42" ht="15.75" customHeight="1" x14ac:dyDescent="0.2">
      <c r="A191" s="110">
        <v>43972</v>
      </c>
      <c r="C191" s="109">
        <v>0.77004629629629628</v>
      </c>
      <c r="D191" s="109">
        <v>7.5115740740740742E-3</v>
      </c>
      <c r="E191" s="111"/>
      <c r="H191" s="95">
        <v>814</v>
      </c>
      <c r="J191" s="96"/>
      <c r="K191" s="96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</row>
    <row r="192" spans="1:42" ht="15.75" customHeight="1" x14ac:dyDescent="0.2">
      <c r="A192" s="110">
        <v>43973</v>
      </c>
      <c r="C192" s="109">
        <v>0.81300925925925915</v>
      </c>
      <c r="D192" s="109">
        <v>1.0497685185185186E-2</v>
      </c>
      <c r="E192" s="111"/>
      <c r="H192" s="95">
        <v>803</v>
      </c>
      <c r="J192" s="96"/>
      <c r="K192" s="96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</row>
    <row r="193" spans="1:42" ht="15.75" customHeight="1" x14ac:dyDescent="0.2">
      <c r="A193" s="110">
        <v>43974</v>
      </c>
      <c r="C193" s="109">
        <v>0.83234953703703696</v>
      </c>
      <c r="D193" s="109">
        <v>9.4675925925925917E-3</v>
      </c>
      <c r="E193" s="111"/>
      <c r="H193" s="95">
        <v>784</v>
      </c>
      <c r="J193" s="96"/>
      <c r="K193" s="96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</row>
    <row r="194" spans="1:42" ht="15.75" customHeight="1" x14ac:dyDescent="0.2">
      <c r="A194" s="110">
        <v>43975</v>
      </c>
      <c r="C194" s="109">
        <v>7.4293981481481489E-2</v>
      </c>
      <c r="D194" s="109">
        <v>4.6180555555555558E-3</v>
      </c>
      <c r="E194" s="111"/>
      <c r="H194" s="95">
        <v>907</v>
      </c>
      <c r="J194" s="96"/>
      <c r="K194" s="96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</row>
    <row r="195" spans="1:42" ht="15.75" customHeight="1" x14ac:dyDescent="0.2">
      <c r="A195" s="110">
        <v>43976</v>
      </c>
      <c r="C195" s="109">
        <v>1.4548611111111111E-2</v>
      </c>
      <c r="D195" s="109">
        <v>5.4398148148148149E-3</v>
      </c>
      <c r="E195" s="111"/>
      <c r="H195" s="95">
        <v>432</v>
      </c>
      <c r="J195" s="96"/>
      <c r="K195" s="96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</row>
    <row r="196" spans="1:42" ht="15.75" customHeight="1" x14ac:dyDescent="0.2">
      <c r="A196" s="110">
        <v>43977</v>
      </c>
      <c r="C196" s="109">
        <v>2.7557870370370368E-2</v>
      </c>
      <c r="D196" s="109">
        <v>7.8240740740740753E-3</v>
      </c>
      <c r="E196" s="111"/>
      <c r="H196" s="95">
        <v>939</v>
      </c>
      <c r="J196" s="96"/>
      <c r="K196" s="96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</row>
    <row r="197" spans="1:42" ht="15.75" customHeight="1" x14ac:dyDescent="0.2">
      <c r="A197" s="110">
        <v>43978</v>
      </c>
      <c r="C197" s="109">
        <v>5.6909722222222216E-2</v>
      </c>
      <c r="D197" s="109">
        <v>7.3495370370370372E-3</v>
      </c>
      <c r="E197" s="111"/>
      <c r="H197" s="95">
        <v>879</v>
      </c>
      <c r="J197" s="96"/>
      <c r="K197" s="96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</row>
    <row r="198" spans="1:42" ht="15.75" customHeight="1" x14ac:dyDescent="0.2">
      <c r="A198" s="110">
        <v>43979</v>
      </c>
      <c r="C198" s="109">
        <v>6.1793981481481484E-2</v>
      </c>
      <c r="D198" s="109">
        <v>7.6736111111111111E-3</v>
      </c>
      <c r="E198" s="111"/>
      <c r="H198" s="95">
        <v>676</v>
      </c>
      <c r="J198" s="96"/>
      <c r="K198" s="96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</row>
    <row r="199" spans="1:42" ht="15.75" customHeight="1" x14ac:dyDescent="0.2">
      <c r="A199" s="110">
        <v>43980</v>
      </c>
      <c r="C199" s="109">
        <v>2.2291666666666668E-2</v>
      </c>
      <c r="D199" s="109">
        <v>1.1527777777777777E-2</v>
      </c>
      <c r="E199" s="111"/>
      <c r="H199" s="95">
        <v>965</v>
      </c>
      <c r="J199" s="96"/>
      <c r="K199" s="96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</row>
    <row r="200" spans="1:42" ht="15.75" customHeight="1" x14ac:dyDescent="0.2">
      <c r="A200" s="110">
        <v>43981</v>
      </c>
      <c r="C200" s="109">
        <v>1.6331018518518519E-2</v>
      </c>
      <c r="D200" s="109">
        <v>8.7847222222222233E-3</v>
      </c>
      <c r="E200" s="111"/>
      <c r="H200" s="95">
        <v>619</v>
      </c>
      <c r="J200" s="96"/>
      <c r="K200" s="96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</row>
    <row r="201" spans="1:42" ht="15.75" customHeight="1" x14ac:dyDescent="0.2">
      <c r="A201" s="110">
        <v>43982</v>
      </c>
      <c r="C201" s="109">
        <v>2.0636574074074075E-2</v>
      </c>
      <c r="D201" s="109">
        <v>8.1481481481481474E-3</v>
      </c>
      <c r="E201" s="111"/>
      <c r="H201" s="95">
        <v>551</v>
      </c>
      <c r="J201" s="96"/>
      <c r="K201" s="96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</row>
    <row r="202" spans="1:42" ht="15.75" customHeight="1" x14ac:dyDescent="0.2">
      <c r="C202" s="109">
        <v>0.18806752873563221</v>
      </c>
      <c r="D202" s="109">
        <v>8.9024584929757334E-3</v>
      </c>
      <c r="H202" s="95">
        <f>SUM(H171:H201)</f>
        <v>24733</v>
      </c>
      <c r="J202" s="96"/>
      <c r="K202" s="96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</row>
    <row r="203" spans="1:42" ht="15.75" customHeight="1" x14ac:dyDescent="0.2">
      <c r="C203" s="109"/>
      <c r="D203" s="109"/>
      <c r="J203" s="96"/>
      <c r="K203" s="96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</row>
    <row r="204" spans="1:42" ht="15.75" customHeight="1" x14ac:dyDescent="0.2">
      <c r="A204" s="95" t="s">
        <v>11</v>
      </c>
      <c r="C204" s="109"/>
      <c r="D204" s="109"/>
      <c r="J204" s="96"/>
      <c r="K204" s="96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</row>
    <row r="205" spans="1:42" ht="15.75" customHeight="1" x14ac:dyDescent="0.2">
      <c r="A205" s="110">
        <v>43952</v>
      </c>
      <c r="C205" s="109">
        <v>1.306712962962963E-2</v>
      </c>
      <c r="D205" s="109">
        <v>7.175925925925927E-4</v>
      </c>
      <c r="E205" s="111"/>
      <c r="H205" s="95">
        <v>209</v>
      </c>
      <c r="J205" s="96"/>
      <c r="K205" s="96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</row>
    <row r="206" spans="1:42" ht="15.75" customHeight="1" x14ac:dyDescent="0.2">
      <c r="A206" s="110">
        <v>43953</v>
      </c>
      <c r="C206" s="109">
        <v>2.5960648148148149E-2</v>
      </c>
      <c r="D206" s="109">
        <v>8.7962962962962962E-4</v>
      </c>
      <c r="E206" s="111"/>
      <c r="H206" s="95">
        <v>283</v>
      </c>
      <c r="J206" s="96"/>
      <c r="K206" s="96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</row>
    <row r="207" spans="1:42" ht="15.75" customHeight="1" x14ac:dyDescent="0.2">
      <c r="A207" s="110">
        <v>43954</v>
      </c>
      <c r="C207" s="109">
        <v>1.6018518518518519E-2</v>
      </c>
      <c r="D207" s="109">
        <v>7.175925925925927E-4</v>
      </c>
      <c r="E207" s="111"/>
      <c r="H207" s="95">
        <v>121</v>
      </c>
      <c r="J207" s="96"/>
      <c r="K207" s="96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</row>
    <row r="208" spans="1:42" ht="15.75" customHeight="1" x14ac:dyDescent="0.2">
      <c r="A208" s="110">
        <v>43955</v>
      </c>
      <c r="C208" s="109">
        <v>0.11400462962962964</v>
      </c>
      <c r="D208" s="109">
        <v>1.0416666666666667E-3</v>
      </c>
      <c r="E208" s="111"/>
      <c r="H208" s="95">
        <v>172</v>
      </c>
      <c r="J208" s="96"/>
      <c r="K208" s="96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</row>
    <row r="209" spans="1:42" ht="15.75" customHeight="1" x14ac:dyDescent="0.2">
      <c r="A209" s="110">
        <v>43956</v>
      </c>
      <c r="C209" s="109">
        <v>3.2557870370370369E-2</v>
      </c>
      <c r="D209" s="109">
        <v>4.8611111111111104E-4</v>
      </c>
      <c r="E209" s="111"/>
      <c r="H209" s="95">
        <v>362</v>
      </c>
      <c r="J209" s="96"/>
      <c r="K209" s="96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</row>
    <row r="210" spans="1:42" ht="15.75" customHeight="1" x14ac:dyDescent="0.2">
      <c r="A210" s="110">
        <v>43957</v>
      </c>
      <c r="C210" s="109">
        <v>3.2870370370370376E-2</v>
      </c>
      <c r="D210" s="109">
        <v>1.2962962962962963E-3</v>
      </c>
      <c r="E210" s="111"/>
      <c r="H210" s="95">
        <v>285</v>
      </c>
      <c r="J210" s="96"/>
      <c r="K210" s="96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</row>
    <row r="211" spans="1:42" ht="15.75" customHeight="1" x14ac:dyDescent="0.2">
      <c r="A211" s="110">
        <v>43958</v>
      </c>
      <c r="C211" s="109">
        <v>2.5069444444444446E-2</v>
      </c>
      <c r="D211" s="109">
        <v>5.3240740740740744E-4</v>
      </c>
      <c r="E211" s="111"/>
      <c r="H211" s="95">
        <v>223</v>
      </c>
      <c r="J211" s="96"/>
      <c r="K211" s="96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</row>
    <row r="212" spans="1:42" ht="15.75" customHeight="1" x14ac:dyDescent="0.2">
      <c r="A212" s="110">
        <v>43959</v>
      </c>
      <c r="C212" s="109">
        <v>0.20917824074074073</v>
      </c>
      <c r="D212" s="109">
        <v>7.407407407407407E-4</v>
      </c>
      <c r="E212" s="111"/>
      <c r="H212" s="95">
        <v>173</v>
      </c>
      <c r="J212" s="96"/>
      <c r="K212" s="96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</row>
    <row r="213" spans="1:42" ht="15.75" customHeight="1" x14ac:dyDescent="0.2">
      <c r="A213" s="110">
        <v>43960</v>
      </c>
      <c r="C213" s="109">
        <v>2.3506944444444445E-2</v>
      </c>
      <c r="D213" s="109">
        <v>6.8287037037037025E-4</v>
      </c>
      <c r="E213" s="111"/>
      <c r="H213" s="95">
        <v>342</v>
      </c>
      <c r="J213" s="96"/>
      <c r="K213" s="96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</row>
    <row r="214" spans="1:42" ht="15.75" customHeight="1" x14ac:dyDescent="0.2">
      <c r="A214" s="110">
        <v>43961</v>
      </c>
      <c r="C214" s="109">
        <v>6.7129629629629622E-3</v>
      </c>
      <c r="D214" s="109">
        <v>1.0300925925925926E-3</v>
      </c>
      <c r="E214" s="111"/>
      <c r="H214" s="95">
        <v>162</v>
      </c>
      <c r="J214" s="96"/>
      <c r="K214" s="96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</row>
    <row r="215" spans="1:42" ht="15.75" customHeight="1" x14ac:dyDescent="0.2">
      <c r="A215" s="110">
        <v>43962</v>
      </c>
      <c r="C215" s="109">
        <v>1.2106481481481482E-2</v>
      </c>
      <c r="D215" s="109">
        <v>1.6203703703703703E-3</v>
      </c>
      <c r="E215" s="111"/>
      <c r="H215" s="95">
        <v>248</v>
      </c>
      <c r="J215" s="96"/>
      <c r="K215" s="96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</row>
    <row r="216" spans="1:42" ht="15.75" customHeight="1" x14ac:dyDescent="0.2">
      <c r="A216" s="110">
        <v>43963</v>
      </c>
      <c r="C216" s="109">
        <v>1.2534722222222223E-2</v>
      </c>
      <c r="D216" s="109">
        <v>1.3541666666666667E-3</v>
      </c>
      <c r="E216" s="111"/>
      <c r="H216" s="95">
        <v>343</v>
      </c>
      <c r="J216" s="96"/>
      <c r="K216" s="96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</row>
    <row r="217" spans="1:42" ht="15.75" customHeight="1" x14ac:dyDescent="0.2">
      <c r="A217" s="110">
        <v>43964</v>
      </c>
      <c r="C217" s="109">
        <v>1.636574074074074E-2</v>
      </c>
      <c r="D217" s="109">
        <v>9.1435185185185185E-4</v>
      </c>
      <c r="E217" s="111"/>
      <c r="H217" s="95">
        <v>336</v>
      </c>
      <c r="J217" s="96"/>
      <c r="K217" s="96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</row>
    <row r="218" spans="1:42" ht="15.75" customHeight="1" x14ac:dyDescent="0.2">
      <c r="A218" s="110">
        <v>43965</v>
      </c>
      <c r="C218" s="109">
        <v>2.736111111111111E-2</v>
      </c>
      <c r="D218" s="109">
        <v>1.0416666666666667E-3</v>
      </c>
      <c r="E218" s="111"/>
      <c r="H218" s="95">
        <v>326</v>
      </c>
      <c r="J218" s="96"/>
      <c r="K218" s="96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</row>
    <row r="219" spans="1:42" ht="15.75" customHeight="1" x14ac:dyDescent="0.2">
      <c r="A219" s="110">
        <v>43966</v>
      </c>
      <c r="C219" s="109">
        <v>2.6388888888888889E-2</v>
      </c>
      <c r="D219" s="109">
        <v>6.3657407407407402E-4</v>
      </c>
      <c r="E219" s="111"/>
      <c r="H219" s="95">
        <v>407</v>
      </c>
      <c r="J219" s="96"/>
      <c r="K219" s="96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</row>
    <row r="220" spans="1:42" ht="15.75" customHeight="1" x14ac:dyDescent="0.2">
      <c r="A220" s="110">
        <v>43967</v>
      </c>
      <c r="C220" s="109">
        <v>5.5081018518518515E-2</v>
      </c>
      <c r="D220" s="109">
        <v>8.6805555555555551E-4</v>
      </c>
      <c r="E220" s="111"/>
      <c r="H220" s="95">
        <v>288</v>
      </c>
      <c r="J220" s="96"/>
      <c r="K220" s="96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</row>
    <row r="221" spans="1:42" ht="15.75" customHeight="1" x14ac:dyDescent="0.2">
      <c r="A221" s="110">
        <v>43968</v>
      </c>
      <c r="C221" s="109">
        <v>4.538194444444444E-2</v>
      </c>
      <c r="D221" s="109">
        <v>8.7962962962962962E-4</v>
      </c>
      <c r="E221" s="111"/>
      <c r="H221" s="95">
        <v>350</v>
      </c>
      <c r="J221" s="96"/>
      <c r="K221" s="96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</row>
    <row r="222" spans="1:42" ht="15.75" customHeight="1" x14ac:dyDescent="0.2">
      <c r="A222" s="110">
        <v>43969</v>
      </c>
      <c r="C222" s="109">
        <v>4.2465277777777775E-2</v>
      </c>
      <c r="D222" s="109">
        <v>9.0277777777777784E-4</v>
      </c>
      <c r="E222" s="111"/>
      <c r="H222" s="95">
        <v>531</v>
      </c>
      <c r="J222" s="96"/>
      <c r="K222" s="96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</row>
    <row r="223" spans="1:42" ht="15.75" customHeight="1" x14ac:dyDescent="0.2">
      <c r="A223" s="110">
        <v>43970</v>
      </c>
      <c r="C223" s="109">
        <v>0.17748842592592592</v>
      </c>
      <c r="D223" s="109">
        <v>1.25E-3</v>
      </c>
      <c r="E223" s="111"/>
      <c r="H223" s="95">
        <v>356</v>
      </c>
      <c r="J223" s="96"/>
      <c r="K223" s="96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</row>
    <row r="224" spans="1:42" ht="15.75" customHeight="1" x14ac:dyDescent="0.2">
      <c r="A224" s="110">
        <v>43971</v>
      </c>
      <c r="C224" s="109">
        <v>0.2790509259259259</v>
      </c>
      <c r="D224" s="109">
        <v>6.7129629629629625E-4</v>
      </c>
      <c r="E224" s="111"/>
      <c r="H224" s="95">
        <v>427</v>
      </c>
      <c r="J224" s="96"/>
      <c r="K224" s="96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</row>
    <row r="225" spans="1:42" ht="15.75" customHeight="1" x14ac:dyDescent="0.2">
      <c r="A225" s="110">
        <v>43972</v>
      </c>
      <c r="C225" s="109">
        <v>0.12247685185185185</v>
      </c>
      <c r="D225" s="109">
        <v>6.4814814814814813E-4</v>
      </c>
      <c r="E225" s="111"/>
      <c r="H225" s="95">
        <v>483</v>
      </c>
      <c r="J225" s="96"/>
      <c r="K225" s="96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</row>
    <row r="226" spans="1:42" ht="15.75" customHeight="1" x14ac:dyDescent="0.2">
      <c r="A226" s="110">
        <v>43973</v>
      </c>
      <c r="C226" s="109">
        <v>0.28144675925925927</v>
      </c>
      <c r="D226" s="109">
        <v>6.018518518518519E-4</v>
      </c>
      <c r="E226" s="111"/>
      <c r="H226" s="95">
        <v>521</v>
      </c>
      <c r="J226" s="96"/>
      <c r="K226" s="96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</row>
    <row r="227" spans="1:42" ht="15.75" customHeight="1" x14ac:dyDescent="0.2">
      <c r="A227" s="110">
        <v>43974</v>
      </c>
      <c r="C227" s="109">
        <v>0.46109953703703704</v>
      </c>
      <c r="D227" s="109">
        <v>5.5555555555555556E-4</v>
      </c>
      <c r="E227" s="111"/>
      <c r="H227" s="95">
        <v>431</v>
      </c>
      <c r="J227" s="96"/>
      <c r="K227" s="96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</row>
    <row r="228" spans="1:42" ht="15.75" customHeight="1" x14ac:dyDescent="0.2">
      <c r="A228" s="110">
        <v>43975</v>
      </c>
      <c r="C228" s="109">
        <v>4.6238425925925926E-2</v>
      </c>
      <c r="D228" s="109">
        <v>7.9861111111111105E-4</v>
      </c>
      <c r="E228" s="111"/>
      <c r="H228" s="95">
        <v>244</v>
      </c>
      <c r="J228" s="96"/>
      <c r="K228" s="96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</row>
    <row r="229" spans="1:42" ht="15.75" customHeight="1" x14ac:dyDescent="0.2">
      <c r="A229" s="110">
        <v>43976</v>
      </c>
      <c r="C229" s="109">
        <v>1.3587962962962963E-2</v>
      </c>
      <c r="D229" s="109">
        <v>4.1666666666666669E-4</v>
      </c>
      <c r="E229" s="111"/>
      <c r="H229" s="95">
        <v>214</v>
      </c>
      <c r="J229" s="96"/>
      <c r="K229" s="96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</row>
    <row r="230" spans="1:42" ht="15.75" customHeight="1" x14ac:dyDescent="0.2">
      <c r="A230" s="110">
        <v>43977</v>
      </c>
      <c r="C230" s="109">
        <v>1.8831018518518518E-2</v>
      </c>
      <c r="D230" s="109">
        <v>9.7222222222222209E-4</v>
      </c>
      <c r="E230" s="111"/>
      <c r="H230" s="95">
        <v>286</v>
      </c>
      <c r="J230" s="96"/>
      <c r="K230" s="96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</row>
    <row r="231" spans="1:42" ht="15.75" customHeight="1" x14ac:dyDescent="0.2">
      <c r="A231" s="110">
        <v>43978</v>
      </c>
      <c r="C231" s="109">
        <v>2.1863425925925925E-2</v>
      </c>
      <c r="D231" s="109">
        <v>7.6388888888888893E-4</v>
      </c>
      <c r="E231" s="111"/>
      <c r="H231" s="95">
        <v>324</v>
      </c>
      <c r="J231" s="96"/>
      <c r="K231" s="96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</row>
    <row r="232" spans="1:42" ht="15.75" customHeight="1" x14ac:dyDescent="0.2">
      <c r="A232" s="110">
        <v>43979</v>
      </c>
      <c r="C232" s="109">
        <v>2.6435185185185187E-2</v>
      </c>
      <c r="D232" s="109">
        <v>9.2592592592592585E-4</v>
      </c>
      <c r="E232" s="111"/>
      <c r="H232" s="95">
        <v>239</v>
      </c>
      <c r="J232" s="96"/>
      <c r="K232" s="96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</row>
    <row r="233" spans="1:42" ht="15.75" customHeight="1" x14ac:dyDescent="0.2">
      <c r="A233" s="110">
        <v>43980</v>
      </c>
      <c r="C233" s="109">
        <v>1.042824074074074E-2</v>
      </c>
      <c r="D233" s="109">
        <v>1.1111111111111111E-3</v>
      </c>
      <c r="E233" s="111"/>
      <c r="H233" s="95">
        <v>245</v>
      </c>
      <c r="J233" s="96"/>
      <c r="K233" s="96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</row>
    <row r="234" spans="1:42" ht="15.75" customHeight="1" x14ac:dyDescent="0.2">
      <c r="A234" s="110">
        <v>43981</v>
      </c>
      <c r="C234" s="109">
        <v>1.0578703703703703E-2</v>
      </c>
      <c r="D234" s="109">
        <v>1.7476851851851852E-3</v>
      </c>
      <c r="E234" s="111"/>
      <c r="H234" s="95">
        <v>225</v>
      </c>
      <c r="J234" s="96"/>
      <c r="K234" s="96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</row>
    <row r="235" spans="1:42" ht="15.75" customHeight="1" x14ac:dyDescent="0.2">
      <c r="A235" s="110">
        <v>43982</v>
      </c>
      <c r="C235" s="109">
        <v>1.2060185185185186E-2</v>
      </c>
      <c r="D235" s="109">
        <v>1.1458333333333333E-3</v>
      </c>
      <c r="E235" s="111"/>
      <c r="H235" s="95">
        <v>223</v>
      </c>
      <c r="J235" s="96"/>
      <c r="K235" s="96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</row>
    <row r="236" spans="1:42" ht="15.75" customHeight="1" x14ac:dyDescent="0.2">
      <c r="C236" s="109">
        <v>7.5709610472541489E-2</v>
      </c>
      <c r="D236" s="109">
        <v>8.6406449553001286E-4</v>
      </c>
      <c r="H236" s="95">
        <f>SUM(H205:H235)</f>
        <v>9379</v>
      </c>
      <c r="J236" s="96"/>
      <c r="K236" s="96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</row>
    <row r="237" spans="1:42" ht="15.75" customHeight="1" x14ac:dyDescent="0.2">
      <c r="C237" s="109"/>
      <c r="D237" s="109"/>
      <c r="J237" s="96"/>
      <c r="K237" s="96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</row>
    <row r="238" spans="1:42" ht="15.75" customHeight="1" x14ac:dyDescent="0.2">
      <c r="A238" s="95" t="s">
        <v>12</v>
      </c>
      <c r="C238" s="109"/>
      <c r="D238" s="109"/>
      <c r="J238" s="96"/>
      <c r="K238" s="96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</row>
    <row r="239" spans="1:42" ht="15.75" customHeight="1" x14ac:dyDescent="0.2">
      <c r="A239" s="110">
        <v>43952</v>
      </c>
      <c r="C239" s="109">
        <v>2.4259259259259258E-2</v>
      </c>
      <c r="D239" s="109">
        <v>1.238425925925926E-2</v>
      </c>
      <c r="E239" s="111"/>
      <c r="H239" s="95">
        <v>377</v>
      </c>
      <c r="J239" s="96"/>
      <c r="K239" s="96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</row>
    <row r="240" spans="1:42" ht="15.75" customHeight="1" x14ac:dyDescent="0.2">
      <c r="A240" s="110">
        <v>43953</v>
      </c>
      <c r="C240" s="109">
        <v>2.4259259259259258E-2</v>
      </c>
      <c r="D240" s="109">
        <v>5.7060185185185191E-3</v>
      </c>
      <c r="E240" s="111"/>
      <c r="H240" s="95">
        <v>567</v>
      </c>
      <c r="J240" s="96"/>
      <c r="K240" s="96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</row>
    <row r="241" spans="1:42" ht="15.75" customHeight="1" x14ac:dyDescent="0.2">
      <c r="A241" s="110">
        <v>43954</v>
      </c>
      <c r="C241" s="109">
        <v>2.8587962962962964E-2</v>
      </c>
      <c r="D241" s="109">
        <v>6.9444444444444441E-3</v>
      </c>
      <c r="E241" s="111"/>
      <c r="H241" s="95">
        <v>313</v>
      </c>
      <c r="J241" s="96"/>
      <c r="K241" s="96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</row>
    <row r="242" spans="1:42" ht="15.75" customHeight="1" x14ac:dyDescent="0.2">
      <c r="A242" s="110">
        <v>43955</v>
      </c>
      <c r="C242" s="109">
        <v>0.12965277777777778</v>
      </c>
      <c r="D242" s="109">
        <v>8.1712962962962963E-3</v>
      </c>
      <c r="E242" s="111"/>
      <c r="H242" s="95">
        <v>437</v>
      </c>
      <c r="J242" s="96"/>
      <c r="K242" s="96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</row>
    <row r="243" spans="1:42" ht="15.75" customHeight="1" x14ac:dyDescent="0.2">
      <c r="A243" s="110">
        <v>43956</v>
      </c>
      <c r="C243" s="109">
        <v>4.1377314814814818E-2</v>
      </c>
      <c r="D243" s="109">
        <v>8.2638888888888883E-3</v>
      </c>
      <c r="E243" s="111"/>
      <c r="H243" s="95">
        <v>606</v>
      </c>
      <c r="J243" s="96"/>
      <c r="K243" s="96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</row>
    <row r="244" spans="1:42" ht="15.75" customHeight="1" x14ac:dyDescent="0.2">
      <c r="A244" s="110">
        <v>43957</v>
      </c>
      <c r="C244" s="109">
        <v>6.8020833333333336E-2</v>
      </c>
      <c r="D244" s="109">
        <v>9.0509259259259258E-3</v>
      </c>
      <c r="E244" s="111"/>
      <c r="H244" s="95">
        <v>527</v>
      </c>
      <c r="J244" s="96"/>
      <c r="K244" s="96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</row>
    <row r="245" spans="1:42" ht="15.75" customHeight="1" x14ac:dyDescent="0.2">
      <c r="A245" s="110">
        <v>43958</v>
      </c>
      <c r="C245" s="109">
        <v>4.0393518518518516E-2</v>
      </c>
      <c r="D245" s="109">
        <v>7.3379629629629628E-3</v>
      </c>
      <c r="E245" s="111"/>
      <c r="H245" s="95">
        <v>517</v>
      </c>
      <c r="J245" s="96"/>
      <c r="K245" s="96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</row>
    <row r="246" spans="1:42" ht="15.75" customHeight="1" x14ac:dyDescent="0.2">
      <c r="A246" s="110">
        <v>43959</v>
      </c>
      <c r="C246" s="109">
        <v>7.1446759259259265E-2</v>
      </c>
      <c r="D246" s="109">
        <v>1.6562500000000001E-2</v>
      </c>
      <c r="E246" s="111"/>
      <c r="H246" s="95">
        <v>551</v>
      </c>
      <c r="J246" s="96"/>
      <c r="K246" s="96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</row>
    <row r="247" spans="1:42" ht="15.75" customHeight="1" x14ac:dyDescent="0.2">
      <c r="A247" s="110">
        <v>43960</v>
      </c>
      <c r="C247" s="109">
        <v>2.0648148148148148E-2</v>
      </c>
      <c r="D247" s="109">
        <v>5.7407407407407416E-3</v>
      </c>
      <c r="E247" s="111"/>
      <c r="H247" s="95">
        <v>528</v>
      </c>
      <c r="J247" s="96"/>
      <c r="K247" s="96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</row>
    <row r="248" spans="1:42" ht="15.75" customHeight="1" x14ac:dyDescent="0.2">
      <c r="A248" s="110">
        <v>43961</v>
      </c>
      <c r="C248" s="109">
        <v>8.5069444444444437E-3</v>
      </c>
      <c r="D248" s="109">
        <v>3.7384259259259263E-3</v>
      </c>
      <c r="E248" s="111"/>
      <c r="H248" s="95">
        <v>464</v>
      </c>
      <c r="J248" s="96"/>
      <c r="K248" s="96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</row>
    <row r="249" spans="1:42" ht="15.75" customHeight="1" x14ac:dyDescent="0.2">
      <c r="A249" s="110">
        <v>43962</v>
      </c>
      <c r="C249" s="109">
        <v>1.6446759259259262E-2</v>
      </c>
      <c r="D249" s="109">
        <v>8.8888888888888889E-3</v>
      </c>
      <c r="E249" s="111"/>
      <c r="H249" s="95">
        <v>758</v>
      </c>
      <c r="J249" s="96"/>
      <c r="K249" s="96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</row>
    <row r="250" spans="1:42" ht="15.75" customHeight="1" x14ac:dyDescent="0.2">
      <c r="A250" s="110">
        <v>43963</v>
      </c>
      <c r="C250" s="109">
        <v>2.6111111111111113E-2</v>
      </c>
      <c r="D250" s="109">
        <v>1.1307870370370371E-2</v>
      </c>
      <c r="E250" s="111"/>
      <c r="H250" s="95">
        <v>779</v>
      </c>
      <c r="J250" s="96"/>
      <c r="K250" s="96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</row>
    <row r="251" spans="1:42" ht="15.75" customHeight="1" x14ac:dyDescent="0.2">
      <c r="A251" s="110">
        <v>43964</v>
      </c>
      <c r="C251" s="109">
        <v>3.3553240740740745E-2</v>
      </c>
      <c r="D251" s="109">
        <v>5.9259259259259256E-3</v>
      </c>
      <c r="E251" s="111"/>
      <c r="H251" s="95">
        <v>620</v>
      </c>
      <c r="J251" s="96"/>
      <c r="K251" s="96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</row>
    <row r="252" spans="1:42" ht="15.75" customHeight="1" x14ac:dyDescent="0.2">
      <c r="A252" s="110">
        <v>43965</v>
      </c>
      <c r="C252" s="109">
        <v>4.6018518518518514E-2</v>
      </c>
      <c r="D252" s="109">
        <v>9.3055555555555548E-3</v>
      </c>
      <c r="E252" s="111"/>
      <c r="H252" s="95">
        <v>604</v>
      </c>
      <c r="J252" s="96"/>
      <c r="K252" s="96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</row>
    <row r="253" spans="1:42" ht="15.75" customHeight="1" x14ac:dyDescent="0.2">
      <c r="A253" s="110">
        <v>43966</v>
      </c>
      <c r="C253" s="109">
        <v>1.9780092592592592E-2</v>
      </c>
      <c r="D253" s="109">
        <v>8.2291666666666659E-3</v>
      </c>
      <c r="E253" s="111"/>
      <c r="H253" s="95">
        <v>935</v>
      </c>
      <c r="J253" s="96"/>
      <c r="K253" s="96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</row>
    <row r="254" spans="1:42" ht="15.75" customHeight="1" x14ac:dyDescent="0.2">
      <c r="A254" s="110">
        <v>43967</v>
      </c>
      <c r="C254" s="109">
        <v>7.0347222222222214E-2</v>
      </c>
      <c r="D254" s="109">
        <v>1.1770833333333333E-2</v>
      </c>
      <c r="E254" s="111"/>
      <c r="H254" s="95">
        <v>560</v>
      </c>
      <c r="J254" s="96"/>
      <c r="K254" s="96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</row>
    <row r="255" spans="1:42" ht="15.75" customHeight="1" x14ac:dyDescent="0.2">
      <c r="A255" s="110">
        <v>43968</v>
      </c>
      <c r="C255" s="109">
        <v>0.12677083333333333</v>
      </c>
      <c r="D255" s="109">
        <v>1.6597222222222222E-2</v>
      </c>
      <c r="E255" s="111"/>
      <c r="H255" s="95">
        <v>457</v>
      </c>
      <c r="J255" s="96"/>
      <c r="K255" s="96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</row>
    <row r="256" spans="1:42" ht="15.75" customHeight="1" x14ac:dyDescent="0.2">
      <c r="A256" s="110">
        <v>43969</v>
      </c>
      <c r="C256" s="109">
        <v>0.13206018518518517</v>
      </c>
      <c r="D256" s="109">
        <v>1.1076388888888887E-2</v>
      </c>
      <c r="E256" s="111"/>
      <c r="H256" s="95">
        <v>721</v>
      </c>
      <c r="J256" s="96"/>
      <c r="K256" s="96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</row>
    <row r="257" spans="1:42" ht="15.75" customHeight="1" x14ac:dyDescent="0.2">
      <c r="A257" s="110">
        <v>43970</v>
      </c>
      <c r="C257" s="109">
        <v>0.20075231481481481</v>
      </c>
      <c r="D257" s="109">
        <v>8.8657407407407417E-3</v>
      </c>
      <c r="E257" s="111"/>
      <c r="H257" s="95">
        <v>839</v>
      </c>
      <c r="J257" s="96"/>
      <c r="K257" s="96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</row>
    <row r="258" spans="1:42" ht="15.75" customHeight="1" x14ac:dyDescent="0.2">
      <c r="A258" s="110">
        <v>43971</v>
      </c>
      <c r="C258" s="109">
        <v>0.27660879629629631</v>
      </c>
      <c r="D258" s="109">
        <v>9.6643518518518511E-3</v>
      </c>
      <c r="E258" s="111"/>
      <c r="H258" s="95">
        <v>707</v>
      </c>
      <c r="J258" s="96"/>
      <c r="K258" s="96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</row>
    <row r="259" spans="1:42" ht="15.75" customHeight="1" x14ac:dyDescent="0.2">
      <c r="A259" s="110">
        <v>43972</v>
      </c>
      <c r="C259" s="109">
        <v>0.17563657407407407</v>
      </c>
      <c r="D259" s="109">
        <v>7.0486111111111105E-3</v>
      </c>
      <c r="E259" s="111"/>
      <c r="H259" s="95">
        <v>777</v>
      </c>
      <c r="J259" s="96"/>
      <c r="K259" s="96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</row>
    <row r="260" spans="1:42" ht="15.75" customHeight="1" x14ac:dyDescent="0.2">
      <c r="A260" s="110">
        <v>43973</v>
      </c>
      <c r="C260" s="109">
        <v>0.23325231481481482</v>
      </c>
      <c r="D260" s="109">
        <v>8.7847222222222233E-3</v>
      </c>
      <c r="E260" s="111"/>
      <c r="H260" s="95">
        <v>854</v>
      </c>
      <c r="J260" s="96"/>
      <c r="K260" s="96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</row>
    <row r="261" spans="1:42" ht="15.75" customHeight="1" x14ac:dyDescent="0.2">
      <c r="A261" s="110">
        <v>43974</v>
      </c>
      <c r="C261" s="109">
        <v>0.21570601851851853</v>
      </c>
      <c r="D261" s="109">
        <v>6.3194444444444444E-3</v>
      </c>
      <c r="E261" s="111"/>
      <c r="H261" s="95">
        <v>811</v>
      </c>
      <c r="J261" s="96"/>
      <c r="K261" s="96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</row>
    <row r="262" spans="1:42" ht="15.75" customHeight="1" x14ac:dyDescent="0.2">
      <c r="A262" s="110">
        <v>43975</v>
      </c>
      <c r="C262" s="109">
        <v>4.6030092592592588E-2</v>
      </c>
      <c r="D262" s="109">
        <v>1.1215277777777777E-2</v>
      </c>
      <c r="E262" s="111"/>
      <c r="H262" s="95">
        <v>402</v>
      </c>
      <c r="J262" s="96"/>
      <c r="K262" s="96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</row>
    <row r="263" spans="1:42" ht="15.75" customHeight="1" x14ac:dyDescent="0.2">
      <c r="A263" s="110">
        <v>43976</v>
      </c>
      <c r="C263" s="109">
        <v>1.923611111111111E-2</v>
      </c>
      <c r="D263" s="109">
        <v>5.8680555555555543E-3</v>
      </c>
      <c r="E263" s="111"/>
      <c r="H263" s="95">
        <v>282</v>
      </c>
      <c r="J263" s="96"/>
      <c r="K263" s="96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</row>
    <row r="264" spans="1:42" ht="15.75" customHeight="1" x14ac:dyDescent="0.2">
      <c r="A264" s="110">
        <v>43977</v>
      </c>
      <c r="C264" s="109">
        <v>2.3379629629629629E-2</v>
      </c>
      <c r="D264" s="109">
        <v>7.9629629629629634E-3</v>
      </c>
      <c r="E264" s="111"/>
      <c r="H264" s="95">
        <v>685</v>
      </c>
      <c r="J264" s="96"/>
      <c r="K264" s="96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</row>
    <row r="265" spans="1:42" ht="15.75" customHeight="1" x14ac:dyDescent="0.2">
      <c r="A265" s="110">
        <v>43978</v>
      </c>
      <c r="C265" s="109">
        <v>5.0011574074074076E-2</v>
      </c>
      <c r="D265" s="109">
        <v>1.3888888888888888E-2</v>
      </c>
      <c r="E265" s="111"/>
      <c r="H265" s="95">
        <v>665</v>
      </c>
      <c r="J265" s="96"/>
      <c r="K265" s="96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</row>
    <row r="266" spans="1:42" ht="15.75" customHeight="1" x14ac:dyDescent="0.2">
      <c r="A266" s="110">
        <v>43979</v>
      </c>
      <c r="C266" s="109">
        <v>6.8680555555555564E-2</v>
      </c>
      <c r="D266" s="109">
        <v>8.1944444444444452E-3</v>
      </c>
      <c r="E266" s="111"/>
      <c r="H266" s="95">
        <v>439</v>
      </c>
      <c r="J266" s="96"/>
      <c r="K266" s="96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</row>
    <row r="267" spans="1:42" ht="15.75" customHeight="1" x14ac:dyDescent="0.2">
      <c r="A267" s="110">
        <v>43980</v>
      </c>
      <c r="C267" s="109">
        <v>2.6030092592592594E-2</v>
      </c>
      <c r="D267" s="109">
        <v>1.1145833333333334E-2</v>
      </c>
      <c r="E267" s="111"/>
      <c r="H267" s="95">
        <v>803</v>
      </c>
      <c r="J267" s="96"/>
      <c r="K267" s="96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</row>
    <row r="268" spans="1:42" ht="15.75" customHeight="1" x14ac:dyDescent="0.2">
      <c r="A268" s="110">
        <v>43981</v>
      </c>
      <c r="C268" s="109">
        <v>1.9699074074074074E-2</v>
      </c>
      <c r="D268" s="109">
        <v>9.5370370370370366E-3</v>
      </c>
      <c r="E268" s="111"/>
      <c r="H268" s="95">
        <v>439</v>
      </c>
      <c r="J268" s="96"/>
      <c r="K268" s="96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</row>
    <row r="269" spans="1:42" ht="15.75" customHeight="1" x14ac:dyDescent="0.2">
      <c r="A269" s="110">
        <v>43982</v>
      </c>
      <c r="C269" s="109">
        <v>1.695601851851852E-2</v>
      </c>
      <c r="D269" s="109">
        <v>7.037037037037037E-3</v>
      </c>
      <c r="E269" s="111"/>
      <c r="H269" s="95">
        <v>476</v>
      </c>
      <c r="J269" s="96"/>
      <c r="K269" s="96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</row>
    <row r="270" spans="1:42" ht="15.75" customHeight="1" x14ac:dyDescent="0.2">
      <c r="A270" s="110"/>
      <c r="C270" s="109">
        <v>7.805395913154535E-2</v>
      </c>
      <c r="D270" s="109">
        <v>9.1710568326947642E-3</v>
      </c>
      <c r="H270" s="95">
        <f>SUM(H239:H269)</f>
        <v>18500</v>
      </c>
      <c r="J270" s="96"/>
      <c r="K270" s="96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</row>
    <row r="271" spans="1:42" ht="15.75" customHeight="1" x14ac:dyDescent="0.2">
      <c r="C271" s="109"/>
      <c r="D271" s="109"/>
      <c r="J271" s="96"/>
      <c r="K271" s="96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</row>
    <row r="272" spans="1:42" ht="15.75" customHeight="1" x14ac:dyDescent="0.2">
      <c r="A272" s="95" t="s">
        <v>13</v>
      </c>
      <c r="C272" s="109"/>
      <c r="D272" s="109"/>
      <c r="J272" s="96"/>
      <c r="K272" s="96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</row>
    <row r="273" spans="1:42" ht="15.75" customHeight="1" x14ac:dyDescent="0.2">
      <c r="A273" s="110">
        <v>43952</v>
      </c>
      <c r="C273" s="109">
        <v>8.4143518518518517E-3</v>
      </c>
      <c r="D273" s="109">
        <v>1.2731481481481483E-3</v>
      </c>
      <c r="E273" s="111"/>
      <c r="H273" s="95">
        <v>143</v>
      </c>
      <c r="J273" s="96"/>
      <c r="K273" s="96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</row>
    <row r="274" spans="1:42" ht="15.75" customHeight="1" x14ac:dyDescent="0.2">
      <c r="A274" s="110">
        <v>43953</v>
      </c>
      <c r="C274" s="109">
        <v>9.0277777777777787E-3</v>
      </c>
      <c r="D274" s="109">
        <v>9.8379629629629642E-4</v>
      </c>
      <c r="E274" s="111"/>
      <c r="H274" s="95">
        <v>175</v>
      </c>
      <c r="J274" s="96"/>
      <c r="K274" s="96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</row>
    <row r="275" spans="1:42" ht="15.75" customHeight="1" x14ac:dyDescent="0.2">
      <c r="A275" s="110">
        <v>43954</v>
      </c>
      <c r="C275" s="109">
        <v>5.3009259259259251E-3</v>
      </c>
      <c r="D275" s="109">
        <v>2.1064814814814813E-3</v>
      </c>
      <c r="E275" s="111"/>
      <c r="H275" s="95">
        <v>129</v>
      </c>
      <c r="J275" s="96"/>
      <c r="K275" s="96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</row>
    <row r="276" spans="1:42" ht="15.75" customHeight="1" x14ac:dyDescent="0.2">
      <c r="A276" s="110">
        <v>43955</v>
      </c>
      <c r="C276" s="109">
        <v>8.4375000000000006E-3</v>
      </c>
      <c r="D276" s="109">
        <v>1.1111111111111111E-3</v>
      </c>
      <c r="E276" s="111"/>
      <c r="H276" s="95">
        <v>312</v>
      </c>
      <c r="J276" s="96"/>
      <c r="K276" s="96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</row>
    <row r="277" spans="1:42" ht="15.75" customHeight="1" x14ac:dyDescent="0.2">
      <c r="A277" s="110">
        <v>43956</v>
      </c>
      <c r="C277" s="109">
        <v>9.2129629629629627E-3</v>
      </c>
      <c r="D277" s="109">
        <v>1.4814814814814814E-3</v>
      </c>
      <c r="E277" s="111"/>
      <c r="H277" s="95">
        <v>192</v>
      </c>
      <c r="J277" s="96"/>
      <c r="K277" s="96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</row>
    <row r="278" spans="1:42" ht="15.75" customHeight="1" x14ac:dyDescent="0.2">
      <c r="A278" s="110">
        <v>43957</v>
      </c>
      <c r="C278" s="109">
        <v>1.4756944444444446E-2</v>
      </c>
      <c r="D278" s="109">
        <v>1.7708333333333332E-3</v>
      </c>
      <c r="E278" s="111"/>
      <c r="H278" s="95">
        <v>206</v>
      </c>
      <c r="J278" s="96"/>
      <c r="K278" s="96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</row>
    <row r="279" spans="1:42" ht="15.75" customHeight="1" x14ac:dyDescent="0.2">
      <c r="A279" s="110">
        <v>43958</v>
      </c>
      <c r="C279" s="109">
        <v>1.5613425925925926E-2</v>
      </c>
      <c r="D279" s="109">
        <v>1.3310185185185185E-3</v>
      </c>
      <c r="E279" s="111"/>
      <c r="H279" s="95">
        <v>154</v>
      </c>
      <c r="J279" s="96"/>
      <c r="K279" s="96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</row>
    <row r="280" spans="1:42" ht="15.75" customHeight="1" x14ac:dyDescent="0.2">
      <c r="A280" s="110">
        <v>43959</v>
      </c>
      <c r="C280" s="109">
        <v>4.6909722222222221E-2</v>
      </c>
      <c r="D280" s="109">
        <v>1.3657407407407409E-3</v>
      </c>
      <c r="E280" s="111"/>
      <c r="H280" s="95">
        <v>238</v>
      </c>
      <c r="J280" s="96"/>
      <c r="K280" s="96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</row>
    <row r="281" spans="1:42" ht="15.75" customHeight="1" x14ac:dyDescent="0.2">
      <c r="A281" s="110">
        <v>43960</v>
      </c>
      <c r="C281" s="109">
        <v>9.618055555555555E-3</v>
      </c>
      <c r="D281" s="109">
        <v>3.7847222222222223E-3</v>
      </c>
      <c r="E281" s="111"/>
      <c r="H281" s="95">
        <v>152</v>
      </c>
      <c r="J281" s="96"/>
      <c r="K281" s="96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</row>
    <row r="282" spans="1:42" ht="15.75" customHeight="1" x14ac:dyDescent="0.2">
      <c r="A282" s="110">
        <v>43961</v>
      </c>
      <c r="C282" s="109">
        <v>5.8796296296296296E-3</v>
      </c>
      <c r="D282" s="109">
        <v>1.0416666666666667E-3</v>
      </c>
      <c r="E282" s="111"/>
      <c r="H282" s="95">
        <v>112</v>
      </c>
      <c r="J282" s="96"/>
      <c r="K282" s="96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</row>
    <row r="283" spans="1:42" ht="15.75" customHeight="1" x14ac:dyDescent="0.2">
      <c r="A283" s="110">
        <v>43962</v>
      </c>
      <c r="C283" s="109">
        <v>7.3495370370370372E-3</v>
      </c>
      <c r="D283" s="109">
        <v>9.1435185185185185E-4</v>
      </c>
      <c r="E283" s="111"/>
      <c r="H283" s="95">
        <v>251</v>
      </c>
      <c r="J283" s="96"/>
      <c r="K283" s="96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</row>
    <row r="284" spans="1:42" ht="15.75" customHeight="1" x14ac:dyDescent="0.2">
      <c r="A284" s="110">
        <v>43963</v>
      </c>
      <c r="C284" s="109">
        <v>8.3796296296296292E-3</v>
      </c>
      <c r="D284" s="109">
        <v>1.0416666666666667E-3</v>
      </c>
      <c r="E284" s="111"/>
      <c r="H284" s="95">
        <v>313</v>
      </c>
      <c r="J284" s="96"/>
      <c r="K284" s="96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</row>
    <row r="285" spans="1:42" ht="15.75" customHeight="1" x14ac:dyDescent="0.2">
      <c r="A285" s="110">
        <v>43964</v>
      </c>
      <c r="C285" s="109">
        <v>1.6898148148148148E-2</v>
      </c>
      <c r="D285" s="109">
        <v>1.5624999999999999E-3</v>
      </c>
      <c r="E285" s="111"/>
      <c r="H285" s="95">
        <v>314</v>
      </c>
      <c r="J285" s="96"/>
      <c r="K285" s="96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</row>
    <row r="286" spans="1:42" ht="15.75" customHeight="1" x14ac:dyDescent="0.2">
      <c r="A286" s="110">
        <v>43965</v>
      </c>
      <c r="C286" s="109">
        <v>9.1550925925925931E-3</v>
      </c>
      <c r="D286" s="109">
        <v>1.3657407407407409E-3</v>
      </c>
      <c r="E286" s="111"/>
      <c r="H286" s="95">
        <v>346</v>
      </c>
      <c r="J286" s="96"/>
      <c r="K286" s="96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</row>
    <row r="287" spans="1:42" ht="15.75" customHeight="1" x14ac:dyDescent="0.2">
      <c r="A287" s="110">
        <v>43966</v>
      </c>
      <c r="C287" s="109">
        <v>1.5706018518518518E-2</v>
      </c>
      <c r="D287" s="109">
        <v>1.1689814814814816E-3</v>
      </c>
      <c r="E287" s="111"/>
      <c r="H287" s="95">
        <v>326</v>
      </c>
      <c r="J287" s="96"/>
      <c r="K287" s="96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</row>
    <row r="288" spans="1:42" ht="15.75" customHeight="1" x14ac:dyDescent="0.2">
      <c r="A288" s="110">
        <v>43967</v>
      </c>
      <c r="C288" s="109">
        <v>2.8009259259259262E-2</v>
      </c>
      <c r="D288" s="109">
        <v>7.407407407407407E-4</v>
      </c>
      <c r="E288" s="111"/>
      <c r="H288" s="95">
        <v>444</v>
      </c>
      <c r="J288" s="96"/>
      <c r="K288" s="96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</row>
    <row r="289" spans="1:42" ht="15.75" customHeight="1" x14ac:dyDescent="0.2">
      <c r="A289" s="110">
        <v>43968</v>
      </c>
      <c r="C289" s="109">
        <v>1.486111111111111E-2</v>
      </c>
      <c r="D289" s="109">
        <v>1.3194444444444443E-3</v>
      </c>
      <c r="E289" s="111"/>
      <c r="H289" s="95">
        <v>355</v>
      </c>
      <c r="J289" s="96"/>
      <c r="K289" s="96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</row>
    <row r="290" spans="1:42" ht="15.75" customHeight="1" x14ac:dyDescent="0.2">
      <c r="A290" s="110">
        <v>43969</v>
      </c>
      <c r="C290" s="109">
        <v>8.9236111111111113E-2</v>
      </c>
      <c r="D290" s="109">
        <v>7.407407407407407E-4</v>
      </c>
      <c r="E290" s="111"/>
      <c r="H290" s="95">
        <v>524</v>
      </c>
      <c r="J290" s="96"/>
      <c r="K290" s="96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</row>
    <row r="291" spans="1:42" ht="15.75" customHeight="1" x14ac:dyDescent="0.2">
      <c r="A291" s="110">
        <v>43970</v>
      </c>
      <c r="C291" s="109">
        <v>1.4513888888888889E-2</v>
      </c>
      <c r="D291" s="109">
        <v>6.7129629629629625E-4</v>
      </c>
      <c r="E291" s="111"/>
      <c r="H291" s="95">
        <v>576</v>
      </c>
      <c r="J291" s="96"/>
      <c r="K291" s="96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</row>
    <row r="292" spans="1:42" ht="15.75" customHeight="1" x14ac:dyDescent="0.2">
      <c r="A292" s="110">
        <v>43971</v>
      </c>
      <c r="C292" s="109">
        <v>1.247685185185185E-2</v>
      </c>
      <c r="D292" s="109">
        <v>6.7129629629629625E-4</v>
      </c>
      <c r="E292" s="111"/>
      <c r="H292" s="95">
        <v>740</v>
      </c>
      <c r="J292" s="96"/>
      <c r="K292" s="96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</row>
    <row r="293" spans="1:42" ht="15.75" customHeight="1" x14ac:dyDescent="0.2">
      <c r="A293" s="110">
        <v>43972</v>
      </c>
      <c r="C293" s="109">
        <v>6.2511574074074081E-2</v>
      </c>
      <c r="D293" s="109">
        <v>8.2175925925925917E-4</v>
      </c>
      <c r="E293" s="111"/>
      <c r="H293" s="95">
        <v>638</v>
      </c>
      <c r="J293" s="96"/>
      <c r="K293" s="96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</row>
    <row r="294" spans="1:42" ht="15.75" customHeight="1" x14ac:dyDescent="0.2">
      <c r="A294" s="110">
        <v>43973</v>
      </c>
      <c r="C294" s="109">
        <v>0.11902777777777777</v>
      </c>
      <c r="D294" s="109">
        <v>7.7546296296296304E-4</v>
      </c>
      <c r="E294" s="111"/>
      <c r="H294" s="95">
        <v>802</v>
      </c>
      <c r="J294" s="96"/>
      <c r="K294" s="96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</row>
    <row r="295" spans="1:42" ht="15.75" customHeight="1" x14ac:dyDescent="0.2">
      <c r="A295" s="110">
        <v>43974</v>
      </c>
      <c r="C295" s="109">
        <v>0.11784722222222221</v>
      </c>
      <c r="D295" s="109">
        <v>6.5972222222222213E-4</v>
      </c>
      <c r="E295" s="111"/>
      <c r="H295" s="95">
        <v>620</v>
      </c>
      <c r="J295" s="96"/>
      <c r="K295" s="96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</row>
    <row r="296" spans="1:42" ht="15.75" customHeight="1" x14ac:dyDescent="0.2">
      <c r="A296" s="110">
        <v>43975</v>
      </c>
      <c r="C296" s="109">
        <v>7.2222222222222228E-3</v>
      </c>
      <c r="D296" s="109">
        <v>1.1805555555555556E-3</v>
      </c>
      <c r="E296" s="111"/>
      <c r="H296" s="95">
        <v>179</v>
      </c>
      <c r="J296" s="96"/>
      <c r="K296" s="96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</row>
    <row r="297" spans="1:42" ht="15.75" customHeight="1" x14ac:dyDescent="0.2">
      <c r="A297" s="110">
        <v>43976</v>
      </c>
      <c r="C297" s="109">
        <v>8.518518518518519E-3</v>
      </c>
      <c r="D297" s="109">
        <v>1.0532407407407407E-3</v>
      </c>
      <c r="E297" s="111"/>
      <c r="H297" s="95">
        <v>203</v>
      </c>
      <c r="J297" s="96"/>
      <c r="K297" s="96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</row>
    <row r="298" spans="1:42" ht="15.75" customHeight="1" x14ac:dyDescent="0.2">
      <c r="A298" s="110">
        <v>43977</v>
      </c>
      <c r="C298" s="109">
        <v>1.4722222222222222E-2</v>
      </c>
      <c r="D298" s="109">
        <v>9.1435185185185185E-4</v>
      </c>
      <c r="E298" s="111"/>
      <c r="H298" s="95">
        <v>466</v>
      </c>
      <c r="J298" s="96"/>
      <c r="K298" s="96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</row>
    <row r="299" spans="1:42" ht="15.75" customHeight="1" x14ac:dyDescent="0.2">
      <c r="A299" s="110">
        <v>43978</v>
      </c>
      <c r="C299" s="109">
        <v>1.8032407407407407E-2</v>
      </c>
      <c r="D299" s="109">
        <v>1.0416666666666667E-3</v>
      </c>
      <c r="E299" s="111"/>
      <c r="H299" s="95">
        <v>371</v>
      </c>
      <c r="J299" s="96"/>
      <c r="K299" s="96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</row>
    <row r="300" spans="1:42" ht="15.75" customHeight="1" x14ac:dyDescent="0.2">
      <c r="A300" s="110">
        <v>43979</v>
      </c>
      <c r="C300" s="109">
        <v>2.3182870370370371E-2</v>
      </c>
      <c r="D300" s="109">
        <v>1.25E-3</v>
      </c>
      <c r="E300" s="111"/>
      <c r="H300" s="95">
        <v>424</v>
      </c>
      <c r="J300" s="96"/>
      <c r="K300" s="96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</row>
    <row r="301" spans="1:42" ht="15.75" customHeight="1" x14ac:dyDescent="0.2">
      <c r="A301" s="110">
        <v>43980</v>
      </c>
      <c r="C301" s="109">
        <v>1.1539351851851851E-2</v>
      </c>
      <c r="D301" s="109">
        <v>1.3657407407407409E-3</v>
      </c>
      <c r="E301" s="111"/>
      <c r="H301" s="95">
        <v>389</v>
      </c>
      <c r="J301" s="96"/>
      <c r="K301" s="96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</row>
    <row r="302" spans="1:42" ht="15.75" customHeight="1" x14ac:dyDescent="0.2">
      <c r="A302" s="110">
        <v>43981</v>
      </c>
      <c r="C302" s="109">
        <v>1.9444444444444445E-2</v>
      </c>
      <c r="D302" s="109">
        <v>1.0648148148148147E-3</v>
      </c>
      <c r="E302" s="111"/>
      <c r="H302" s="95">
        <v>210</v>
      </c>
      <c r="J302" s="96"/>
      <c r="K302" s="96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</row>
    <row r="303" spans="1:42" ht="15.75" customHeight="1" x14ac:dyDescent="0.2">
      <c r="A303" s="110">
        <v>43982</v>
      </c>
      <c r="C303" s="109">
        <v>5.4513888888888884E-3</v>
      </c>
      <c r="D303" s="109">
        <v>2.1412037037037038E-3</v>
      </c>
      <c r="E303" s="111"/>
      <c r="H303" s="95">
        <v>281</v>
      </c>
      <c r="J303" s="96"/>
      <c r="K303" s="96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</row>
    <row r="304" spans="1:42" ht="15.75" customHeight="1" x14ac:dyDescent="0.2">
      <c r="C304" s="109">
        <v>2.5253831417624519E-2</v>
      </c>
      <c r="D304" s="109">
        <v>1.2244572158365261E-3</v>
      </c>
      <c r="H304" s="95">
        <f>SUM(H273:H303)</f>
        <v>10585</v>
      </c>
      <c r="J304" s="96"/>
      <c r="K304" s="96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</row>
    <row r="305" spans="3:42" ht="15.75" customHeight="1" x14ac:dyDescent="0.2">
      <c r="C305" s="109"/>
      <c r="D305" s="109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</row>
    <row r="306" spans="3:42" ht="15.75" customHeight="1" x14ac:dyDescent="0.2">
      <c r="C306" s="109"/>
      <c r="D306" s="109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</row>
    <row r="307" spans="3:42" ht="15.75" customHeight="1" x14ac:dyDescent="0.2">
      <c r="C307" s="109"/>
      <c r="D307" s="109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</row>
    <row r="308" spans="3:42" ht="15.75" customHeight="1" x14ac:dyDescent="0.2">
      <c r="C308" s="109"/>
      <c r="D308" s="109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</row>
    <row r="309" spans="3:42" ht="15.75" customHeight="1" x14ac:dyDescent="0.2">
      <c r="C309" s="109"/>
      <c r="D309" s="109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</row>
    <row r="310" spans="3:42" ht="15.75" customHeight="1" x14ac:dyDescent="0.2">
      <c r="C310" s="109"/>
      <c r="D310" s="109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</row>
    <row r="311" spans="3:42" ht="15.75" customHeight="1" x14ac:dyDescent="0.2">
      <c r="C311" s="109"/>
      <c r="D311" s="109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</row>
    <row r="312" spans="3:42" ht="15.75" customHeight="1" x14ac:dyDescent="0.2">
      <c r="C312" s="109"/>
      <c r="D312" s="109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</row>
    <row r="313" spans="3:42" ht="15.75" customHeight="1" x14ac:dyDescent="0.2">
      <c r="C313" s="109"/>
      <c r="D313" s="109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</row>
    <row r="314" spans="3:42" ht="15.75" customHeight="1" x14ac:dyDescent="0.2">
      <c r="C314" s="109"/>
      <c r="D314" s="109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</row>
    <row r="315" spans="3:42" ht="15.75" customHeight="1" x14ac:dyDescent="0.2">
      <c r="C315" s="109"/>
      <c r="D315" s="109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</row>
    <row r="316" spans="3:42" ht="15.75" customHeight="1" x14ac:dyDescent="0.2">
      <c r="C316" s="109"/>
      <c r="D316" s="109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</row>
    <row r="317" spans="3:42" ht="15.75" customHeight="1" x14ac:dyDescent="0.2">
      <c r="C317" s="109"/>
      <c r="D317" s="109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</row>
    <row r="318" spans="3:42" ht="15.75" customHeight="1" x14ac:dyDescent="0.2">
      <c r="C318" s="109"/>
      <c r="D318" s="109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</row>
    <row r="319" spans="3:42" ht="15.75" customHeight="1" x14ac:dyDescent="0.2">
      <c r="C319" s="109"/>
      <c r="D319" s="109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</row>
    <row r="320" spans="3:42" ht="15.75" customHeight="1" x14ac:dyDescent="0.2">
      <c r="C320" s="109"/>
      <c r="D320" s="109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</row>
    <row r="321" spans="3:42" ht="15.75" customHeight="1" x14ac:dyDescent="0.2">
      <c r="C321" s="109"/>
      <c r="D321" s="109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</row>
    <row r="322" spans="3:42" ht="15.75" customHeight="1" x14ac:dyDescent="0.2">
      <c r="C322" s="109"/>
      <c r="D322" s="109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</row>
    <row r="323" spans="3:42" ht="15.75" customHeight="1" x14ac:dyDescent="0.2">
      <c r="C323" s="109"/>
      <c r="D323" s="109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</row>
    <row r="324" spans="3:42" ht="15.75" customHeight="1" x14ac:dyDescent="0.2">
      <c r="C324" s="109"/>
      <c r="D324" s="109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</row>
    <row r="325" spans="3:42" ht="15.75" customHeight="1" x14ac:dyDescent="0.2">
      <c r="C325" s="109"/>
      <c r="D325" s="109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</row>
    <row r="326" spans="3:42" ht="15.75" customHeight="1" x14ac:dyDescent="0.2">
      <c r="C326" s="109"/>
      <c r="D326" s="109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</row>
    <row r="327" spans="3:42" ht="15.75" customHeight="1" x14ac:dyDescent="0.2">
      <c r="C327" s="109"/>
      <c r="D327" s="109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</row>
    <row r="328" spans="3:42" ht="15.75" customHeight="1" x14ac:dyDescent="0.2">
      <c r="C328" s="109"/>
      <c r="D328" s="109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</row>
    <row r="329" spans="3:42" ht="15.75" customHeight="1" x14ac:dyDescent="0.2">
      <c r="C329" s="109"/>
      <c r="D329" s="109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</row>
    <row r="330" spans="3:42" ht="15.75" customHeight="1" x14ac:dyDescent="0.2">
      <c r="C330" s="109"/>
      <c r="D330" s="109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</row>
    <row r="331" spans="3:42" ht="15.75" customHeight="1" x14ac:dyDescent="0.2">
      <c r="C331" s="109"/>
      <c r="D331" s="109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</row>
    <row r="332" spans="3:42" ht="15.75" customHeight="1" x14ac:dyDescent="0.2">
      <c r="C332" s="109"/>
      <c r="D332" s="109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</row>
    <row r="333" spans="3:42" ht="15.75" customHeight="1" x14ac:dyDescent="0.2">
      <c r="C333" s="109"/>
      <c r="D333" s="109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</row>
    <row r="334" spans="3:42" ht="15.75" customHeight="1" x14ac:dyDescent="0.2">
      <c r="C334" s="109"/>
      <c r="D334" s="109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</row>
    <row r="335" spans="3:42" ht="15.75" customHeight="1" x14ac:dyDescent="0.2">
      <c r="C335" s="109"/>
      <c r="D335" s="109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</row>
    <row r="336" spans="3:42" ht="15.75" customHeight="1" x14ac:dyDescent="0.2">
      <c r="C336" s="109"/>
      <c r="D336" s="109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</row>
    <row r="337" spans="3:42" ht="15.75" customHeight="1" x14ac:dyDescent="0.2">
      <c r="C337" s="109"/>
      <c r="D337" s="109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</row>
    <row r="338" spans="3:42" ht="15.75" customHeight="1" x14ac:dyDescent="0.2">
      <c r="C338" s="109"/>
      <c r="D338" s="109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</row>
    <row r="339" spans="3:42" ht="15.75" customHeight="1" x14ac:dyDescent="0.2">
      <c r="C339" s="109"/>
      <c r="D339" s="109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</row>
    <row r="340" spans="3:42" ht="15.75" customHeight="1" x14ac:dyDescent="0.2">
      <c r="C340" s="109"/>
      <c r="D340" s="109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</row>
    <row r="341" spans="3:42" ht="15.75" customHeight="1" x14ac:dyDescent="0.2">
      <c r="C341" s="109"/>
      <c r="D341" s="109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</row>
    <row r="342" spans="3:42" ht="15.75" customHeight="1" x14ac:dyDescent="0.2">
      <c r="C342" s="109"/>
      <c r="D342" s="109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</row>
    <row r="343" spans="3:42" ht="15.75" customHeight="1" x14ac:dyDescent="0.2">
      <c r="C343" s="109"/>
      <c r="D343" s="109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</row>
    <row r="344" spans="3:42" ht="15.75" customHeight="1" x14ac:dyDescent="0.2">
      <c r="C344" s="109"/>
      <c r="D344" s="109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</row>
    <row r="345" spans="3:42" ht="15.75" customHeight="1" x14ac:dyDescent="0.2">
      <c r="C345" s="109"/>
      <c r="D345" s="109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</row>
    <row r="346" spans="3:42" ht="15.75" customHeight="1" x14ac:dyDescent="0.2">
      <c r="C346" s="109"/>
      <c r="D346" s="109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</row>
    <row r="347" spans="3:42" ht="15.75" customHeight="1" x14ac:dyDescent="0.2">
      <c r="C347" s="109"/>
      <c r="D347" s="109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</row>
    <row r="348" spans="3:42" ht="15.75" customHeight="1" x14ac:dyDescent="0.2">
      <c r="C348" s="109"/>
      <c r="D348" s="109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</row>
    <row r="349" spans="3:42" ht="15.75" customHeight="1" x14ac:dyDescent="0.2">
      <c r="C349" s="109"/>
      <c r="D349" s="109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</row>
    <row r="350" spans="3:42" ht="15.75" customHeight="1" x14ac:dyDescent="0.2">
      <c r="C350" s="109"/>
      <c r="D350" s="109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</row>
    <row r="351" spans="3:42" ht="15.75" customHeight="1" x14ac:dyDescent="0.2">
      <c r="C351" s="109"/>
      <c r="D351" s="109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</row>
    <row r="352" spans="3:42" ht="15.75" customHeight="1" x14ac:dyDescent="0.2">
      <c r="C352" s="109"/>
      <c r="D352" s="109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</row>
    <row r="353" spans="3:42" ht="15.75" customHeight="1" x14ac:dyDescent="0.2">
      <c r="C353" s="109"/>
      <c r="D353" s="109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</row>
    <row r="354" spans="3:42" ht="15.75" customHeight="1" x14ac:dyDescent="0.2">
      <c r="C354" s="109"/>
      <c r="D354" s="109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</row>
    <row r="355" spans="3:42" ht="15.75" customHeight="1" x14ac:dyDescent="0.2">
      <c r="C355" s="109"/>
      <c r="D355" s="109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</row>
    <row r="356" spans="3:42" ht="15.75" customHeight="1" x14ac:dyDescent="0.2">
      <c r="C356" s="109"/>
      <c r="D356" s="109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</row>
    <row r="357" spans="3:42" ht="15.75" customHeight="1" x14ac:dyDescent="0.2">
      <c r="C357" s="109"/>
      <c r="D357" s="109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</row>
    <row r="358" spans="3:42" ht="15.75" customHeight="1" x14ac:dyDescent="0.2">
      <c r="C358" s="109"/>
      <c r="D358" s="109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</row>
    <row r="359" spans="3:42" ht="15.75" customHeight="1" x14ac:dyDescent="0.2">
      <c r="C359" s="109"/>
      <c r="D359" s="109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</row>
    <row r="360" spans="3:42" ht="15.75" customHeight="1" x14ac:dyDescent="0.2">
      <c r="C360" s="109"/>
      <c r="D360" s="109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</row>
    <row r="361" spans="3:42" ht="15.75" customHeight="1" x14ac:dyDescent="0.2">
      <c r="C361" s="109"/>
      <c r="D361" s="109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</row>
    <row r="362" spans="3:42" ht="15.75" customHeight="1" x14ac:dyDescent="0.2">
      <c r="C362" s="109"/>
      <c r="D362" s="109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</row>
    <row r="363" spans="3:42" ht="15.75" customHeight="1" x14ac:dyDescent="0.2">
      <c r="C363" s="109"/>
      <c r="D363" s="109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</row>
    <row r="364" spans="3:42" ht="15.75" customHeight="1" x14ac:dyDescent="0.2">
      <c r="C364" s="109"/>
      <c r="D364" s="109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</row>
    <row r="365" spans="3:42" ht="15.75" customHeight="1" x14ac:dyDescent="0.2">
      <c r="C365" s="109"/>
      <c r="D365" s="109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</row>
    <row r="366" spans="3:42" ht="15.75" customHeight="1" x14ac:dyDescent="0.2">
      <c r="C366" s="109"/>
      <c r="D366" s="109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</row>
    <row r="367" spans="3:42" ht="15.75" customHeight="1" x14ac:dyDescent="0.2">
      <c r="C367" s="109"/>
      <c r="D367" s="109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</row>
    <row r="368" spans="3:42" ht="15.75" customHeight="1" x14ac:dyDescent="0.2">
      <c r="C368" s="109"/>
      <c r="D368" s="109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</row>
    <row r="369" spans="3:42" ht="15.75" customHeight="1" x14ac:dyDescent="0.2">
      <c r="C369" s="109"/>
      <c r="D369" s="109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</row>
    <row r="370" spans="3:42" ht="15.75" customHeight="1" x14ac:dyDescent="0.2">
      <c r="C370" s="109"/>
      <c r="D370" s="109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</row>
    <row r="371" spans="3:42" ht="15.75" customHeight="1" x14ac:dyDescent="0.2">
      <c r="C371" s="109"/>
      <c r="D371" s="109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</row>
    <row r="372" spans="3:42" ht="15.75" customHeight="1" x14ac:dyDescent="0.2">
      <c r="C372" s="109"/>
      <c r="D372" s="109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</row>
    <row r="373" spans="3:42" ht="15.75" customHeight="1" x14ac:dyDescent="0.2">
      <c r="C373" s="109"/>
      <c r="D373" s="109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</row>
    <row r="374" spans="3:42" ht="15.75" customHeight="1" x14ac:dyDescent="0.2">
      <c r="C374" s="109"/>
      <c r="D374" s="109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</row>
    <row r="375" spans="3:42" ht="15.75" customHeight="1" x14ac:dyDescent="0.2">
      <c r="C375" s="109"/>
      <c r="D375" s="109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</row>
    <row r="376" spans="3:42" ht="15.75" customHeight="1" x14ac:dyDescent="0.2">
      <c r="C376" s="109"/>
      <c r="D376" s="109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</row>
    <row r="377" spans="3:42" ht="15.75" customHeight="1" x14ac:dyDescent="0.2">
      <c r="C377" s="109"/>
      <c r="D377" s="109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</row>
    <row r="378" spans="3:42" ht="15.75" customHeight="1" x14ac:dyDescent="0.2">
      <c r="C378" s="109"/>
      <c r="D378" s="109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</row>
    <row r="379" spans="3:42" ht="15.75" customHeight="1" x14ac:dyDescent="0.2">
      <c r="C379" s="109"/>
      <c r="D379" s="109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</row>
    <row r="380" spans="3:42" ht="15.75" customHeight="1" x14ac:dyDescent="0.2">
      <c r="C380" s="109"/>
      <c r="D380" s="109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</row>
    <row r="381" spans="3:42" ht="15.75" customHeight="1" x14ac:dyDescent="0.2">
      <c r="C381" s="109"/>
      <c r="D381" s="109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</row>
    <row r="382" spans="3:42" ht="15.75" customHeight="1" x14ac:dyDescent="0.2">
      <c r="C382" s="109"/>
      <c r="D382" s="109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</row>
    <row r="383" spans="3:42" ht="15.75" customHeight="1" x14ac:dyDescent="0.2">
      <c r="C383" s="109"/>
      <c r="D383" s="109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</row>
    <row r="384" spans="3:42" ht="15.75" customHeight="1" x14ac:dyDescent="0.2">
      <c r="C384" s="109"/>
      <c r="D384" s="109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</row>
    <row r="385" spans="3:42" ht="15.75" customHeight="1" x14ac:dyDescent="0.2">
      <c r="C385" s="109"/>
      <c r="D385" s="109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</row>
    <row r="386" spans="3:42" ht="15.75" customHeight="1" x14ac:dyDescent="0.2">
      <c r="C386" s="109"/>
      <c r="D386" s="109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</row>
    <row r="387" spans="3:42" ht="15.75" customHeight="1" x14ac:dyDescent="0.2">
      <c r="C387" s="109"/>
      <c r="D387" s="109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</row>
    <row r="388" spans="3:42" ht="15.75" customHeight="1" x14ac:dyDescent="0.2">
      <c r="C388" s="109"/>
      <c r="D388" s="109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</row>
    <row r="389" spans="3:42" ht="15.75" customHeight="1" x14ac:dyDescent="0.2">
      <c r="C389" s="109"/>
      <c r="D389" s="109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</row>
    <row r="390" spans="3:42" ht="15.75" customHeight="1" x14ac:dyDescent="0.2">
      <c r="C390" s="109"/>
      <c r="D390" s="109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</row>
    <row r="391" spans="3:42" ht="15.75" customHeight="1" x14ac:dyDescent="0.2">
      <c r="C391" s="109"/>
      <c r="D391" s="109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</row>
    <row r="392" spans="3:42" ht="15.75" customHeight="1" x14ac:dyDescent="0.2">
      <c r="C392" s="109"/>
      <c r="D392" s="109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</row>
    <row r="393" spans="3:42" ht="15.75" customHeight="1" x14ac:dyDescent="0.2">
      <c r="C393" s="109"/>
      <c r="D393" s="109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</row>
    <row r="394" spans="3:42" ht="15.75" customHeight="1" x14ac:dyDescent="0.2">
      <c r="C394" s="109"/>
      <c r="D394" s="109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</row>
    <row r="395" spans="3:42" ht="15.75" customHeight="1" x14ac:dyDescent="0.2">
      <c r="C395" s="109"/>
      <c r="D395" s="109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</row>
    <row r="396" spans="3:42" ht="15.75" customHeight="1" x14ac:dyDescent="0.2">
      <c r="C396" s="109"/>
      <c r="D396" s="109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</row>
    <row r="397" spans="3:42" ht="15.75" customHeight="1" x14ac:dyDescent="0.2">
      <c r="C397" s="109"/>
      <c r="D397" s="109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</row>
    <row r="398" spans="3:42" ht="15.75" customHeight="1" x14ac:dyDescent="0.2">
      <c r="C398" s="109"/>
      <c r="D398" s="109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</row>
    <row r="399" spans="3:42" ht="15.75" customHeight="1" x14ac:dyDescent="0.2">
      <c r="C399" s="109"/>
      <c r="D399" s="109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</row>
    <row r="400" spans="3:42" ht="15.75" customHeight="1" x14ac:dyDescent="0.2">
      <c r="C400" s="109"/>
      <c r="D400" s="109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</row>
    <row r="401" spans="3:42" ht="15.75" customHeight="1" x14ac:dyDescent="0.2">
      <c r="C401" s="109"/>
      <c r="D401" s="109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</row>
    <row r="402" spans="3:42" ht="15.75" customHeight="1" x14ac:dyDescent="0.2">
      <c r="C402" s="109"/>
      <c r="D402" s="109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</row>
    <row r="403" spans="3:42" ht="15.75" customHeight="1" x14ac:dyDescent="0.2">
      <c r="C403" s="109"/>
      <c r="D403" s="109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</row>
    <row r="404" spans="3:42" ht="15.75" customHeight="1" x14ac:dyDescent="0.2">
      <c r="C404" s="109"/>
      <c r="D404" s="109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</row>
    <row r="405" spans="3:42" ht="15.75" customHeight="1" x14ac:dyDescent="0.2">
      <c r="C405" s="109"/>
      <c r="D405" s="109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</row>
    <row r="406" spans="3:42" ht="15.75" customHeight="1" x14ac:dyDescent="0.2">
      <c r="C406" s="109"/>
      <c r="D406" s="109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</row>
    <row r="407" spans="3:42" ht="15.75" customHeight="1" x14ac:dyDescent="0.2">
      <c r="C407" s="109"/>
      <c r="D407" s="109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</row>
    <row r="408" spans="3:42" ht="15.75" customHeight="1" x14ac:dyDescent="0.2">
      <c r="C408" s="109"/>
      <c r="D408" s="109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</row>
    <row r="409" spans="3:42" ht="15.75" customHeight="1" x14ac:dyDescent="0.2">
      <c r="C409" s="109"/>
      <c r="D409" s="109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</row>
    <row r="410" spans="3:42" ht="15.75" customHeight="1" x14ac:dyDescent="0.2">
      <c r="C410" s="109"/>
      <c r="D410" s="109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</row>
    <row r="411" spans="3:42" ht="15.75" customHeight="1" x14ac:dyDescent="0.2">
      <c r="C411" s="109"/>
      <c r="D411" s="109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</row>
    <row r="412" spans="3:42" ht="15.75" customHeight="1" x14ac:dyDescent="0.2">
      <c r="C412" s="109"/>
      <c r="D412" s="109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</row>
    <row r="413" spans="3:42" ht="15.75" customHeight="1" x14ac:dyDescent="0.2">
      <c r="C413" s="109"/>
      <c r="D413" s="109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</row>
    <row r="414" spans="3:42" ht="15.75" customHeight="1" x14ac:dyDescent="0.2">
      <c r="C414" s="109"/>
      <c r="D414" s="109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</row>
    <row r="415" spans="3:42" ht="15.75" customHeight="1" x14ac:dyDescent="0.2">
      <c r="C415" s="109"/>
      <c r="D415" s="109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</row>
    <row r="416" spans="3:42" ht="15.75" customHeight="1" x14ac:dyDescent="0.2">
      <c r="C416" s="109"/>
      <c r="D416" s="109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</row>
    <row r="417" spans="3:42" ht="15.75" customHeight="1" x14ac:dyDescent="0.2">
      <c r="C417" s="109"/>
      <c r="D417" s="109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</row>
    <row r="418" spans="3:42" ht="15.75" customHeight="1" x14ac:dyDescent="0.2">
      <c r="C418" s="109"/>
      <c r="D418" s="109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</row>
    <row r="419" spans="3:42" ht="15.75" customHeight="1" x14ac:dyDescent="0.2">
      <c r="C419" s="109"/>
      <c r="D419" s="109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</row>
    <row r="420" spans="3:42" ht="15.75" customHeight="1" x14ac:dyDescent="0.2">
      <c r="C420" s="109"/>
      <c r="D420" s="109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</row>
    <row r="421" spans="3:42" ht="15.75" customHeight="1" x14ac:dyDescent="0.2">
      <c r="C421" s="109"/>
      <c r="D421" s="109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</row>
    <row r="422" spans="3:42" ht="15.75" customHeight="1" x14ac:dyDescent="0.2">
      <c r="C422" s="109"/>
      <c r="D422" s="109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</row>
    <row r="423" spans="3:42" ht="15.75" customHeight="1" x14ac:dyDescent="0.2">
      <c r="C423" s="109"/>
      <c r="D423" s="109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</row>
    <row r="424" spans="3:42" ht="15.75" customHeight="1" x14ac:dyDescent="0.2">
      <c r="C424" s="109"/>
      <c r="D424" s="109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</row>
    <row r="425" spans="3:42" ht="15.75" customHeight="1" x14ac:dyDescent="0.2">
      <c r="C425" s="109"/>
      <c r="D425" s="109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</row>
    <row r="426" spans="3:42" ht="15.75" customHeight="1" x14ac:dyDescent="0.2">
      <c r="C426" s="109"/>
      <c r="D426" s="109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</row>
    <row r="427" spans="3:42" ht="15.75" customHeight="1" x14ac:dyDescent="0.2">
      <c r="C427" s="109"/>
      <c r="D427" s="109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</row>
    <row r="428" spans="3:42" ht="15.75" customHeight="1" x14ac:dyDescent="0.2">
      <c r="C428" s="109"/>
      <c r="D428" s="109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</row>
    <row r="429" spans="3:42" ht="15.75" customHeight="1" x14ac:dyDescent="0.2">
      <c r="C429" s="109"/>
      <c r="D429" s="109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</row>
    <row r="430" spans="3:42" ht="15.75" customHeight="1" x14ac:dyDescent="0.2">
      <c r="C430" s="109"/>
      <c r="D430" s="109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</row>
    <row r="431" spans="3:42" ht="15.75" customHeight="1" x14ac:dyDescent="0.2">
      <c r="C431" s="109"/>
      <c r="D431" s="109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</row>
    <row r="432" spans="3:42" ht="15.75" customHeight="1" x14ac:dyDescent="0.2">
      <c r="C432" s="109"/>
      <c r="D432" s="109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</row>
    <row r="433" spans="3:42" ht="15.75" customHeight="1" x14ac:dyDescent="0.2">
      <c r="C433" s="109"/>
      <c r="D433" s="109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</row>
    <row r="434" spans="3:42" ht="15.75" customHeight="1" x14ac:dyDescent="0.2">
      <c r="C434" s="109"/>
      <c r="D434" s="109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</row>
    <row r="435" spans="3:42" ht="15.75" customHeight="1" x14ac:dyDescent="0.2">
      <c r="C435" s="109"/>
      <c r="D435" s="109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</row>
    <row r="436" spans="3:42" ht="15.75" customHeight="1" x14ac:dyDescent="0.2">
      <c r="C436" s="109"/>
      <c r="D436" s="109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</row>
    <row r="437" spans="3:42" ht="15.75" customHeight="1" x14ac:dyDescent="0.2">
      <c r="C437" s="109"/>
      <c r="D437" s="109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</row>
    <row r="438" spans="3:42" ht="15.75" customHeight="1" x14ac:dyDescent="0.2">
      <c r="C438" s="109"/>
      <c r="D438" s="109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</row>
    <row r="439" spans="3:42" ht="15.75" customHeight="1" x14ac:dyDescent="0.2">
      <c r="C439" s="109"/>
      <c r="D439" s="109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</row>
    <row r="440" spans="3:42" ht="15.75" customHeight="1" x14ac:dyDescent="0.2">
      <c r="C440" s="109"/>
      <c r="D440" s="109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</row>
    <row r="441" spans="3:42" ht="15.75" customHeight="1" x14ac:dyDescent="0.2">
      <c r="C441" s="109"/>
      <c r="D441" s="109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</row>
    <row r="442" spans="3:42" ht="15.75" customHeight="1" x14ac:dyDescent="0.2">
      <c r="C442" s="109"/>
      <c r="D442" s="109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</row>
    <row r="443" spans="3:42" ht="15.75" customHeight="1" x14ac:dyDescent="0.2">
      <c r="C443" s="109"/>
      <c r="D443" s="109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</row>
    <row r="444" spans="3:42" ht="15.75" customHeight="1" x14ac:dyDescent="0.2">
      <c r="C444" s="109"/>
      <c r="D444" s="109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</row>
    <row r="445" spans="3:42" ht="15.75" customHeight="1" x14ac:dyDescent="0.2">
      <c r="C445" s="109"/>
      <c r="D445" s="109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</row>
    <row r="446" spans="3:42" ht="15.75" customHeight="1" x14ac:dyDescent="0.2">
      <c r="C446" s="109"/>
      <c r="D446" s="109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</row>
    <row r="447" spans="3:42" ht="15.75" customHeight="1" x14ac:dyDescent="0.2">
      <c r="C447" s="109"/>
      <c r="D447" s="109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</row>
    <row r="448" spans="3:42" ht="15.75" customHeight="1" x14ac:dyDescent="0.2">
      <c r="C448" s="109"/>
      <c r="D448" s="109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</row>
    <row r="449" spans="3:42" ht="15.75" customHeight="1" x14ac:dyDescent="0.2">
      <c r="C449" s="109"/>
      <c r="D449" s="109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</row>
    <row r="450" spans="3:42" ht="15.75" customHeight="1" x14ac:dyDescent="0.2">
      <c r="C450" s="109"/>
      <c r="D450" s="109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</row>
    <row r="451" spans="3:42" ht="15.75" customHeight="1" x14ac:dyDescent="0.2">
      <c r="C451" s="109"/>
      <c r="D451" s="109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</row>
    <row r="452" spans="3:42" ht="15.75" customHeight="1" x14ac:dyDescent="0.2">
      <c r="C452" s="109"/>
      <c r="D452" s="109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</row>
    <row r="453" spans="3:42" ht="15.75" customHeight="1" x14ac:dyDescent="0.2">
      <c r="C453" s="109"/>
      <c r="D453" s="109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</row>
    <row r="454" spans="3:42" ht="15.75" customHeight="1" x14ac:dyDescent="0.2">
      <c r="C454" s="109"/>
      <c r="D454" s="109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</row>
    <row r="455" spans="3:42" ht="15.75" customHeight="1" x14ac:dyDescent="0.2">
      <c r="C455" s="109"/>
      <c r="D455" s="109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</row>
    <row r="456" spans="3:42" ht="15.75" customHeight="1" x14ac:dyDescent="0.2">
      <c r="C456" s="109"/>
      <c r="D456" s="109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</row>
    <row r="457" spans="3:42" ht="15.75" customHeight="1" x14ac:dyDescent="0.2">
      <c r="C457" s="109"/>
      <c r="D457" s="109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</row>
    <row r="458" spans="3:42" ht="15.75" customHeight="1" x14ac:dyDescent="0.2">
      <c r="C458" s="109"/>
      <c r="D458" s="109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</row>
    <row r="459" spans="3:42" ht="15.75" customHeight="1" x14ac:dyDescent="0.2">
      <c r="C459" s="109"/>
      <c r="D459" s="109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</row>
    <row r="460" spans="3:42" ht="15.75" customHeight="1" x14ac:dyDescent="0.2">
      <c r="C460" s="109"/>
      <c r="D460" s="109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</row>
    <row r="461" spans="3:42" ht="15.75" customHeight="1" x14ac:dyDescent="0.2">
      <c r="C461" s="109"/>
      <c r="D461" s="109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</row>
    <row r="462" spans="3:42" ht="15.75" customHeight="1" x14ac:dyDescent="0.2">
      <c r="C462" s="109"/>
      <c r="D462" s="109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</row>
    <row r="463" spans="3:42" ht="15.75" customHeight="1" x14ac:dyDescent="0.2">
      <c r="C463" s="109"/>
      <c r="D463" s="109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</row>
    <row r="464" spans="3:42" ht="15.75" customHeight="1" x14ac:dyDescent="0.2">
      <c r="C464" s="109"/>
      <c r="D464" s="109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</row>
    <row r="465" spans="3:42" ht="15.75" customHeight="1" x14ac:dyDescent="0.2">
      <c r="C465" s="109"/>
      <c r="D465" s="109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</row>
    <row r="466" spans="3:42" ht="15.75" customHeight="1" x14ac:dyDescent="0.2">
      <c r="C466" s="109"/>
      <c r="D466" s="109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</row>
    <row r="467" spans="3:42" ht="15.75" customHeight="1" x14ac:dyDescent="0.2">
      <c r="C467" s="109"/>
      <c r="D467" s="109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</row>
    <row r="468" spans="3:42" ht="15.75" customHeight="1" x14ac:dyDescent="0.2">
      <c r="C468" s="109"/>
      <c r="D468" s="109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</row>
    <row r="469" spans="3:42" ht="15.75" customHeight="1" x14ac:dyDescent="0.2">
      <c r="C469" s="109"/>
      <c r="D469" s="109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</row>
    <row r="470" spans="3:42" ht="15.75" customHeight="1" x14ac:dyDescent="0.2">
      <c r="C470" s="109"/>
      <c r="D470" s="109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</row>
    <row r="471" spans="3:42" ht="15.75" customHeight="1" x14ac:dyDescent="0.2">
      <c r="C471" s="109"/>
      <c r="D471" s="109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</row>
    <row r="472" spans="3:42" ht="15.75" customHeight="1" x14ac:dyDescent="0.2">
      <c r="C472" s="109"/>
      <c r="D472" s="109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</row>
    <row r="473" spans="3:42" ht="15.75" customHeight="1" x14ac:dyDescent="0.2">
      <c r="C473" s="109"/>
      <c r="D473" s="109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</row>
    <row r="474" spans="3:42" ht="15.75" customHeight="1" x14ac:dyDescent="0.2">
      <c r="C474" s="109"/>
      <c r="D474" s="109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</row>
    <row r="475" spans="3:42" ht="15.75" customHeight="1" x14ac:dyDescent="0.2">
      <c r="C475" s="109"/>
      <c r="D475" s="109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</row>
    <row r="476" spans="3:42" ht="15.75" customHeight="1" x14ac:dyDescent="0.2">
      <c r="C476" s="109"/>
      <c r="D476" s="109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</row>
    <row r="477" spans="3:42" ht="15.75" customHeight="1" x14ac:dyDescent="0.2">
      <c r="C477" s="109"/>
      <c r="D477" s="109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</row>
    <row r="478" spans="3:42" ht="15.75" customHeight="1" x14ac:dyDescent="0.2">
      <c r="C478" s="109"/>
      <c r="D478" s="109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</row>
    <row r="479" spans="3:42" ht="15.75" customHeight="1" x14ac:dyDescent="0.2">
      <c r="C479" s="109"/>
      <c r="D479" s="109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</row>
    <row r="480" spans="3:42" ht="15.75" customHeight="1" x14ac:dyDescent="0.2">
      <c r="C480" s="109"/>
      <c r="D480" s="109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</row>
    <row r="481" spans="3:42" ht="15.75" customHeight="1" x14ac:dyDescent="0.2">
      <c r="C481" s="109"/>
      <c r="D481" s="109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</row>
    <row r="482" spans="3:42" ht="15.75" customHeight="1" x14ac:dyDescent="0.2">
      <c r="C482" s="109"/>
      <c r="D482" s="109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</row>
    <row r="483" spans="3:42" ht="15.75" customHeight="1" x14ac:dyDescent="0.2">
      <c r="C483" s="109"/>
      <c r="D483" s="109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</row>
    <row r="484" spans="3:42" ht="15.75" customHeight="1" x14ac:dyDescent="0.2">
      <c r="C484" s="109"/>
      <c r="D484" s="109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</row>
    <row r="485" spans="3:42" ht="15.75" customHeight="1" x14ac:dyDescent="0.2">
      <c r="C485" s="109"/>
      <c r="D485" s="109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</row>
    <row r="486" spans="3:42" ht="15.75" customHeight="1" x14ac:dyDescent="0.2">
      <c r="C486" s="109"/>
      <c r="D486" s="109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</row>
    <row r="487" spans="3:42" ht="15.75" customHeight="1" x14ac:dyDescent="0.2">
      <c r="C487" s="109"/>
      <c r="D487" s="109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</row>
    <row r="488" spans="3:42" ht="15.75" customHeight="1" x14ac:dyDescent="0.2">
      <c r="C488" s="109"/>
      <c r="D488" s="109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</row>
    <row r="489" spans="3:42" ht="15.75" customHeight="1" x14ac:dyDescent="0.2">
      <c r="C489" s="109"/>
      <c r="D489" s="109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</row>
    <row r="490" spans="3:42" ht="15.75" customHeight="1" x14ac:dyDescent="0.2">
      <c r="C490" s="109"/>
      <c r="D490" s="109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</row>
    <row r="491" spans="3:42" ht="15.75" customHeight="1" x14ac:dyDescent="0.2">
      <c r="C491" s="109"/>
      <c r="D491" s="109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</row>
    <row r="492" spans="3:42" ht="15.75" customHeight="1" x14ac:dyDescent="0.2">
      <c r="C492" s="109"/>
      <c r="D492" s="109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</row>
    <row r="493" spans="3:42" ht="15.75" customHeight="1" x14ac:dyDescent="0.2">
      <c r="C493" s="109"/>
      <c r="D493" s="109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</row>
    <row r="494" spans="3:42" ht="15.75" customHeight="1" x14ac:dyDescent="0.2">
      <c r="C494" s="109"/>
      <c r="D494" s="109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</row>
    <row r="495" spans="3:42" ht="15.75" customHeight="1" x14ac:dyDescent="0.2">
      <c r="C495" s="109"/>
      <c r="D495" s="109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</row>
    <row r="496" spans="3:42" ht="15.75" customHeight="1" x14ac:dyDescent="0.2">
      <c r="C496" s="109"/>
      <c r="D496" s="109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</row>
    <row r="497" spans="3:42" ht="15.75" customHeight="1" x14ac:dyDescent="0.2">
      <c r="C497" s="109"/>
      <c r="D497" s="109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</row>
    <row r="498" spans="3:42" ht="15.75" customHeight="1" x14ac:dyDescent="0.2">
      <c r="C498" s="109"/>
      <c r="D498" s="109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</row>
    <row r="499" spans="3:42" ht="15.75" customHeight="1" x14ac:dyDescent="0.2">
      <c r="C499" s="109"/>
      <c r="D499" s="109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</row>
    <row r="500" spans="3:42" ht="15.75" customHeight="1" x14ac:dyDescent="0.2">
      <c r="C500" s="109"/>
      <c r="D500" s="109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</row>
    <row r="501" spans="3:42" ht="15.75" customHeight="1" x14ac:dyDescent="0.2">
      <c r="C501" s="109"/>
      <c r="D501" s="109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</row>
    <row r="502" spans="3:42" ht="15.75" customHeight="1" x14ac:dyDescent="0.2">
      <c r="C502" s="109"/>
      <c r="D502" s="109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</row>
    <row r="503" spans="3:42" ht="15.75" customHeight="1" x14ac:dyDescent="0.2">
      <c r="C503" s="109"/>
      <c r="D503" s="109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</row>
    <row r="504" spans="3:42" ht="15.75" customHeight="1" x14ac:dyDescent="0.2">
      <c r="C504" s="109"/>
      <c r="D504" s="109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</row>
    <row r="505" spans="3:42" ht="15.75" customHeight="1" x14ac:dyDescent="0.2">
      <c r="C505" s="109"/>
      <c r="D505" s="109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</row>
    <row r="506" spans="3:42" ht="15.75" customHeight="1" x14ac:dyDescent="0.2">
      <c r="C506" s="109"/>
      <c r="D506" s="109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</row>
    <row r="507" spans="3:42" ht="15.75" customHeight="1" x14ac:dyDescent="0.2">
      <c r="C507" s="109"/>
      <c r="D507" s="109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</row>
    <row r="508" spans="3:42" ht="15.75" customHeight="1" x14ac:dyDescent="0.2">
      <c r="C508" s="109"/>
      <c r="D508" s="109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</row>
    <row r="509" spans="3:42" ht="15.75" customHeight="1" x14ac:dyDescent="0.2">
      <c r="C509" s="109"/>
      <c r="D509" s="109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</row>
    <row r="510" spans="3:42" ht="15.75" customHeight="1" x14ac:dyDescent="0.2">
      <c r="C510" s="109"/>
      <c r="D510" s="109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</row>
    <row r="511" spans="3:42" ht="15.75" customHeight="1" x14ac:dyDescent="0.2">
      <c r="C511" s="109"/>
      <c r="D511" s="109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</row>
    <row r="512" spans="3:42" ht="15.75" customHeight="1" x14ac:dyDescent="0.2">
      <c r="C512" s="109"/>
      <c r="D512" s="109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</row>
    <row r="513" spans="3:42" ht="15.75" customHeight="1" x14ac:dyDescent="0.2">
      <c r="C513" s="109"/>
      <c r="D513" s="109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</row>
    <row r="514" spans="3:42" ht="15.75" customHeight="1" x14ac:dyDescent="0.2">
      <c r="C514" s="109"/>
      <c r="D514" s="109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</row>
    <row r="515" spans="3:42" ht="15.75" customHeight="1" x14ac:dyDescent="0.2">
      <c r="C515" s="109"/>
      <c r="D515" s="109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</row>
    <row r="516" spans="3:42" ht="15.75" customHeight="1" x14ac:dyDescent="0.2">
      <c r="C516" s="109"/>
      <c r="D516" s="109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</row>
    <row r="517" spans="3:42" ht="15.75" customHeight="1" x14ac:dyDescent="0.2">
      <c r="C517" s="109"/>
      <c r="D517" s="109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</row>
    <row r="518" spans="3:42" ht="15.75" customHeight="1" x14ac:dyDescent="0.2">
      <c r="C518" s="109"/>
      <c r="D518" s="109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</row>
    <row r="519" spans="3:42" ht="15.75" customHeight="1" x14ac:dyDescent="0.2">
      <c r="C519" s="109"/>
      <c r="D519" s="109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</row>
    <row r="520" spans="3:42" ht="15.75" customHeight="1" x14ac:dyDescent="0.2">
      <c r="C520" s="109"/>
      <c r="D520" s="109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</row>
    <row r="521" spans="3:42" ht="15.75" customHeight="1" x14ac:dyDescent="0.2">
      <c r="C521" s="109"/>
      <c r="D521" s="109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</row>
    <row r="522" spans="3:42" ht="15.75" customHeight="1" x14ac:dyDescent="0.2">
      <c r="C522" s="109"/>
      <c r="D522" s="109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</row>
    <row r="523" spans="3:42" ht="15.75" customHeight="1" x14ac:dyDescent="0.2">
      <c r="C523" s="109"/>
      <c r="D523" s="109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</row>
    <row r="524" spans="3:42" ht="15.75" customHeight="1" x14ac:dyDescent="0.2">
      <c r="C524" s="109"/>
      <c r="D524" s="109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</row>
    <row r="525" spans="3:42" ht="15.75" customHeight="1" x14ac:dyDescent="0.2">
      <c r="C525" s="109"/>
      <c r="D525" s="109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</row>
    <row r="526" spans="3:42" ht="15.75" customHeight="1" x14ac:dyDescent="0.2">
      <c r="C526" s="109"/>
      <c r="D526" s="109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</row>
    <row r="527" spans="3:42" ht="15.75" customHeight="1" x14ac:dyDescent="0.2">
      <c r="C527" s="109"/>
      <c r="D527" s="109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</row>
    <row r="528" spans="3:42" ht="15.75" customHeight="1" x14ac:dyDescent="0.2">
      <c r="C528" s="109"/>
      <c r="D528" s="109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</row>
    <row r="529" spans="3:42" ht="15.75" customHeight="1" x14ac:dyDescent="0.2">
      <c r="C529" s="109"/>
      <c r="D529" s="109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</row>
    <row r="530" spans="3:42" ht="15.75" customHeight="1" x14ac:dyDescent="0.2">
      <c r="C530" s="109"/>
      <c r="D530" s="109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</row>
    <row r="531" spans="3:42" ht="15.75" customHeight="1" x14ac:dyDescent="0.2">
      <c r="C531" s="109"/>
      <c r="D531" s="109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</row>
    <row r="532" spans="3:42" ht="15.75" customHeight="1" x14ac:dyDescent="0.2">
      <c r="C532" s="109"/>
      <c r="D532" s="109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</row>
    <row r="533" spans="3:42" ht="15.75" customHeight="1" x14ac:dyDescent="0.2">
      <c r="C533" s="109"/>
      <c r="D533" s="109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</row>
    <row r="534" spans="3:42" ht="15.75" customHeight="1" x14ac:dyDescent="0.2">
      <c r="C534" s="109"/>
      <c r="D534" s="109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</row>
    <row r="535" spans="3:42" ht="15.75" customHeight="1" x14ac:dyDescent="0.2">
      <c r="C535" s="109"/>
      <c r="D535" s="109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</row>
    <row r="536" spans="3:42" ht="15.75" customHeight="1" x14ac:dyDescent="0.2">
      <c r="C536" s="109"/>
      <c r="D536" s="109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</row>
    <row r="537" spans="3:42" ht="15.75" customHeight="1" x14ac:dyDescent="0.2">
      <c r="C537" s="109"/>
      <c r="D537" s="109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</row>
    <row r="538" spans="3:42" ht="15.75" customHeight="1" x14ac:dyDescent="0.2">
      <c r="C538" s="109"/>
      <c r="D538" s="109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</row>
    <row r="539" spans="3:42" ht="15.75" customHeight="1" x14ac:dyDescent="0.2">
      <c r="C539" s="109"/>
      <c r="D539" s="109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</row>
    <row r="540" spans="3:42" ht="15.75" customHeight="1" x14ac:dyDescent="0.2">
      <c r="C540" s="109"/>
      <c r="D540" s="109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</row>
    <row r="541" spans="3:42" ht="15.75" customHeight="1" x14ac:dyDescent="0.2">
      <c r="C541" s="109"/>
      <c r="D541" s="109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</row>
    <row r="542" spans="3:42" ht="15.75" customHeight="1" x14ac:dyDescent="0.2">
      <c r="C542" s="109"/>
      <c r="D542" s="109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</row>
    <row r="543" spans="3:42" ht="15.75" customHeight="1" x14ac:dyDescent="0.2">
      <c r="C543" s="109"/>
      <c r="D543" s="109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</row>
    <row r="544" spans="3:42" ht="15.75" customHeight="1" x14ac:dyDescent="0.2">
      <c r="C544" s="109"/>
      <c r="D544" s="109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</row>
    <row r="545" spans="3:42" ht="15.75" customHeight="1" x14ac:dyDescent="0.2">
      <c r="C545" s="109"/>
      <c r="D545" s="109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</row>
    <row r="546" spans="3:42" ht="15.75" customHeight="1" x14ac:dyDescent="0.2">
      <c r="C546" s="109"/>
      <c r="D546" s="109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</row>
    <row r="547" spans="3:42" ht="15.75" customHeight="1" x14ac:dyDescent="0.2">
      <c r="C547" s="109"/>
      <c r="D547" s="109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</row>
    <row r="548" spans="3:42" ht="15.75" customHeight="1" x14ac:dyDescent="0.2">
      <c r="C548" s="109"/>
      <c r="D548" s="109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</row>
    <row r="549" spans="3:42" ht="15.75" customHeight="1" x14ac:dyDescent="0.2">
      <c r="C549" s="109"/>
      <c r="D549" s="109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</row>
    <row r="550" spans="3:42" ht="15.75" customHeight="1" x14ac:dyDescent="0.2">
      <c r="C550" s="109"/>
      <c r="D550" s="109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</row>
    <row r="551" spans="3:42" ht="15.75" customHeight="1" x14ac:dyDescent="0.2">
      <c r="C551" s="109"/>
      <c r="D551" s="109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</row>
    <row r="552" spans="3:42" ht="15.75" customHeight="1" x14ac:dyDescent="0.2">
      <c r="C552" s="109"/>
      <c r="D552" s="109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</row>
    <row r="553" spans="3:42" ht="15.75" customHeight="1" x14ac:dyDescent="0.2">
      <c r="C553" s="109"/>
      <c r="D553" s="109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</row>
    <row r="554" spans="3:42" ht="15.75" customHeight="1" x14ac:dyDescent="0.2">
      <c r="C554" s="109"/>
      <c r="D554" s="109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</row>
    <row r="555" spans="3:42" ht="15.75" customHeight="1" x14ac:dyDescent="0.2">
      <c r="C555" s="109"/>
      <c r="D555" s="109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</row>
    <row r="556" spans="3:42" ht="15.75" customHeight="1" x14ac:dyDescent="0.2">
      <c r="C556" s="109"/>
      <c r="D556" s="109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</row>
    <row r="557" spans="3:42" ht="15.75" customHeight="1" x14ac:dyDescent="0.2">
      <c r="C557" s="109"/>
      <c r="D557" s="109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</row>
    <row r="558" spans="3:42" ht="15.75" customHeight="1" x14ac:dyDescent="0.2">
      <c r="C558" s="109"/>
      <c r="D558" s="109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</row>
    <row r="559" spans="3:42" ht="15.75" customHeight="1" x14ac:dyDescent="0.2">
      <c r="C559" s="109"/>
      <c r="D559" s="109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</row>
    <row r="560" spans="3:42" ht="15.75" customHeight="1" x14ac:dyDescent="0.2">
      <c r="C560" s="109"/>
      <c r="D560" s="109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</row>
    <row r="561" spans="3:42" ht="15.75" customHeight="1" x14ac:dyDescent="0.2">
      <c r="C561" s="109"/>
      <c r="D561" s="109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</row>
    <row r="562" spans="3:42" ht="15.75" customHeight="1" x14ac:dyDescent="0.2">
      <c r="C562" s="109"/>
      <c r="D562" s="109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</row>
    <row r="563" spans="3:42" ht="15.75" customHeight="1" x14ac:dyDescent="0.2">
      <c r="C563" s="109"/>
      <c r="D563" s="109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</row>
    <row r="564" spans="3:42" ht="15.75" customHeight="1" x14ac:dyDescent="0.2">
      <c r="C564" s="109"/>
      <c r="D564" s="109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</row>
    <row r="565" spans="3:42" ht="15.75" customHeight="1" x14ac:dyDescent="0.2">
      <c r="C565" s="109"/>
      <c r="D565" s="109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</row>
    <row r="566" spans="3:42" ht="15.75" customHeight="1" x14ac:dyDescent="0.2">
      <c r="C566" s="109"/>
      <c r="D566" s="109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</row>
    <row r="567" spans="3:42" ht="15.75" customHeight="1" x14ac:dyDescent="0.2">
      <c r="C567" s="109"/>
      <c r="D567" s="109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</row>
    <row r="568" spans="3:42" ht="15.75" customHeight="1" x14ac:dyDescent="0.2">
      <c r="C568" s="109"/>
      <c r="D568" s="109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</row>
    <row r="569" spans="3:42" ht="15.75" customHeight="1" x14ac:dyDescent="0.2">
      <c r="C569" s="109"/>
      <c r="D569" s="109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</row>
    <row r="570" spans="3:42" ht="15.75" customHeight="1" x14ac:dyDescent="0.2">
      <c r="C570" s="109"/>
      <c r="D570" s="109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</row>
    <row r="571" spans="3:42" ht="15.75" customHeight="1" x14ac:dyDescent="0.2">
      <c r="C571" s="109"/>
      <c r="D571" s="109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</row>
    <row r="572" spans="3:42" ht="15.75" customHeight="1" x14ac:dyDescent="0.2">
      <c r="C572" s="109"/>
      <c r="D572" s="109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</row>
    <row r="573" spans="3:42" ht="15.75" customHeight="1" x14ac:dyDescent="0.2">
      <c r="C573" s="109"/>
      <c r="D573" s="109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</row>
    <row r="574" spans="3:42" ht="15.75" customHeight="1" x14ac:dyDescent="0.2">
      <c r="C574" s="109"/>
      <c r="D574" s="109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</row>
    <row r="575" spans="3:42" ht="15.75" customHeight="1" x14ac:dyDescent="0.2">
      <c r="C575" s="109"/>
      <c r="D575" s="109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</row>
    <row r="576" spans="3:42" ht="15.75" customHeight="1" x14ac:dyDescent="0.2">
      <c r="C576" s="109"/>
      <c r="D576" s="109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</row>
    <row r="577" spans="3:42" ht="15.75" customHeight="1" x14ac:dyDescent="0.2">
      <c r="C577" s="109"/>
      <c r="D577" s="109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</row>
    <row r="578" spans="3:42" ht="15.75" customHeight="1" x14ac:dyDescent="0.2">
      <c r="C578" s="109"/>
      <c r="D578" s="109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</row>
    <row r="579" spans="3:42" ht="15.75" customHeight="1" x14ac:dyDescent="0.2">
      <c r="C579" s="109"/>
      <c r="D579" s="109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</row>
    <row r="580" spans="3:42" ht="15.75" customHeight="1" x14ac:dyDescent="0.2">
      <c r="C580" s="109"/>
      <c r="D580" s="109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</row>
    <row r="581" spans="3:42" ht="15.75" customHeight="1" x14ac:dyDescent="0.2">
      <c r="C581" s="109"/>
      <c r="D581" s="109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</row>
    <row r="582" spans="3:42" ht="15.75" customHeight="1" x14ac:dyDescent="0.2">
      <c r="C582" s="109"/>
      <c r="D582" s="109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</row>
    <row r="583" spans="3:42" ht="15.75" customHeight="1" x14ac:dyDescent="0.2">
      <c r="C583" s="109"/>
      <c r="D583" s="109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</row>
    <row r="584" spans="3:42" ht="15.75" customHeight="1" x14ac:dyDescent="0.2">
      <c r="C584" s="109"/>
      <c r="D584" s="109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</row>
    <row r="585" spans="3:42" ht="15.75" customHeight="1" x14ac:dyDescent="0.2">
      <c r="C585" s="109"/>
      <c r="D585" s="109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</row>
    <row r="586" spans="3:42" ht="15.75" customHeight="1" x14ac:dyDescent="0.2">
      <c r="C586" s="109"/>
      <c r="D586" s="109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</row>
    <row r="587" spans="3:42" ht="15.75" customHeight="1" x14ac:dyDescent="0.2">
      <c r="C587" s="109"/>
      <c r="D587" s="109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</row>
    <row r="588" spans="3:42" ht="15.75" customHeight="1" x14ac:dyDescent="0.2">
      <c r="C588" s="109"/>
      <c r="D588" s="109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</row>
    <row r="589" spans="3:42" ht="15.75" customHeight="1" x14ac:dyDescent="0.2">
      <c r="C589" s="109"/>
      <c r="D589" s="109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</row>
    <row r="590" spans="3:42" ht="15.75" customHeight="1" x14ac:dyDescent="0.2">
      <c r="C590" s="109"/>
      <c r="D590" s="109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</row>
    <row r="591" spans="3:42" ht="15.75" customHeight="1" x14ac:dyDescent="0.2">
      <c r="C591" s="109"/>
      <c r="D591" s="109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</row>
    <row r="592" spans="3:42" ht="15.75" customHeight="1" x14ac:dyDescent="0.2">
      <c r="C592" s="109"/>
      <c r="D592" s="109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</row>
    <row r="593" spans="3:42" ht="15.75" customHeight="1" x14ac:dyDescent="0.2">
      <c r="C593" s="109"/>
      <c r="D593" s="109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</row>
    <row r="594" spans="3:42" ht="15.75" customHeight="1" x14ac:dyDescent="0.2">
      <c r="C594" s="109"/>
      <c r="D594" s="109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</row>
    <row r="595" spans="3:42" ht="15.75" customHeight="1" x14ac:dyDescent="0.2">
      <c r="C595" s="109"/>
      <c r="D595" s="109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</row>
    <row r="596" spans="3:42" ht="15.75" customHeight="1" x14ac:dyDescent="0.2">
      <c r="C596" s="109"/>
      <c r="D596" s="109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</row>
    <row r="597" spans="3:42" ht="15.75" customHeight="1" x14ac:dyDescent="0.2">
      <c r="C597" s="109"/>
      <c r="D597" s="109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</row>
    <row r="598" spans="3:42" ht="15.75" customHeight="1" x14ac:dyDescent="0.2">
      <c r="C598" s="109"/>
      <c r="D598" s="109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</row>
    <row r="599" spans="3:42" ht="15.75" customHeight="1" x14ac:dyDescent="0.2">
      <c r="C599" s="109"/>
      <c r="D599" s="109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</row>
    <row r="600" spans="3:42" ht="15.75" customHeight="1" x14ac:dyDescent="0.2">
      <c r="C600" s="109"/>
      <c r="D600" s="109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</row>
    <row r="601" spans="3:42" ht="15.75" customHeight="1" x14ac:dyDescent="0.2">
      <c r="C601" s="109"/>
      <c r="D601" s="109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</row>
    <row r="602" spans="3:42" ht="15.75" customHeight="1" x14ac:dyDescent="0.2">
      <c r="C602" s="109"/>
      <c r="D602" s="109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</row>
    <row r="603" spans="3:42" ht="15.75" customHeight="1" x14ac:dyDescent="0.2">
      <c r="C603" s="109"/>
      <c r="D603" s="109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</row>
    <row r="604" spans="3:42" ht="15.75" customHeight="1" x14ac:dyDescent="0.2">
      <c r="C604" s="109"/>
      <c r="D604" s="109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</row>
    <row r="605" spans="3:42" ht="15.75" customHeight="1" x14ac:dyDescent="0.2">
      <c r="C605" s="109"/>
      <c r="D605" s="109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</row>
    <row r="606" spans="3:42" ht="15.75" customHeight="1" x14ac:dyDescent="0.2">
      <c r="C606" s="109"/>
      <c r="D606" s="109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</row>
    <row r="607" spans="3:42" ht="15.75" customHeight="1" x14ac:dyDescent="0.2">
      <c r="C607" s="109"/>
      <c r="D607" s="109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</row>
    <row r="608" spans="3:42" ht="15.75" customHeight="1" x14ac:dyDescent="0.2">
      <c r="C608" s="109"/>
      <c r="D608" s="109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</row>
    <row r="609" spans="3:42" ht="15.75" customHeight="1" x14ac:dyDescent="0.2">
      <c r="C609" s="109"/>
      <c r="D609" s="109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</row>
    <row r="610" spans="3:42" ht="15.75" customHeight="1" x14ac:dyDescent="0.2">
      <c r="C610" s="109"/>
      <c r="D610" s="109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</row>
    <row r="611" spans="3:42" ht="15.75" customHeight="1" x14ac:dyDescent="0.2">
      <c r="C611" s="109"/>
      <c r="D611" s="109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</row>
    <row r="612" spans="3:42" ht="15.75" customHeight="1" x14ac:dyDescent="0.2">
      <c r="C612" s="109"/>
      <c r="D612" s="109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</row>
    <row r="613" spans="3:42" ht="15.75" customHeight="1" x14ac:dyDescent="0.2">
      <c r="C613" s="109"/>
      <c r="D613" s="109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</row>
    <row r="614" spans="3:42" ht="15.75" customHeight="1" x14ac:dyDescent="0.2">
      <c r="C614" s="109"/>
      <c r="D614" s="109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</row>
    <row r="615" spans="3:42" ht="15.75" customHeight="1" x14ac:dyDescent="0.2">
      <c r="C615" s="109"/>
      <c r="D615" s="109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</row>
    <row r="616" spans="3:42" ht="15.75" customHeight="1" x14ac:dyDescent="0.2">
      <c r="C616" s="109"/>
      <c r="D616" s="109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</row>
    <row r="617" spans="3:42" ht="15.75" customHeight="1" x14ac:dyDescent="0.2">
      <c r="C617" s="109"/>
      <c r="D617" s="109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</row>
    <row r="618" spans="3:42" ht="15.75" customHeight="1" x14ac:dyDescent="0.2">
      <c r="C618" s="109"/>
      <c r="D618" s="109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</row>
    <row r="619" spans="3:42" ht="15.75" customHeight="1" x14ac:dyDescent="0.2">
      <c r="C619" s="109"/>
      <c r="D619" s="109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</row>
    <row r="620" spans="3:42" ht="15.75" customHeight="1" x14ac:dyDescent="0.2">
      <c r="C620" s="109"/>
      <c r="D620" s="109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</row>
    <row r="621" spans="3:42" ht="15.75" customHeight="1" x14ac:dyDescent="0.2">
      <c r="C621" s="109"/>
      <c r="D621" s="109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</row>
    <row r="622" spans="3:42" ht="15.75" customHeight="1" x14ac:dyDescent="0.2">
      <c r="C622" s="109"/>
      <c r="D622" s="109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</row>
    <row r="623" spans="3:42" ht="15.75" customHeight="1" x14ac:dyDescent="0.2">
      <c r="C623" s="109"/>
      <c r="D623" s="109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</row>
    <row r="624" spans="3:42" ht="15.75" customHeight="1" x14ac:dyDescent="0.2">
      <c r="C624" s="109"/>
      <c r="D624" s="109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</row>
    <row r="625" spans="3:42" ht="15.75" customHeight="1" x14ac:dyDescent="0.2">
      <c r="C625" s="109"/>
      <c r="D625" s="109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</row>
    <row r="626" spans="3:42" ht="15.75" customHeight="1" x14ac:dyDescent="0.2">
      <c r="C626" s="109"/>
      <c r="D626" s="109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</row>
    <row r="627" spans="3:42" ht="15.75" customHeight="1" x14ac:dyDescent="0.2">
      <c r="C627" s="109"/>
      <c r="D627" s="109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</row>
    <row r="628" spans="3:42" ht="15.75" customHeight="1" x14ac:dyDescent="0.2">
      <c r="C628" s="109"/>
      <c r="D628" s="109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</row>
    <row r="629" spans="3:42" ht="15.75" customHeight="1" x14ac:dyDescent="0.2">
      <c r="C629" s="109"/>
      <c r="D629" s="109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</row>
    <row r="630" spans="3:42" ht="15.75" customHeight="1" x14ac:dyDescent="0.2">
      <c r="C630" s="109"/>
      <c r="D630" s="109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</row>
    <row r="631" spans="3:42" ht="15.75" customHeight="1" x14ac:dyDescent="0.2">
      <c r="C631" s="109"/>
      <c r="D631" s="109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</row>
    <row r="632" spans="3:42" ht="15.75" customHeight="1" x14ac:dyDescent="0.2">
      <c r="C632" s="109"/>
      <c r="D632" s="109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</row>
    <row r="633" spans="3:42" ht="15.75" customHeight="1" x14ac:dyDescent="0.2">
      <c r="C633" s="109"/>
      <c r="D633" s="109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</row>
    <row r="634" spans="3:42" ht="15.75" customHeight="1" x14ac:dyDescent="0.2">
      <c r="C634" s="109"/>
      <c r="D634" s="109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</row>
    <row r="635" spans="3:42" ht="15.75" customHeight="1" x14ac:dyDescent="0.2">
      <c r="C635" s="109"/>
      <c r="D635" s="109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</row>
    <row r="636" spans="3:42" ht="15.75" customHeight="1" x14ac:dyDescent="0.2">
      <c r="C636" s="109"/>
      <c r="D636" s="109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</row>
    <row r="637" spans="3:42" ht="15.75" customHeight="1" x14ac:dyDescent="0.2">
      <c r="C637" s="109"/>
      <c r="D637" s="109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</row>
    <row r="638" spans="3:42" ht="15.75" customHeight="1" x14ac:dyDescent="0.2">
      <c r="C638" s="109"/>
      <c r="D638" s="109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</row>
    <row r="639" spans="3:42" ht="15.75" customHeight="1" x14ac:dyDescent="0.2">
      <c r="C639" s="109"/>
      <c r="D639" s="109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</row>
    <row r="640" spans="3:42" ht="15.75" customHeight="1" x14ac:dyDescent="0.2">
      <c r="C640" s="109"/>
      <c r="D640" s="109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</row>
    <row r="641" spans="3:42" ht="15.75" customHeight="1" x14ac:dyDescent="0.2">
      <c r="C641" s="109"/>
      <c r="D641" s="109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</row>
    <row r="642" spans="3:42" ht="15.75" customHeight="1" x14ac:dyDescent="0.2">
      <c r="C642" s="109"/>
      <c r="D642" s="109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</row>
    <row r="643" spans="3:42" ht="15.75" customHeight="1" x14ac:dyDescent="0.2">
      <c r="C643" s="109"/>
      <c r="D643" s="109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</row>
    <row r="644" spans="3:42" ht="15.75" customHeight="1" x14ac:dyDescent="0.2">
      <c r="C644" s="109"/>
      <c r="D644" s="109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</row>
    <row r="645" spans="3:42" ht="15.75" customHeight="1" x14ac:dyDescent="0.2">
      <c r="C645" s="109"/>
      <c r="D645" s="109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</row>
    <row r="646" spans="3:42" ht="15.75" customHeight="1" x14ac:dyDescent="0.2">
      <c r="C646" s="109"/>
      <c r="D646" s="109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</row>
    <row r="647" spans="3:42" ht="15.75" customHeight="1" x14ac:dyDescent="0.2">
      <c r="C647" s="109"/>
      <c r="D647" s="109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</row>
    <row r="648" spans="3:42" ht="15.75" customHeight="1" x14ac:dyDescent="0.2">
      <c r="C648" s="109"/>
      <c r="D648" s="109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</row>
    <row r="649" spans="3:42" ht="15.75" customHeight="1" x14ac:dyDescent="0.2">
      <c r="C649" s="109"/>
      <c r="D649" s="109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</row>
    <row r="650" spans="3:42" ht="15.75" customHeight="1" x14ac:dyDescent="0.2">
      <c r="C650" s="109"/>
      <c r="D650" s="109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</row>
    <row r="651" spans="3:42" ht="15.75" customHeight="1" x14ac:dyDescent="0.2">
      <c r="C651" s="109"/>
      <c r="D651" s="109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</row>
    <row r="652" spans="3:42" ht="15.75" customHeight="1" x14ac:dyDescent="0.2">
      <c r="C652" s="109"/>
      <c r="D652" s="109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</row>
    <row r="653" spans="3:42" ht="15.75" customHeight="1" x14ac:dyDescent="0.2">
      <c r="C653" s="109"/>
      <c r="D653" s="109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</row>
    <row r="654" spans="3:42" ht="15.75" customHeight="1" x14ac:dyDescent="0.2">
      <c r="C654" s="109"/>
      <c r="D654" s="109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</row>
    <row r="655" spans="3:42" ht="15.75" customHeight="1" x14ac:dyDescent="0.2">
      <c r="C655" s="109"/>
      <c r="D655" s="109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</row>
    <row r="656" spans="3:42" ht="15.75" customHeight="1" x14ac:dyDescent="0.2">
      <c r="C656" s="109"/>
      <c r="D656" s="109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</row>
    <row r="657" spans="3:42" ht="15.75" customHeight="1" x14ac:dyDescent="0.2">
      <c r="C657" s="109"/>
      <c r="D657" s="109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</row>
    <row r="658" spans="3:42" ht="15.75" customHeight="1" x14ac:dyDescent="0.2">
      <c r="C658" s="109"/>
      <c r="D658" s="109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</row>
    <row r="659" spans="3:42" ht="15.75" customHeight="1" x14ac:dyDescent="0.2">
      <c r="C659" s="109"/>
      <c r="D659" s="109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</row>
    <row r="660" spans="3:42" ht="15.75" customHeight="1" x14ac:dyDescent="0.2">
      <c r="C660" s="109"/>
      <c r="D660" s="109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</row>
    <row r="661" spans="3:42" ht="15.75" customHeight="1" x14ac:dyDescent="0.2">
      <c r="C661" s="109"/>
      <c r="D661" s="109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</row>
    <row r="662" spans="3:42" ht="15.75" customHeight="1" x14ac:dyDescent="0.2">
      <c r="C662" s="109"/>
      <c r="D662" s="109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</row>
    <row r="663" spans="3:42" ht="15.75" customHeight="1" x14ac:dyDescent="0.2">
      <c r="C663" s="109"/>
      <c r="D663" s="109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</row>
    <row r="664" spans="3:42" ht="15.75" customHeight="1" x14ac:dyDescent="0.2">
      <c r="C664" s="109"/>
      <c r="D664" s="109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</row>
    <row r="665" spans="3:42" ht="15.75" customHeight="1" x14ac:dyDescent="0.2">
      <c r="C665" s="109"/>
      <c r="D665" s="109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</row>
    <row r="666" spans="3:42" ht="15.75" customHeight="1" x14ac:dyDescent="0.2">
      <c r="C666" s="109"/>
      <c r="D666" s="109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</row>
    <row r="667" spans="3:42" ht="15.75" customHeight="1" x14ac:dyDescent="0.2">
      <c r="C667" s="109"/>
      <c r="D667" s="109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</row>
    <row r="668" spans="3:42" ht="15.75" customHeight="1" x14ac:dyDescent="0.2">
      <c r="C668" s="109"/>
      <c r="D668" s="109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</row>
    <row r="669" spans="3:42" ht="15.75" customHeight="1" x14ac:dyDescent="0.2">
      <c r="C669" s="109"/>
      <c r="D669" s="109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</row>
    <row r="670" spans="3:42" ht="15.75" customHeight="1" x14ac:dyDescent="0.2">
      <c r="C670" s="109"/>
      <c r="D670" s="109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</row>
    <row r="671" spans="3:42" ht="15.75" customHeight="1" x14ac:dyDescent="0.2">
      <c r="C671" s="109"/>
      <c r="D671" s="109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</row>
    <row r="672" spans="3:42" ht="15.75" customHeight="1" x14ac:dyDescent="0.2">
      <c r="C672" s="109"/>
      <c r="D672" s="109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</row>
    <row r="673" spans="3:42" ht="15.75" customHeight="1" x14ac:dyDescent="0.2">
      <c r="C673" s="109"/>
      <c r="D673" s="109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</row>
    <row r="674" spans="3:42" ht="15.75" customHeight="1" x14ac:dyDescent="0.2">
      <c r="C674" s="109"/>
      <c r="D674" s="109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</row>
    <row r="675" spans="3:42" ht="15.75" customHeight="1" x14ac:dyDescent="0.2">
      <c r="C675" s="109"/>
      <c r="D675" s="109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</row>
    <row r="676" spans="3:42" ht="15.75" customHeight="1" x14ac:dyDescent="0.2">
      <c r="C676" s="109"/>
      <c r="D676" s="109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</row>
    <row r="677" spans="3:42" ht="15.75" customHeight="1" x14ac:dyDescent="0.2">
      <c r="C677" s="109"/>
      <c r="D677" s="109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</row>
    <row r="678" spans="3:42" ht="15.75" customHeight="1" x14ac:dyDescent="0.2">
      <c r="C678" s="109"/>
      <c r="D678" s="109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</row>
    <row r="679" spans="3:42" ht="15.75" customHeight="1" x14ac:dyDescent="0.2">
      <c r="C679" s="109"/>
      <c r="D679" s="109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</row>
    <row r="680" spans="3:42" ht="15.75" customHeight="1" x14ac:dyDescent="0.2">
      <c r="C680" s="109"/>
      <c r="D680" s="109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</row>
    <row r="681" spans="3:42" ht="15.75" customHeight="1" x14ac:dyDescent="0.2">
      <c r="C681" s="109"/>
      <c r="D681" s="109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</row>
    <row r="682" spans="3:42" ht="15.75" customHeight="1" x14ac:dyDescent="0.2">
      <c r="C682" s="109"/>
      <c r="D682" s="109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</row>
    <row r="683" spans="3:42" ht="15.75" customHeight="1" x14ac:dyDescent="0.2">
      <c r="C683" s="109"/>
      <c r="D683" s="109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</row>
    <row r="684" spans="3:42" ht="15.75" customHeight="1" x14ac:dyDescent="0.2">
      <c r="C684" s="109"/>
      <c r="D684" s="109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</row>
    <row r="685" spans="3:42" ht="15.75" customHeight="1" x14ac:dyDescent="0.2">
      <c r="C685" s="109"/>
      <c r="D685" s="109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3:42" ht="15.75" customHeight="1" x14ac:dyDescent="0.2">
      <c r="C686" s="109"/>
      <c r="D686" s="109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3:42" ht="15.75" customHeight="1" x14ac:dyDescent="0.2">
      <c r="C687" s="109"/>
      <c r="D687" s="109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3:42" ht="15.75" customHeight="1" x14ac:dyDescent="0.2">
      <c r="C688" s="109"/>
      <c r="D688" s="109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3:42" ht="15.75" customHeight="1" x14ac:dyDescent="0.2">
      <c r="C689" s="109"/>
      <c r="D689" s="109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</row>
    <row r="690" spans="3:42" ht="15.75" customHeight="1" x14ac:dyDescent="0.2">
      <c r="C690" s="109"/>
      <c r="D690" s="109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</row>
    <row r="691" spans="3:42" ht="15.75" customHeight="1" x14ac:dyDescent="0.2">
      <c r="C691" s="109"/>
      <c r="D691" s="109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</row>
    <row r="692" spans="3:42" ht="15.75" customHeight="1" x14ac:dyDescent="0.2">
      <c r="C692" s="109"/>
      <c r="D692" s="109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</row>
    <row r="693" spans="3:42" ht="15.75" customHeight="1" x14ac:dyDescent="0.2">
      <c r="C693" s="109"/>
      <c r="D693" s="109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</row>
    <row r="694" spans="3:42" ht="15.75" customHeight="1" x14ac:dyDescent="0.2">
      <c r="C694" s="109"/>
      <c r="D694" s="109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</row>
    <row r="695" spans="3:42" ht="15.75" customHeight="1" x14ac:dyDescent="0.2">
      <c r="C695" s="109"/>
      <c r="D695" s="109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</row>
    <row r="696" spans="3:42" ht="15.75" customHeight="1" x14ac:dyDescent="0.2">
      <c r="C696" s="109"/>
      <c r="D696" s="109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</row>
    <row r="697" spans="3:42" ht="15.75" customHeight="1" x14ac:dyDescent="0.2">
      <c r="C697" s="109"/>
      <c r="D697" s="109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</row>
    <row r="698" spans="3:42" ht="15.75" customHeight="1" x14ac:dyDescent="0.2">
      <c r="C698" s="109"/>
      <c r="D698" s="109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</row>
    <row r="699" spans="3:42" ht="15.75" customHeight="1" x14ac:dyDescent="0.2">
      <c r="C699" s="109"/>
      <c r="D699" s="109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</row>
    <row r="700" spans="3:42" ht="15.75" customHeight="1" x14ac:dyDescent="0.2">
      <c r="C700" s="109"/>
      <c r="D700" s="109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</row>
    <row r="701" spans="3:42" ht="15.75" customHeight="1" x14ac:dyDescent="0.2">
      <c r="C701" s="109"/>
      <c r="D701" s="109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</row>
    <row r="702" spans="3:42" ht="15.75" customHeight="1" x14ac:dyDescent="0.2">
      <c r="C702" s="109"/>
      <c r="D702" s="109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</row>
    <row r="703" spans="3:42" ht="15.75" customHeight="1" x14ac:dyDescent="0.2">
      <c r="C703" s="109"/>
      <c r="D703" s="109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</row>
    <row r="704" spans="3:42" ht="15.75" customHeight="1" x14ac:dyDescent="0.2">
      <c r="C704" s="109"/>
      <c r="D704" s="109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</row>
    <row r="705" spans="3:42" ht="15.75" customHeight="1" x14ac:dyDescent="0.2">
      <c r="C705" s="109"/>
      <c r="D705" s="109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</row>
    <row r="706" spans="3:42" ht="15.75" customHeight="1" x14ac:dyDescent="0.2">
      <c r="C706" s="109"/>
      <c r="D706" s="109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</row>
    <row r="707" spans="3:42" ht="15.75" customHeight="1" x14ac:dyDescent="0.2">
      <c r="C707" s="109"/>
      <c r="D707" s="109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</row>
    <row r="708" spans="3:42" ht="15.75" customHeight="1" x14ac:dyDescent="0.2">
      <c r="C708" s="109"/>
      <c r="D708" s="109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</row>
    <row r="709" spans="3:42" ht="15.75" customHeight="1" x14ac:dyDescent="0.2">
      <c r="C709" s="109"/>
      <c r="D709" s="109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</row>
    <row r="710" spans="3:42" ht="15.75" customHeight="1" x14ac:dyDescent="0.2">
      <c r="C710" s="109"/>
      <c r="D710" s="109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</row>
    <row r="711" spans="3:42" ht="15.75" customHeight="1" x14ac:dyDescent="0.2">
      <c r="C711" s="109"/>
      <c r="D711" s="109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</row>
    <row r="712" spans="3:42" ht="15.75" customHeight="1" x14ac:dyDescent="0.2">
      <c r="C712" s="109"/>
      <c r="D712" s="109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</row>
    <row r="713" spans="3:42" ht="15.75" customHeight="1" x14ac:dyDescent="0.2">
      <c r="C713" s="109"/>
      <c r="D713" s="109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</row>
    <row r="714" spans="3:42" ht="15.75" customHeight="1" x14ac:dyDescent="0.2">
      <c r="C714" s="109"/>
      <c r="D714" s="109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</row>
    <row r="715" spans="3:42" ht="15.75" customHeight="1" x14ac:dyDescent="0.2">
      <c r="C715" s="109"/>
      <c r="D715" s="109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</row>
    <row r="716" spans="3:42" ht="15.75" customHeight="1" x14ac:dyDescent="0.2">
      <c r="C716" s="109"/>
      <c r="D716" s="109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</row>
    <row r="717" spans="3:42" ht="15.75" customHeight="1" x14ac:dyDescent="0.2">
      <c r="C717" s="109"/>
      <c r="D717" s="109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</row>
    <row r="718" spans="3:42" ht="15.75" customHeight="1" x14ac:dyDescent="0.2">
      <c r="C718" s="109"/>
      <c r="D718" s="109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</row>
    <row r="719" spans="3:42" ht="15.75" customHeight="1" x14ac:dyDescent="0.2">
      <c r="C719" s="109"/>
      <c r="D719" s="109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</row>
    <row r="720" spans="3:42" ht="15.75" customHeight="1" x14ac:dyDescent="0.2">
      <c r="C720" s="109"/>
      <c r="D720" s="109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</row>
    <row r="721" spans="3:42" ht="15.75" customHeight="1" x14ac:dyDescent="0.2">
      <c r="C721" s="109"/>
      <c r="D721" s="109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</row>
    <row r="722" spans="3:42" ht="15.75" customHeight="1" x14ac:dyDescent="0.2">
      <c r="C722" s="109"/>
      <c r="D722" s="109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</row>
    <row r="723" spans="3:42" ht="15.75" customHeight="1" x14ac:dyDescent="0.2">
      <c r="C723" s="109"/>
      <c r="D723" s="109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</row>
    <row r="724" spans="3:42" ht="15.75" customHeight="1" x14ac:dyDescent="0.2">
      <c r="C724" s="109"/>
      <c r="D724" s="109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</row>
    <row r="725" spans="3:42" ht="15.75" customHeight="1" x14ac:dyDescent="0.2">
      <c r="C725" s="109"/>
      <c r="D725" s="109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</row>
    <row r="726" spans="3:42" ht="15.75" customHeight="1" x14ac:dyDescent="0.2">
      <c r="C726" s="109"/>
      <c r="D726" s="109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</row>
    <row r="727" spans="3:42" ht="15.75" customHeight="1" x14ac:dyDescent="0.2">
      <c r="C727" s="109"/>
      <c r="D727" s="109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</row>
    <row r="728" spans="3:42" ht="15.75" customHeight="1" x14ac:dyDescent="0.2">
      <c r="C728" s="109"/>
      <c r="D728" s="109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</row>
    <row r="729" spans="3:42" ht="15.75" customHeight="1" x14ac:dyDescent="0.2">
      <c r="C729" s="109"/>
      <c r="D729" s="109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</row>
    <row r="730" spans="3:42" ht="15.75" customHeight="1" x14ac:dyDescent="0.2">
      <c r="C730" s="109"/>
      <c r="D730" s="109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</row>
    <row r="731" spans="3:42" ht="15.75" customHeight="1" x14ac:dyDescent="0.2">
      <c r="C731" s="109"/>
      <c r="D731" s="109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</row>
    <row r="732" spans="3:42" ht="15.75" customHeight="1" x14ac:dyDescent="0.2">
      <c r="C732" s="109"/>
      <c r="D732" s="109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</row>
    <row r="733" spans="3:42" ht="15.75" customHeight="1" x14ac:dyDescent="0.2">
      <c r="C733" s="109"/>
      <c r="D733" s="109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</row>
    <row r="734" spans="3:42" ht="15.75" customHeight="1" x14ac:dyDescent="0.2">
      <c r="C734" s="109"/>
      <c r="D734" s="109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</row>
    <row r="735" spans="3:42" ht="15.75" customHeight="1" x14ac:dyDescent="0.2">
      <c r="C735" s="109"/>
      <c r="D735" s="109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</row>
    <row r="736" spans="3:42" ht="15.75" customHeight="1" x14ac:dyDescent="0.2">
      <c r="C736" s="109"/>
      <c r="D736" s="109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</row>
    <row r="737" spans="3:42" ht="15.75" customHeight="1" x14ac:dyDescent="0.2">
      <c r="C737" s="109"/>
      <c r="D737" s="109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</row>
    <row r="738" spans="3:42" ht="15.75" customHeight="1" x14ac:dyDescent="0.2">
      <c r="C738" s="109"/>
      <c r="D738" s="109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</row>
    <row r="739" spans="3:42" ht="15.75" customHeight="1" x14ac:dyDescent="0.2">
      <c r="C739" s="109"/>
      <c r="D739" s="109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</row>
    <row r="740" spans="3:42" ht="15.75" customHeight="1" x14ac:dyDescent="0.2">
      <c r="C740" s="109"/>
      <c r="D740" s="109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</row>
    <row r="741" spans="3:42" ht="15.75" customHeight="1" x14ac:dyDescent="0.2">
      <c r="C741" s="109"/>
      <c r="D741" s="109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</row>
    <row r="742" spans="3:42" ht="15.75" customHeight="1" x14ac:dyDescent="0.2">
      <c r="C742" s="109"/>
      <c r="D742" s="109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</row>
    <row r="743" spans="3:42" ht="15.75" customHeight="1" x14ac:dyDescent="0.2">
      <c r="C743" s="109"/>
      <c r="D743" s="109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</row>
    <row r="744" spans="3:42" ht="15.75" customHeight="1" x14ac:dyDescent="0.2">
      <c r="C744" s="109"/>
      <c r="D744" s="109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</row>
    <row r="745" spans="3:42" ht="15.75" customHeight="1" x14ac:dyDescent="0.2">
      <c r="C745" s="109"/>
      <c r="D745" s="109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</row>
    <row r="746" spans="3:42" ht="15.75" customHeight="1" x14ac:dyDescent="0.2">
      <c r="C746" s="109"/>
      <c r="D746" s="109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</row>
    <row r="747" spans="3:42" ht="15.75" customHeight="1" x14ac:dyDescent="0.2">
      <c r="C747" s="109"/>
      <c r="D747" s="109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</row>
    <row r="748" spans="3:42" ht="15.75" customHeight="1" x14ac:dyDescent="0.2">
      <c r="C748" s="109"/>
      <c r="D748" s="109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</row>
    <row r="749" spans="3:42" ht="15.75" customHeight="1" x14ac:dyDescent="0.2">
      <c r="C749" s="109"/>
      <c r="D749" s="109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</row>
    <row r="750" spans="3:42" ht="15.75" customHeight="1" x14ac:dyDescent="0.2">
      <c r="C750" s="109"/>
      <c r="D750" s="109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</row>
    <row r="751" spans="3:42" ht="15.75" customHeight="1" x14ac:dyDescent="0.2">
      <c r="C751" s="109"/>
      <c r="D751" s="109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</row>
    <row r="752" spans="3:42" ht="15.75" customHeight="1" x14ac:dyDescent="0.2">
      <c r="C752" s="109"/>
      <c r="D752" s="109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</row>
    <row r="753" spans="3:42" ht="15.75" customHeight="1" x14ac:dyDescent="0.2">
      <c r="C753" s="109"/>
      <c r="D753" s="109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</row>
    <row r="754" spans="3:42" ht="15.75" customHeight="1" x14ac:dyDescent="0.2">
      <c r="C754" s="109"/>
      <c r="D754" s="109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</row>
    <row r="755" spans="3:42" ht="15.75" customHeight="1" x14ac:dyDescent="0.2">
      <c r="C755" s="109"/>
      <c r="D755" s="109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</row>
    <row r="756" spans="3:42" ht="15.75" customHeight="1" x14ac:dyDescent="0.2">
      <c r="C756" s="109"/>
      <c r="D756" s="109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</row>
    <row r="757" spans="3:42" ht="15.75" customHeight="1" x14ac:dyDescent="0.2">
      <c r="C757" s="109"/>
      <c r="D757" s="109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</row>
    <row r="758" spans="3:42" ht="15.75" customHeight="1" x14ac:dyDescent="0.2">
      <c r="C758" s="109"/>
      <c r="D758" s="109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</row>
    <row r="759" spans="3:42" ht="15.75" customHeight="1" x14ac:dyDescent="0.2">
      <c r="C759" s="109"/>
      <c r="D759" s="109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</row>
    <row r="760" spans="3:42" ht="15.75" customHeight="1" x14ac:dyDescent="0.2">
      <c r="C760" s="109"/>
      <c r="D760" s="109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</row>
    <row r="761" spans="3:42" ht="15.75" customHeight="1" x14ac:dyDescent="0.2">
      <c r="C761" s="109"/>
      <c r="D761" s="109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</row>
    <row r="762" spans="3:42" ht="15.75" customHeight="1" x14ac:dyDescent="0.2">
      <c r="C762" s="109"/>
      <c r="D762" s="109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</row>
    <row r="763" spans="3:42" ht="15.75" customHeight="1" x14ac:dyDescent="0.2">
      <c r="C763" s="109"/>
      <c r="D763" s="109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</row>
    <row r="764" spans="3:42" ht="15.75" customHeight="1" x14ac:dyDescent="0.2">
      <c r="C764" s="109"/>
      <c r="D764" s="109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</row>
    <row r="765" spans="3:42" ht="15.75" customHeight="1" x14ac:dyDescent="0.2">
      <c r="C765" s="109"/>
      <c r="D765" s="109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</row>
    <row r="766" spans="3:42" ht="15.75" customHeight="1" x14ac:dyDescent="0.2">
      <c r="C766" s="109"/>
      <c r="D766" s="109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</row>
    <row r="767" spans="3:42" ht="15.75" customHeight="1" x14ac:dyDescent="0.2">
      <c r="C767" s="109"/>
      <c r="D767" s="109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</row>
    <row r="768" spans="3:42" ht="15.75" customHeight="1" x14ac:dyDescent="0.2">
      <c r="C768" s="109"/>
      <c r="D768" s="109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</row>
    <row r="769" spans="3:42" ht="15.75" customHeight="1" x14ac:dyDescent="0.2">
      <c r="C769" s="109"/>
      <c r="D769" s="109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</row>
    <row r="770" spans="3:42" ht="15.75" customHeight="1" x14ac:dyDescent="0.2">
      <c r="C770" s="109"/>
      <c r="D770" s="109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</row>
    <row r="771" spans="3:42" ht="15.75" customHeight="1" x14ac:dyDescent="0.2">
      <c r="C771" s="109"/>
      <c r="D771" s="109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</row>
    <row r="772" spans="3:42" ht="15.75" customHeight="1" x14ac:dyDescent="0.2">
      <c r="C772" s="109"/>
      <c r="D772" s="109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</row>
    <row r="773" spans="3:42" ht="15.75" customHeight="1" x14ac:dyDescent="0.2">
      <c r="C773" s="109"/>
      <c r="D773" s="109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</row>
    <row r="774" spans="3:42" ht="15.75" customHeight="1" x14ac:dyDescent="0.2">
      <c r="C774" s="109"/>
      <c r="D774" s="109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</row>
    <row r="775" spans="3:42" ht="15.75" customHeight="1" x14ac:dyDescent="0.2">
      <c r="C775" s="109"/>
      <c r="D775" s="109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</row>
    <row r="776" spans="3:42" ht="15.75" customHeight="1" x14ac:dyDescent="0.2">
      <c r="C776" s="109"/>
      <c r="D776" s="109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</row>
    <row r="777" spans="3:42" ht="15.75" customHeight="1" x14ac:dyDescent="0.2">
      <c r="C777" s="109"/>
      <c r="D777" s="109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</row>
    <row r="778" spans="3:42" ht="15.75" customHeight="1" x14ac:dyDescent="0.2">
      <c r="C778" s="109"/>
      <c r="D778" s="109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</row>
    <row r="779" spans="3:42" ht="15.75" customHeight="1" x14ac:dyDescent="0.2">
      <c r="C779" s="109"/>
      <c r="D779" s="109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</row>
    <row r="780" spans="3:42" ht="15.75" customHeight="1" x14ac:dyDescent="0.2">
      <c r="C780" s="109"/>
      <c r="D780" s="109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</row>
    <row r="781" spans="3:42" ht="15.75" customHeight="1" x14ac:dyDescent="0.2">
      <c r="C781" s="109"/>
      <c r="D781" s="109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</row>
    <row r="782" spans="3:42" ht="15.75" customHeight="1" x14ac:dyDescent="0.2">
      <c r="C782" s="109"/>
      <c r="D782" s="109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</row>
    <row r="783" spans="3:42" ht="15.75" customHeight="1" x14ac:dyDescent="0.2">
      <c r="C783" s="109"/>
      <c r="D783" s="109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</row>
    <row r="784" spans="3:42" ht="15.75" customHeight="1" x14ac:dyDescent="0.2">
      <c r="C784" s="109"/>
      <c r="D784" s="109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</row>
    <row r="785" spans="3:42" ht="15.75" customHeight="1" x14ac:dyDescent="0.2">
      <c r="C785" s="109"/>
      <c r="D785" s="109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</row>
    <row r="786" spans="3:42" ht="15.75" customHeight="1" x14ac:dyDescent="0.2">
      <c r="C786" s="109"/>
      <c r="D786" s="109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</row>
    <row r="787" spans="3:42" ht="15.75" customHeight="1" x14ac:dyDescent="0.2">
      <c r="C787" s="109"/>
      <c r="D787" s="109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</row>
    <row r="788" spans="3:42" ht="15.75" customHeight="1" x14ac:dyDescent="0.2">
      <c r="C788" s="109"/>
      <c r="D788" s="109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</row>
    <row r="789" spans="3:42" ht="15.75" customHeight="1" x14ac:dyDescent="0.2">
      <c r="C789" s="109"/>
      <c r="D789" s="109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</row>
    <row r="790" spans="3:42" ht="15.75" customHeight="1" x14ac:dyDescent="0.2">
      <c r="C790" s="109"/>
      <c r="D790" s="109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</row>
    <row r="791" spans="3:42" ht="15.75" customHeight="1" x14ac:dyDescent="0.2">
      <c r="C791" s="109"/>
      <c r="D791" s="109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</row>
    <row r="792" spans="3:42" ht="15.75" customHeight="1" x14ac:dyDescent="0.2">
      <c r="C792" s="109"/>
      <c r="D792" s="109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</row>
    <row r="793" spans="3:42" ht="15.75" customHeight="1" x14ac:dyDescent="0.2">
      <c r="C793" s="109"/>
      <c r="D793" s="109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</row>
    <row r="794" spans="3:42" ht="15.75" customHeight="1" x14ac:dyDescent="0.2">
      <c r="C794" s="109"/>
      <c r="D794" s="109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</row>
    <row r="795" spans="3:42" ht="15.75" customHeight="1" x14ac:dyDescent="0.2">
      <c r="C795" s="109"/>
      <c r="D795" s="109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</row>
    <row r="796" spans="3:42" ht="15.75" customHeight="1" x14ac:dyDescent="0.2">
      <c r="C796" s="109"/>
      <c r="D796" s="109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</row>
    <row r="797" spans="3:42" ht="15.75" customHeight="1" x14ac:dyDescent="0.2">
      <c r="C797" s="109"/>
      <c r="D797" s="109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</row>
    <row r="798" spans="3:42" ht="15.75" customHeight="1" x14ac:dyDescent="0.2">
      <c r="C798" s="109"/>
      <c r="D798" s="109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</row>
    <row r="799" spans="3:42" ht="15.75" customHeight="1" x14ac:dyDescent="0.2">
      <c r="C799" s="109"/>
      <c r="D799" s="109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</row>
    <row r="800" spans="3:42" ht="15.75" customHeight="1" x14ac:dyDescent="0.2">
      <c r="C800" s="109"/>
      <c r="D800" s="109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</row>
    <row r="801" spans="3:42" ht="15.75" customHeight="1" x14ac:dyDescent="0.2">
      <c r="C801" s="109"/>
      <c r="D801" s="109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</row>
    <row r="802" spans="3:42" ht="15.75" customHeight="1" x14ac:dyDescent="0.2">
      <c r="C802" s="109"/>
      <c r="D802" s="109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</row>
    <row r="803" spans="3:42" ht="15.75" customHeight="1" x14ac:dyDescent="0.2">
      <c r="C803" s="109"/>
      <c r="D803" s="109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</row>
    <row r="804" spans="3:42" ht="15.75" customHeight="1" x14ac:dyDescent="0.2">
      <c r="C804" s="109"/>
      <c r="D804" s="109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</row>
    <row r="805" spans="3:42" ht="15.75" customHeight="1" x14ac:dyDescent="0.2">
      <c r="C805" s="109"/>
      <c r="D805" s="109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</row>
    <row r="806" spans="3:42" ht="15.75" customHeight="1" x14ac:dyDescent="0.2">
      <c r="C806" s="109"/>
      <c r="D806" s="109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</row>
    <row r="807" spans="3:42" ht="15.75" customHeight="1" x14ac:dyDescent="0.2">
      <c r="C807" s="109"/>
      <c r="D807" s="109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</row>
    <row r="808" spans="3:42" ht="15.75" customHeight="1" x14ac:dyDescent="0.2">
      <c r="C808" s="109"/>
      <c r="D808" s="109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</row>
    <row r="809" spans="3:42" ht="15.75" customHeight="1" x14ac:dyDescent="0.2">
      <c r="C809" s="109"/>
      <c r="D809" s="109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</row>
    <row r="810" spans="3:42" ht="15.75" customHeight="1" x14ac:dyDescent="0.2">
      <c r="C810" s="109"/>
      <c r="D810" s="109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</row>
    <row r="811" spans="3:42" ht="15.75" customHeight="1" x14ac:dyDescent="0.2">
      <c r="C811" s="109"/>
      <c r="D811" s="109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</row>
    <row r="812" spans="3:42" ht="15.75" customHeight="1" x14ac:dyDescent="0.2">
      <c r="C812" s="109"/>
      <c r="D812" s="109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</row>
    <row r="813" spans="3:42" ht="15.75" customHeight="1" x14ac:dyDescent="0.2">
      <c r="C813" s="109"/>
      <c r="D813" s="109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</row>
    <row r="814" spans="3:42" ht="15.75" customHeight="1" x14ac:dyDescent="0.2">
      <c r="C814" s="109"/>
      <c r="D814" s="109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</row>
    <row r="815" spans="3:42" ht="15.75" customHeight="1" x14ac:dyDescent="0.2">
      <c r="C815" s="109"/>
      <c r="D815" s="109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</row>
    <row r="816" spans="3:42" ht="15.75" customHeight="1" x14ac:dyDescent="0.2">
      <c r="C816" s="109"/>
      <c r="D816" s="109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</row>
    <row r="817" spans="3:42" ht="15.75" customHeight="1" x14ac:dyDescent="0.2">
      <c r="C817" s="109"/>
      <c r="D817" s="109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</row>
    <row r="818" spans="3:42" ht="15.75" customHeight="1" x14ac:dyDescent="0.2">
      <c r="C818" s="109"/>
      <c r="D818" s="109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</row>
    <row r="819" spans="3:42" ht="15.75" customHeight="1" x14ac:dyDescent="0.2">
      <c r="C819" s="109"/>
      <c r="D819" s="109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</row>
    <row r="820" spans="3:42" ht="15.75" customHeight="1" x14ac:dyDescent="0.2">
      <c r="C820" s="109"/>
      <c r="D820" s="109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</row>
    <row r="821" spans="3:42" ht="15.75" customHeight="1" x14ac:dyDescent="0.2">
      <c r="C821" s="109"/>
      <c r="D821" s="109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</row>
    <row r="822" spans="3:42" ht="15.75" customHeight="1" x14ac:dyDescent="0.2">
      <c r="C822" s="109"/>
      <c r="D822" s="109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</row>
    <row r="823" spans="3:42" ht="15.75" customHeight="1" x14ac:dyDescent="0.2">
      <c r="C823" s="109"/>
      <c r="D823" s="109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</row>
    <row r="824" spans="3:42" ht="15.75" customHeight="1" x14ac:dyDescent="0.2">
      <c r="C824" s="109"/>
      <c r="D824" s="109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</row>
    <row r="825" spans="3:42" ht="15.75" customHeight="1" x14ac:dyDescent="0.2">
      <c r="C825" s="109"/>
      <c r="D825" s="109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</row>
    <row r="826" spans="3:42" ht="15.75" customHeight="1" x14ac:dyDescent="0.2">
      <c r="C826" s="109"/>
      <c r="D826" s="109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</row>
    <row r="827" spans="3:42" ht="15.75" customHeight="1" x14ac:dyDescent="0.2">
      <c r="C827" s="109"/>
      <c r="D827" s="109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</row>
    <row r="828" spans="3:42" ht="15.75" customHeight="1" x14ac:dyDescent="0.2">
      <c r="C828" s="109"/>
      <c r="D828" s="109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</row>
    <row r="829" spans="3:42" ht="15.75" customHeight="1" x14ac:dyDescent="0.2">
      <c r="C829" s="109"/>
      <c r="D829" s="109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</row>
    <row r="830" spans="3:42" ht="15.75" customHeight="1" x14ac:dyDescent="0.2">
      <c r="C830" s="109"/>
      <c r="D830" s="109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</row>
    <row r="831" spans="3:42" ht="15.75" customHeight="1" x14ac:dyDescent="0.2">
      <c r="C831" s="109"/>
      <c r="D831" s="109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</row>
    <row r="832" spans="3:42" ht="15.75" customHeight="1" x14ac:dyDescent="0.2">
      <c r="C832" s="109"/>
      <c r="D832" s="109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</row>
    <row r="833" spans="3:42" ht="15.75" customHeight="1" x14ac:dyDescent="0.2">
      <c r="C833" s="109"/>
      <c r="D833" s="109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</row>
    <row r="834" spans="3:42" ht="15.75" customHeight="1" x14ac:dyDescent="0.2">
      <c r="C834" s="109"/>
      <c r="D834" s="109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</row>
    <row r="835" spans="3:42" ht="15.75" customHeight="1" x14ac:dyDescent="0.2">
      <c r="C835" s="109"/>
      <c r="D835" s="109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</row>
    <row r="836" spans="3:42" ht="15.75" customHeight="1" x14ac:dyDescent="0.2">
      <c r="C836" s="109"/>
      <c r="D836" s="109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</row>
    <row r="837" spans="3:42" ht="15.75" customHeight="1" x14ac:dyDescent="0.2">
      <c r="C837" s="109"/>
      <c r="D837" s="109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</row>
    <row r="838" spans="3:42" ht="15.75" customHeight="1" x14ac:dyDescent="0.2">
      <c r="C838" s="109"/>
      <c r="D838" s="109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</row>
    <row r="839" spans="3:42" ht="15.75" customHeight="1" x14ac:dyDescent="0.2">
      <c r="C839" s="109"/>
      <c r="D839" s="109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</row>
    <row r="840" spans="3:42" ht="15.75" customHeight="1" x14ac:dyDescent="0.2">
      <c r="C840" s="109"/>
      <c r="D840" s="109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</row>
    <row r="841" spans="3:42" ht="15.75" customHeight="1" x14ac:dyDescent="0.2">
      <c r="C841" s="109"/>
      <c r="D841" s="109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</row>
    <row r="842" spans="3:42" ht="15.75" customHeight="1" x14ac:dyDescent="0.2">
      <c r="C842" s="109"/>
      <c r="D842" s="109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</row>
    <row r="843" spans="3:42" ht="15.75" customHeight="1" x14ac:dyDescent="0.2">
      <c r="C843" s="109"/>
      <c r="D843" s="109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</row>
    <row r="844" spans="3:42" ht="15.75" customHeight="1" x14ac:dyDescent="0.2">
      <c r="C844" s="109"/>
      <c r="D844" s="109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</row>
    <row r="845" spans="3:42" ht="15.75" customHeight="1" x14ac:dyDescent="0.2">
      <c r="C845" s="109"/>
      <c r="D845" s="109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</row>
    <row r="846" spans="3:42" ht="15.75" customHeight="1" x14ac:dyDescent="0.2">
      <c r="C846" s="109"/>
      <c r="D846" s="109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</row>
    <row r="847" spans="3:42" ht="15.75" customHeight="1" x14ac:dyDescent="0.2">
      <c r="C847" s="109"/>
      <c r="D847" s="109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</row>
    <row r="848" spans="3:42" ht="15.75" customHeight="1" x14ac:dyDescent="0.2">
      <c r="C848" s="109"/>
      <c r="D848" s="109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</row>
    <row r="849" spans="3:42" ht="15.75" customHeight="1" x14ac:dyDescent="0.2">
      <c r="C849" s="109"/>
      <c r="D849" s="109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</row>
    <row r="850" spans="3:42" ht="15.75" customHeight="1" x14ac:dyDescent="0.2">
      <c r="C850" s="109"/>
      <c r="D850" s="109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</row>
    <row r="851" spans="3:42" ht="15.75" customHeight="1" x14ac:dyDescent="0.2">
      <c r="C851" s="109"/>
      <c r="D851" s="109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</row>
    <row r="852" spans="3:42" ht="15.75" customHeight="1" x14ac:dyDescent="0.2">
      <c r="C852" s="109"/>
      <c r="D852" s="109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</row>
    <row r="853" spans="3:42" ht="15.75" customHeight="1" x14ac:dyDescent="0.2">
      <c r="C853" s="109"/>
      <c r="D853" s="109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</row>
    <row r="854" spans="3:42" ht="15.75" customHeight="1" x14ac:dyDescent="0.2">
      <c r="C854" s="109"/>
      <c r="D854" s="109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</row>
    <row r="855" spans="3:42" ht="15.75" customHeight="1" x14ac:dyDescent="0.2">
      <c r="C855" s="109"/>
      <c r="D855" s="109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</row>
    <row r="856" spans="3:42" ht="15.75" customHeight="1" x14ac:dyDescent="0.2">
      <c r="C856" s="109"/>
      <c r="D856" s="109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</row>
    <row r="857" spans="3:42" ht="15.75" customHeight="1" x14ac:dyDescent="0.2">
      <c r="C857" s="109"/>
      <c r="D857" s="109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</row>
    <row r="858" spans="3:42" ht="15.75" customHeight="1" x14ac:dyDescent="0.2">
      <c r="C858" s="109"/>
      <c r="D858" s="109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</row>
    <row r="859" spans="3:42" ht="15.75" customHeight="1" x14ac:dyDescent="0.2">
      <c r="C859" s="109"/>
      <c r="D859" s="109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</row>
    <row r="860" spans="3:42" ht="15.75" customHeight="1" x14ac:dyDescent="0.2">
      <c r="C860" s="109"/>
      <c r="D860" s="109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</row>
    <row r="861" spans="3:42" ht="15.75" customHeight="1" x14ac:dyDescent="0.2">
      <c r="C861" s="109"/>
      <c r="D861" s="109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</row>
    <row r="862" spans="3:42" ht="15.75" customHeight="1" x14ac:dyDescent="0.2">
      <c r="C862" s="109"/>
      <c r="D862" s="109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</row>
    <row r="863" spans="3:42" ht="15.75" customHeight="1" x14ac:dyDescent="0.2">
      <c r="C863" s="109"/>
      <c r="D863" s="109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</row>
    <row r="864" spans="3:42" ht="15.75" customHeight="1" x14ac:dyDescent="0.2">
      <c r="C864" s="109"/>
      <c r="D864" s="109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</row>
    <row r="865" spans="3:42" ht="15.75" customHeight="1" x14ac:dyDescent="0.2">
      <c r="C865" s="109"/>
      <c r="D865" s="109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</row>
    <row r="866" spans="3:42" ht="15.75" customHeight="1" x14ac:dyDescent="0.2">
      <c r="C866" s="109"/>
      <c r="D866" s="109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</row>
    <row r="867" spans="3:42" ht="15.75" customHeight="1" x14ac:dyDescent="0.2">
      <c r="C867" s="109"/>
      <c r="D867" s="109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</row>
    <row r="868" spans="3:42" ht="15.75" customHeight="1" x14ac:dyDescent="0.2">
      <c r="C868" s="109"/>
      <c r="D868" s="109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</row>
    <row r="869" spans="3:42" ht="15.75" customHeight="1" x14ac:dyDescent="0.2">
      <c r="C869" s="109"/>
      <c r="D869" s="109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</row>
    <row r="870" spans="3:42" ht="15.75" customHeight="1" x14ac:dyDescent="0.2">
      <c r="C870" s="109"/>
      <c r="D870" s="109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</row>
    <row r="871" spans="3:42" ht="15.75" customHeight="1" x14ac:dyDescent="0.2">
      <c r="C871" s="109"/>
      <c r="D871" s="109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</row>
    <row r="872" spans="3:42" ht="15.75" customHeight="1" x14ac:dyDescent="0.2">
      <c r="C872" s="109"/>
      <c r="D872" s="109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</row>
    <row r="873" spans="3:42" ht="15.75" customHeight="1" x14ac:dyDescent="0.2">
      <c r="C873" s="109"/>
      <c r="D873" s="109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</row>
    <row r="874" spans="3:42" ht="15.75" customHeight="1" x14ac:dyDescent="0.2">
      <c r="C874" s="109"/>
      <c r="D874" s="109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</row>
    <row r="875" spans="3:42" ht="15.75" customHeight="1" x14ac:dyDescent="0.2">
      <c r="C875" s="109"/>
      <c r="D875" s="109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</row>
    <row r="876" spans="3:42" ht="15.75" customHeight="1" x14ac:dyDescent="0.2">
      <c r="C876" s="109"/>
      <c r="D876" s="109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</row>
    <row r="877" spans="3:42" ht="15.75" customHeight="1" x14ac:dyDescent="0.2">
      <c r="C877" s="109"/>
      <c r="D877" s="109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</row>
    <row r="878" spans="3:42" ht="15.75" customHeight="1" x14ac:dyDescent="0.2">
      <c r="C878" s="109"/>
      <c r="D878" s="109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</row>
    <row r="879" spans="3:42" ht="15.75" customHeight="1" x14ac:dyDescent="0.2">
      <c r="C879" s="109"/>
      <c r="D879" s="109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</row>
    <row r="880" spans="3:42" ht="15.75" customHeight="1" x14ac:dyDescent="0.2">
      <c r="C880" s="109"/>
      <c r="D880" s="109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</row>
    <row r="881" spans="3:42" ht="15.75" customHeight="1" x14ac:dyDescent="0.2">
      <c r="C881" s="109"/>
      <c r="D881" s="109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</row>
    <row r="882" spans="3:42" ht="15.75" customHeight="1" x14ac:dyDescent="0.2">
      <c r="C882" s="109"/>
      <c r="D882" s="109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</row>
    <row r="883" spans="3:42" ht="15.75" customHeight="1" x14ac:dyDescent="0.2">
      <c r="C883" s="109"/>
      <c r="D883" s="109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</row>
    <row r="884" spans="3:42" ht="15.75" customHeight="1" x14ac:dyDescent="0.2">
      <c r="C884" s="109"/>
      <c r="D884" s="109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</row>
    <row r="885" spans="3:42" ht="15.75" customHeight="1" x14ac:dyDescent="0.2">
      <c r="C885" s="109"/>
      <c r="D885" s="109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</row>
    <row r="886" spans="3:42" ht="15.75" customHeight="1" x14ac:dyDescent="0.2">
      <c r="C886" s="109"/>
      <c r="D886" s="109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</row>
    <row r="887" spans="3:42" ht="15.75" customHeight="1" x14ac:dyDescent="0.2">
      <c r="C887" s="109"/>
      <c r="D887" s="109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</row>
    <row r="888" spans="3:42" ht="15.75" customHeight="1" x14ac:dyDescent="0.2">
      <c r="C888" s="109"/>
      <c r="D888" s="109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</row>
    <row r="889" spans="3:42" ht="15.75" customHeight="1" x14ac:dyDescent="0.2">
      <c r="C889" s="109"/>
      <c r="D889" s="109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</row>
    <row r="890" spans="3:42" ht="15.75" customHeight="1" x14ac:dyDescent="0.2">
      <c r="C890" s="109"/>
      <c r="D890" s="109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</row>
    <row r="891" spans="3:42" ht="15.75" customHeight="1" x14ac:dyDescent="0.2">
      <c r="C891" s="109"/>
      <c r="D891" s="109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</row>
    <row r="892" spans="3:42" ht="15.75" customHeight="1" x14ac:dyDescent="0.2">
      <c r="C892" s="109"/>
      <c r="D892" s="109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</row>
    <row r="893" spans="3:42" ht="15.75" customHeight="1" x14ac:dyDescent="0.2">
      <c r="C893" s="109"/>
      <c r="D893" s="109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</row>
    <row r="894" spans="3:42" ht="15.75" customHeight="1" x14ac:dyDescent="0.2">
      <c r="C894" s="109"/>
      <c r="D894" s="109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</row>
    <row r="895" spans="3:42" ht="15.75" customHeight="1" x14ac:dyDescent="0.2">
      <c r="C895" s="109"/>
      <c r="D895" s="109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</row>
    <row r="896" spans="3:42" ht="15.75" customHeight="1" x14ac:dyDescent="0.2">
      <c r="C896" s="109"/>
      <c r="D896" s="109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</row>
    <row r="897" spans="3:42" ht="15.75" customHeight="1" x14ac:dyDescent="0.2">
      <c r="C897" s="109"/>
      <c r="D897" s="109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</row>
    <row r="898" spans="3:42" ht="15.75" customHeight="1" x14ac:dyDescent="0.2">
      <c r="C898" s="109"/>
      <c r="D898" s="109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</row>
    <row r="899" spans="3:42" ht="15.75" customHeight="1" x14ac:dyDescent="0.2">
      <c r="C899" s="109"/>
      <c r="D899" s="109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</row>
    <row r="900" spans="3:42" ht="15.75" customHeight="1" x14ac:dyDescent="0.2">
      <c r="C900" s="109"/>
      <c r="D900" s="109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</row>
    <row r="901" spans="3:42" ht="15.75" customHeight="1" x14ac:dyDescent="0.2">
      <c r="C901" s="109"/>
      <c r="D901" s="109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</row>
    <row r="902" spans="3:42" ht="15.75" customHeight="1" x14ac:dyDescent="0.2">
      <c r="C902" s="109"/>
      <c r="D902" s="109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</row>
    <row r="903" spans="3:42" ht="15.75" customHeight="1" x14ac:dyDescent="0.2">
      <c r="C903" s="109"/>
      <c r="D903" s="109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</row>
    <row r="904" spans="3:42" ht="15.75" customHeight="1" x14ac:dyDescent="0.2">
      <c r="C904" s="109"/>
      <c r="D904" s="109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</row>
    <row r="905" spans="3:42" ht="15.75" customHeight="1" x14ac:dyDescent="0.2">
      <c r="C905" s="109"/>
      <c r="D905" s="109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</row>
    <row r="906" spans="3:42" ht="15.75" customHeight="1" x14ac:dyDescent="0.2">
      <c r="C906" s="109"/>
      <c r="D906" s="109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</row>
    <row r="907" spans="3:42" ht="15.75" customHeight="1" x14ac:dyDescent="0.2">
      <c r="C907" s="109"/>
      <c r="D907" s="109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</row>
    <row r="908" spans="3:42" ht="15.75" customHeight="1" x14ac:dyDescent="0.2">
      <c r="C908" s="109"/>
      <c r="D908" s="109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</row>
    <row r="909" spans="3:42" ht="15.75" customHeight="1" x14ac:dyDescent="0.2">
      <c r="C909" s="109"/>
      <c r="D909" s="109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</row>
    <row r="910" spans="3:42" ht="15.75" customHeight="1" x14ac:dyDescent="0.2">
      <c r="C910" s="109"/>
      <c r="D910" s="109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</row>
    <row r="911" spans="3:42" ht="15.75" customHeight="1" x14ac:dyDescent="0.2">
      <c r="C911" s="109"/>
      <c r="D911" s="109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</row>
    <row r="912" spans="3:42" ht="15.75" customHeight="1" x14ac:dyDescent="0.2">
      <c r="C912" s="109"/>
      <c r="D912" s="109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</row>
    <row r="913" spans="3:42" ht="15.75" customHeight="1" x14ac:dyDescent="0.2">
      <c r="C913" s="109"/>
      <c r="D913" s="109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</row>
    <row r="914" spans="3:42" ht="15.75" customHeight="1" x14ac:dyDescent="0.2">
      <c r="C914" s="109"/>
      <c r="D914" s="109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</row>
    <row r="915" spans="3:42" ht="15.75" customHeight="1" x14ac:dyDescent="0.2">
      <c r="C915" s="109"/>
      <c r="D915" s="109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</row>
    <row r="916" spans="3:42" ht="15.75" customHeight="1" x14ac:dyDescent="0.2">
      <c r="C916" s="109"/>
      <c r="D916" s="109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</row>
    <row r="917" spans="3:42" ht="15.75" customHeight="1" x14ac:dyDescent="0.2">
      <c r="C917" s="109"/>
      <c r="D917" s="109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</row>
    <row r="918" spans="3:42" ht="15.75" customHeight="1" x14ac:dyDescent="0.2">
      <c r="C918" s="109"/>
      <c r="D918" s="109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</row>
    <row r="919" spans="3:42" ht="15.75" customHeight="1" x14ac:dyDescent="0.2">
      <c r="C919" s="109"/>
      <c r="D919" s="109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</row>
    <row r="920" spans="3:42" ht="15.75" customHeight="1" x14ac:dyDescent="0.2">
      <c r="C920" s="109"/>
      <c r="D920" s="109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</row>
    <row r="921" spans="3:42" ht="15.75" customHeight="1" x14ac:dyDescent="0.2">
      <c r="C921" s="109"/>
      <c r="D921" s="109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</row>
    <row r="922" spans="3:42" ht="15.75" customHeight="1" x14ac:dyDescent="0.2">
      <c r="C922" s="109"/>
      <c r="D922" s="109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</row>
    <row r="923" spans="3:42" ht="15.75" customHeight="1" x14ac:dyDescent="0.2">
      <c r="C923" s="109"/>
      <c r="D923" s="109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</row>
    <row r="924" spans="3:42" ht="15.75" customHeight="1" x14ac:dyDescent="0.2">
      <c r="C924" s="109"/>
      <c r="D924" s="109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</row>
    <row r="925" spans="3:42" ht="15.75" customHeight="1" x14ac:dyDescent="0.2">
      <c r="C925" s="109"/>
      <c r="D925" s="109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</row>
    <row r="926" spans="3:42" ht="15.75" customHeight="1" x14ac:dyDescent="0.2">
      <c r="C926" s="109"/>
      <c r="D926" s="109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</row>
    <row r="927" spans="3:42" ht="15.75" customHeight="1" x14ac:dyDescent="0.2">
      <c r="C927" s="109"/>
      <c r="D927" s="109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</row>
    <row r="928" spans="3:42" ht="15.75" customHeight="1" x14ac:dyDescent="0.2">
      <c r="C928" s="109"/>
      <c r="D928" s="109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</row>
    <row r="929" spans="3:42" ht="15.75" customHeight="1" x14ac:dyDescent="0.2">
      <c r="C929" s="109"/>
      <c r="D929" s="109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</row>
    <row r="930" spans="3:42" ht="15.75" customHeight="1" x14ac:dyDescent="0.2">
      <c r="C930" s="109"/>
      <c r="D930" s="109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</row>
    <row r="931" spans="3:42" ht="15.75" customHeight="1" x14ac:dyDescent="0.2">
      <c r="C931" s="109"/>
      <c r="D931" s="109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</row>
    <row r="932" spans="3:42" ht="15.75" customHeight="1" x14ac:dyDescent="0.2">
      <c r="C932" s="109"/>
      <c r="D932" s="109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</row>
    <row r="933" spans="3:42" ht="15.75" customHeight="1" x14ac:dyDescent="0.2">
      <c r="C933" s="109"/>
      <c r="D933" s="109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</row>
    <row r="934" spans="3:42" ht="15.75" customHeight="1" x14ac:dyDescent="0.2">
      <c r="C934" s="109"/>
      <c r="D934" s="109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</row>
    <row r="935" spans="3:42" ht="15.75" customHeight="1" x14ac:dyDescent="0.2">
      <c r="C935" s="109"/>
      <c r="D935" s="109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</row>
    <row r="936" spans="3:42" ht="15.75" customHeight="1" x14ac:dyDescent="0.2">
      <c r="C936" s="109"/>
      <c r="D936" s="109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</row>
    <row r="937" spans="3:42" ht="15.75" customHeight="1" x14ac:dyDescent="0.2">
      <c r="C937" s="109"/>
      <c r="D937" s="109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</row>
    <row r="938" spans="3:42" ht="15.75" customHeight="1" x14ac:dyDescent="0.2">
      <c r="C938" s="109"/>
      <c r="D938" s="109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</row>
    <row r="939" spans="3:42" ht="15.75" customHeight="1" x14ac:dyDescent="0.2">
      <c r="C939" s="109"/>
      <c r="D939" s="109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</row>
    <row r="940" spans="3:42" ht="15.75" customHeight="1" x14ac:dyDescent="0.2">
      <c r="C940" s="109"/>
      <c r="D940" s="109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</row>
    <row r="941" spans="3:42" ht="15.75" customHeight="1" x14ac:dyDescent="0.2">
      <c r="C941" s="109"/>
      <c r="D941" s="109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</row>
    <row r="942" spans="3:42" ht="15.75" customHeight="1" x14ac:dyDescent="0.2">
      <c r="C942" s="109"/>
      <c r="D942" s="109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</row>
    <row r="943" spans="3:42" ht="15.75" customHeight="1" x14ac:dyDescent="0.2">
      <c r="C943" s="109"/>
      <c r="D943" s="109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</row>
    <row r="944" spans="3:42" ht="15.75" customHeight="1" x14ac:dyDescent="0.2">
      <c r="C944" s="109"/>
      <c r="D944" s="109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</row>
    <row r="945" spans="3:42" ht="15.75" customHeight="1" x14ac:dyDescent="0.2">
      <c r="C945" s="109"/>
      <c r="D945" s="109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</row>
    <row r="946" spans="3:42" ht="15.75" customHeight="1" x14ac:dyDescent="0.2">
      <c r="C946" s="109"/>
      <c r="D946" s="109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</row>
    <row r="947" spans="3:42" ht="15.75" customHeight="1" x14ac:dyDescent="0.2">
      <c r="C947" s="109"/>
      <c r="D947" s="109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</row>
    <row r="948" spans="3:42" ht="15.75" customHeight="1" x14ac:dyDescent="0.2">
      <c r="C948" s="109"/>
      <c r="D948" s="109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</row>
    <row r="949" spans="3:42" ht="15.75" customHeight="1" x14ac:dyDescent="0.2">
      <c r="C949" s="109"/>
      <c r="D949" s="109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</row>
    <row r="950" spans="3:42" ht="15.75" customHeight="1" x14ac:dyDescent="0.2">
      <c r="C950" s="109"/>
      <c r="D950" s="109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</row>
    <row r="951" spans="3:42" ht="15.75" customHeight="1" x14ac:dyDescent="0.2">
      <c r="C951" s="109"/>
      <c r="D951" s="109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</row>
    <row r="952" spans="3:42" ht="15.75" customHeight="1" x14ac:dyDescent="0.2">
      <c r="C952" s="109"/>
      <c r="D952" s="109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</row>
    <row r="953" spans="3:42" ht="15.75" customHeight="1" x14ac:dyDescent="0.2">
      <c r="C953" s="109"/>
      <c r="D953" s="109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</row>
    <row r="954" spans="3:42" ht="15.75" customHeight="1" x14ac:dyDescent="0.2">
      <c r="C954" s="109"/>
      <c r="D954" s="109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</row>
    <row r="955" spans="3:42" ht="15.75" customHeight="1" x14ac:dyDescent="0.2">
      <c r="C955" s="109"/>
      <c r="D955" s="109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</row>
    <row r="956" spans="3:42" ht="15.75" customHeight="1" x14ac:dyDescent="0.2">
      <c r="C956" s="109"/>
      <c r="D956" s="109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</row>
    <row r="957" spans="3:42" ht="15.75" customHeight="1" x14ac:dyDescent="0.2">
      <c r="C957" s="109"/>
      <c r="D957" s="109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</row>
    <row r="958" spans="3:42" ht="15.75" customHeight="1" x14ac:dyDescent="0.2">
      <c r="C958" s="109"/>
      <c r="D958" s="109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</row>
    <row r="959" spans="3:42" ht="15.75" customHeight="1" x14ac:dyDescent="0.2">
      <c r="C959" s="109"/>
      <c r="D959" s="109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</row>
    <row r="960" spans="3:42" ht="15.75" customHeight="1" x14ac:dyDescent="0.2">
      <c r="C960" s="109"/>
      <c r="D960" s="109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</row>
    <row r="961" spans="3:42" ht="15.75" customHeight="1" x14ac:dyDescent="0.2">
      <c r="C961" s="109"/>
      <c r="D961" s="109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</row>
    <row r="962" spans="3:42" ht="15.75" customHeight="1" x14ac:dyDescent="0.2">
      <c r="C962" s="109"/>
      <c r="D962" s="109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</row>
    <row r="963" spans="3:42" ht="15.75" customHeight="1" x14ac:dyDescent="0.2">
      <c r="C963" s="109"/>
      <c r="D963" s="109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</row>
    <row r="964" spans="3:42" ht="15.75" customHeight="1" x14ac:dyDescent="0.2">
      <c r="C964" s="109"/>
      <c r="D964" s="109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</row>
    <row r="965" spans="3:42" ht="15.75" customHeight="1" x14ac:dyDescent="0.2">
      <c r="C965" s="109"/>
      <c r="D965" s="109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</row>
    <row r="966" spans="3:42" ht="15.75" customHeight="1" x14ac:dyDescent="0.2">
      <c r="C966" s="109"/>
      <c r="D966" s="109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</row>
    <row r="967" spans="3:42" ht="15.75" customHeight="1" x14ac:dyDescent="0.2">
      <c r="C967" s="109"/>
      <c r="D967" s="109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</row>
    <row r="968" spans="3:42" ht="15.75" customHeight="1" x14ac:dyDescent="0.2">
      <c r="C968" s="109"/>
      <c r="D968" s="109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</row>
    <row r="969" spans="3:42" ht="15.75" customHeight="1" x14ac:dyDescent="0.2">
      <c r="C969" s="109"/>
      <c r="D969" s="109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</row>
    <row r="970" spans="3:42" ht="15.75" customHeight="1" x14ac:dyDescent="0.2">
      <c r="C970" s="109"/>
      <c r="D970" s="109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</row>
    <row r="971" spans="3:42" ht="15.75" customHeight="1" x14ac:dyDescent="0.2">
      <c r="C971" s="109"/>
      <c r="D971" s="109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</row>
    <row r="972" spans="3:42" ht="15.75" customHeight="1" x14ac:dyDescent="0.2">
      <c r="C972" s="109"/>
      <c r="D972" s="109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</row>
    <row r="973" spans="3:42" ht="15.75" customHeight="1" x14ac:dyDescent="0.2">
      <c r="C973" s="109"/>
      <c r="D973" s="109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</row>
    <row r="974" spans="3:42" ht="15.75" customHeight="1" x14ac:dyDescent="0.2">
      <c r="C974" s="109"/>
      <c r="D974" s="109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</row>
    <row r="975" spans="3:42" ht="15.75" customHeight="1" x14ac:dyDescent="0.2">
      <c r="C975" s="109"/>
      <c r="D975" s="109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</row>
    <row r="976" spans="3:42" ht="15.75" customHeight="1" x14ac:dyDescent="0.2">
      <c r="C976" s="109"/>
      <c r="D976" s="109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</row>
    <row r="977" spans="3:42" ht="15.75" customHeight="1" x14ac:dyDescent="0.2">
      <c r="C977" s="109"/>
      <c r="D977" s="109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</row>
    <row r="978" spans="3:42" ht="15.75" customHeight="1" x14ac:dyDescent="0.2">
      <c r="C978" s="109"/>
      <c r="D978" s="109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</row>
    <row r="979" spans="3:42" ht="15.75" customHeight="1" x14ac:dyDescent="0.2">
      <c r="C979" s="109"/>
      <c r="D979" s="109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</row>
    <row r="980" spans="3:42" ht="15.75" customHeight="1" x14ac:dyDescent="0.2">
      <c r="C980" s="109"/>
      <c r="D980" s="109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</row>
    <row r="981" spans="3:42" ht="15.75" customHeight="1" x14ac:dyDescent="0.2">
      <c r="C981" s="109"/>
      <c r="D981" s="109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</row>
    <row r="982" spans="3:42" ht="15.75" customHeight="1" x14ac:dyDescent="0.2">
      <c r="C982" s="109"/>
      <c r="D982" s="109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</row>
    <row r="983" spans="3:42" ht="15.75" customHeight="1" x14ac:dyDescent="0.2">
      <c r="C983" s="109"/>
      <c r="D983" s="109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</row>
    <row r="984" spans="3:42" ht="15.75" customHeight="1" x14ac:dyDescent="0.2">
      <c r="C984" s="109"/>
      <c r="D984" s="109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</row>
    <row r="985" spans="3:42" ht="15.75" customHeight="1" x14ac:dyDescent="0.2">
      <c r="C985" s="109"/>
      <c r="D985" s="109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</row>
    <row r="986" spans="3:42" ht="15.75" customHeight="1" x14ac:dyDescent="0.2">
      <c r="C986" s="109"/>
      <c r="D986" s="109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</row>
    <row r="987" spans="3:42" ht="15.75" customHeight="1" x14ac:dyDescent="0.2">
      <c r="C987" s="109"/>
      <c r="D987" s="109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</row>
    <row r="988" spans="3:42" ht="15.75" customHeight="1" x14ac:dyDescent="0.2">
      <c r="C988" s="109"/>
      <c r="D988" s="109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</row>
    <row r="989" spans="3:42" ht="15.75" customHeight="1" x14ac:dyDescent="0.2">
      <c r="C989" s="109"/>
      <c r="D989" s="109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</row>
    <row r="990" spans="3:42" ht="15.75" customHeight="1" x14ac:dyDescent="0.2">
      <c r="C990" s="109"/>
      <c r="D990" s="109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</row>
    <row r="991" spans="3:42" ht="15.75" customHeight="1" x14ac:dyDescent="0.2">
      <c r="C991" s="109"/>
      <c r="D991" s="109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</row>
    <row r="992" spans="3:42" ht="15.75" customHeight="1" x14ac:dyDescent="0.2">
      <c r="C992" s="109"/>
      <c r="D992" s="109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</row>
    <row r="993" spans="3:42" ht="15.75" customHeight="1" x14ac:dyDescent="0.2">
      <c r="C993" s="109"/>
      <c r="D993" s="109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</row>
    <row r="994" spans="3:42" ht="15.75" customHeight="1" x14ac:dyDescent="0.2">
      <c r="C994" s="109"/>
      <c r="D994" s="109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</row>
    <row r="995" spans="3:42" ht="15.75" customHeight="1" x14ac:dyDescent="0.2">
      <c r="C995" s="109"/>
      <c r="D995" s="109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</row>
    <row r="996" spans="3:42" ht="15.75" customHeight="1" x14ac:dyDescent="0.2">
      <c r="C996" s="109"/>
      <c r="D996" s="109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</row>
    <row r="997" spans="3:42" ht="15.75" customHeight="1" x14ac:dyDescent="0.2">
      <c r="C997" s="109"/>
      <c r="D997" s="109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</row>
    <row r="998" spans="3:42" ht="15.75" customHeight="1" x14ac:dyDescent="0.2">
      <c r="C998" s="109"/>
      <c r="D998" s="109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</row>
    <row r="999" spans="3:42" ht="15.75" customHeight="1" x14ac:dyDescent="0.2">
      <c r="C999" s="109"/>
      <c r="D999" s="109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</row>
    <row r="1000" spans="3:42" ht="15.75" customHeight="1" x14ac:dyDescent="0.2">
      <c r="C1000" s="109"/>
      <c r="D1000" s="109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Week 1</vt:lpstr>
      <vt:lpstr>Week 2</vt:lpstr>
      <vt:lpstr>Week 3</vt:lpstr>
      <vt:lpstr>Week 4</vt:lpstr>
      <vt:lpstr>BULANAN</vt:lpstr>
      <vt:lpstr>REKAP PRODUK &amp; SENTIMEN</vt:lpstr>
      <vt:lpstr>INTERVAL TRAFFIC</vt:lpstr>
      <vt:lpstr>DAILY TRAFFIC</vt:lpstr>
      <vt:lpstr>Agent Summary</vt:lpstr>
      <vt:lpstr>TOP 5 CCH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Tari</cp:lastModifiedBy>
  <dcterms:modified xsi:type="dcterms:W3CDTF">2021-03-15T05:50:19Z</dcterms:modified>
</cp:coreProperties>
</file>