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jn/Dropbox/My Mac (admins-MacBook-Pro-4.local)/Documents/ Job Files/5538 Concawe/ g Nov 2020/Row 43 LNAPL Risk Over Time/Tier 1/"/>
    </mc:Choice>
  </mc:AlternateContent>
  <xr:revisionPtr revIDLastSave="0" documentId="13_ncr:1_{50AF35E1-5407-A643-B385-8B1791D04F19}" xr6:coauthVersionLast="45" xr6:coauthVersionMax="45" xr10:uidLastSave="{00000000-0000-0000-0000-000000000000}"/>
  <bookViews>
    <workbookView xWindow="8840" yWindow="10580" windowWidth="31940" windowHeight="16640" tabRatio="500" activeTab="1" xr2:uid="{00000000-000D-0000-FFFF-FFFF00000000}"/>
  </bookViews>
  <sheets>
    <sheet name="How Long Persist " sheetId="3" r:id="rId1"/>
    <sheet name="How Does Risk Change " sheetId="1" r:id="rId2"/>
  </sheets>
  <definedNames>
    <definedName name="_xlnm.Print_Area" localSheetId="0">'How Long Persist '!$A$1:$H$52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3" l="1"/>
  <c r="G14" i="3"/>
  <c r="Q15" i="1" l="1"/>
  <c r="K13" i="1" l="1"/>
  <c r="N13" i="1" s="1"/>
  <c r="Q13" i="1" s="1"/>
  <c r="K12" i="1"/>
  <c r="K11" i="1"/>
  <c r="K10" i="1"/>
  <c r="K9" i="1"/>
  <c r="K8" i="1"/>
  <c r="G67" i="1"/>
  <c r="D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24" i="1"/>
  <c r="E10" i="1"/>
  <c r="E43" i="1"/>
  <c r="E46" i="1"/>
  <c r="E45" i="1"/>
  <c r="E9" i="1"/>
  <c r="E47" i="1"/>
  <c r="E48" i="1"/>
  <c r="E49" i="1"/>
  <c r="E13" i="1"/>
  <c r="E50" i="1"/>
  <c r="E38" i="1"/>
  <c r="E51" i="1"/>
  <c r="E52" i="1"/>
  <c r="E53" i="1"/>
  <c r="E54" i="1"/>
  <c r="E12" i="1"/>
  <c r="E19" i="1"/>
  <c r="E55" i="1"/>
  <c r="E18" i="1"/>
  <c r="E31" i="1"/>
  <c r="E34" i="1"/>
  <c r="E32" i="1"/>
  <c r="E56" i="1"/>
  <c r="E16" i="1"/>
  <c r="E57" i="1"/>
  <c r="E58" i="1"/>
  <c r="E28" i="1"/>
  <c r="E37" i="1"/>
  <c r="E59" i="1"/>
  <c r="E39" i="1"/>
  <c r="E15" i="1"/>
  <c r="E29" i="1"/>
  <c r="E26" i="1"/>
  <c r="E60" i="1"/>
  <c r="E44" i="1"/>
  <c r="E36" i="1"/>
  <c r="E61" i="1"/>
  <c r="E11" i="1"/>
  <c r="E62" i="1"/>
  <c r="E23" i="1"/>
  <c r="E63" i="1"/>
  <c r="E35" i="1"/>
  <c r="E64" i="1"/>
  <c r="E14" i="1"/>
  <c r="E65" i="1"/>
  <c r="E17" i="1"/>
  <c r="E25" i="1"/>
  <c r="E21" i="1"/>
  <c r="E22" i="1"/>
  <c r="E30" i="1"/>
  <c r="E33" i="1"/>
  <c r="E20" i="1"/>
  <c r="E27" i="1"/>
  <c r="E40" i="1"/>
  <c r="E66" i="1"/>
  <c r="E42" i="1"/>
  <c r="E41" i="1"/>
  <c r="D67" i="1"/>
  <c r="E128" i="1" l="1"/>
  <c r="F86" i="1" s="1"/>
  <c r="E67" i="1"/>
  <c r="F35" i="1" s="1"/>
  <c r="F97" i="1" l="1"/>
  <c r="F95" i="1"/>
  <c r="F79" i="1"/>
  <c r="F73" i="1"/>
  <c r="F88" i="1"/>
  <c r="F110" i="1"/>
  <c r="F103" i="1"/>
  <c r="F118" i="1"/>
  <c r="F81" i="1"/>
  <c r="F126" i="1"/>
  <c r="F112" i="1"/>
  <c r="F94" i="1"/>
  <c r="F80" i="1"/>
  <c r="F125" i="1"/>
  <c r="F104" i="1"/>
  <c r="F74" i="1"/>
  <c r="F102" i="1"/>
  <c r="F105" i="1"/>
  <c r="F127" i="1"/>
  <c r="F120" i="1"/>
  <c r="F96" i="1"/>
  <c r="F78" i="1"/>
  <c r="F89" i="1"/>
  <c r="F93" i="1"/>
  <c r="F87" i="1"/>
  <c r="F111" i="1"/>
  <c r="F124" i="1"/>
  <c r="F98" i="1"/>
  <c r="F100" i="1"/>
  <c r="F123" i="1"/>
  <c r="F83" i="1"/>
  <c r="F75" i="1"/>
  <c r="F92" i="1"/>
  <c r="F114" i="1"/>
  <c r="F115" i="1"/>
  <c r="F116" i="1"/>
  <c r="F91" i="1"/>
  <c r="F108" i="1"/>
  <c r="F90" i="1"/>
  <c r="F106" i="1"/>
  <c r="F122" i="1"/>
  <c r="F107" i="1"/>
  <c r="F76" i="1"/>
  <c r="F70" i="1"/>
  <c r="F82" i="1"/>
  <c r="F99" i="1"/>
  <c r="F84" i="1"/>
  <c r="F85" i="1"/>
  <c r="F101" i="1"/>
  <c r="F117" i="1"/>
  <c r="F77" i="1"/>
  <c r="F119" i="1"/>
  <c r="F109" i="1"/>
  <c r="F72" i="1"/>
  <c r="F113" i="1"/>
  <c r="F121" i="1"/>
  <c r="F71" i="1"/>
  <c r="F42" i="1"/>
  <c r="F12" i="1"/>
  <c r="F16" i="1"/>
  <c r="F49" i="1"/>
  <c r="F63" i="1"/>
  <c r="J12" i="1" s="1"/>
  <c r="F55" i="1"/>
  <c r="F36" i="1"/>
  <c r="F13" i="1"/>
  <c r="F29" i="1"/>
  <c r="F53" i="1"/>
  <c r="F48" i="1"/>
  <c r="F54" i="1"/>
  <c r="F38" i="1"/>
  <c r="F61" i="1"/>
  <c r="F65" i="1"/>
  <c r="F33" i="1"/>
  <c r="F9" i="1"/>
  <c r="F62" i="1"/>
  <c r="J11" i="1" s="1"/>
  <c r="F31" i="1"/>
  <c r="F60" i="1"/>
  <c r="F59" i="1"/>
  <c r="F28" i="1"/>
  <c r="F22" i="1"/>
  <c r="F10" i="1"/>
  <c r="F23" i="1"/>
  <c r="F20" i="1"/>
  <c r="F18" i="1"/>
  <c r="F66" i="1"/>
  <c r="F57" i="1"/>
  <c r="F26" i="1"/>
  <c r="F17" i="1"/>
  <c r="F56" i="1"/>
  <c r="F41" i="1"/>
  <c r="F37" i="1"/>
  <c r="F40" i="1"/>
  <c r="J13" i="1" s="1"/>
  <c r="M13" i="1" s="1"/>
  <c r="F15" i="1"/>
  <c r="J9" i="1" s="1"/>
  <c r="F45" i="1"/>
  <c r="F34" i="1"/>
  <c r="F25" i="1"/>
  <c r="F46" i="1"/>
  <c r="F14" i="1"/>
  <c r="F43" i="1"/>
  <c r="F11" i="1"/>
  <c r="J10" i="1" s="1"/>
  <c r="F52" i="1"/>
  <c r="F30" i="1"/>
  <c r="F50" i="1"/>
  <c r="F47" i="1"/>
  <c r="F19" i="1"/>
  <c r="F51" i="1"/>
  <c r="F58" i="1"/>
  <c r="F44" i="1"/>
  <c r="F24" i="1"/>
  <c r="F32" i="1"/>
  <c r="J8" i="1" s="1"/>
  <c r="F39" i="1"/>
  <c r="F27" i="1"/>
  <c r="F21" i="1"/>
  <c r="F64" i="1"/>
  <c r="P13" i="1" l="1"/>
  <c r="S13" i="1" s="1"/>
  <c r="F128" i="1"/>
  <c r="F67" i="1"/>
  <c r="N12" i="1"/>
  <c r="Q12" i="1" s="1"/>
  <c r="N11" i="1"/>
  <c r="Q11" i="1" s="1"/>
  <c r="N10" i="1"/>
  <c r="Q10" i="1" s="1"/>
  <c r="N9" i="1"/>
  <c r="Q9" i="1" s="1"/>
  <c r="N8" i="1"/>
  <c r="Q8" i="1" s="1"/>
  <c r="M8" i="1"/>
  <c r="P8" i="1" s="1"/>
  <c r="M9" i="1"/>
  <c r="P9" i="1" s="1"/>
  <c r="M10" i="1"/>
  <c r="P10" i="1" s="1"/>
  <c r="M11" i="1"/>
  <c r="P11" i="1" s="1"/>
  <c r="M12" i="1"/>
  <c r="P12" i="1" s="1"/>
  <c r="Q14" i="1" l="1"/>
  <c r="P14" i="1"/>
  <c r="S9" i="1"/>
  <c r="S8" i="1"/>
  <c r="S10" i="1"/>
</calcChain>
</file>

<file path=xl/sharedStrings.xml><?xml version="1.0" encoding="utf-8"?>
<sst xmlns="http://schemas.openxmlformats.org/spreadsheetml/2006/main" count="186" uniqueCount="118">
  <si>
    <t>1. propane</t>
  </si>
  <si>
    <t>2. isobutene</t>
  </si>
  <si>
    <t>3. n-butane</t>
  </si>
  <si>
    <t>4. trans-2-butene</t>
  </si>
  <si>
    <t>5. cis-2-butene</t>
  </si>
  <si>
    <t>6. 3 methyl-1-butene</t>
  </si>
  <si>
    <t>7. isopentane</t>
  </si>
  <si>
    <t>8. 1-pentene</t>
  </si>
  <si>
    <t>9. 2-methyl-1 -butene</t>
  </si>
  <si>
    <t>10. 2-methyl-1, 3-butadiene</t>
  </si>
  <si>
    <t>11. n-pentane</t>
  </si>
  <si>
    <t>12. trans-2-pentene</t>
  </si>
  <si>
    <t>13. 2-methyl-2-butene</t>
  </si>
  <si>
    <t>14. 3-methyl-1, 2-butadiene</t>
  </si>
  <si>
    <t>15. 3, 3-dimethyl-1-butene</t>
  </si>
  <si>
    <t>16. cyclopentane</t>
  </si>
  <si>
    <t>17. 3-methyl-1-pentene</t>
  </si>
  <si>
    <t>18. 2, 3-dimethylbutane</t>
  </si>
  <si>
    <t>19. 2-methylpentane</t>
  </si>
  <si>
    <t>20. 3-methylpentane</t>
  </si>
  <si>
    <t>21. n-hexane</t>
  </si>
  <si>
    <t>22. methylcyclopentane</t>
  </si>
  <si>
    <t>23. 2, 2-dimethylpentane</t>
  </si>
  <si>
    <t>24. benzene</t>
  </si>
  <si>
    <t>25. cyclohexane</t>
  </si>
  <si>
    <t>26. 2, 3-dimethylpentane</t>
  </si>
  <si>
    <t>27. 3-methylhexane</t>
  </si>
  <si>
    <t>28. 3-ethylpentane</t>
  </si>
  <si>
    <t>29. 2, 2, 4-trimethylpentane</t>
  </si>
  <si>
    <t>30. n-heptane</t>
  </si>
  <si>
    <t>31. methylcyclohexane</t>
  </si>
  <si>
    <t>32. 2, 2-dimethylhexane</t>
  </si>
  <si>
    <t>33. toluene</t>
  </si>
  <si>
    <t>34. 2, 3, 4-trimethylpentane</t>
  </si>
  <si>
    <t>35. 2-methylheptane</t>
  </si>
  <si>
    <t>36. 3-methylheptane</t>
  </si>
  <si>
    <t>37. n-octane</t>
  </si>
  <si>
    <t>38. 2, 4, 4-trimethylhexane</t>
  </si>
  <si>
    <t>39. 2, 2-dimethylheptane</t>
  </si>
  <si>
    <t>40. p-xylene</t>
  </si>
  <si>
    <t>41. m-xylene</t>
  </si>
  <si>
    <t>42. 3, 3, 4-trimethylhexane</t>
  </si>
  <si>
    <t>43. o-xylene</t>
  </si>
  <si>
    <t>44. 2, 2, 4-trimethylheptane</t>
  </si>
  <si>
    <t>45. 3, 3, 5-trimethylheptane</t>
  </si>
  <si>
    <t>46. n-propylbenzene</t>
  </si>
  <si>
    <t>47. 2, 3, 4-trimethylheptane</t>
  </si>
  <si>
    <t>48. 1, 3, 5-trimethylbenzene</t>
  </si>
  <si>
    <t>49. 1, 2, 4-trimethylbenzene</t>
  </si>
  <si>
    <t>50. methylpropylbenzene</t>
  </si>
  <si>
    <t>51. dimethylethylbenzene</t>
  </si>
  <si>
    <t>52. 1, 2, 4, 5-tetramethylbenzene</t>
  </si>
  <si>
    <t>53. 1, 2, 3, 4-tetramethylbenzene</t>
  </si>
  <si>
    <t>54. 1, 2, 4-trimethyl-5-ethylbenzene</t>
  </si>
  <si>
    <t>55. n-dodecane</t>
  </si>
  <si>
    <t>56. naphthalene</t>
  </si>
  <si>
    <t>57. n-hexylbenzene</t>
  </si>
  <si>
    <t>58. methylnaphthalene</t>
  </si>
  <si>
    <t>Page 1 of 1</t>
  </si>
  <si>
    <t>Component (1)</t>
  </si>
  <si>
    <t>Johnson, P.C.,M.W. Kemblowski, and J.D.Colthart.  1990.  Quantitative Analysis of Cleanup of Hydrocarbon-Contaminated Soils by In-Situ Soil Venting.  Ground Water, Vol. 28, No. 3.  May - June, 1990, pp 413-429.</t>
  </si>
  <si>
    <t>TOTAL</t>
  </si>
  <si>
    <t>GSI Job No. G-3195</t>
  </si>
  <si>
    <t>-</t>
  </si>
  <si>
    <t>p-xylene</t>
  </si>
  <si>
    <t>m-xylene</t>
  </si>
  <si>
    <t>o-xylene</t>
  </si>
  <si>
    <t xml:space="preserve">Mole Fraction </t>
  </si>
  <si>
    <t>Relative Risk Ratio 
(%)</t>
  </si>
  <si>
    <t xml:space="preserve">Molecular Weight (g)  </t>
  </si>
  <si>
    <t>Mass Fractions</t>
  </si>
  <si>
    <t>Equivalent Moles</t>
  </si>
  <si>
    <t xml:space="preserve">Fresh Gasoline 
Mole Fraction </t>
  </si>
  <si>
    <t xml:space="preserve">Weathered Gasoline 
Mole Fraction </t>
  </si>
  <si>
    <t>Total</t>
  </si>
  <si>
    <t xml:space="preserve">Component </t>
  </si>
  <si>
    <t>GSI Job No. G-5538</t>
  </si>
  <si>
    <t>Issued:  23  Nov. 2020</t>
  </si>
  <si>
    <t>Source of Data</t>
  </si>
  <si>
    <t>Benzene</t>
  </si>
  <si>
    <t>Toluene</t>
  </si>
  <si>
    <t>Naphthalene</t>
  </si>
  <si>
    <t xml:space="preserve">Fresh Gasoline Mole Fraction </t>
  </si>
  <si>
    <t xml:space="preserve">Weathered Gasoline Mole Fraction </t>
  </si>
  <si>
    <t>Fresh Gasoline Relative Risk (RR) (-)</t>
  </si>
  <si>
    <t>Weathered Gasoline Relative Risk (RR) 
(-)</t>
  </si>
  <si>
    <t>4.  Risk Criteria are U.S. Maximum Contaminant Levels (MCLs) except for Naphthalene, where the criteria is from Californa California DHS Action Level in drinking water.</t>
  </si>
  <si>
    <t>NOTES</t>
  </si>
  <si>
    <t>LNAPL Constituent</t>
  </si>
  <si>
    <t>Total:</t>
  </si>
  <si>
    <t>Pure-Phase Solubility
(mg/L)</t>
  </si>
  <si>
    <t>Fresh Gasoline Concentration in Water  (mg/L)</t>
  </si>
  <si>
    <t>Weathered Gasoline Concentration in Water  (mg/L)</t>
  </si>
  <si>
    <t>Risk Criteria
(mg/L)</t>
  </si>
  <si>
    <t>5.  Relative Risk (RR) is  (groundwater concentration) ÷ (risk criteria concentration).</t>
  </si>
  <si>
    <t>3.  Solubility for p-xylene assumed same as total xylenes (10 mg/L).</t>
  </si>
  <si>
    <t>2.  Solubility, MCL  data from Wiedemeier et al., 1999. Natural Attenuation of Fuels and Chlorinated Solvents in the Subsurface, Wiley, 1999.</t>
  </si>
  <si>
    <t>Percent Reduction in Risk Due to Weathering:</t>
  </si>
  <si>
    <t>1.  Mole fractions calculated from mas fraction composition data in Johnson, P.C.,M.W. Kemblowski, and J.D.Colthart.  1990.  Quantitative Analysis of Cleanup of Hydrocarbon-Contaminated Soils by In-Situ Soil Venting.  Ground Water, Vol. 28, No. 3.  May - June, 1990, pp 413-429.</t>
  </si>
  <si>
    <t>Sites Where LNAPL is Present and Being Recovered</t>
  </si>
  <si>
    <t>Sites Where LNAPL is Present but Not Being Recovered</t>
  </si>
  <si>
    <t>Median LNAPL Thickness 
(ft)</t>
  </si>
  <si>
    <t>Benzene Groundwater Conc. Half Life (per year)</t>
  </si>
  <si>
    <t>Minimum Monitoring Time Period
(years)</t>
  </si>
  <si>
    <t>Time for Benzene Groundwater Conc. to Be Reduced by 50% 
(Half Life) 
(years)</t>
  </si>
  <si>
    <t>Median Apprarent LNAPL Thickness In Monitoring Wells During Monitoring Period
(meters)</t>
  </si>
  <si>
    <t>Median Reduction in Apparent LNAPL Thickness in Monitoring Wells Over Monitoring Period 
(% reduction)</t>
  </si>
  <si>
    <t>Number of Sites</t>
  </si>
  <si>
    <t>Col. 1</t>
  </si>
  <si>
    <t>Col. 2</t>
  </si>
  <si>
    <t>Col. 3</t>
  </si>
  <si>
    <t>Col. 4</t>
  </si>
  <si>
    <t>Col. 5</t>
  </si>
  <si>
    <t>Col. 6</t>
  </si>
  <si>
    <t>Col. 7</t>
  </si>
  <si>
    <t>Col. 8</t>
  </si>
  <si>
    <t>Col. 9</t>
  </si>
  <si>
    <t>Change in Risk Due to LNAPL Weathering:  A Hypothetical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</si>
</sst>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0"/>
    <numFmt numFmtId="167" formatCode="#,##0.0"/>
    <numFmt numFmtId="168" formatCode="#,##0.000"/>
    <numFmt numFmtId="169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sz val="10"/>
      <color theme="1"/>
      <name val="Arial"/>
      <family val="2"/>
    </font>
    <font>
      <sz val="8"/>
      <name val="Calibri"/>
      <family val="2"/>
      <charset val="136"/>
      <scheme val="minor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double">
        <color indexed="64"/>
      </bottom>
      <diagonal/>
    </border>
    <border>
      <left style="thin">
        <color indexed="64"/>
      </left>
      <right/>
      <top style="medium">
        <color theme="0" tint="-0.34998626667073579"/>
      </top>
      <bottom style="double">
        <color indexed="64"/>
      </bottom>
      <diagonal/>
    </border>
    <border>
      <left/>
      <right style="thin">
        <color indexed="64"/>
      </right>
      <top style="medium">
        <color theme="0" tint="-0.34998626667073579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0" tint="-0.34998626667073579"/>
      </top>
      <bottom style="double">
        <color indexed="64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double">
        <color indexed="64"/>
      </bottom>
      <diagonal/>
    </border>
    <border>
      <left style="medium">
        <color theme="0" tint="-0.34998626667073579"/>
      </left>
      <right style="thin">
        <color indexed="64"/>
      </right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theme="0" tint="-0.34998626667073579"/>
      </right>
      <top/>
      <bottom style="thin">
        <color indexed="64"/>
      </bottom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176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3" borderId="3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9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justify" vertical="center"/>
    </xf>
    <xf numFmtId="9" fontId="3" fillId="0" borderId="0" xfId="1" applyFont="1" applyAlignment="1">
      <alignment horizontal="center"/>
    </xf>
    <xf numFmtId="166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7" xfId="0" applyFont="1" applyBorder="1" applyAlignment="1"/>
    <xf numFmtId="0" fontId="0" fillId="0" borderId="0" xfId="0" applyAlignment="1"/>
    <xf numFmtId="166" fontId="2" fillId="3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6" fillId="0" borderId="0" xfId="0" applyFont="1" applyFill="1" applyBorder="1"/>
    <xf numFmtId="0" fontId="3" fillId="0" borderId="6" xfId="0" applyFont="1" applyFill="1" applyBorder="1" applyAlignment="1">
      <alignment horizontal="center" wrapText="1"/>
    </xf>
    <xf numFmtId="9" fontId="3" fillId="0" borderId="12" xfId="1" applyFont="1" applyFill="1" applyBorder="1" applyAlignment="1">
      <alignment horizontal="center"/>
    </xf>
    <xf numFmtId="9" fontId="3" fillId="0" borderId="13" xfId="1" applyFont="1" applyFill="1" applyBorder="1" applyAlignment="1">
      <alignment horizontal="center"/>
    </xf>
    <xf numFmtId="0" fontId="11" fillId="0" borderId="0" xfId="0" applyFont="1"/>
    <xf numFmtId="0" fontId="2" fillId="0" borderId="0" xfId="0" applyFont="1"/>
    <xf numFmtId="0" fontId="12" fillId="0" borderId="0" xfId="0" applyFont="1"/>
    <xf numFmtId="0" fontId="3" fillId="0" borderId="5" xfId="0" applyFont="1" applyBorder="1"/>
    <xf numFmtId="0" fontId="3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9" fontId="3" fillId="5" borderId="15" xfId="1" applyFont="1" applyFill="1" applyBorder="1" applyAlignment="1">
      <alignment horizontal="center"/>
    </xf>
    <xf numFmtId="0" fontId="0" fillId="0" borderId="0" xfId="0" applyFill="1"/>
    <xf numFmtId="0" fontId="0" fillId="0" borderId="0" xfId="0" applyBorder="1"/>
    <xf numFmtId="0" fontId="3" fillId="5" borderId="16" xfId="0" applyFont="1" applyFill="1" applyBorder="1"/>
    <xf numFmtId="0" fontId="3" fillId="5" borderId="18" xfId="0" applyFont="1" applyFill="1" applyBorder="1" applyAlignment="1">
      <alignment horizontal="center" wrapText="1"/>
    </xf>
    <xf numFmtId="0" fontId="3" fillId="5" borderId="16" xfId="0" applyFont="1" applyFill="1" applyBorder="1" applyAlignment="1">
      <alignment horizontal="center" wrapText="1"/>
    </xf>
    <xf numFmtId="0" fontId="3" fillId="5" borderId="15" xfId="0" applyFont="1" applyFill="1" applyBorder="1" applyAlignment="1">
      <alignment horizontal="right"/>
    </xf>
    <xf numFmtId="0" fontId="3" fillId="5" borderId="19" xfId="0" applyFont="1" applyFill="1" applyBorder="1" applyAlignment="1">
      <alignment horizontal="right"/>
    </xf>
    <xf numFmtId="0" fontId="3" fillId="5" borderId="20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9" fontId="3" fillId="5" borderId="19" xfId="1" applyFont="1" applyFill="1" applyBorder="1" applyAlignment="1">
      <alignment horizontal="center"/>
    </xf>
    <xf numFmtId="165" fontId="3" fillId="5" borderId="20" xfId="0" applyNumberFormat="1" applyFont="1" applyFill="1" applyBorder="1" applyAlignment="1">
      <alignment horizontal="center"/>
    </xf>
    <xf numFmtId="164" fontId="2" fillId="5" borderId="8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3" fontId="3" fillId="5" borderId="12" xfId="0" applyNumberFormat="1" applyFont="1" applyFill="1" applyBorder="1" applyAlignment="1">
      <alignment horizontal="center"/>
    </xf>
    <xf numFmtId="1" fontId="3" fillId="5" borderId="8" xfId="0" applyNumberFormat="1" applyFont="1" applyFill="1" applyBorder="1" applyAlignment="1">
      <alignment horizontal="center"/>
    </xf>
    <xf numFmtId="1" fontId="3" fillId="5" borderId="9" xfId="0" applyNumberFormat="1" applyFont="1" applyFill="1" applyBorder="1" applyAlignment="1">
      <alignment horizontal="center"/>
    </xf>
    <xf numFmtId="168" fontId="3" fillId="5" borderId="12" xfId="0" applyNumberFormat="1" applyFont="1" applyFill="1" applyBorder="1" applyAlignment="1">
      <alignment horizontal="center"/>
    </xf>
    <xf numFmtId="3" fontId="3" fillId="5" borderId="8" xfId="0" applyNumberFormat="1" applyFont="1" applyFill="1" applyBorder="1" applyAlignment="1">
      <alignment horizontal="center"/>
    </xf>
    <xf numFmtId="165" fontId="3" fillId="5" borderId="8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 vertical="center" wrapText="1"/>
    </xf>
    <xf numFmtId="164" fontId="2" fillId="5" borderId="11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11" xfId="0" applyNumberFormat="1" applyFont="1" applyFill="1" applyBorder="1" applyAlignment="1">
      <alignment horizontal="center"/>
    </xf>
    <xf numFmtId="0" fontId="3" fillId="5" borderId="0" xfId="0" applyFont="1" applyFill="1" applyBorder="1"/>
    <xf numFmtId="0" fontId="6" fillId="5" borderId="0" xfId="0" applyFont="1" applyFill="1" applyBorder="1"/>
    <xf numFmtId="0" fontId="9" fillId="5" borderId="0" xfId="0" applyFont="1" applyFill="1" applyBorder="1" applyAlignment="1">
      <alignment horizontal="right"/>
    </xf>
    <xf numFmtId="3" fontId="9" fillId="5" borderId="0" xfId="0" applyNumberFormat="1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 wrapText="1"/>
    </xf>
    <xf numFmtId="0" fontId="3" fillId="5" borderId="22" xfId="0" applyFont="1" applyFill="1" applyBorder="1" applyAlignment="1">
      <alignment horizontal="center" wrapText="1"/>
    </xf>
    <xf numFmtId="0" fontId="3" fillId="5" borderId="23" xfId="0" applyFont="1" applyFill="1" applyBorder="1" applyAlignment="1">
      <alignment horizontal="center" wrapText="1"/>
    </xf>
    <xf numFmtId="0" fontId="3" fillId="5" borderId="24" xfId="0" applyFont="1" applyFill="1" applyBorder="1" applyAlignment="1">
      <alignment horizontal="center" wrapText="1"/>
    </xf>
    <xf numFmtId="0" fontId="3" fillId="5" borderId="25" xfId="0" applyFont="1" applyFill="1" applyBorder="1" applyAlignment="1">
      <alignment horizontal="center" wrapText="1"/>
    </xf>
    <xf numFmtId="0" fontId="3" fillId="5" borderId="26" xfId="0" applyFont="1" applyFill="1" applyBorder="1" applyAlignment="1">
      <alignment horizontal="right" vertical="center" wrapText="1"/>
    </xf>
    <xf numFmtId="3" fontId="3" fillId="5" borderId="27" xfId="0" applyNumberFormat="1" applyFont="1" applyFill="1" applyBorder="1" applyAlignment="1">
      <alignment horizontal="center"/>
    </xf>
    <xf numFmtId="0" fontId="3" fillId="5" borderId="28" xfId="0" applyFont="1" applyFill="1" applyBorder="1" applyAlignment="1">
      <alignment horizontal="right" vertical="center" wrapText="1"/>
    </xf>
    <xf numFmtId="3" fontId="3" fillId="5" borderId="29" xfId="0" applyNumberFormat="1" applyFont="1" applyFill="1" applyBorder="1" applyAlignment="1">
      <alignment horizontal="center"/>
    </xf>
    <xf numFmtId="0" fontId="3" fillId="5" borderId="30" xfId="0" applyFont="1" applyFill="1" applyBorder="1"/>
    <xf numFmtId="3" fontId="9" fillId="5" borderId="27" xfId="0" applyNumberFormat="1" applyFont="1" applyFill="1" applyBorder="1" applyAlignment="1">
      <alignment horizontal="center"/>
    </xf>
    <xf numFmtId="0" fontId="3" fillId="5" borderId="31" xfId="0" applyFont="1" applyFill="1" applyBorder="1"/>
    <xf numFmtId="0" fontId="3" fillId="5" borderId="32" xfId="0" applyFont="1" applyFill="1" applyBorder="1"/>
    <xf numFmtId="0" fontId="13" fillId="5" borderId="32" xfId="0" applyFont="1" applyFill="1" applyBorder="1"/>
    <xf numFmtId="0" fontId="14" fillId="5" borderId="32" xfId="0" applyFont="1" applyFill="1" applyBorder="1"/>
    <xf numFmtId="0" fontId="15" fillId="5" borderId="32" xfId="0" applyFont="1" applyFill="1" applyBorder="1" applyAlignment="1">
      <alignment horizontal="right"/>
    </xf>
    <xf numFmtId="9" fontId="16" fillId="5" borderId="33" xfId="1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 wrapText="1"/>
    </xf>
    <xf numFmtId="169" fontId="2" fillId="5" borderId="8" xfId="0" applyNumberFormat="1" applyFont="1" applyFill="1" applyBorder="1" applyAlignment="1">
      <alignment horizontal="center" vertical="center" wrapText="1"/>
    </xf>
    <xf numFmtId="169" fontId="2" fillId="5" borderId="9" xfId="0" applyNumberFormat="1" applyFont="1" applyFill="1" applyBorder="1" applyAlignment="1">
      <alignment horizontal="center" vertical="center" wrapText="1"/>
    </xf>
    <xf numFmtId="165" fontId="3" fillId="5" borderId="9" xfId="0" applyNumberFormat="1" applyFont="1" applyFill="1" applyBorder="1" applyAlignment="1">
      <alignment horizontal="center"/>
    </xf>
    <xf numFmtId="167" fontId="3" fillId="5" borderId="8" xfId="0" applyNumberFormat="1" applyFont="1" applyFill="1" applyBorder="1" applyAlignment="1">
      <alignment horizontal="center"/>
    </xf>
    <xf numFmtId="167" fontId="3" fillId="5" borderId="27" xfId="0" applyNumberFormat="1" applyFont="1" applyFill="1" applyBorder="1" applyAlignment="1">
      <alignment horizontal="center"/>
    </xf>
    <xf numFmtId="167" fontId="3" fillId="5" borderId="10" xfId="0" applyNumberFormat="1" applyFont="1" applyFill="1" applyBorder="1" applyAlignment="1">
      <alignment horizontal="center"/>
    </xf>
    <xf numFmtId="0" fontId="17" fillId="5" borderId="0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</cellXfs>
  <cellStyles count="17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838200</xdr:colOff>
      <xdr:row>5</xdr:row>
      <xdr:rowOff>25400</xdr:rowOff>
    </xdr:from>
    <xdr:to>
      <xdr:col>16</xdr:col>
      <xdr:colOff>431800</xdr:colOff>
      <xdr:row>12</xdr:row>
      <xdr:rowOff>684451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0C943B-306A-5341-9D39-613F6642A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1003300"/>
          <a:ext cx="7772400" cy="2424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7"/>
  <sheetViews>
    <sheetView topLeftCell="A2" workbookViewId="0">
      <selection activeCell="S15" sqref="S15"/>
    </sheetView>
  </sheetViews>
  <sheetFormatPr baseColWidth="10" defaultColWidth="8.83203125" defaultRowHeight="13" x14ac:dyDescent="0.15"/>
  <cols>
    <col min="1" max="1" width="8" style="12" customWidth="1"/>
    <col min="2" max="2" width="45.5" style="12" customWidth="1"/>
    <col min="3" max="3" width="9.33203125" style="12" customWidth="1"/>
    <col min="4" max="4" width="11.5" style="12" customWidth="1"/>
    <col min="5" max="7" width="17.83203125" style="12" customWidth="1"/>
    <col min="8" max="14" width="13.83203125" style="12" customWidth="1"/>
    <col min="15" max="18" width="12.1640625" style="12" customWidth="1"/>
    <col min="19" max="16384" width="8.83203125" style="12"/>
  </cols>
  <sheetData>
    <row r="1" spans="1:19" x14ac:dyDescent="0.15">
      <c r="A1" s="12" t="s">
        <v>62</v>
      </c>
    </row>
    <row r="2" spans="1:19" ht="16" x14ac:dyDescent="0.2">
      <c r="A2" s="31" t="s">
        <v>76</v>
      </c>
      <c r="B2"/>
      <c r="C2"/>
      <c r="D2"/>
      <c r="E2"/>
      <c r="F2"/>
      <c r="G2"/>
      <c r="H2"/>
      <c r="I2"/>
      <c r="J2"/>
      <c r="K2"/>
    </row>
    <row r="3" spans="1:19" ht="16" x14ac:dyDescent="0.2">
      <c r="A3" s="31" t="s">
        <v>77</v>
      </c>
      <c r="B3"/>
      <c r="C3"/>
      <c r="D3"/>
      <c r="E3"/>
      <c r="F3"/>
      <c r="G3"/>
      <c r="H3"/>
      <c r="I3"/>
      <c r="J3"/>
      <c r="K3"/>
    </row>
    <row r="4" spans="1:19" ht="16" x14ac:dyDescent="0.2">
      <c r="A4" s="31" t="s">
        <v>58</v>
      </c>
      <c r="B4"/>
      <c r="C4"/>
      <c r="D4"/>
      <c r="E4"/>
      <c r="F4"/>
      <c r="G4"/>
      <c r="H4"/>
      <c r="I4"/>
      <c r="J4"/>
      <c r="K4"/>
    </row>
    <row r="5" spans="1:19" ht="16" x14ac:dyDescent="0.2">
      <c r="A5"/>
      <c r="B5"/>
      <c r="C5"/>
      <c r="D5"/>
      <c r="E5"/>
      <c r="F5"/>
      <c r="G5"/>
      <c r="H5"/>
      <c r="I5"/>
      <c r="J5"/>
      <c r="K5"/>
    </row>
    <row r="6" spans="1:19" ht="16" x14ac:dyDescent="0.2">
      <c r="A6"/>
      <c r="F6" s="18"/>
      <c r="I6"/>
      <c r="J6"/>
      <c r="K6"/>
    </row>
    <row r="7" spans="1:19" ht="16" x14ac:dyDescent="0.2">
      <c r="A7"/>
      <c r="E7" s="18"/>
      <c r="F7" s="18"/>
      <c r="I7"/>
      <c r="J7"/>
      <c r="K7"/>
    </row>
    <row r="8" spans="1:19" ht="16" x14ac:dyDescent="0.2">
      <c r="A8"/>
      <c r="E8" s="18"/>
      <c r="F8" s="18"/>
      <c r="I8"/>
      <c r="J8"/>
      <c r="K8"/>
    </row>
    <row r="9" spans="1:19" ht="43" x14ac:dyDescent="0.2">
      <c r="A9"/>
      <c r="D9" s="41"/>
      <c r="E9" s="17" t="s">
        <v>101</v>
      </c>
      <c r="F9" s="17" t="s">
        <v>102</v>
      </c>
      <c r="G9" s="41"/>
      <c r="I9"/>
      <c r="J9"/>
      <c r="K9"/>
    </row>
    <row r="10" spans="1:19" ht="16" x14ac:dyDescent="0.2">
      <c r="A10"/>
      <c r="C10" s="16" t="s">
        <v>99</v>
      </c>
      <c r="E10" s="18">
        <v>1.5</v>
      </c>
      <c r="F10" s="18">
        <v>0.09</v>
      </c>
      <c r="G10" s="22">
        <v>0.87</v>
      </c>
      <c r="I10"/>
      <c r="J10"/>
      <c r="K10"/>
    </row>
    <row r="11" spans="1:19" ht="16" x14ac:dyDescent="0.2">
      <c r="A11"/>
      <c r="C11" s="16" t="s">
        <v>100</v>
      </c>
      <c r="E11" s="18">
        <v>0.5</v>
      </c>
      <c r="F11" s="18">
        <v>0.19</v>
      </c>
      <c r="G11" s="22">
        <v>0.91</v>
      </c>
      <c r="I11"/>
      <c r="J11"/>
      <c r="K11"/>
    </row>
    <row r="12" spans="1:19" ht="16" x14ac:dyDescent="0.2">
      <c r="A12"/>
      <c r="I12"/>
      <c r="J12"/>
      <c r="K12"/>
    </row>
    <row r="13" spans="1:19" ht="84" customHeight="1" x14ac:dyDescent="0.2">
      <c r="A13"/>
      <c r="B13" s="47"/>
      <c r="C13" s="48" t="s">
        <v>107</v>
      </c>
      <c r="D13" s="49" t="s">
        <v>103</v>
      </c>
      <c r="E13" s="49" t="s">
        <v>105</v>
      </c>
      <c r="F13" s="49" t="s">
        <v>106</v>
      </c>
      <c r="G13" s="48" t="s">
        <v>104</v>
      </c>
      <c r="I13"/>
      <c r="J13"/>
      <c r="K13"/>
    </row>
    <row r="14" spans="1:19" ht="16" x14ac:dyDescent="0.2">
      <c r="A14"/>
      <c r="B14" s="50" t="s">
        <v>99</v>
      </c>
      <c r="C14" s="42">
        <v>327</v>
      </c>
      <c r="D14" s="43">
        <v>5</v>
      </c>
      <c r="E14" s="43">
        <v>1.5</v>
      </c>
      <c r="F14" s="44">
        <v>0.87</v>
      </c>
      <c r="G14" s="42">
        <f>0.693/F10</f>
        <v>7.6999999999999993</v>
      </c>
      <c r="H14" s="13"/>
      <c r="I14" s="46"/>
      <c r="J14"/>
      <c r="K14"/>
    </row>
    <row r="15" spans="1:19" ht="16" x14ac:dyDescent="0.2">
      <c r="A15"/>
      <c r="B15" s="51" t="s">
        <v>100</v>
      </c>
      <c r="C15" s="52">
        <v>444</v>
      </c>
      <c r="D15" s="53">
        <v>5</v>
      </c>
      <c r="E15" s="54">
        <v>0.5</v>
      </c>
      <c r="F15" s="55">
        <v>0.91</v>
      </c>
      <c r="G15" s="56">
        <f>0.693/F11</f>
        <v>3.6473684210526311</v>
      </c>
      <c r="H15"/>
      <c r="I15"/>
      <c r="J15"/>
      <c r="K15"/>
      <c r="S15" s="19"/>
    </row>
    <row r="16" spans="1:19" ht="16" x14ac:dyDescent="0.2">
      <c r="A16"/>
      <c r="H16"/>
      <c r="I16"/>
      <c r="J16"/>
      <c r="K16"/>
    </row>
    <row r="17" spans="1:11" ht="16" x14ac:dyDescent="0.2">
      <c r="A17"/>
      <c r="H17"/>
      <c r="I17"/>
      <c r="J17"/>
      <c r="K17"/>
    </row>
    <row r="18" spans="1:11" ht="16" x14ac:dyDescent="0.2">
      <c r="A18"/>
      <c r="I18"/>
      <c r="J18"/>
      <c r="K18"/>
    </row>
    <row r="19" spans="1:11" ht="16" x14ac:dyDescent="0.2">
      <c r="A19"/>
      <c r="I19" s="45"/>
      <c r="J19"/>
      <c r="K19"/>
    </row>
    <row r="20" spans="1:11" ht="16" x14ac:dyDescent="0.2">
      <c r="A20"/>
      <c r="B20"/>
      <c r="C20"/>
      <c r="D20"/>
      <c r="E20"/>
      <c r="F20"/>
      <c r="G20"/>
      <c r="H20"/>
      <c r="I20"/>
      <c r="J20"/>
      <c r="K20"/>
    </row>
    <row r="21" spans="1:11" ht="16" x14ac:dyDescent="0.2">
      <c r="A21"/>
      <c r="B21"/>
      <c r="C21"/>
      <c r="D21"/>
      <c r="E21"/>
      <c r="F21"/>
      <c r="G21"/>
      <c r="H21" s="40"/>
      <c r="I21"/>
      <c r="J21" s="40"/>
      <c r="K21"/>
    </row>
    <row r="22" spans="1:11" ht="16" x14ac:dyDescent="0.2">
      <c r="A22"/>
      <c r="B22"/>
      <c r="C22"/>
      <c r="D22"/>
      <c r="E22"/>
      <c r="F22"/>
      <c r="G22"/>
      <c r="H22"/>
      <c r="I22"/>
      <c r="J22"/>
      <c r="K22"/>
    </row>
    <row r="23" spans="1:11" ht="16" x14ac:dyDescent="0.2">
      <c r="A23"/>
      <c r="B23"/>
      <c r="C23"/>
      <c r="D23"/>
      <c r="E23"/>
      <c r="F23"/>
      <c r="G23"/>
      <c r="H23"/>
      <c r="I23"/>
      <c r="J23"/>
      <c r="K23"/>
    </row>
    <row r="24" spans="1:11" ht="16" x14ac:dyDescent="0.2">
      <c r="A24"/>
      <c r="B24"/>
      <c r="C24"/>
      <c r="D24"/>
      <c r="E24"/>
      <c r="F24"/>
      <c r="G24"/>
      <c r="H24"/>
      <c r="I24"/>
      <c r="J24"/>
      <c r="K24"/>
    </row>
    <row r="25" spans="1:11" ht="16" x14ac:dyDescent="0.2">
      <c r="A25"/>
      <c r="B25"/>
      <c r="C25"/>
      <c r="D25"/>
      <c r="E25"/>
      <c r="F25"/>
      <c r="G25"/>
      <c r="H25"/>
      <c r="I25"/>
      <c r="J25"/>
      <c r="K25"/>
    </row>
    <row r="26" spans="1:11" ht="16" x14ac:dyDescent="0.2">
      <c r="A26"/>
      <c r="B26"/>
      <c r="C26"/>
      <c r="D26"/>
      <c r="E26"/>
      <c r="F26"/>
      <c r="G26"/>
      <c r="H26"/>
      <c r="I26"/>
      <c r="J26"/>
      <c r="K26"/>
    </row>
    <row r="27" spans="1:11" ht="16" x14ac:dyDescent="0.2">
      <c r="A27"/>
      <c r="B27"/>
      <c r="C27"/>
      <c r="D27"/>
      <c r="E27"/>
      <c r="F27"/>
      <c r="G27"/>
      <c r="H27"/>
      <c r="I27"/>
      <c r="J27"/>
      <c r="K27"/>
    </row>
    <row r="28" spans="1:11" ht="16" x14ac:dyDescent="0.2">
      <c r="A28"/>
      <c r="B28"/>
      <c r="C28"/>
      <c r="D28"/>
      <c r="E28"/>
      <c r="F28"/>
      <c r="G28"/>
      <c r="H28"/>
      <c r="I28"/>
      <c r="J28"/>
      <c r="K28"/>
    </row>
    <row r="29" spans="1:11" ht="16" x14ac:dyDescent="0.2">
      <c r="A29"/>
      <c r="B29"/>
      <c r="C29"/>
      <c r="D29"/>
      <c r="E29"/>
      <c r="F29"/>
      <c r="G29"/>
      <c r="H29"/>
      <c r="I29"/>
      <c r="J29"/>
      <c r="K29"/>
    </row>
    <row r="30" spans="1:11" ht="16" x14ac:dyDescent="0.2">
      <c r="A30"/>
      <c r="B30"/>
      <c r="C30"/>
      <c r="D30"/>
      <c r="E30"/>
      <c r="F30"/>
      <c r="G30"/>
      <c r="H30"/>
      <c r="I30"/>
      <c r="J30"/>
      <c r="K30"/>
    </row>
    <row r="31" spans="1:11" ht="16" x14ac:dyDescent="0.2">
      <c r="A31"/>
      <c r="B31"/>
      <c r="C31"/>
      <c r="D31"/>
      <c r="E31"/>
      <c r="F31"/>
      <c r="G31"/>
      <c r="H31"/>
      <c r="I31"/>
      <c r="J31"/>
      <c r="K31"/>
    </row>
    <row r="32" spans="1:11" ht="16" x14ac:dyDescent="0.2">
      <c r="A32"/>
      <c r="B32"/>
      <c r="C32"/>
      <c r="D32"/>
      <c r="E32"/>
      <c r="F32"/>
      <c r="G32"/>
      <c r="H32"/>
      <c r="I32"/>
      <c r="J32"/>
      <c r="K32"/>
    </row>
    <row r="33" spans="1:12" ht="16" x14ac:dyDescent="0.2">
      <c r="A33"/>
      <c r="B33"/>
      <c r="C33"/>
      <c r="D33"/>
      <c r="E33"/>
      <c r="F33"/>
      <c r="G33"/>
      <c r="H33"/>
      <c r="I33"/>
      <c r="J33"/>
      <c r="K33"/>
    </row>
    <row r="34" spans="1:12" ht="16" x14ac:dyDescent="0.2">
      <c r="A34"/>
      <c r="B34"/>
      <c r="C34"/>
      <c r="D34"/>
      <c r="E34"/>
      <c r="F34"/>
      <c r="G34"/>
      <c r="H34"/>
      <c r="I34"/>
      <c r="J34"/>
      <c r="K34"/>
    </row>
    <row r="35" spans="1:12" ht="16" x14ac:dyDescent="0.2">
      <c r="A35"/>
      <c r="B35"/>
      <c r="C35"/>
      <c r="D35"/>
      <c r="E35"/>
      <c r="F35"/>
      <c r="G35"/>
      <c r="H35"/>
      <c r="I35"/>
      <c r="J35"/>
      <c r="K35"/>
    </row>
    <row r="36" spans="1:12" ht="16" x14ac:dyDescent="0.2">
      <c r="A36"/>
      <c r="B36"/>
      <c r="C36"/>
      <c r="D36"/>
      <c r="E36"/>
      <c r="F36"/>
      <c r="G36"/>
      <c r="H36"/>
      <c r="I36"/>
      <c r="J36"/>
      <c r="K36"/>
      <c r="L36" s="13"/>
    </row>
    <row r="37" spans="1:12" s="14" customFormat="1" ht="16" x14ac:dyDescent="0.2">
      <c r="A37"/>
      <c r="B37"/>
      <c r="C37"/>
      <c r="D37"/>
      <c r="E37"/>
      <c r="F37"/>
      <c r="G37"/>
      <c r="H37"/>
      <c r="I37"/>
      <c r="J37"/>
      <c r="K37"/>
      <c r="L37" s="15"/>
    </row>
    <row r="38" spans="1:12" ht="16" x14ac:dyDescent="0.2">
      <c r="A38"/>
      <c r="B38"/>
      <c r="C38"/>
      <c r="D38"/>
      <c r="E38"/>
      <c r="F38"/>
      <c r="G38"/>
      <c r="H38"/>
      <c r="I38"/>
      <c r="J38"/>
      <c r="K38"/>
      <c r="L38" s="13"/>
    </row>
    <row r="39" spans="1:12" ht="16" x14ac:dyDescent="0.2">
      <c r="A39"/>
      <c r="B39"/>
      <c r="C39"/>
      <c r="D39"/>
      <c r="E39"/>
      <c r="F39"/>
      <c r="G39"/>
      <c r="H39"/>
      <c r="I39"/>
      <c r="J39"/>
      <c r="K39"/>
      <c r="L39" s="13"/>
    </row>
    <row r="40" spans="1:12" ht="16" x14ac:dyDescent="0.2">
      <c r="A40"/>
      <c r="B40"/>
      <c r="C40"/>
      <c r="D40"/>
      <c r="E40"/>
      <c r="F40"/>
      <c r="G40"/>
      <c r="H40"/>
      <c r="I40"/>
      <c r="J40"/>
      <c r="K40"/>
      <c r="L40" s="13"/>
    </row>
    <row r="41" spans="1:12" ht="16" x14ac:dyDescent="0.2">
      <c r="A41"/>
      <c r="B41"/>
      <c r="C41"/>
      <c r="D41"/>
      <c r="E41"/>
      <c r="F41"/>
      <c r="G41"/>
      <c r="H41"/>
      <c r="I41"/>
      <c r="J41"/>
      <c r="K41"/>
    </row>
    <row r="42" spans="1:12" ht="16" x14ac:dyDescent="0.2">
      <c r="A42"/>
      <c r="B42"/>
      <c r="C42"/>
      <c r="D42"/>
      <c r="E42"/>
      <c r="F42"/>
      <c r="G42"/>
      <c r="H42"/>
      <c r="I42"/>
      <c r="J42"/>
      <c r="K42"/>
    </row>
    <row r="43" spans="1:12" ht="16" x14ac:dyDescent="0.2">
      <c r="A43"/>
      <c r="B43"/>
      <c r="C43"/>
      <c r="D43"/>
      <c r="E43"/>
      <c r="F43"/>
      <c r="G43"/>
      <c r="H43"/>
      <c r="I43"/>
      <c r="J43"/>
      <c r="K43"/>
    </row>
    <row r="44" spans="1:12" ht="16" x14ac:dyDescent="0.2">
      <c r="A44"/>
      <c r="B44"/>
      <c r="C44"/>
      <c r="D44"/>
      <c r="E44"/>
      <c r="F44"/>
      <c r="G44"/>
      <c r="H44"/>
      <c r="I44"/>
      <c r="J44"/>
      <c r="K44"/>
    </row>
    <row r="45" spans="1:12" ht="16" x14ac:dyDescent="0.2">
      <c r="A45"/>
      <c r="B45"/>
      <c r="C45"/>
      <c r="D45"/>
      <c r="E45"/>
      <c r="F45"/>
      <c r="G45"/>
      <c r="H45"/>
      <c r="I45"/>
      <c r="J45"/>
      <c r="K45"/>
    </row>
    <row r="46" spans="1:12" ht="16" x14ac:dyDescent="0.2">
      <c r="A46"/>
      <c r="B46"/>
      <c r="C46"/>
      <c r="D46"/>
      <c r="E46"/>
      <c r="F46"/>
      <c r="G46"/>
      <c r="H46"/>
      <c r="I46"/>
      <c r="J46"/>
      <c r="K46"/>
    </row>
    <row r="47" spans="1:12" ht="16" x14ac:dyDescent="0.2">
      <c r="A47"/>
      <c r="B47"/>
      <c r="C47"/>
      <c r="D47"/>
      <c r="E47"/>
      <c r="F47"/>
      <c r="G47"/>
      <c r="H47"/>
      <c r="I47"/>
      <c r="J47"/>
      <c r="K47"/>
    </row>
    <row r="48" spans="1:12" ht="16" x14ac:dyDescent="0.2">
      <c r="A48"/>
      <c r="B48"/>
      <c r="C48"/>
      <c r="D48"/>
      <c r="E48"/>
      <c r="F48"/>
      <c r="G48"/>
      <c r="H48"/>
      <c r="I48"/>
      <c r="J48"/>
      <c r="K48"/>
    </row>
    <row r="49" spans="1:12" ht="16" x14ac:dyDescent="0.2">
      <c r="A49"/>
      <c r="B49"/>
      <c r="C49"/>
      <c r="D49"/>
      <c r="E49"/>
      <c r="F49"/>
      <c r="G49"/>
      <c r="H49"/>
      <c r="I49"/>
      <c r="J49"/>
      <c r="K49"/>
    </row>
    <row r="50" spans="1:12" ht="16" x14ac:dyDescent="0.2">
      <c r="A50"/>
      <c r="B50"/>
      <c r="C50"/>
      <c r="D50"/>
      <c r="E50"/>
      <c r="F50"/>
      <c r="G50"/>
      <c r="H50"/>
      <c r="I50"/>
      <c r="J50"/>
      <c r="K50"/>
    </row>
    <row r="51" spans="1:12" ht="16" x14ac:dyDescent="0.2">
      <c r="A51"/>
      <c r="B51"/>
      <c r="C51"/>
      <c r="D51"/>
      <c r="E51"/>
      <c r="F51"/>
      <c r="G51"/>
      <c r="H51"/>
      <c r="I51"/>
      <c r="J51"/>
      <c r="K51"/>
    </row>
    <row r="52" spans="1:12" ht="16" x14ac:dyDescent="0.2">
      <c r="A52"/>
      <c r="B52"/>
      <c r="C52"/>
      <c r="D52"/>
      <c r="E52"/>
      <c r="F52"/>
      <c r="G52"/>
      <c r="H52"/>
      <c r="I52"/>
      <c r="J52"/>
      <c r="K52"/>
    </row>
    <row r="53" spans="1:12" ht="16" x14ac:dyDescent="0.2">
      <c r="A53"/>
      <c r="B53"/>
      <c r="C53"/>
      <c r="D53"/>
      <c r="E53"/>
      <c r="F53"/>
      <c r="G53"/>
      <c r="H53"/>
      <c r="I53"/>
      <c r="J53"/>
      <c r="K53"/>
    </row>
    <row r="54" spans="1:12" ht="16" x14ac:dyDescent="0.2">
      <c r="A54"/>
      <c r="B54"/>
      <c r="C54"/>
      <c r="D54"/>
      <c r="E54"/>
      <c r="F54"/>
      <c r="G54"/>
      <c r="H54"/>
      <c r="I54"/>
      <c r="J54"/>
      <c r="K54"/>
    </row>
    <row r="55" spans="1:12" ht="16" x14ac:dyDescent="0.2">
      <c r="A55"/>
      <c r="B55"/>
      <c r="C55"/>
      <c r="D55"/>
      <c r="E55"/>
      <c r="F55"/>
      <c r="G55"/>
      <c r="H55"/>
      <c r="I55"/>
      <c r="J55"/>
      <c r="K55"/>
    </row>
    <row r="56" spans="1:12" ht="16" x14ac:dyDescent="0.2">
      <c r="A56"/>
      <c r="B56"/>
      <c r="C56"/>
      <c r="D56"/>
      <c r="E56"/>
      <c r="F56"/>
      <c r="G56"/>
      <c r="H56"/>
      <c r="I56"/>
      <c r="J56"/>
      <c r="K56"/>
    </row>
    <row r="57" spans="1:12" ht="16" x14ac:dyDescent="0.2">
      <c r="A57"/>
      <c r="B57"/>
      <c r="C57"/>
      <c r="D57"/>
      <c r="E57"/>
      <c r="F57"/>
      <c r="G57"/>
      <c r="H57"/>
      <c r="I57"/>
      <c r="J57"/>
      <c r="K57"/>
      <c r="L57"/>
    </row>
    <row r="58" spans="1:12" ht="16" x14ac:dyDescent="0.2">
      <c r="A58"/>
      <c r="B58"/>
      <c r="C58"/>
      <c r="D58"/>
      <c r="E58"/>
      <c r="F58"/>
      <c r="G58"/>
      <c r="H58"/>
      <c r="I58"/>
      <c r="J58"/>
      <c r="K58"/>
      <c r="L58"/>
    </row>
    <row r="59" spans="1:12" ht="16" x14ac:dyDescent="0.2">
      <c r="A59"/>
      <c r="B59"/>
      <c r="C59"/>
      <c r="D59"/>
      <c r="E59"/>
      <c r="F59"/>
      <c r="G59"/>
      <c r="H59"/>
      <c r="I59"/>
      <c r="J59"/>
      <c r="K59"/>
      <c r="L59"/>
    </row>
    <row r="60" spans="1:12" ht="16" x14ac:dyDescent="0.2">
      <c r="A60"/>
      <c r="B60"/>
      <c r="C60"/>
      <c r="D60"/>
      <c r="E60"/>
      <c r="F60"/>
      <c r="G60"/>
      <c r="H60"/>
      <c r="I60"/>
      <c r="J60"/>
      <c r="K60"/>
      <c r="L60"/>
    </row>
    <row r="61" spans="1:12" ht="16" x14ac:dyDescent="0.2">
      <c r="A61"/>
      <c r="B61"/>
      <c r="C61"/>
      <c r="D61"/>
      <c r="E61"/>
      <c r="F61"/>
      <c r="G61"/>
      <c r="H61"/>
      <c r="I61"/>
      <c r="J61"/>
      <c r="K61"/>
      <c r="L61"/>
    </row>
    <row r="62" spans="1:12" ht="16" x14ac:dyDescent="0.2">
      <c r="A62"/>
      <c r="B62"/>
      <c r="C62"/>
      <c r="D62"/>
      <c r="E62"/>
      <c r="F62"/>
      <c r="G62"/>
      <c r="H62"/>
      <c r="I62"/>
      <c r="J62"/>
      <c r="K62"/>
      <c r="L62"/>
    </row>
    <row r="63" spans="1:12" ht="16" x14ac:dyDescent="0.2">
      <c r="A63"/>
      <c r="B63"/>
      <c r="C63"/>
      <c r="D63"/>
      <c r="E63"/>
      <c r="F63"/>
      <c r="G63"/>
      <c r="H63"/>
      <c r="I63"/>
      <c r="J63"/>
      <c r="K63"/>
      <c r="L63"/>
    </row>
    <row r="64" spans="1:12" ht="16" x14ac:dyDescent="0.2">
      <c r="A64"/>
      <c r="B64"/>
      <c r="C64"/>
      <c r="D64"/>
      <c r="E64"/>
      <c r="F64"/>
      <c r="G64"/>
      <c r="H64"/>
      <c r="I64"/>
      <c r="J64"/>
      <c r="K64"/>
    </row>
    <row r="65" spans="1:11" ht="16" x14ac:dyDescent="0.2">
      <c r="A65"/>
      <c r="B65"/>
      <c r="C65"/>
      <c r="D65"/>
      <c r="E65"/>
      <c r="F65"/>
      <c r="G65"/>
      <c r="H65"/>
      <c r="I65"/>
      <c r="J65"/>
      <c r="K65"/>
    </row>
    <row r="66" spans="1:11" ht="16" x14ac:dyDescent="0.2">
      <c r="A66"/>
      <c r="B66"/>
      <c r="C66"/>
      <c r="D66"/>
      <c r="E66"/>
      <c r="F66"/>
      <c r="G66"/>
      <c r="H66"/>
      <c r="I66"/>
      <c r="J66"/>
      <c r="K66"/>
    </row>
    <row r="67" spans="1:11" ht="16" x14ac:dyDescent="0.2">
      <c r="A67"/>
      <c r="B67"/>
      <c r="C67"/>
      <c r="D67"/>
      <c r="E67"/>
      <c r="F67"/>
      <c r="G67"/>
      <c r="H67"/>
      <c r="I67"/>
      <c r="J67"/>
      <c r="K67"/>
    </row>
  </sheetData>
  <phoneticPr fontId="10" type="noConversion"/>
  <pageMargins left="0.75" right="0.75" top="1" bottom="1" header="0.5" footer="0.5"/>
  <pageSetup scale="66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1"/>
  <sheetViews>
    <sheetView tabSelected="1" zoomScale="95" zoomScaleNormal="95" workbookViewId="0">
      <selection activeCell="H3" sqref="H3"/>
    </sheetView>
  </sheetViews>
  <sheetFormatPr baseColWidth="10" defaultRowHeight="16" x14ac:dyDescent="0.2"/>
  <cols>
    <col min="1" max="1" width="7.6640625" style="8" customWidth="1"/>
    <col min="2" max="2" width="35.33203125" style="12" customWidth="1"/>
    <col min="3" max="5" width="8.6640625" style="12" customWidth="1"/>
    <col min="6" max="6" width="8.6640625" style="5" customWidth="1"/>
    <col min="7" max="7" width="13.5" customWidth="1"/>
    <col min="8" max="8" width="10.5" customWidth="1"/>
    <col min="9" max="9" width="11.6640625" style="5" customWidth="1"/>
    <col min="10" max="11" width="11.1640625" style="5" customWidth="1"/>
    <col min="12" max="12" width="10.6640625" style="5" customWidth="1"/>
    <col min="13" max="13" width="14" style="5" customWidth="1"/>
    <col min="14" max="14" width="16.5" style="5" customWidth="1"/>
    <col min="15" max="15" width="7.1640625" style="5" customWidth="1"/>
    <col min="16" max="16" width="14.33203125" style="5" customWidth="1"/>
    <col min="17" max="17" width="16.83203125" style="5" customWidth="1"/>
    <col min="18" max="18" width="9.33203125" style="5" customWidth="1"/>
    <col min="19" max="16384" width="10.83203125" style="5"/>
  </cols>
  <sheetData>
    <row r="1" spans="1:20" x14ac:dyDescent="0.2">
      <c r="A1" s="31" t="s">
        <v>76</v>
      </c>
    </row>
    <row r="2" spans="1:20" x14ac:dyDescent="0.2">
      <c r="A2" s="31" t="s">
        <v>77</v>
      </c>
    </row>
    <row r="3" spans="1:20" x14ac:dyDescent="0.2">
      <c r="A3" s="31" t="s">
        <v>58</v>
      </c>
    </row>
    <row r="5" spans="1:20" ht="37" customHeight="1" x14ac:dyDescent="0.2">
      <c r="I5" s="99" t="s">
        <v>117</v>
      </c>
      <c r="J5" s="99"/>
      <c r="K5" s="99"/>
      <c r="L5" s="99"/>
      <c r="M5" s="99"/>
      <c r="N5" s="99"/>
      <c r="O5" s="99"/>
      <c r="P5" s="99"/>
      <c r="Q5" s="99"/>
    </row>
    <row r="6" spans="1:20" ht="25" customHeight="1" thickBot="1" x14ac:dyDescent="0.25">
      <c r="B6" s="19"/>
      <c r="E6" s="27"/>
      <c r="F6" s="27"/>
      <c r="H6" s="28"/>
      <c r="I6" s="98" t="s">
        <v>108</v>
      </c>
      <c r="J6" s="98" t="s">
        <v>109</v>
      </c>
      <c r="K6" s="98" t="s">
        <v>110</v>
      </c>
      <c r="L6" s="98" t="s">
        <v>111</v>
      </c>
      <c r="M6" s="98" t="s">
        <v>112</v>
      </c>
      <c r="N6" s="98" t="s">
        <v>113</v>
      </c>
      <c r="O6" s="98" t="s">
        <v>114</v>
      </c>
      <c r="P6" s="98" t="s">
        <v>115</v>
      </c>
      <c r="Q6" s="98" t="s">
        <v>116</v>
      </c>
      <c r="R6"/>
      <c r="S6"/>
      <c r="T6" s="34"/>
    </row>
    <row r="7" spans="1:20" ht="42" customHeight="1" thickBot="1" x14ac:dyDescent="0.25">
      <c r="B7" s="6" t="s">
        <v>75</v>
      </c>
      <c r="C7" s="7" t="s">
        <v>69</v>
      </c>
      <c r="D7" s="7" t="s">
        <v>70</v>
      </c>
      <c r="E7" s="7" t="s">
        <v>71</v>
      </c>
      <c r="F7" s="7" t="s">
        <v>72</v>
      </c>
      <c r="G7" s="7" t="s">
        <v>73</v>
      </c>
      <c r="I7" s="74" t="s">
        <v>88</v>
      </c>
      <c r="J7" s="75" t="s">
        <v>82</v>
      </c>
      <c r="K7" s="76" t="s">
        <v>83</v>
      </c>
      <c r="L7" s="77" t="s">
        <v>90</v>
      </c>
      <c r="M7" s="75" t="s">
        <v>91</v>
      </c>
      <c r="N7" s="76" t="s">
        <v>92</v>
      </c>
      <c r="O7" s="77" t="s">
        <v>93</v>
      </c>
      <c r="P7" s="75" t="s">
        <v>84</v>
      </c>
      <c r="Q7" s="78" t="s">
        <v>85</v>
      </c>
      <c r="S7" s="35" t="s">
        <v>68</v>
      </c>
    </row>
    <row r="8" spans="1:20" ht="23" customHeight="1" thickBot="1" x14ac:dyDescent="0.25">
      <c r="B8" s="32" t="s">
        <v>78</v>
      </c>
      <c r="C8" s="33"/>
      <c r="D8" s="33"/>
      <c r="E8" s="33"/>
      <c r="F8" s="33">
        <v>1</v>
      </c>
      <c r="G8" s="33">
        <v>1</v>
      </c>
      <c r="I8" s="79" t="s">
        <v>79</v>
      </c>
      <c r="J8" s="92">
        <f>F32</f>
        <v>9.2786339879423769E-3</v>
      </c>
      <c r="K8" s="93">
        <f>G32</f>
        <v>2.8158546216240071E-3</v>
      </c>
      <c r="L8" s="59">
        <v>1750</v>
      </c>
      <c r="M8" s="60">
        <f t="shared" ref="M8:N13" si="0">J8*$L8</f>
        <v>16.237609478899159</v>
      </c>
      <c r="N8" s="61">
        <f t="shared" si="0"/>
        <v>4.9277455878420122</v>
      </c>
      <c r="O8" s="62">
        <v>5.0000000000000001E-3</v>
      </c>
      <c r="P8" s="63">
        <f t="shared" ref="P8:Q13" si="1">M8/$O8</f>
        <v>3247.521895779832</v>
      </c>
      <c r="Q8" s="80">
        <f t="shared" si="1"/>
        <v>985.54911756840238</v>
      </c>
      <c r="S8" s="36">
        <f>Q8/P8</f>
        <v>0.30347728181575234</v>
      </c>
    </row>
    <row r="9" spans="1:20" ht="16" customHeight="1" thickBot="1" x14ac:dyDescent="0.25">
      <c r="A9" s="8">
        <v>7</v>
      </c>
      <c r="B9" s="1" t="s">
        <v>6</v>
      </c>
      <c r="C9" s="2">
        <v>72.2</v>
      </c>
      <c r="D9" s="2">
        <v>0.10489999999999999</v>
      </c>
      <c r="E9" s="23">
        <f t="shared" ref="E9:E40" si="2">D9/C9</f>
        <v>1.4529085872576177E-3</v>
      </c>
      <c r="F9" s="24">
        <f t="shared" ref="F9:F40" si="3">E9/E$67</f>
        <v>0.13853508508287585</v>
      </c>
      <c r="G9" s="24">
        <v>1.0008151279824306E-2</v>
      </c>
      <c r="I9" s="79" t="s">
        <v>80</v>
      </c>
      <c r="J9" s="57">
        <f>F15</f>
        <v>5.6940928474779252E-2</v>
      </c>
      <c r="K9" s="58">
        <f>G15</f>
        <v>4.082035587385955E-2</v>
      </c>
      <c r="L9" s="59">
        <v>515</v>
      </c>
      <c r="M9" s="60">
        <f t="shared" si="0"/>
        <v>29.324578164511315</v>
      </c>
      <c r="N9" s="61">
        <f t="shared" si="0"/>
        <v>21.022483275037668</v>
      </c>
      <c r="O9" s="59">
        <v>1</v>
      </c>
      <c r="P9" s="63">
        <f t="shared" si="1"/>
        <v>29.324578164511315</v>
      </c>
      <c r="Q9" s="80">
        <f t="shared" si="1"/>
        <v>21.022483275037668</v>
      </c>
      <c r="S9" s="36">
        <f>Q9/P9</f>
        <v>0.71688953740787775</v>
      </c>
    </row>
    <row r="10" spans="1:20" ht="16" customHeight="1" thickBot="1" x14ac:dyDescent="0.25">
      <c r="A10" s="8">
        <v>3</v>
      </c>
      <c r="B10" s="3" t="s">
        <v>2</v>
      </c>
      <c r="C10" s="4">
        <v>58.1</v>
      </c>
      <c r="D10" s="4">
        <v>6.2899999999999998E-2</v>
      </c>
      <c r="E10" s="23">
        <f t="shared" si="2"/>
        <v>1.082616179001721E-3</v>
      </c>
      <c r="F10" s="24">
        <f t="shared" si="3"/>
        <v>0.10322763991173803</v>
      </c>
      <c r="G10" s="24">
        <v>0</v>
      </c>
      <c r="I10" s="79" t="s">
        <v>64</v>
      </c>
      <c r="J10" s="57">
        <f>F11</f>
        <v>8.5922895967959254E-2</v>
      </c>
      <c r="K10" s="58">
        <f>G11</f>
        <v>1.4889989749024338E-2</v>
      </c>
      <c r="L10" s="59">
        <v>198</v>
      </c>
      <c r="M10" s="60">
        <f t="shared" si="0"/>
        <v>17.012733401655932</v>
      </c>
      <c r="N10" s="94">
        <f t="shared" si="0"/>
        <v>2.948217970306819</v>
      </c>
      <c r="O10" s="59">
        <v>10</v>
      </c>
      <c r="P10" s="95">
        <f t="shared" si="1"/>
        <v>1.7012733401655933</v>
      </c>
      <c r="Q10" s="96">
        <f t="shared" si="1"/>
        <v>0.2948217970306819</v>
      </c>
      <c r="S10" s="36">
        <f>Q10/P10</f>
        <v>0.17329478460056597</v>
      </c>
    </row>
    <row r="11" spans="1:20" ht="16" customHeight="1" thickBot="1" x14ac:dyDescent="0.25">
      <c r="A11" s="8">
        <v>40</v>
      </c>
      <c r="B11" s="9" t="s">
        <v>39</v>
      </c>
      <c r="C11" s="10">
        <v>106.2</v>
      </c>
      <c r="D11" s="10">
        <v>9.5699999999999993E-2</v>
      </c>
      <c r="E11" s="29">
        <f t="shared" si="2"/>
        <v>9.0112994350282478E-4</v>
      </c>
      <c r="F11" s="30">
        <f t="shared" si="3"/>
        <v>8.5922895967959254E-2</v>
      </c>
      <c r="G11" s="30">
        <v>1.4889989749024338E-2</v>
      </c>
      <c r="I11" s="79" t="s">
        <v>65</v>
      </c>
      <c r="J11" s="91">
        <f>F62</f>
        <v>0</v>
      </c>
      <c r="K11" s="58">
        <f>G62</f>
        <v>3.7077060567106961E-2</v>
      </c>
      <c r="L11" s="59">
        <v>158</v>
      </c>
      <c r="M11" s="64">
        <f t="shared" si="0"/>
        <v>0</v>
      </c>
      <c r="N11" s="94">
        <f t="shared" si="0"/>
        <v>5.8581755696029001</v>
      </c>
      <c r="O11" s="59">
        <v>10</v>
      </c>
      <c r="P11" s="95">
        <f t="shared" si="1"/>
        <v>0</v>
      </c>
      <c r="Q11" s="96">
        <f t="shared" si="1"/>
        <v>0.58581755696029003</v>
      </c>
      <c r="S11" s="36" t="s">
        <v>63</v>
      </c>
    </row>
    <row r="12" spans="1:20" ht="16" customHeight="1" thickBot="1" x14ac:dyDescent="0.25">
      <c r="A12" s="8">
        <v>18</v>
      </c>
      <c r="B12" s="3" t="s">
        <v>17</v>
      </c>
      <c r="C12" s="4">
        <v>86.2</v>
      </c>
      <c r="D12" s="4">
        <v>7.2999999999999995E-2</v>
      </c>
      <c r="E12" s="23">
        <f t="shared" si="2"/>
        <v>8.4686774941995357E-4</v>
      </c>
      <c r="F12" s="24">
        <f t="shared" si="3"/>
        <v>8.0748986377237569E-2</v>
      </c>
      <c r="G12" s="24">
        <v>5.3454882453589318E-3</v>
      </c>
      <c r="I12" s="79" t="s">
        <v>66</v>
      </c>
      <c r="J12" s="91">
        <f>F63</f>
        <v>0</v>
      </c>
      <c r="K12" s="58">
        <f>G63</f>
        <v>2.7018921796242837E-2</v>
      </c>
      <c r="L12" s="59">
        <v>175</v>
      </c>
      <c r="M12" s="64">
        <f t="shared" si="0"/>
        <v>0</v>
      </c>
      <c r="N12" s="94">
        <f t="shared" si="0"/>
        <v>4.7283113143424966</v>
      </c>
      <c r="O12" s="59">
        <v>10</v>
      </c>
      <c r="P12" s="95">
        <f t="shared" si="1"/>
        <v>0</v>
      </c>
      <c r="Q12" s="96">
        <f t="shared" si="1"/>
        <v>0.47283113143424965</v>
      </c>
      <c r="S12" s="36" t="s">
        <v>63</v>
      </c>
    </row>
    <row r="13" spans="1:20" ht="16" customHeight="1" thickBot="1" x14ac:dyDescent="0.25">
      <c r="A13" s="8">
        <v>11</v>
      </c>
      <c r="B13" s="3" t="s">
        <v>10</v>
      </c>
      <c r="C13" s="4">
        <v>72.2</v>
      </c>
      <c r="D13" s="4">
        <v>5.7000000000000002E-2</v>
      </c>
      <c r="E13" s="23">
        <f t="shared" si="2"/>
        <v>7.894736842105263E-4</v>
      </c>
      <c r="F13" s="24">
        <f t="shared" si="3"/>
        <v>7.5276452332925861E-2</v>
      </c>
      <c r="G13" s="24">
        <v>1.3779338718598681E-2</v>
      </c>
      <c r="I13" s="81" t="s">
        <v>81</v>
      </c>
      <c r="J13" s="65">
        <f>F40</f>
        <v>3.3469249477197931E-3</v>
      </c>
      <c r="K13" s="66">
        <f>G40</f>
        <v>6.2082262432625575E-3</v>
      </c>
      <c r="L13" s="67">
        <v>32.9</v>
      </c>
      <c r="M13" s="68">
        <f t="shared" si="0"/>
        <v>0.11011383077998119</v>
      </c>
      <c r="N13" s="69">
        <f t="shared" si="0"/>
        <v>0.20425064340333812</v>
      </c>
      <c r="O13" s="67">
        <v>1.7000000000000001E-2</v>
      </c>
      <c r="P13" s="97">
        <f t="shared" si="1"/>
        <v>6.4772841635283047</v>
      </c>
      <c r="Q13" s="82">
        <f t="shared" si="1"/>
        <v>12.014743729608124</v>
      </c>
      <c r="S13" s="37">
        <f>Q13/P13</f>
        <v>1.8549045288547996</v>
      </c>
    </row>
    <row r="14" spans="1:20" ht="16" customHeight="1" thickBot="1" x14ac:dyDescent="0.25">
      <c r="A14" s="8">
        <v>46</v>
      </c>
      <c r="B14" s="3" t="s">
        <v>45</v>
      </c>
      <c r="C14" s="4">
        <v>120.2</v>
      </c>
      <c r="D14" s="4">
        <v>8.4099999999999994E-2</v>
      </c>
      <c r="E14" s="23">
        <f t="shared" si="2"/>
        <v>6.9966722129783689E-4</v>
      </c>
      <c r="F14" s="24">
        <f t="shared" si="3"/>
        <v>6.6713390561720598E-2</v>
      </c>
      <c r="G14" s="24">
        <v>1.0193500822444216E-2</v>
      </c>
      <c r="I14" s="83"/>
      <c r="J14" s="70"/>
      <c r="K14" s="70"/>
      <c r="L14" s="70"/>
      <c r="M14" s="70"/>
      <c r="N14" s="71"/>
      <c r="O14" s="72" t="s">
        <v>89</v>
      </c>
      <c r="P14" s="73">
        <f>SUM(P8:P13)</f>
        <v>3285.0250314480372</v>
      </c>
      <c r="Q14" s="84">
        <f>SUM(Q8:Q13)</f>
        <v>1019.9398150584733</v>
      </c>
      <c r="S14" s="34"/>
      <c r="T14" s="34"/>
    </row>
    <row r="15" spans="1:20" ht="16" customHeight="1" thickBot="1" x14ac:dyDescent="0.25">
      <c r="A15" s="8">
        <v>33</v>
      </c>
      <c r="B15" s="9" t="s">
        <v>32</v>
      </c>
      <c r="C15" s="10">
        <v>92.1</v>
      </c>
      <c r="D15" s="10">
        <v>5.5E-2</v>
      </c>
      <c r="E15" s="29">
        <f t="shared" si="2"/>
        <v>5.9717698154180242E-4</v>
      </c>
      <c r="F15" s="30">
        <f t="shared" si="3"/>
        <v>5.6940928474779252E-2</v>
      </c>
      <c r="G15" s="30">
        <v>4.082035587385955E-2</v>
      </c>
      <c r="I15" s="85"/>
      <c r="J15" s="86"/>
      <c r="K15" s="86"/>
      <c r="L15" s="86"/>
      <c r="M15" s="87"/>
      <c r="N15" s="87"/>
      <c r="O15" s="88"/>
      <c r="P15" s="89" t="s">
        <v>97</v>
      </c>
      <c r="Q15" s="90">
        <f>1-Q14/P14</f>
        <v>0.68951840387989849</v>
      </c>
      <c r="S15" s="34"/>
      <c r="T15" s="34"/>
    </row>
    <row r="16" spans="1:20" ht="16" customHeight="1" thickBot="1" x14ac:dyDescent="0.25">
      <c r="A16" s="8">
        <v>26</v>
      </c>
      <c r="B16" s="3" t="s">
        <v>25</v>
      </c>
      <c r="C16" s="4">
        <v>100.2</v>
      </c>
      <c r="D16" s="4">
        <v>3.9E-2</v>
      </c>
      <c r="E16" s="23">
        <f t="shared" si="2"/>
        <v>3.8922155688622754E-4</v>
      </c>
      <c r="F16" s="24">
        <f t="shared" si="3"/>
        <v>3.7112342766931518E-2</v>
      </c>
      <c r="G16" s="24">
        <v>0</v>
      </c>
    </row>
    <row r="17" spans="1:18" ht="16" customHeight="1" thickBot="1" x14ac:dyDescent="0.25">
      <c r="A17" s="8">
        <v>48</v>
      </c>
      <c r="B17" s="3" t="s">
        <v>47</v>
      </c>
      <c r="C17" s="4">
        <v>120.2</v>
      </c>
      <c r="D17" s="4">
        <v>4.1110000000000001E-2</v>
      </c>
      <c r="E17" s="23">
        <f t="shared" si="2"/>
        <v>3.4201331114808652E-4</v>
      </c>
      <c r="F17" s="24">
        <f t="shared" si="3"/>
        <v>3.2611028370895766E-2</v>
      </c>
      <c r="G17" s="24">
        <v>4.2952101756111097E-2</v>
      </c>
      <c r="I17" s="12"/>
      <c r="J17" s="12"/>
      <c r="K17" s="12"/>
      <c r="M17" s="12"/>
      <c r="N17" s="12"/>
      <c r="O17" s="12"/>
      <c r="P17" s="12"/>
      <c r="Q17" s="12"/>
      <c r="R17" s="12"/>
    </row>
    <row r="18" spans="1:18" ht="16" customHeight="1" thickBot="1" x14ac:dyDescent="0.25">
      <c r="A18" s="8">
        <v>21</v>
      </c>
      <c r="B18" s="3" t="s">
        <v>20</v>
      </c>
      <c r="C18" s="4">
        <v>86.2</v>
      </c>
      <c r="D18" s="4">
        <v>2.8299999999999999E-2</v>
      </c>
      <c r="E18" s="23">
        <f t="shared" si="2"/>
        <v>3.2830626450116007E-4</v>
      </c>
      <c r="F18" s="24">
        <f t="shared" si="3"/>
        <v>3.1304059102408535E-2</v>
      </c>
      <c r="G18" s="24">
        <v>2.5148092427029516E-2</v>
      </c>
    </row>
    <row r="19" spans="1:18" ht="16" customHeight="1" thickBot="1" x14ac:dyDescent="0.25">
      <c r="A19" s="8">
        <v>19</v>
      </c>
      <c r="B19" s="3" t="s">
        <v>18</v>
      </c>
      <c r="C19" s="4">
        <v>86.2</v>
      </c>
      <c r="D19" s="4">
        <v>2.7300000000000001E-2</v>
      </c>
      <c r="E19" s="23">
        <f t="shared" si="2"/>
        <v>3.1670533642691418E-4</v>
      </c>
      <c r="F19" s="24">
        <f t="shared" si="3"/>
        <v>3.0197908604090218E-2</v>
      </c>
      <c r="G19" s="24">
        <v>2.5148092427029516E-2</v>
      </c>
    </row>
    <row r="20" spans="1:18" ht="16" customHeight="1" thickBot="1" x14ac:dyDescent="0.25">
      <c r="A20" s="8">
        <v>54</v>
      </c>
      <c r="B20" s="3" t="s">
        <v>53</v>
      </c>
      <c r="C20" s="4">
        <v>148.19999999999999</v>
      </c>
      <c r="D20" s="4">
        <v>4.0500000000000001E-2</v>
      </c>
      <c r="E20" s="23">
        <f t="shared" si="2"/>
        <v>2.7327935222672069E-4</v>
      </c>
      <c r="F20" s="24">
        <f t="shared" si="3"/>
        <v>2.6057233499858959E-2</v>
      </c>
      <c r="G20" s="24">
        <v>4.6001792337475603E-2</v>
      </c>
    </row>
    <row r="21" spans="1:18" ht="16" customHeight="1" thickBot="1" x14ac:dyDescent="0.25">
      <c r="A21" s="8">
        <v>50</v>
      </c>
      <c r="B21" s="3" t="s">
        <v>49</v>
      </c>
      <c r="C21" s="4">
        <v>134.19999999999999</v>
      </c>
      <c r="D21" s="4">
        <v>3.5099999999999999E-2</v>
      </c>
      <c r="E21" s="23">
        <f t="shared" si="2"/>
        <v>2.6154992548435172E-4</v>
      </c>
      <c r="F21" s="24">
        <f t="shared" si="3"/>
        <v>2.4938830631310614E-2</v>
      </c>
      <c r="G21" s="24">
        <v>0.13265950539813337</v>
      </c>
    </row>
    <row r="22" spans="1:18" ht="16" customHeight="1" thickBot="1" x14ac:dyDescent="0.25">
      <c r="A22" s="8">
        <v>51</v>
      </c>
      <c r="B22" s="3" t="s">
        <v>50</v>
      </c>
      <c r="C22" s="4">
        <v>134.19999999999999</v>
      </c>
      <c r="D22" s="4">
        <v>3.0700000000000002E-2</v>
      </c>
      <c r="E22" s="23">
        <f t="shared" si="2"/>
        <v>2.287630402384501E-4</v>
      </c>
      <c r="F22" s="24">
        <f t="shared" si="3"/>
        <v>2.1812595452456861E-2</v>
      </c>
      <c r="G22" s="24">
        <v>2.2552115917682674E-2</v>
      </c>
    </row>
    <row r="23" spans="1:18" ht="16" customHeight="1" thickBot="1" x14ac:dyDescent="0.25">
      <c r="A23" s="8">
        <v>42</v>
      </c>
      <c r="B23" s="3" t="s">
        <v>41</v>
      </c>
      <c r="C23" s="4">
        <v>128.30000000000001</v>
      </c>
      <c r="D23" s="4">
        <v>2.81E-2</v>
      </c>
      <c r="E23" s="23">
        <f t="shared" si="2"/>
        <v>2.1901792673421666E-4</v>
      </c>
      <c r="F23" s="24">
        <f t="shared" si="3"/>
        <v>2.0883397194361712E-2</v>
      </c>
      <c r="G23" s="24">
        <v>4.5709170371282916E-3</v>
      </c>
    </row>
    <row r="24" spans="1:18" ht="16" customHeight="1" thickBot="1" x14ac:dyDescent="0.25">
      <c r="A24" s="8">
        <v>2</v>
      </c>
      <c r="B24" s="3" t="s">
        <v>1</v>
      </c>
      <c r="C24" s="4">
        <v>58.1</v>
      </c>
      <c r="D24" s="4">
        <v>1.222E-2</v>
      </c>
      <c r="E24" s="23">
        <f t="shared" si="2"/>
        <v>2.1032702237521513E-4</v>
      </c>
      <c r="F24" s="24">
        <f t="shared" si="3"/>
        <v>2.0054717960595211E-2</v>
      </c>
      <c r="G24" s="24">
        <v>0</v>
      </c>
    </row>
    <row r="25" spans="1:18" ht="16" customHeight="1" thickBot="1" x14ac:dyDescent="0.25">
      <c r="A25" s="8">
        <v>49</v>
      </c>
      <c r="B25" s="3" t="s">
        <v>48</v>
      </c>
      <c r="C25" s="4">
        <v>120.2</v>
      </c>
      <c r="D25" s="4">
        <v>2.1299999999999999E-2</v>
      </c>
      <c r="E25" s="23">
        <f t="shared" si="2"/>
        <v>1.7720465890183027E-4</v>
      </c>
      <c r="F25" s="24">
        <f t="shared" si="3"/>
        <v>1.6896494874728284E-2</v>
      </c>
      <c r="G25" s="24">
        <v>6.1596624627932139E-2</v>
      </c>
    </row>
    <row r="26" spans="1:18" ht="16" customHeight="1" thickBot="1" x14ac:dyDescent="0.25">
      <c r="A26" s="8">
        <v>35</v>
      </c>
      <c r="B26" s="3" t="s">
        <v>34</v>
      </c>
      <c r="C26" s="4">
        <v>114.2</v>
      </c>
      <c r="D26" s="4">
        <v>1.55E-2</v>
      </c>
      <c r="E26" s="23">
        <f t="shared" si="2"/>
        <v>1.3572679509632224E-4</v>
      </c>
      <c r="F26" s="24">
        <f t="shared" si="3"/>
        <v>1.2941573387067523E-2</v>
      </c>
      <c r="G26" s="24">
        <v>2.971124663807127E-2</v>
      </c>
    </row>
    <row r="27" spans="1:18" ht="16" customHeight="1" thickBot="1" x14ac:dyDescent="0.25">
      <c r="A27" s="8">
        <v>55</v>
      </c>
      <c r="B27" s="3" t="s">
        <v>54</v>
      </c>
      <c r="C27" s="4">
        <v>170.3</v>
      </c>
      <c r="D27" s="4">
        <v>2.3E-2</v>
      </c>
      <c r="E27" s="23">
        <f t="shared" si="2"/>
        <v>1.3505578391074572E-4</v>
      </c>
      <c r="F27" s="24">
        <f t="shared" si="3"/>
        <v>1.2877592354468037E-2</v>
      </c>
      <c r="G27" s="24">
        <v>0</v>
      </c>
    </row>
    <row r="28" spans="1:18" ht="16" customHeight="1" thickBot="1" x14ac:dyDescent="0.25">
      <c r="A28" s="8">
        <v>29</v>
      </c>
      <c r="B28" s="3" t="s">
        <v>28</v>
      </c>
      <c r="C28" s="4">
        <v>114.2</v>
      </c>
      <c r="D28" s="4">
        <v>1.21E-2</v>
      </c>
      <c r="E28" s="23">
        <f t="shared" si="2"/>
        <v>1.0595446584938703E-4</v>
      </c>
      <c r="F28" s="24">
        <f t="shared" si="3"/>
        <v>1.0102776644097871E-2</v>
      </c>
      <c r="G28" s="24">
        <v>4.6125793391820519E-2</v>
      </c>
    </row>
    <row r="29" spans="1:18" ht="16" customHeight="1" thickBot="1" x14ac:dyDescent="0.25">
      <c r="A29" s="8">
        <v>34</v>
      </c>
      <c r="B29" s="3" t="s">
        <v>33</v>
      </c>
      <c r="C29" s="4">
        <v>114.2</v>
      </c>
      <c r="D29" s="4">
        <v>1.21E-2</v>
      </c>
      <c r="E29" s="23">
        <f t="shared" si="2"/>
        <v>1.0595446584938703E-4</v>
      </c>
      <c r="F29" s="24">
        <f t="shared" si="3"/>
        <v>1.0102776644097871E-2</v>
      </c>
      <c r="G29" s="24">
        <v>0</v>
      </c>
    </row>
    <row r="30" spans="1:18" ht="16" customHeight="1" thickBot="1" x14ac:dyDescent="0.25">
      <c r="A30" s="8">
        <v>52</v>
      </c>
      <c r="B30" s="3" t="s">
        <v>51</v>
      </c>
      <c r="C30" s="4">
        <v>134.19999999999999</v>
      </c>
      <c r="D30" s="4">
        <v>1.3299999999999999E-2</v>
      </c>
      <c r="E30" s="23">
        <f t="shared" si="2"/>
        <v>9.9105812220566324E-5</v>
      </c>
      <c r="F30" s="24">
        <f t="shared" si="3"/>
        <v>9.44975633608066E-3</v>
      </c>
      <c r="G30" s="24">
        <v>4.3699601778208639E-3</v>
      </c>
    </row>
    <row r="31" spans="1:18" ht="16" customHeight="1" thickBot="1" x14ac:dyDescent="0.25">
      <c r="A31" s="8">
        <v>22</v>
      </c>
      <c r="B31" s="3" t="s">
        <v>21</v>
      </c>
      <c r="C31" s="4">
        <v>84.2</v>
      </c>
      <c r="D31" s="4">
        <v>8.3000000000000001E-3</v>
      </c>
      <c r="E31" s="23">
        <f t="shared" si="2"/>
        <v>9.8574821852731589E-5</v>
      </c>
      <c r="F31" s="24">
        <f t="shared" si="3"/>
        <v>9.3991263126701578E-3</v>
      </c>
      <c r="G31" s="24">
        <v>2.9103534414674458E-2</v>
      </c>
      <c r="I31" s="38" t="s">
        <v>87</v>
      </c>
    </row>
    <row r="32" spans="1:18" ht="16" customHeight="1" thickBot="1" x14ac:dyDescent="0.25">
      <c r="A32" s="8">
        <v>24</v>
      </c>
      <c r="B32" s="9" t="s">
        <v>23</v>
      </c>
      <c r="C32" s="10">
        <v>78.099999999999994</v>
      </c>
      <c r="D32" s="10">
        <v>7.6E-3</v>
      </c>
      <c r="E32" s="29">
        <f t="shared" si="2"/>
        <v>9.7311139564660695E-5</v>
      </c>
      <c r="F32" s="30">
        <f t="shared" si="3"/>
        <v>9.2786339879423769E-3</v>
      </c>
      <c r="G32" s="30">
        <v>2.8158546216240071E-3</v>
      </c>
      <c r="I32" s="39" t="s">
        <v>98</v>
      </c>
    </row>
    <row r="33" spans="1:9" ht="16" customHeight="1" thickBot="1" x14ac:dyDescent="0.25">
      <c r="A33" s="8">
        <v>53</v>
      </c>
      <c r="B33" s="3" t="s">
        <v>52</v>
      </c>
      <c r="C33" s="4">
        <v>134.19999999999999</v>
      </c>
      <c r="D33" s="4">
        <v>1.29E-2</v>
      </c>
      <c r="E33" s="23">
        <f t="shared" si="2"/>
        <v>9.6125186289120718E-5</v>
      </c>
      <c r="F33" s="24">
        <f t="shared" si="3"/>
        <v>9.1655531380030447E-3</v>
      </c>
      <c r="G33" s="24">
        <v>5.4936642235462289E-2</v>
      </c>
      <c r="I33" s="39" t="s">
        <v>96</v>
      </c>
    </row>
    <row r="34" spans="1:9" ht="16" customHeight="1" thickBot="1" x14ac:dyDescent="0.25">
      <c r="A34" s="8">
        <v>23</v>
      </c>
      <c r="B34" s="3" t="s">
        <v>22</v>
      </c>
      <c r="C34" s="4">
        <v>100.2</v>
      </c>
      <c r="D34" s="4">
        <v>7.6E-3</v>
      </c>
      <c r="E34" s="23">
        <f t="shared" si="2"/>
        <v>7.584830339321357E-5</v>
      </c>
      <c r="F34" s="24">
        <f t="shared" si="3"/>
        <v>7.2321488468892184E-3</v>
      </c>
      <c r="G34" s="24">
        <v>6.6888925675912172E-3</v>
      </c>
      <c r="I34" s="39" t="s">
        <v>95</v>
      </c>
    </row>
    <row r="35" spans="1:9" ht="16" customHeight="1" thickBot="1" x14ac:dyDescent="0.25">
      <c r="A35" s="8">
        <v>44</v>
      </c>
      <c r="B35" s="3" t="s">
        <v>43</v>
      </c>
      <c r="C35" s="4">
        <v>142.30000000000001</v>
      </c>
      <c r="D35" s="4">
        <v>1.0500000000000001E-2</v>
      </c>
      <c r="E35" s="23">
        <f t="shared" si="2"/>
        <v>7.378777231201686E-5</v>
      </c>
      <c r="F35" s="24">
        <f t="shared" si="3"/>
        <v>7.0356768519178776E-3</v>
      </c>
      <c r="G35" s="24">
        <v>8.8311714064385073E-4</v>
      </c>
      <c r="I35" s="39" t="s">
        <v>86</v>
      </c>
    </row>
    <row r="36" spans="1:9" ht="16" customHeight="1" thickBot="1" x14ac:dyDescent="0.25">
      <c r="A36" s="8">
        <v>38</v>
      </c>
      <c r="B36" s="3" t="s">
        <v>37</v>
      </c>
      <c r="C36" s="4">
        <v>128.30000000000001</v>
      </c>
      <c r="D36" s="4">
        <v>8.6999999999999994E-3</v>
      </c>
      <c r="E36" s="23">
        <f t="shared" si="2"/>
        <v>6.7809820732657821E-5</v>
      </c>
      <c r="F36" s="24">
        <f t="shared" si="3"/>
        <v>6.4656781349091419E-3</v>
      </c>
      <c r="G36" s="24">
        <v>2.7751996296850345E-3</v>
      </c>
      <c r="I36" s="39" t="s">
        <v>94</v>
      </c>
    </row>
    <row r="37" spans="1:9" ht="16" customHeight="1" thickBot="1" x14ac:dyDescent="0.25">
      <c r="A37" s="8">
        <v>30</v>
      </c>
      <c r="B37" s="3" t="s">
        <v>29</v>
      </c>
      <c r="C37" s="4">
        <v>100.2</v>
      </c>
      <c r="D37" s="4">
        <v>6.3E-3</v>
      </c>
      <c r="E37" s="23">
        <f t="shared" si="2"/>
        <v>6.2874251497005982E-5</v>
      </c>
      <c r="F37" s="24">
        <f t="shared" si="3"/>
        <v>5.9950707546581675E-3</v>
      </c>
      <c r="G37" s="24">
        <v>4.6717734026769896E-2</v>
      </c>
      <c r="I37" s="39"/>
    </row>
    <row r="38" spans="1:9" ht="16" customHeight="1" thickBot="1" x14ac:dyDescent="0.25">
      <c r="A38" s="8">
        <v>13</v>
      </c>
      <c r="B38" s="3" t="s">
        <v>12</v>
      </c>
      <c r="C38" s="4">
        <v>70.099999999999994</v>
      </c>
      <c r="D38" s="4">
        <v>4.4000000000000003E-3</v>
      </c>
      <c r="E38" s="23">
        <f t="shared" si="2"/>
        <v>6.2767475035663343E-5</v>
      </c>
      <c r="F38" s="24">
        <f t="shared" si="3"/>
        <v>5.9848896006016198E-3</v>
      </c>
      <c r="G38" s="24">
        <v>3.1372075028364473E-3</v>
      </c>
    </row>
    <row r="39" spans="1:9" ht="16" customHeight="1" thickBot="1" x14ac:dyDescent="0.25">
      <c r="A39" s="8">
        <v>32</v>
      </c>
      <c r="B39" s="3" t="s">
        <v>31</v>
      </c>
      <c r="C39" s="4">
        <v>114.2</v>
      </c>
      <c r="D39" s="4">
        <v>5.4999999999999997E-3</v>
      </c>
      <c r="E39" s="23">
        <f t="shared" si="2"/>
        <v>4.8161120840630466E-5</v>
      </c>
      <c r="F39" s="24">
        <f t="shared" si="3"/>
        <v>4.5921712018626689E-3</v>
      </c>
      <c r="G39" s="24">
        <v>1.898218535210109E-2</v>
      </c>
    </row>
    <row r="40" spans="1:9" ht="16" customHeight="1" thickBot="1" x14ac:dyDescent="0.25">
      <c r="A40" s="8">
        <v>56</v>
      </c>
      <c r="B40" s="9" t="s">
        <v>55</v>
      </c>
      <c r="C40" s="10">
        <v>128.19999999999999</v>
      </c>
      <c r="D40" s="10">
        <v>4.4999999999999997E-3</v>
      </c>
      <c r="E40" s="29">
        <f t="shared" si="2"/>
        <v>3.5101404056162249E-5</v>
      </c>
      <c r="F40" s="30">
        <f t="shared" si="3"/>
        <v>3.3469249477197931E-3</v>
      </c>
      <c r="G40" s="30">
        <v>6.2082262432625575E-3</v>
      </c>
    </row>
    <row r="41" spans="1:9" ht="16" customHeight="1" thickBot="1" x14ac:dyDescent="0.25">
      <c r="A41" s="8">
        <v>1</v>
      </c>
      <c r="B41" s="3" t="s">
        <v>0</v>
      </c>
      <c r="C41" s="4">
        <v>44.1</v>
      </c>
      <c r="D41" s="4">
        <v>1E-3</v>
      </c>
      <c r="E41" s="23">
        <f t="shared" ref="E41:E66" si="4">D41/C41</f>
        <v>2.2675736961451248E-5</v>
      </c>
      <c r="F41" s="24">
        <f t="shared" ref="F41:F66" si="5">E41/E$67</f>
        <v>2.1621354411573567E-3</v>
      </c>
      <c r="G41" s="24">
        <v>0</v>
      </c>
    </row>
    <row r="42" spans="1:9" ht="16" customHeight="1" thickBot="1" x14ac:dyDescent="0.25">
      <c r="A42" s="8">
        <v>58</v>
      </c>
      <c r="B42" s="3" t="s">
        <v>57</v>
      </c>
      <c r="C42" s="4">
        <v>142.19999999999999</v>
      </c>
      <c r="D42" s="4">
        <v>2.3E-3</v>
      </c>
      <c r="E42" s="23">
        <f t="shared" si="4"/>
        <v>1.6174402250351617E-5</v>
      </c>
      <c r="F42" s="24">
        <f t="shared" si="5"/>
        <v>1.5422320520154056E-3</v>
      </c>
      <c r="G42" s="24">
        <v>9.868409670197538E-3</v>
      </c>
    </row>
    <row r="43" spans="1:9" ht="16" customHeight="1" thickBot="1" x14ac:dyDescent="0.25">
      <c r="A43" s="8">
        <v>4</v>
      </c>
      <c r="B43" s="3" t="s">
        <v>3</v>
      </c>
      <c r="C43" s="4">
        <v>56.1</v>
      </c>
      <c r="D43" s="4">
        <v>6.9999999999999999E-4</v>
      </c>
      <c r="E43" s="23">
        <f t="shared" si="4"/>
        <v>1.24777183600713E-5</v>
      </c>
      <c r="F43" s="24">
        <f t="shared" si="5"/>
        <v>1.1897526037170695E-3</v>
      </c>
      <c r="G43" s="24">
        <v>0</v>
      </c>
    </row>
    <row r="44" spans="1:9" ht="16" customHeight="1" thickBot="1" x14ac:dyDescent="0.25">
      <c r="A44" s="8">
        <v>37</v>
      </c>
      <c r="B44" s="3" t="s">
        <v>36</v>
      </c>
      <c r="C44" s="4">
        <v>114.2</v>
      </c>
      <c r="D44" s="4">
        <v>1.2999999999999999E-3</v>
      </c>
      <c r="E44" s="23">
        <f t="shared" si="4"/>
        <v>1.1383537653239928E-5</v>
      </c>
      <c r="F44" s="24">
        <f t="shared" si="5"/>
        <v>1.0854222840766309E-3</v>
      </c>
      <c r="G44" s="24">
        <v>2.7510413553769694E-2</v>
      </c>
    </row>
    <row r="45" spans="1:9" ht="16" customHeight="1" thickBot="1" x14ac:dyDescent="0.25">
      <c r="A45" s="8">
        <v>6</v>
      </c>
      <c r="B45" s="3" t="s">
        <v>5</v>
      </c>
      <c r="C45" s="4">
        <v>70.099999999999994</v>
      </c>
      <c r="D45" s="4">
        <v>5.9999999999999995E-4</v>
      </c>
      <c r="E45" s="23">
        <f t="shared" si="4"/>
        <v>8.5592011412268184E-6</v>
      </c>
      <c r="F45" s="24">
        <f t="shared" si="5"/>
        <v>8.1612130917294804E-4</v>
      </c>
      <c r="G45" s="24">
        <v>0</v>
      </c>
    </row>
    <row r="46" spans="1:9" ht="16" customHeight="1" thickBot="1" x14ac:dyDescent="0.25">
      <c r="A46" s="8">
        <v>5</v>
      </c>
      <c r="B46" s="3" t="s">
        <v>4</v>
      </c>
      <c r="C46" s="4">
        <v>56.1</v>
      </c>
      <c r="D46" s="4">
        <v>0</v>
      </c>
      <c r="E46" s="23">
        <f t="shared" si="4"/>
        <v>0</v>
      </c>
      <c r="F46" s="24">
        <f t="shared" si="5"/>
        <v>0</v>
      </c>
      <c r="G46" s="24">
        <v>0</v>
      </c>
    </row>
    <row r="47" spans="1:9" ht="16" customHeight="1" thickBot="1" x14ac:dyDescent="0.25">
      <c r="A47" s="8">
        <v>8</v>
      </c>
      <c r="B47" s="3" t="s">
        <v>7</v>
      </c>
      <c r="C47" s="4">
        <v>70.099999999999994</v>
      </c>
      <c r="D47" s="4">
        <v>0</v>
      </c>
      <c r="E47" s="23">
        <f t="shared" si="4"/>
        <v>0</v>
      </c>
      <c r="F47" s="24">
        <f t="shared" si="5"/>
        <v>0</v>
      </c>
      <c r="G47" s="24">
        <v>7.4695416734201132E-4</v>
      </c>
    </row>
    <row r="48" spans="1:9" ht="16" customHeight="1" thickBot="1" x14ac:dyDescent="0.25">
      <c r="A48" s="8">
        <v>9</v>
      </c>
      <c r="B48" s="3" t="s">
        <v>8</v>
      </c>
      <c r="C48" s="4">
        <v>70.099999999999994</v>
      </c>
      <c r="D48" s="4">
        <v>0</v>
      </c>
      <c r="E48" s="23">
        <f t="shared" si="4"/>
        <v>0</v>
      </c>
      <c r="F48" s="24">
        <f t="shared" si="5"/>
        <v>0</v>
      </c>
      <c r="G48" s="24">
        <v>1.1951266677472183E-3</v>
      </c>
    </row>
    <row r="49" spans="1:7" ht="16" customHeight="1" thickBot="1" x14ac:dyDescent="0.25">
      <c r="A49" s="8">
        <v>10</v>
      </c>
      <c r="B49" s="3" t="s">
        <v>9</v>
      </c>
      <c r="C49" s="4">
        <v>68.099999999999994</v>
      </c>
      <c r="D49" s="4">
        <v>0</v>
      </c>
      <c r="E49" s="23">
        <f t="shared" si="4"/>
        <v>0</v>
      </c>
      <c r="F49" s="24">
        <f t="shared" si="5"/>
        <v>0</v>
      </c>
      <c r="G49" s="24">
        <v>0</v>
      </c>
    </row>
    <row r="50" spans="1:7" ht="16" customHeight="1" thickBot="1" x14ac:dyDescent="0.25">
      <c r="A50" s="8">
        <v>12</v>
      </c>
      <c r="B50" s="3" t="s">
        <v>11</v>
      </c>
      <c r="C50" s="4">
        <v>70.099999999999994</v>
      </c>
      <c r="D50" s="4">
        <v>0</v>
      </c>
      <c r="E50" s="23">
        <f t="shared" si="4"/>
        <v>0</v>
      </c>
      <c r="F50" s="24">
        <f t="shared" si="5"/>
        <v>0</v>
      </c>
      <c r="G50" s="24">
        <v>2.5396441689628383E-3</v>
      </c>
    </row>
    <row r="51" spans="1:7" ht="16" customHeight="1" thickBot="1" x14ac:dyDescent="0.25">
      <c r="A51" s="8">
        <v>14</v>
      </c>
      <c r="B51" s="3" t="s">
        <v>13</v>
      </c>
      <c r="C51" s="4">
        <v>68.099999999999994</v>
      </c>
      <c r="D51" s="4">
        <v>0</v>
      </c>
      <c r="E51" s="23">
        <f t="shared" si="4"/>
        <v>0</v>
      </c>
      <c r="F51" s="24">
        <f t="shared" si="5"/>
        <v>0</v>
      </c>
      <c r="G51" s="24">
        <v>1.5377822945866371E-3</v>
      </c>
    </row>
    <row r="52" spans="1:7" ht="16" customHeight="1" thickBot="1" x14ac:dyDescent="0.25">
      <c r="A52" s="8">
        <v>15</v>
      </c>
      <c r="B52" s="3" t="s">
        <v>14</v>
      </c>
      <c r="C52" s="4">
        <v>84.2</v>
      </c>
      <c r="D52" s="4">
        <v>0</v>
      </c>
      <c r="E52" s="23">
        <f t="shared" si="4"/>
        <v>0</v>
      </c>
      <c r="F52" s="24">
        <f t="shared" si="5"/>
        <v>0</v>
      </c>
      <c r="G52" s="24">
        <v>0</v>
      </c>
    </row>
    <row r="53" spans="1:7" ht="16" customHeight="1" thickBot="1" x14ac:dyDescent="0.25">
      <c r="A53" s="8">
        <v>16</v>
      </c>
      <c r="B53" s="3" t="s">
        <v>15</v>
      </c>
      <c r="C53" s="4">
        <v>70.099999999999994</v>
      </c>
      <c r="D53" s="4">
        <v>0</v>
      </c>
      <c r="E53" s="23">
        <f t="shared" si="4"/>
        <v>0</v>
      </c>
      <c r="F53" s="24">
        <f t="shared" si="5"/>
        <v>0</v>
      </c>
      <c r="G53" s="24">
        <v>6.8719783395465046E-3</v>
      </c>
    </row>
    <row r="54" spans="1:7" ht="16" customHeight="1" thickBot="1" x14ac:dyDescent="0.25">
      <c r="A54" s="8">
        <v>17</v>
      </c>
      <c r="B54" s="3" t="s">
        <v>16</v>
      </c>
      <c r="C54" s="4">
        <v>84.2</v>
      </c>
      <c r="D54" s="4">
        <v>0</v>
      </c>
      <c r="E54" s="23">
        <f t="shared" si="4"/>
        <v>0</v>
      </c>
      <c r="F54" s="24">
        <f t="shared" si="5"/>
        <v>0</v>
      </c>
      <c r="G54" s="24">
        <v>0</v>
      </c>
    </row>
    <row r="55" spans="1:7" ht="16" customHeight="1" thickBot="1" x14ac:dyDescent="0.25">
      <c r="A55" s="8">
        <v>20</v>
      </c>
      <c r="B55" s="3" t="s">
        <v>19</v>
      </c>
      <c r="C55" s="4">
        <v>86.2</v>
      </c>
      <c r="D55" s="4">
        <v>0</v>
      </c>
      <c r="E55" s="23">
        <f t="shared" si="4"/>
        <v>0</v>
      </c>
      <c r="F55" s="24">
        <f t="shared" si="5"/>
        <v>0</v>
      </c>
      <c r="G55" s="24">
        <v>2.2596836673562753E-2</v>
      </c>
    </row>
    <row r="56" spans="1:7" ht="16" customHeight="1" thickBot="1" x14ac:dyDescent="0.25">
      <c r="A56" s="8">
        <v>25</v>
      </c>
      <c r="B56" s="3" t="s">
        <v>24</v>
      </c>
      <c r="C56" s="4">
        <v>84.2</v>
      </c>
      <c r="D56" s="4">
        <v>0</v>
      </c>
      <c r="E56" s="23">
        <f t="shared" si="4"/>
        <v>0</v>
      </c>
      <c r="F56" s="24">
        <f t="shared" si="5"/>
        <v>0</v>
      </c>
      <c r="G56" s="24">
        <v>1.703924878124103E-2</v>
      </c>
    </row>
    <row r="57" spans="1:7" ht="16" customHeight="1" thickBot="1" x14ac:dyDescent="0.25">
      <c r="A57" s="8">
        <v>27</v>
      </c>
      <c r="B57" s="3" t="s">
        <v>26</v>
      </c>
      <c r="C57" s="4">
        <v>100.2</v>
      </c>
      <c r="D57" s="4">
        <v>0</v>
      </c>
      <c r="E57" s="23">
        <f t="shared" si="4"/>
        <v>0</v>
      </c>
      <c r="F57" s="24">
        <f t="shared" si="5"/>
        <v>0</v>
      </c>
      <c r="G57" s="24">
        <v>3.6579881229014469E-2</v>
      </c>
    </row>
    <row r="58" spans="1:7" ht="16" customHeight="1" thickBot="1" x14ac:dyDescent="0.25">
      <c r="A58" s="8">
        <v>28</v>
      </c>
      <c r="B58" s="3" t="s">
        <v>27</v>
      </c>
      <c r="C58" s="4">
        <v>100.2</v>
      </c>
      <c r="D58" s="4">
        <v>0</v>
      </c>
      <c r="E58" s="23">
        <f t="shared" si="4"/>
        <v>0</v>
      </c>
      <c r="F58" s="24">
        <f t="shared" si="5"/>
        <v>0</v>
      </c>
      <c r="G58" s="24">
        <v>0</v>
      </c>
    </row>
    <row r="59" spans="1:7" ht="16" customHeight="1" thickBot="1" x14ac:dyDescent="0.25">
      <c r="A59" s="8">
        <v>31</v>
      </c>
      <c r="B59" s="3" t="s">
        <v>30</v>
      </c>
      <c r="C59" s="4">
        <v>98.2</v>
      </c>
      <c r="D59" s="4">
        <v>0</v>
      </c>
      <c r="E59" s="23">
        <f t="shared" si="4"/>
        <v>0</v>
      </c>
      <c r="F59" s="24">
        <f t="shared" si="5"/>
        <v>0</v>
      </c>
      <c r="G59" s="24">
        <v>4.1910518212536191E-2</v>
      </c>
    </row>
    <row r="60" spans="1:7" ht="16" customHeight="1" thickBot="1" x14ac:dyDescent="0.25">
      <c r="A60" s="8">
        <v>36</v>
      </c>
      <c r="B60" s="3" t="s">
        <v>35</v>
      </c>
      <c r="C60" s="4">
        <v>114.2</v>
      </c>
      <c r="D60" s="4">
        <v>0</v>
      </c>
      <c r="E60" s="23">
        <f t="shared" si="4"/>
        <v>0</v>
      </c>
      <c r="F60" s="24">
        <f t="shared" si="5"/>
        <v>0</v>
      </c>
      <c r="G60" s="24">
        <v>3.1453572829810018E-2</v>
      </c>
    </row>
    <row r="61" spans="1:7" ht="16" customHeight="1" thickBot="1" x14ac:dyDescent="0.25">
      <c r="A61" s="8">
        <v>39</v>
      </c>
      <c r="B61" s="3" t="s">
        <v>38</v>
      </c>
      <c r="C61" s="4">
        <v>128.30000000000001</v>
      </c>
      <c r="D61" s="4">
        <v>0</v>
      </c>
      <c r="E61" s="23">
        <f t="shared" si="4"/>
        <v>0</v>
      </c>
      <c r="F61" s="24">
        <f t="shared" si="5"/>
        <v>0</v>
      </c>
      <c r="G61" s="24">
        <v>1.8446915185553463E-2</v>
      </c>
    </row>
    <row r="62" spans="1:7" ht="16" customHeight="1" thickBot="1" x14ac:dyDescent="0.25">
      <c r="A62" s="8">
        <v>41</v>
      </c>
      <c r="B62" s="9" t="s">
        <v>40</v>
      </c>
      <c r="C62" s="10">
        <v>106.2</v>
      </c>
      <c r="D62" s="10">
        <v>0</v>
      </c>
      <c r="E62" s="29">
        <f t="shared" si="4"/>
        <v>0</v>
      </c>
      <c r="F62" s="30">
        <f t="shared" si="5"/>
        <v>0</v>
      </c>
      <c r="G62" s="30">
        <v>3.7077060567106961E-2</v>
      </c>
    </row>
    <row r="63" spans="1:7" ht="16" customHeight="1" thickBot="1" x14ac:dyDescent="0.25">
      <c r="A63" s="8">
        <v>43</v>
      </c>
      <c r="B63" s="9" t="s">
        <v>42</v>
      </c>
      <c r="C63" s="10">
        <v>106.2</v>
      </c>
      <c r="D63" s="10">
        <v>0</v>
      </c>
      <c r="E63" s="29">
        <f t="shared" si="4"/>
        <v>0</v>
      </c>
      <c r="F63" s="30">
        <f t="shared" si="5"/>
        <v>0</v>
      </c>
      <c r="G63" s="30">
        <v>2.7018921796242837E-2</v>
      </c>
    </row>
    <row r="64" spans="1:7" ht="16" customHeight="1" thickBot="1" x14ac:dyDescent="0.25">
      <c r="A64" s="8">
        <v>45</v>
      </c>
      <c r="B64" s="3" t="s">
        <v>44</v>
      </c>
      <c r="C64" s="4">
        <v>142.30000000000001</v>
      </c>
      <c r="D64" s="4">
        <v>0</v>
      </c>
      <c r="E64" s="23">
        <f t="shared" si="4"/>
        <v>0</v>
      </c>
      <c r="F64" s="24">
        <f t="shared" si="5"/>
        <v>0</v>
      </c>
      <c r="G64" s="24">
        <v>0</v>
      </c>
    </row>
    <row r="65" spans="1:7" ht="16" customHeight="1" thickBot="1" x14ac:dyDescent="0.25">
      <c r="A65" s="8">
        <v>47</v>
      </c>
      <c r="B65" s="3" t="s">
        <v>46</v>
      </c>
      <c r="C65" s="4">
        <v>142.30000000000001</v>
      </c>
      <c r="D65" s="4">
        <v>0</v>
      </c>
      <c r="E65" s="23">
        <f t="shared" si="4"/>
        <v>0</v>
      </c>
      <c r="F65" s="24">
        <f t="shared" si="5"/>
        <v>0</v>
      </c>
      <c r="G65" s="24">
        <v>0</v>
      </c>
    </row>
    <row r="66" spans="1:7" ht="16" customHeight="1" thickBot="1" x14ac:dyDescent="0.25">
      <c r="A66" s="8">
        <v>57</v>
      </c>
      <c r="B66" s="3" t="s">
        <v>56</v>
      </c>
      <c r="C66" s="4">
        <v>162.30000000000001</v>
      </c>
      <c r="D66" s="4">
        <v>0</v>
      </c>
      <c r="E66" s="23">
        <f t="shared" si="4"/>
        <v>0</v>
      </c>
      <c r="F66" s="24">
        <f t="shared" si="5"/>
        <v>0</v>
      </c>
      <c r="G66" s="24">
        <v>9.4850753027840087E-3</v>
      </c>
    </row>
    <row r="67" spans="1:7" x14ac:dyDescent="0.2">
      <c r="B67" s="11" t="s">
        <v>74</v>
      </c>
      <c r="C67" s="11" t="s">
        <v>61</v>
      </c>
      <c r="D67" s="26">
        <f>SUM(D9:D66)</f>
        <v>0.99442999999999993</v>
      </c>
      <c r="E67" s="26">
        <f>SUM(E9:E66)</f>
        <v>1.0487657956022073E-2</v>
      </c>
      <c r="F67" s="26">
        <f>SUM(F9:F66)</f>
        <v>0.99999999999999978</v>
      </c>
      <c r="G67" s="26">
        <f>SUM(G9:G66)</f>
        <v>1</v>
      </c>
    </row>
    <row r="68" spans="1:7" ht="17" thickBot="1" x14ac:dyDescent="0.25">
      <c r="B68" s="5"/>
      <c r="C68" s="11"/>
      <c r="D68" s="25"/>
      <c r="E68" s="25"/>
      <c r="F68" s="25"/>
    </row>
    <row r="69" spans="1:7" ht="27" thickBot="1" x14ac:dyDescent="0.25">
      <c r="A69" s="5"/>
      <c r="B69" s="6" t="s">
        <v>59</v>
      </c>
      <c r="C69" s="7" t="s">
        <v>69</v>
      </c>
      <c r="D69" s="7" t="s">
        <v>70</v>
      </c>
      <c r="E69" s="7" t="s">
        <v>71</v>
      </c>
      <c r="F69" s="7" t="s">
        <v>67</v>
      </c>
    </row>
    <row r="70" spans="1:7" ht="17" thickBot="1" x14ac:dyDescent="0.25">
      <c r="A70" s="5">
        <v>1</v>
      </c>
      <c r="B70" s="1" t="s">
        <v>0</v>
      </c>
      <c r="C70" s="2">
        <v>44.1</v>
      </c>
      <c r="D70" s="2">
        <v>0</v>
      </c>
      <c r="E70" s="23">
        <f>D70/C70</f>
        <v>0</v>
      </c>
      <c r="F70" s="24">
        <f>E70/E$128</f>
        <v>0</v>
      </c>
    </row>
    <row r="71" spans="1:7" ht="17" thickBot="1" x14ac:dyDescent="0.25">
      <c r="A71" s="5">
        <v>2</v>
      </c>
      <c r="B71" s="3" t="s">
        <v>1</v>
      </c>
      <c r="C71" s="4">
        <v>58.1</v>
      </c>
      <c r="D71" s="4">
        <v>0</v>
      </c>
      <c r="E71" s="23">
        <f t="shared" ref="E71:E127" si="6">D71/C71</f>
        <v>0</v>
      </c>
      <c r="F71" s="24">
        <f t="shared" ref="F71:F127" si="7">E71/E$128</f>
        <v>0</v>
      </c>
    </row>
    <row r="72" spans="1:7" ht="17" thickBot="1" x14ac:dyDescent="0.25">
      <c r="A72" s="5">
        <v>3</v>
      </c>
      <c r="B72" s="3" t="s">
        <v>2</v>
      </c>
      <c r="C72" s="4">
        <v>58.1</v>
      </c>
      <c r="D72" s="4">
        <v>0</v>
      </c>
      <c r="E72" s="23">
        <f t="shared" si="6"/>
        <v>0</v>
      </c>
      <c r="F72" s="24">
        <f t="shared" si="7"/>
        <v>0</v>
      </c>
    </row>
    <row r="73" spans="1:7" ht="17" thickBot="1" x14ac:dyDescent="0.25">
      <c r="A73" s="5">
        <v>4</v>
      </c>
      <c r="B73" s="3" t="s">
        <v>3</v>
      </c>
      <c r="C73" s="4">
        <v>56.1</v>
      </c>
      <c r="D73" s="4">
        <v>0</v>
      </c>
      <c r="E73" s="23">
        <f t="shared" si="6"/>
        <v>0</v>
      </c>
      <c r="F73" s="24">
        <f t="shared" si="7"/>
        <v>0</v>
      </c>
    </row>
    <row r="74" spans="1:7" ht="17" thickBot="1" x14ac:dyDescent="0.25">
      <c r="A74" s="5">
        <v>5</v>
      </c>
      <c r="B74" s="3" t="s">
        <v>4</v>
      </c>
      <c r="C74" s="4">
        <v>56.1</v>
      </c>
      <c r="D74" s="4">
        <v>0</v>
      </c>
      <c r="E74" s="23">
        <f t="shared" si="6"/>
        <v>0</v>
      </c>
      <c r="F74" s="24">
        <f t="shared" si="7"/>
        <v>0</v>
      </c>
    </row>
    <row r="75" spans="1:7" ht="17" thickBot="1" x14ac:dyDescent="0.25">
      <c r="A75" s="5">
        <v>6</v>
      </c>
      <c r="B75" s="3" t="s">
        <v>5</v>
      </c>
      <c r="C75" s="4">
        <v>70.099999999999994</v>
      </c>
      <c r="D75" s="4">
        <v>0</v>
      </c>
      <c r="E75" s="23">
        <f t="shared" si="6"/>
        <v>0</v>
      </c>
      <c r="F75" s="24">
        <f t="shared" si="7"/>
        <v>0</v>
      </c>
    </row>
    <row r="76" spans="1:7" ht="17" thickBot="1" x14ac:dyDescent="0.25">
      <c r="A76" s="5">
        <v>7</v>
      </c>
      <c r="B76" s="3" t="s">
        <v>6</v>
      </c>
      <c r="C76" s="4">
        <v>72.2</v>
      </c>
      <c r="D76" s="4">
        <v>6.8999999999999999E-3</v>
      </c>
      <c r="E76" s="23">
        <f t="shared" si="6"/>
        <v>9.5567867036011077E-5</v>
      </c>
      <c r="F76" s="24">
        <f t="shared" si="7"/>
        <v>1.0008151279824306E-2</v>
      </c>
    </row>
    <row r="77" spans="1:7" ht="17" thickBot="1" x14ac:dyDescent="0.25">
      <c r="A77" s="5">
        <v>8</v>
      </c>
      <c r="B77" s="3" t="s">
        <v>7</v>
      </c>
      <c r="C77" s="4">
        <v>70.099999999999994</v>
      </c>
      <c r="D77" s="4">
        <v>5.0000000000000001E-4</v>
      </c>
      <c r="E77" s="23">
        <f t="shared" si="6"/>
        <v>7.1326676176890165E-6</v>
      </c>
      <c r="F77" s="24">
        <f t="shared" si="7"/>
        <v>7.4695416734201132E-4</v>
      </c>
    </row>
    <row r="78" spans="1:7" ht="17" thickBot="1" x14ac:dyDescent="0.25">
      <c r="A78" s="5">
        <v>9</v>
      </c>
      <c r="B78" s="3" t="s">
        <v>8</v>
      </c>
      <c r="C78" s="4">
        <v>70.099999999999994</v>
      </c>
      <c r="D78" s="4">
        <v>8.0000000000000004E-4</v>
      </c>
      <c r="E78" s="23">
        <f t="shared" si="6"/>
        <v>1.1412268188302427E-5</v>
      </c>
      <c r="F78" s="24">
        <f t="shared" si="7"/>
        <v>1.1951266677472183E-3</v>
      </c>
    </row>
    <row r="79" spans="1:7" ht="17" thickBot="1" x14ac:dyDescent="0.25">
      <c r="A79" s="5">
        <v>10</v>
      </c>
      <c r="B79" s="3" t="s">
        <v>9</v>
      </c>
      <c r="C79" s="4">
        <v>68.099999999999994</v>
      </c>
      <c r="D79" s="4">
        <v>0</v>
      </c>
      <c r="E79" s="23">
        <f t="shared" si="6"/>
        <v>0</v>
      </c>
      <c r="F79" s="24">
        <f t="shared" si="7"/>
        <v>0</v>
      </c>
    </row>
    <row r="80" spans="1:7" ht="17" thickBot="1" x14ac:dyDescent="0.25">
      <c r="A80" s="5">
        <v>11</v>
      </c>
      <c r="B80" s="3" t="s">
        <v>10</v>
      </c>
      <c r="C80" s="4">
        <v>72.2</v>
      </c>
      <c r="D80" s="4">
        <v>9.4999999999999998E-3</v>
      </c>
      <c r="E80" s="23">
        <f t="shared" si="6"/>
        <v>1.3157894736842105E-4</v>
      </c>
      <c r="F80" s="24">
        <f t="shared" si="7"/>
        <v>1.3779338718598681E-2</v>
      </c>
    </row>
    <row r="81" spans="1:6" ht="17" thickBot="1" x14ac:dyDescent="0.25">
      <c r="A81" s="5">
        <v>12</v>
      </c>
      <c r="B81" s="3" t="s">
        <v>11</v>
      </c>
      <c r="C81" s="4">
        <v>70.099999999999994</v>
      </c>
      <c r="D81" s="4">
        <v>1.6999999999999999E-3</v>
      </c>
      <c r="E81" s="23">
        <f t="shared" si="6"/>
        <v>2.4251069900142652E-5</v>
      </c>
      <c r="F81" s="24">
        <f t="shared" si="7"/>
        <v>2.5396441689628383E-3</v>
      </c>
    </row>
    <row r="82" spans="1:6" ht="17" thickBot="1" x14ac:dyDescent="0.25">
      <c r="A82" s="5">
        <v>13</v>
      </c>
      <c r="B82" s="3" t="s">
        <v>12</v>
      </c>
      <c r="C82" s="4">
        <v>70.099999999999994</v>
      </c>
      <c r="D82" s="4">
        <v>2.0999999999999999E-3</v>
      </c>
      <c r="E82" s="23">
        <f t="shared" si="6"/>
        <v>2.9957203994293867E-5</v>
      </c>
      <c r="F82" s="24">
        <f t="shared" si="7"/>
        <v>3.1372075028364473E-3</v>
      </c>
    </row>
    <row r="83" spans="1:6" ht="17" thickBot="1" x14ac:dyDescent="0.25">
      <c r="A83" s="5">
        <v>14</v>
      </c>
      <c r="B83" s="3" t="s">
        <v>13</v>
      </c>
      <c r="C83" s="4">
        <v>68.099999999999994</v>
      </c>
      <c r="D83" s="4">
        <v>1E-3</v>
      </c>
      <c r="E83" s="23">
        <f t="shared" si="6"/>
        <v>1.4684287812041117E-5</v>
      </c>
      <c r="F83" s="24">
        <f t="shared" si="7"/>
        <v>1.5377822945866371E-3</v>
      </c>
    </row>
    <row r="84" spans="1:6" ht="17" thickBot="1" x14ac:dyDescent="0.25">
      <c r="A84" s="5">
        <v>15</v>
      </c>
      <c r="B84" s="3" t="s">
        <v>14</v>
      </c>
      <c r="C84" s="4">
        <v>84.2</v>
      </c>
      <c r="D84" s="4">
        <v>0</v>
      </c>
      <c r="E84" s="23">
        <f t="shared" si="6"/>
        <v>0</v>
      </c>
      <c r="F84" s="24">
        <f t="shared" si="7"/>
        <v>0</v>
      </c>
    </row>
    <row r="85" spans="1:6" ht="17" thickBot="1" x14ac:dyDescent="0.25">
      <c r="A85" s="5">
        <v>16</v>
      </c>
      <c r="B85" s="3" t="s">
        <v>15</v>
      </c>
      <c r="C85" s="4">
        <v>70.099999999999994</v>
      </c>
      <c r="D85" s="4">
        <v>4.5999999999999999E-3</v>
      </c>
      <c r="E85" s="23">
        <f t="shared" si="6"/>
        <v>6.5620542082738952E-5</v>
      </c>
      <c r="F85" s="24">
        <f t="shared" si="7"/>
        <v>6.8719783395465046E-3</v>
      </c>
    </row>
    <row r="86" spans="1:6" ht="17" thickBot="1" x14ac:dyDescent="0.25">
      <c r="A86" s="5">
        <v>17</v>
      </c>
      <c r="B86" s="3" t="s">
        <v>16</v>
      </c>
      <c r="C86" s="4">
        <v>84.2</v>
      </c>
      <c r="D86" s="4">
        <v>0</v>
      </c>
      <c r="E86" s="23">
        <f t="shared" si="6"/>
        <v>0</v>
      </c>
      <c r="F86" s="24">
        <f t="shared" si="7"/>
        <v>0</v>
      </c>
    </row>
    <row r="87" spans="1:6" ht="17" thickBot="1" x14ac:dyDescent="0.25">
      <c r="A87" s="5">
        <v>18</v>
      </c>
      <c r="B87" s="3" t="s">
        <v>17</v>
      </c>
      <c r="C87" s="4">
        <v>86.2</v>
      </c>
      <c r="D87" s="4">
        <v>4.4000000000000003E-3</v>
      </c>
      <c r="E87" s="23">
        <f t="shared" si="6"/>
        <v>5.1044083526682134E-5</v>
      </c>
      <c r="F87" s="24">
        <f t="shared" si="7"/>
        <v>5.3454882453589318E-3</v>
      </c>
    </row>
    <row r="88" spans="1:6" ht="17" thickBot="1" x14ac:dyDescent="0.25">
      <c r="A88" s="5">
        <v>19</v>
      </c>
      <c r="B88" s="3" t="s">
        <v>18</v>
      </c>
      <c r="C88" s="4">
        <v>86.2</v>
      </c>
      <c r="D88" s="4">
        <v>2.07E-2</v>
      </c>
      <c r="E88" s="23">
        <f t="shared" si="6"/>
        <v>2.4013921113689093E-4</v>
      </c>
      <c r="F88" s="24">
        <f t="shared" si="7"/>
        <v>2.5148092427029516E-2</v>
      </c>
    </row>
    <row r="89" spans="1:6" ht="17" thickBot="1" x14ac:dyDescent="0.25">
      <c r="A89" s="5">
        <v>20</v>
      </c>
      <c r="B89" s="3" t="s">
        <v>19</v>
      </c>
      <c r="C89" s="4">
        <v>86.2</v>
      </c>
      <c r="D89" s="4">
        <v>1.8599999999999998E-2</v>
      </c>
      <c r="E89" s="23">
        <f t="shared" si="6"/>
        <v>2.1577726218097444E-4</v>
      </c>
      <c r="F89" s="24">
        <f t="shared" si="7"/>
        <v>2.2596836673562753E-2</v>
      </c>
    </row>
    <row r="90" spans="1:6" ht="17" thickBot="1" x14ac:dyDescent="0.25">
      <c r="A90" s="5">
        <v>21</v>
      </c>
      <c r="B90" s="3" t="s">
        <v>20</v>
      </c>
      <c r="C90" s="4">
        <v>86.2</v>
      </c>
      <c r="D90" s="4">
        <v>2.07E-2</v>
      </c>
      <c r="E90" s="23">
        <f t="shared" si="6"/>
        <v>2.4013921113689093E-4</v>
      </c>
      <c r="F90" s="24">
        <f t="shared" si="7"/>
        <v>2.5148092427029516E-2</v>
      </c>
    </row>
    <row r="91" spans="1:6" ht="17" thickBot="1" x14ac:dyDescent="0.25">
      <c r="A91" s="5">
        <v>22</v>
      </c>
      <c r="B91" s="3" t="s">
        <v>21</v>
      </c>
      <c r="C91" s="4">
        <v>84.2</v>
      </c>
      <c r="D91" s="4">
        <v>2.3400000000000001E-2</v>
      </c>
      <c r="E91" s="23">
        <f t="shared" si="6"/>
        <v>2.7790973871733964E-4</v>
      </c>
      <c r="F91" s="24">
        <f t="shared" si="7"/>
        <v>2.9103534414674458E-2</v>
      </c>
    </row>
    <row r="92" spans="1:6" ht="17" thickBot="1" x14ac:dyDescent="0.25">
      <c r="A92" s="5">
        <v>23</v>
      </c>
      <c r="B92" s="3" t="s">
        <v>22</v>
      </c>
      <c r="C92" s="4">
        <v>100.2</v>
      </c>
      <c r="D92" s="4">
        <v>6.4000000000000003E-3</v>
      </c>
      <c r="E92" s="23">
        <f t="shared" si="6"/>
        <v>6.3872255489021962E-5</v>
      </c>
      <c r="F92" s="24">
        <f t="shared" si="7"/>
        <v>6.6888925675912172E-3</v>
      </c>
    </row>
    <row r="93" spans="1:6" ht="17" thickBot="1" x14ac:dyDescent="0.25">
      <c r="A93" s="5">
        <v>24</v>
      </c>
      <c r="B93" s="3" t="s">
        <v>23</v>
      </c>
      <c r="C93" s="4">
        <v>78.099999999999994</v>
      </c>
      <c r="D93" s="4">
        <v>2.0999999999999999E-3</v>
      </c>
      <c r="E93" s="23">
        <f t="shared" si="6"/>
        <v>2.6888604353393085E-5</v>
      </c>
      <c r="F93" s="24">
        <f t="shared" si="7"/>
        <v>2.8158546216240071E-3</v>
      </c>
    </row>
    <row r="94" spans="1:6" ht="17" thickBot="1" x14ac:dyDescent="0.25">
      <c r="A94" s="5">
        <v>25</v>
      </c>
      <c r="B94" s="3" t="s">
        <v>24</v>
      </c>
      <c r="C94" s="4">
        <v>84.2</v>
      </c>
      <c r="D94" s="4">
        <v>1.37E-2</v>
      </c>
      <c r="E94" s="23">
        <f t="shared" si="6"/>
        <v>1.6270783847980997E-4</v>
      </c>
      <c r="F94" s="24">
        <f t="shared" si="7"/>
        <v>1.703924878124103E-2</v>
      </c>
    </row>
    <row r="95" spans="1:6" ht="17" thickBot="1" x14ac:dyDescent="0.25">
      <c r="A95" s="5">
        <v>26</v>
      </c>
      <c r="B95" s="3" t="s">
        <v>25</v>
      </c>
      <c r="C95" s="4">
        <v>100.2</v>
      </c>
      <c r="D95" s="4">
        <v>0</v>
      </c>
      <c r="E95" s="23">
        <f t="shared" si="6"/>
        <v>0</v>
      </c>
      <c r="F95" s="24">
        <f t="shared" si="7"/>
        <v>0</v>
      </c>
    </row>
    <row r="96" spans="1:6" ht="17" thickBot="1" x14ac:dyDescent="0.25">
      <c r="A96" s="5">
        <v>27</v>
      </c>
      <c r="B96" s="3" t="s">
        <v>26</v>
      </c>
      <c r="C96" s="4">
        <v>100.2</v>
      </c>
      <c r="D96" s="4">
        <v>3.5000000000000003E-2</v>
      </c>
      <c r="E96" s="23">
        <f t="shared" si="6"/>
        <v>3.4930139720558884E-4</v>
      </c>
      <c r="F96" s="24">
        <f t="shared" si="7"/>
        <v>3.6579881229014469E-2</v>
      </c>
    </row>
    <row r="97" spans="1:6" ht="17" thickBot="1" x14ac:dyDescent="0.25">
      <c r="A97" s="5">
        <v>28</v>
      </c>
      <c r="B97" s="3" t="s">
        <v>27</v>
      </c>
      <c r="C97" s="4">
        <v>100.2</v>
      </c>
      <c r="D97" s="4">
        <v>0</v>
      </c>
      <c r="E97" s="23">
        <f t="shared" si="6"/>
        <v>0</v>
      </c>
      <c r="F97" s="24">
        <f t="shared" si="7"/>
        <v>0</v>
      </c>
    </row>
    <row r="98" spans="1:6" ht="17" thickBot="1" x14ac:dyDescent="0.25">
      <c r="A98" s="5">
        <v>29</v>
      </c>
      <c r="B98" s="3" t="s">
        <v>28</v>
      </c>
      <c r="C98" s="4">
        <v>114.2</v>
      </c>
      <c r="D98" s="4">
        <v>5.0299999999999997E-2</v>
      </c>
      <c r="E98" s="23">
        <f t="shared" si="6"/>
        <v>4.4045534150612955E-4</v>
      </c>
      <c r="F98" s="24">
        <f t="shared" si="7"/>
        <v>4.6125793391820519E-2</v>
      </c>
    </row>
    <row r="99" spans="1:6" ht="17" thickBot="1" x14ac:dyDescent="0.25">
      <c r="A99" s="5">
        <v>30</v>
      </c>
      <c r="B99" s="3" t="s">
        <v>29</v>
      </c>
      <c r="C99" s="4">
        <v>100.2</v>
      </c>
      <c r="D99" s="4">
        <v>4.4699999999999997E-2</v>
      </c>
      <c r="E99" s="23">
        <f t="shared" si="6"/>
        <v>4.4610778443113767E-4</v>
      </c>
      <c r="F99" s="24">
        <f t="shared" si="7"/>
        <v>4.6717734026769896E-2</v>
      </c>
    </row>
    <row r="100" spans="1:6" ht="17" thickBot="1" x14ac:dyDescent="0.25">
      <c r="A100" s="5">
        <v>31</v>
      </c>
      <c r="B100" s="3" t="s">
        <v>30</v>
      </c>
      <c r="C100" s="4">
        <v>98.2</v>
      </c>
      <c r="D100" s="4">
        <v>3.9300000000000002E-2</v>
      </c>
      <c r="E100" s="23">
        <f t="shared" si="6"/>
        <v>4.0020366598778002E-4</v>
      </c>
      <c r="F100" s="24">
        <f t="shared" si="7"/>
        <v>4.1910518212536191E-2</v>
      </c>
    </row>
    <row r="101" spans="1:6" ht="17" thickBot="1" x14ac:dyDescent="0.25">
      <c r="A101" s="5">
        <v>32</v>
      </c>
      <c r="B101" s="3" t="s">
        <v>31</v>
      </c>
      <c r="C101" s="4">
        <v>114.2</v>
      </c>
      <c r="D101" s="4">
        <v>2.07E-2</v>
      </c>
      <c r="E101" s="23">
        <f t="shared" si="6"/>
        <v>1.8126094570928195E-4</v>
      </c>
      <c r="F101" s="24">
        <f t="shared" si="7"/>
        <v>1.898218535210109E-2</v>
      </c>
    </row>
    <row r="102" spans="1:6" ht="17" thickBot="1" x14ac:dyDescent="0.25">
      <c r="A102" s="5">
        <v>33</v>
      </c>
      <c r="B102" s="3" t="s">
        <v>32</v>
      </c>
      <c r="C102" s="4">
        <v>92.1</v>
      </c>
      <c r="D102" s="4">
        <v>3.5900000000000001E-2</v>
      </c>
      <c r="E102" s="23">
        <f t="shared" si="6"/>
        <v>3.8979370249728559E-4</v>
      </c>
      <c r="F102" s="24">
        <f t="shared" si="7"/>
        <v>4.082035587385955E-2</v>
      </c>
    </row>
    <row r="103" spans="1:6" ht="17" thickBot="1" x14ac:dyDescent="0.25">
      <c r="A103" s="5">
        <v>34</v>
      </c>
      <c r="B103" s="3" t="s">
        <v>33</v>
      </c>
      <c r="C103" s="4">
        <v>114.2</v>
      </c>
      <c r="D103" s="4">
        <v>0</v>
      </c>
      <c r="E103" s="23">
        <f t="shared" si="6"/>
        <v>0</v>
      </c>
      <c r="F103" s="24">
        <f t="shared" si="7"/>
        <v>0</v>
      </c>
    </row>
    <row r="104" spans="1:6" ht="17" thickBot="1" x14ac:dyDescent="0.25">
      <c r="A104" s="5">
        <v>35</v>
      </c>
      <c r="B104" s="3" t="s">
        <v>34</v>
      </c>
      <c r="C104" s="4">
        <v>114.2</v>
      </c>
      <c r="D104" s="4">
        <v>3.2399999999999998E-2</v>
      </c>
      <c r="E104" s="23">
        <f t="shared" si="6"/>
        <v>2.8371278458844129E-4</v>
      </c>
      <c r="F104" s="24">
        <f t="shared" si="7"/>
        <v>2.971124663807127E-2</v>
      </c>
    </row>
    <row r="105" spans="1:6" ht="17" thickBot="1" x14ac:dyDescent="0.25">
      <c r="A105" s="5">
        <v>36</v>
      </c>
      <c r="B105" s="3" t="s">
        <v>35</v>
      </c>
      <c r="C105" s="4">
        <v>114.2</v>
      </c>
      <c r="D105" s="4">
        <v>3.4299999999999997E-2</v>
      </c>
      <c r="E105" s="23">
        <f t="shared" si="6"/>
        <v>3.0035026269702273E-4</v>
      </c>
      <c r="F105" s="24">
        <f t="shared" si="7"/>
        <v>3.1453572829810018E-2</v>
      </c>
    </row>
    <row r="106" spans="1:6" ht="17" thickBot="1" x14ac:dyDescent="0.25">
      <c r="A106" s="5">
        <v>37</v>
      </c>
      <c r="B106" s="3" t="s">
        <v>36</v>
      </c>
      <c r="C106" s="4">
        <v>114.2</v>
      </c>
      <c r="D106" s="4">
        <v>0.03</v>
      </c>
      <c r="E106" s="23">
        <f t="shared" si="6"/>
        <v>2.6269702276707528E-4</v>
      </c>
      <c r="F106" s="24">
        <f t="shared" si="7"/>
        <v>2.7510413553769694E-2</v>
      </c>
    </row>
    <row r="107" spans="1:6" ht="17" thickBot="1" x14ac:dyDescent="0.25">
      <c r="A107" s="5">
        <v>38</v>
      </c>
      <c r="B107" s="3" t="s">
        <v>37</v>
      </c>
      <c r="C107" s="4">
        <v>128.30000000000001</v>
      </c>
      <c r="D107" s="4">
        <v>3.3999999999999998E-3</v>
      </c>
      <c r="E107" s="23">
        <f t="shared" si="6"/>
        <v>2.6500389711613404E-5</v>
      </c>
      <c r="F107" s="24">
        <f t="shared" si="7"/>
        <v>2.7751996296850345E-3</v>
      </c>
    </row>
    <row r="108" spans="1:6" ht="17" thickBot="1" x14ac:dyDescent="0.25">
      <c r="A108" s="5">
        <v>39</v>
      </c>
      <c r="B108" s="3" t="s">
        <v>38</v>
      </c>
      <c r="C108" s="4">
        <v>128.30000000000001</v>
      </c>
      <c r="D108" s="4">
        <v>2.2599999999999999E-2</v>
      </c>
      <c r="E108" s="23">
        <f t="shared" si="6"/>
        <v>1.7614964925954791E-4</v>
      </c>
      <c r="F108" s="24">
        <f t="shared" si="7"/>
        <v>1.8446915185553463E-2</v>
      </c>
    </row>
    <row r="109" spans="1:6" ht="17" thickBot="1" x14ac:dyDescent="0.25">
      <c r="A109" s="5">
        <v>40</v>
      </c>
      <c r="B109" s="3" t="s">
        <v>39</v>
      </c>
      <c r="C109" s="4">
        <v>106.2</v>
      </c>
      <c r="D109" s="4">
        <v>1.5100000000000001E-2</v>
      </c>
      <c r="E109" s="23">
        <f t="shared" si="6"/>
        <v>1.4218455743879473E-4</v>
      </c>
      <c r="F109" s="24">
        <f t="shared" si="7"/>
        <v>1.4889989749024338E-2</v>
      </c>
    </row>
    <row r="110" spans="1:6" ht="17" thickBot="1" x14ac:dyDescent="0.25">
      <c r="A110" s="5">
        <v>41</v>
      </c>
      <c r="B110" s="3" t="s">
        <v>40</v>
      </c>
      <c r="C110" s="4">
        <v>106.2</v>
      </c>
      <c r="D110" s="4">
        <v>3.7600000000000001E-2</v>
      </c>
      <c r="E110" s="23">
        <f t="shared" si="6"/>
        <v>3.5404896421845577E-4</v>
      </c>
      <c r="F110" s="24">
        <f t="shared" si="7"/>
        <v>3.7077060567106961E-2</v>
      </c>
    </row>
    <row r="111" spans="1:6" ht="17" thickBot="1" x14ac:dyDescent="0.25">
      <c r="A111" s="5">
        <v>42</v>
      </c>
      <c r="B111" s="3" t="s">
        <v>41</v>
      </c>
      <c r="C111" s="4">
        <v>128.30000000000001</v>
      </c>
      <c r="D111" s="4">
        <v>5.5999999999999999E-3</v>
      </c>
      <c r="E111" s="23">
        <f t="shared" si="6"/>
        <v>4.3647700701480898E-5</v>
      </c>
      <c r="F111" s="24">
        <f t="shared" si="7"/>
        <v>4.5709170371282916E-3</v>
      </c>
    </row>
    <row r="112" spans="1:6" ht="17" thickBot="1" x14ac:dyDescent="0.25">
      <c r="A112" s="5">
        <v>43</v>
      </c>
      <c r="B112" s="3" t="s">
        <v>42</v>
      </c>
      <c r="C112" s="4">
        <v>106.2</v>
      </c>
      <c r="D112" s="4">
        <v>2.7400000000000001E-2</v>
      </c>
      <c r="E112" s="23">
        <f t="shared" si="6"/>
        <v>2.5800376647834274E-4</v>
      </c>
      <c r="F112" s="24">
        <f t="shared" si="7"/>
        <v>2.7018921796242837E-2</v>
      </c>
    </row>
    <row r="113" spans="1:6" ht="17" thickBot="1" x14ac:dyDescent="0.25">
      <c r="A113" s="5">
        <v>44</v>
      </c>
      <c r="B113" s="3" t="s">
        <v>43</v>
      </c>
      <c r="C113" s="4">
        <v>142.30000000000001</v>
      </c>
      <c r="D113" s="4">
        <v>1.1999999999999999E-3</v>
      </c>
      <c r="E113" s="23">
        <f t="shared" si="6"/>
        <v>8.4328882642304971E-6</v>
      </c>
      <c r="F113" s="24">
        <f t="shared" si="7"/>
        <v>8.8311714064385073E-4</v>
      </c>
    </row>
    <row r="114" spans="1:6" ht="17" thickBot="1" x14ac:dyDescent="0.25">
      <c r="A114" s="5">
        <v>45</v>
      </c>
      <c r="B114" s="3" t="s">
        <v>44</v>
      </c>
      <c r="C114" s="4">
        <v>142.30000000000001</v>
      </c>
      <c r="D114" s="4">
        <v>0</v>
      </c>
      <c r="E114" s="23">
        <f t="shared" si="6"/>
        <v>0</v>
      </c>
      <c r="F114" s="24">
        <f t="shared" si="7"/>
        <v>0</v>
      </c>
    </row>
    <row r="115" spans="1:6" ht="17" thickBot="1" x14ac:dyDescent="0.25">
      <c r="A115" s="5">
        <v>46</v>
      </c>
      <c r="B115" s="3" t="s">
        <v>45</v>
      </c>
      <c r="C115" s="4">
        <v>120.2</v>
      </c>
      <c r="D115" s="4">
        <v>1.17E-2</v>
      </c>
      <c r="E115" s="23">
        <f t="shared" si="6"/>
        <v>9.7337770382695509E-5</v>
      </c>
      <c r="F115" s="24">
        <f t="shared" si="7"/>
        <v>1.0193500822444216E-2</v>
      </c>
    </row>
    <row r="116" spans="1:6" ht="17" thickBot="1" x14ac:dyDescent="0.25">
      <c r="A116" s="5">
        <v>47</v>
      </c>
      <c r="B116" s="3" t="s">
        <v>46</v>
      </c>
      <c r="C116" s="4">
        <v>142.30000000000001</v>
      </c>
      <c r="D116" s="4">
        <v>0</v>
      </c>
      <c r="E116" s="23">
        <f t="shared" si="6"/>
        <v>0</v>
      </c>
      <c r="F116" s="24">
        <f t="shared" si="7"/>
        <v>0</v>
      </c>
    </row>
    <row r="117" spans="1:6" ht="17" thickBot="1" x14ac:dyDescent="0.25">
      <c r="A117" s="5">
        <v>48</v>
      </c>
      <c r="B117" s="3" t="s">
        <v>47</v>
      </c>
      <c r="C117" s="4">
        <v>120.2</v>
      </c>
      <c r="D117" s="4">
        <v>4.9299999999999997E-2</v>
      </c>
      <c r="E117" s="23">
        <f t="shared" si="6"/>
        <v>4.1014975041597334E-4</v>
      </c>
      <c r="F117" s="24">
        <f t="shared" si="7"/>
        <v>4.2952101756111097E-2</v>
      </c>
    </row>
    <row r="118" spans="1:6" ht="17" thickBot="1" x14ac:dyDescent="0.25">
      <c r="A118" s="5">
        <v>49</v>
      </c>
      <c r="B118" s="3" t="s">
        <v>48</v>
      </c>
      <c r="C118" s="4">
        <v>120.2</v>
      </c>
      <c r="D118" s="4">
        <v>7.0699999999999999E-2</v>
      </c>
      <c r="E118" s="23">
        <f t="shared" si="6"/>
        <v>5.8818635607321126E-4</v>
      </c>
      <c r="F118" s="24">
        <f t="shared" si="7"/>
        <v>6.1596624627932139E-2</v>
      </c>
    </row>
    <row r="119" spans="1:6" ht="17" thickBot="1" x14ac:dyDescent="0.25">
      <c r="A119" s="5">
        <v>50</v>
      </c>
      <c r="B119" s="3" t="s">
        <v>49</v>
      </c>
      <c r="C119" s="4">
        <v>134.19999999999999</v>
      </c>
      <c r="D119" s="4">
        <v>0.17</v>
      </c>
      <c r="E119" s="23">
        <f t="shared" si="6"/>
        <v>1.2667660208643817E-3</v>
      </c>
      <c r="F119" s="24">
        <f t="shared" si="7"/>
        <v>0.13265950539813337</v>
      </c>
    </row>
    <row r="120" spans="1:6" ht="17" thickBot="1" x14ac:dyDescent="0.25">
      <c r="A120" s="5">
        <v>51</v>
      </c>
      <c r="B120" s="3" t="s">
        <v>50</v>
      </c>
      <c r="C120" s="4">
        <v>134.19999999999999</v>
      </c>
      <c r="D120" s="4">
        <v>2.8899999999999999E-2</v>
      </c>
      <c r="E120" s="23">
        <f t="shared" si="6"/>
        <v>2.1535022354694487E-4</v>
      </c>
      <c r="F120" s="24">
        <f t="shared" si="7"/>
        <v>2.2552115917682674E-2</v>
      </c>
    </row>
    <row r="121" spans="1:6" ht="17" thickBot="1" x14ac:dyDescent="0.25">
      <c r="A121" s="5">
        <v>52</v>
      </c>
      <c r="B121" s="3" t="s">
        <v>51</v>
      </c>
      <c r="C121" s="4">
        <v>134.19999999999999</v>
      </c>
      <c r="D121" s="4">
        <v>5.5999999999999999E-3</v>
      </c>
      <c r="E121" s="23">
        <f t="shared" si="6"/>
        <v>4.1728763040238454E-5</v>
      </c>
      <c r="F121" s="24">
        <f t="shared" si="7"/>
        <v>4.3699601778208639E-3</v>
      </c>
    </row>
    <row r="122" spans="1:6" ht="17" thickBot="1" x14ac:dyDescent="0.25">
      <c r="A122" s="5">
        <v>53</v>
      </c>
      <c r="B122" s="3" t="s">
        <v>52</v>
      </c>
      <c r="C122" s="4">
        <v>134.19999999999999</v>
      </c>
      <c r="D122" s="4">
        <v>7.0400000000000004E-2</v>
      </c>
      <c r="E122" s="23">
        <f t="shared" si="6"/>
        <v>5.2459016393442627E-4</v>
      </c>
      <c r="F122" s="24">
        <f t="shared" si="7"/>
        <v>5.4936642235462289E-2</v>
      </c>
    </row>
    <row r="123" spans="1:6" ht="17" thickBot="1" x14ac:dyDescent="0.25">
      <c r="A123" s="5">
        <v>54</v>
      </c>
      <c r="B123" s="3" t="s">
        <v>53</v>
      </c>
      <c r="C123" s="4">
        <v>148.19999999999999</v>
      </c>
      <c r="D123" s="4">
        <v>6.5100000000000005E-2</v>
      </c>
      <c r="E123" s="23">
        <f t="shared" si="6"/>
        <v>4.3927125506072881E-4</v>
      </c>
      <c r="F123" s="24">
        <f t="shared" si="7"/>
        <v>4.6001792337475603E-2</v>
      </c>
    </row>
    <row r="124" spans="1:6" ht="17" thickBot="1" x14ac:dyDescent="0.25">
      <c r="A124" s="5">
        <v>55</v>
      </c>
      <c r="B124" s="3" t="s">
        <v>54</v>
      </c>
      <c r="C124" s="4">
        <v>170.3</v>
      </c>
      <c r="D124" s="4">
        <v>0</v>
      </c>
      <c r="E124" s="23">
        <f t="shared" si="6"/>
        <v>0</v>
      </c>
      <c r="F124" s="24">
        <f t="shared" si="7"/>
        <v>0</v>
      </c>
    </row>
    <row r="125" spans="1:6" ht="17" thickBot="1" x14ac:dyDescent="0.25">
      <c r="A125" s="5">
        <v>56</v>
      </c>
      <c r="B125" s="3" t="s">
        <v>55</v>
      </c>
      <c r="C125" s="4">
        <v>128.19999999999999</v>
      </c>
      <c r="D125" s="4">
        <v>7.6E-3</v>
      </c>
      <c r="E125" s="23">
        <f t="shared" si="6"/>
        <v>5.9282371294851797E-5</v>
      </c>
      <c r="F125" s="24">
        <f t="shared" si="7"/>
        <v>6.2082262432625575E-3</v>
      </c>
    </row>
    <row r="126" spans="1:6" ht="17" thickBot="1" x14ac:dyDescent="0.25">
      <c r="A126" s="5">
        <v>57</v>
      </c>
      <c r="B126" s="3" t="s">
        <v>56</v>
      </c>
      <c r="C126" s="4">
        <v>162.30000000000001</v>
      </c>
      <c r="D126" s="4">
        <v>1.47E-2</v>
      </c>
      <c r="E126" s="23">
        <f t="shared" si="6"/>
        <v>9.0573012939001841E-5</v>
      </c>
      <c r="F126" s="24">
        <f t="shared" si="7"/>
        <v>9.4850753027840087E-3</v>
      </c>
    </row>
    <row r="127" spans="1:6" ht="17" thickBot="1" x14ac:dyDescent="0.25">
      <c r="A127" s="5">
        <v>58</v>
      </c>
      <c r="B127" s="3" t="s">
        <v>57</v>
      </c>
      <c r="C127" s="4">
        <v>142.19999999999999</v>
      </c>
      <c r="D127" s="4">
        <v>1.34E-2</v>
      </c>
      <c r="E127" s="23">
        <f t="shared" si="6"/>
        <v>9.4233473980309432E-5</v>
      </c>
      <c r="F127" s="24">
        <f t="shared" si="7"/>
        <v>9.868409670197538E-3</v>
      </c>
    </row>
    <row r="128" spans="1:6" x14ac:dyDescent="0.2">
      <c r="A128" s="5"/>
      <c r="B128" s="5"/>
      <c r="C128" s="11" t="s">
        <v>61</v>
      </c>
      <c r="D128" s="26">
        <f>SUM(D70:D127)</f>
        <v>1.0800000000000003</v>
      </c>
      <c r="E128" s="26">
        <f>SUM(E70:E127)</f>
        <v>9.5490030440156162E-3</v>
      </c>
      <c r="F128" s="26">
        <f>SUM(F70:F127)</f>
        <v>0.99999999999999978</v>
      </c>
    </row>
    <row r="129" spans="2:4" x14ac:dyDescent="0.2">
      <c r="D129" s="20"/>
    </row>
    <row r="131" spans="2:4" ht="84" x14ac:dyDescent="0.2">
      <c r="B131" s="21" t="s">
        <v>60</v>
      </c>
    </row>
  </sheetData>
  <sortState xmlns:xlrd2="http://schemas.microsoft.com/office/spreadsheetml/2017/richdata2" ref="A9:G66">
    <sortCondition descending="1" ref="F9:F66"/>
  </sortState>
  <mergeCells count="1">
    <mergeCell ref="I5:Q5"/>
  </mergeCells>
  <phoneticPr fontId="1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How Long Persist </vt:lpstr>
      <vt:lpstr>How Does Risk Change </vt:lpstr>
      <vt:lpstr>'How Long Persist '!Print_Area</vt:lpstr>
    </vt:vector>
  </TitlesOfParts>
  <Company>GSI Environmental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Charles Newell</dc:creator>
  <cp:lastModifiedBy>Charles J. Newell</cp:lastModifiedBy>
  <dcterms:created xsi:type="dcterms:W3CDTF">2015-01-11T23:31:00Z</dcterms:created>
  <dcterms:modified xsi:type="dcterms:W3CDTF">2020-11-24T21:53:16Z</dcterms:modified>
</cp:coreProperties>
</file>