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Print_Titles" localSheetId="0">Sheet1!$1:$6</definedName>
  </definedNames>
  <calcPr calcId="162913"/>
</workbook>
</file>

<file path=xl/calcChain.xml><?xml version="1.0" encoding="utf-8"?>
<calcChain xmlns="http://schemas.openxmlformats.org/spreadsheetml/2006/main">
  <c r="A33" i="1" l="1"/>
  <c r="L32" i="1"/>
  <c r="I32" i="1"/>
  <c r="H32" i="1"/>
  <c r="B32" i="1"/>
  <c r="A32" i="1"/>
  <c r="M31" i="1"/>
  <c r="L31" i="1"/>
  <c r="G31" i="1"/>
  <c r="A31" i="1"/>
  <c r="L30" i="1"/>
  <c r="K30" i="1"/>
  <c r="J30" i="1"/>
  <c r="I30" i="1"/>
  <c r="H30" i="1"/>
  <c r="G30" i="1"/>
  <c r="F30" i="1"/>
  <c r="E30" i="1"/>
  <c r="A30" i="1"/>
  <c r="I29" i="1"/>
  <c r="H29" i="1"/>
  <c r="F29" i="1"/>
  <c r="E29" i="1"/>
  <c r="D29" i="1"/>
  <c r="C29" i="1"/>
  <c r="B29" i="1"/>
  <c r="A29" i="1"/>
  <c r="M28" i="1"/>
  <c r="L28" i="1"/>
  <c r="F28" i="1"/>
  <c r="A28" i="1"/>
  <c r="M27" i="1"/>
  <c r="K27" i="1"/>
  <c r="J27" i="1"/>
  <c r="I27" i="1"/>
  <c r="C27" i="1"/>
  <c r="B27" i="1"/>
  <c r="A27" i="1"/>
  <c r="M26" i="1"/>
  <c r="L26" i="1"/>
  <c r="K26" i="1"/>
  <c r="F26" i="1"/>
  <c r="A26" i="1"/>
  <c r="L25" i="1"/>
  <c r="K25" i="1"/>
  <c r="J25" i="1"/>
  <c r="I25" i="1"/>
  <c r="H25" i="1"/>
  <c r="G25" i="1"/>
  <c r="F25" i="1"/>
  <c r="E25" i="1"/>
  <c r="D25" i="1"/>
  <c r="A25" i="1"/>
  <c r="H24" i="1"/>
  <c r="G24" i="1"/>
  <c r="E24" i="1"/>
  <c r="D24" i="1"/>
  <c r="C24" i="1"/>
  <c r="B24" i="1"/>
  <c r="A24" i="1"/>
  <c r="M23" i="1"/>
  <c r="G23" i="1"/>
  <c r="F23" i="1"/>
  <c r="E23" i="1"/>
  <c r="A23" i="1"/>
  <c r="M22" i="1"/>
  <c r="L22" i="1"/>
  <c r="J22" i="1"/>
  <c r="D22" i="1"/>
  <c r="C22" i="1"/>
  <c r="B22" i="1"/>
  <c r="A22" i="1"/>
  <c r="M21" i="1"/>
  <c r="L21" i="1"/>
  <c r="K21" i="1"/>
  <c r="J21" i="1"/>
  <c r="A21" i="1"/>
  <c r="M20" i="1"/>
  <c r="L20" i="1"/>
  <c r="K20" i="1"/>
  <c r="J20" i="1"/>
  <c r="I20" i="1"/>
  <c r="H20" i="1"/>
  <c r="G20" i="1"/>
  <c r="F20" i="1"/>
  <c r="E20" i="1"/>
  <c r="D20" i="1"/>
  <c r="A20" i="1"/>
  <c r="K19" i="1"/>
  <c r="J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A18" i="1"/>
  <c r="M17" i="1"/>
  <c r="L17" i="1"/>
  <c r="K17" i="1"/>
  <c r="F17" i="1"/>
  <c r="E17" i="1"/>
  <c r="D17" i="1"/>
  <c r="C17" i="1"/>
  <c r="B17" i="1"/>
  <c r="A17" i="1"/>
  <c r="M16" i="1"/>
  <c r="L16" i="1"/>
  <c r="K16" i="1"/>
  <c r="J16" i="1"/>
  <c r="I16" i="1"/>
  <c r="B16" i="1"/>
  <c r="A16" i="1"/>
  <c r="M15" i="1"/>
  <c r="L15" i="1"/>
  <c r="K15" i="1"/>
  <c r="J15" i="1"/>
  <c r="I15" i="1"/>
  <c r="H15" i="1"/>
  <c r="G15" i="1"/>
  <c r="F15" i="1"/>
  <c r="E15" i="1"/>
  <c r="A15" i="1"/>
  <c r="M14" i="1"/>
  <c r="L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C13" i="1"/>
  <c r="B13" i="1"/>
  <c r="A13" i="1"/>
  <c r="M12" i="1"/>
  <c r="L12" i="1"/>
  <c r="G12" i="1"/>
  <c r="F12" i="1"/>
  <c r="E12" i="1"/>
  <c r="D12" i="1"/>
  <c r="C12" i="1"/>
  <c r="B12" i="1"/>
  <c r="A12" i="1"/>
  <c r="M11" i="1"/>
  <c r="L11" i="1"/>
  <c r="I11" i="1"/>
  <c r="D11" i="1"/>
  <c r="C11" i="1"/>
  <c r="B11" i="1"/>
  <c r="A11" i="1"/>
  <c r="M10" i="1"/>
  <c r="L10" i="1"/>
  <c r="K10" i="1"/>
  <c r="J10" i="1"/>
  <c r="I10" i="1"/>
  <c r="H10" i="1"/>
  <c r="G10" i="1"/>
  <c r="F10" i="1"/>
  <c r="A10" i="1"/>
  <c r="E6" i="1"/>
  <c r="D33" i="1" s="1"/>
  <c r="J32" i="1" l="1"/>
  <c r="K32" i="1"/>
  <c r="K22" i="1"/>
  <c r="F24" i="1"/>
  <c r="M25" i="1"/>
  <c r="L27" i="1"/>
  <c r="G29" i="1"/>
  <c r="E31" i="1"/>
  <c r="M32" i="1"/>
  <c r="F31" i="1"/>
  <c r="B33" i="1"/>
  <c r="G19" i="1"/>
  <c r="I24" i="1"/>
  <c r="G26" i="1"/>
  <c r="B28" i="1"/>
  <c r="H31" i="1"/>
  <c r="C33" i="1"/>
  <c r="J11" i="1"/>
  <c r="D13" i="1"/>
  <c r="J14" i="1"/>
  <c r="J34" i="1" s="1"/>
  <c r="B48" i="1" s="1"/>
  <c r="C16" i="1"/>
  <c r="H19" i="1"/>
  <c r="G21" i="1"/>
  <c r="B23" i="1"/>
  <c r="J24" i="1"/>
  <c r="H26" i="1"/>
  <c r="C28" i="1"/>
  <c r="B30" i="1"/>
  <c r="I31" i="1"/>
  <c r="K33" i="1"/>
  <c r="J33" i="1"/>
  <c r="G32" i="1"/>
  <c r="D31" i="1"/>
  <c r="K28" i="1"/>
  <c r="H27" i="1"/>
  <c r="E26" i="1"/>
  <c r="B25" i="1"/>
  <c r="L23" i="1"/>
  <c r="I22" i="1"/>
  <c r="F21" i="1"/>
  <c r="C20" i="1"/>
  <c r="M18" i="1"/>
  <c r="J17" i="1"/>
  <c r="G16" i="1"/>
  <c r="G34" i="1" s="1"/>
  <c r="B45" i="1" s="1"/>
  <c r="D15" i="1"/>
  <c r="K12" i="1"/>
  <c r="K34" i="1" s="1"/>
  <c r="B49" i="1" s="1"/>
  <c r="H11" i="1"/>
  <c r="H34" i="1" s="1"/>
  <c r="B46" i="1" s="1"/>
  <c r="E10" i="1"/>
  <c r="I33" i="1"/>
  <c r="F32" i="1"/>
  <c r="C31" i="1"/>
  <c r="M29" i="1"/>
  <c r="J28" i="1"/>
  <c r="G27" i="1"/>
  <c r="D26" i="1"/>
  <c r="K23" i="1"/>
  <c r="H22" i="1"/>
  <c r="E21" i="1"/>
  <c r="B20" i="1"/>
  <c r="L18" i="1"/>
  <c r="I17" i="1"/>
  <c r="F16" i="1"/>
  <c r="F34" i="1" s="1"/>
  <c r="B44" i="1" s="1"/>
  <c r="C15" i="1"/>
  <c r="M13" i="1"/>
  <c r="J12" i="1"/>
  <c r="G11" i="1"/>
  <c r="D10" i="1"/>
  <c r="H33" i="1"/>
  <c r="E32" i="1"/>
  <c r="B31" i="1"/>
  <c r="L29" i="1"/>
  <c r="I28" i="1"/>
  <c r="F27" i="1"/>
  <c r="C26" i="1"/>
  <c r="M24" i="1"/>
  <c r="J23" i="1"/>
  <c r="G22" i="1"/>
  <c r="D21" i="1"/>
  <c r="D34" i="1" s="1"/>
  <c r="B42" i="1" s="1"/>
  <c r="K18" i="1"/>
  <c r="H17" i="1"/>
  <c r="E16" i="1"/>
  <c r="B15" i="1"/>
  <c r="L13" i="1"/>
  <c r="I12" i="1"/>
  <c r="F11" i="1"/>
  <c r="C10" i="1"/>
  <c r="G33" i="1"/>
  <c r="D32" i="1"/>
  <c r="K29" i="1"/>
  <c r="H28" i="1"/>
  <c r="E27" i="1"/>
  <c r="B26" i="1"/>
  <c r="L24" i="1"/>
  <c r="I23" i="1"/>
  <c r="F22" i="1"/>
  <c r="C21" i="1"/>
  <c r="M19" i="1"/>
  <c r="J18" i="1"/>
  <c r="G17" i="1"/>
  <c r="D16" i="1"/>
  <c r="K13" i="1"/>
  <c r="H12" i="1"/>
  <c r="E11" i="1"/>
  <c r="E34" i="1" s="1"/>
  <c r="B43" i="1" s="1"/>
  <c r="B10" i="1"/>
  <c r="F33" i="1"/>
  <c r="C32" i="1"/>
  <c r="M30" i="1"/>
  <c r="J29" i="1"/>
  <c r="G28" i="1"/>
  <c r="D27" i="1"/>
  <c r="K24" i="1"/>
  <c r="H23" i="1"/>
  <c r="E22" i="1"/>
  <c r="B21" i="1"/>
  <c r="L19" i="1"/>
  <c r="K11" i="1"/>
  <c r="E13" i="1"/>
  <c r="K14" i="1"/>
  <c r="H16" i="1"/>
  <c r="B18" i="1"/>
  <c r="I19" i="1"/>
  <c r="H21" i="1"/>
  <c r="C23" i="1"/>
  <c r="I26" i="1"/>
  <c r="D28" i="1"/>
  <c r="C30" i="1"/>
  <c r="J31" i="1"/>
  <c r="E33" i="1"/>
  <c r="I21" i="1"/>
  <c r="D23" i="1"/>
  <c r="C25" i="1"/>
  <c r="J26" i="1"/>
  <c r="E28" i="1"/>
  <c r="D30" i="1"/>
  <c r="K31" i="1"/>
  <c r="L33" i="1"/>
  <c r="M33" i="1"/>
  <c r="L34" i="1"/>
  <c r="B50" i="1" s="1"/>
  <c r="I34" i="1"/>
  <c r="B47" i="1" s="1"/>
  <c r="M34" i="1"/>
  <c r="B51" i="1" s="1"/>
  <c r="C34" i="1" l="1"/>
  <c r="B41" i="1" s="1"/>
  <c r="B34" i="1"/>
  <c r="B40" i="1" s="1"/>
</calcChain>
</file>

<file path=xl/sharedStrings.xml><?xml version="1.0" encoding="utf-8"?>
<sst xmlns="http://schemas.openxmlformats.org/spreadsheetml/2006/main" count="38" uniqueCount="25">
  <si>
    <t>Project:</t>
  </si>
  <si>
    <t>Repair of Jhimruk Upstream Channel</t>
  </si>
  <si>
    <t>Job:</t>
  </si>
  <si>
    <t>Monthly Flow Calculation using Catchment Area Ratio</t>
  </si>
  <si>
    <t>Catchment Area of DHM station 439.5</t>
  </si>
  <si>
    <t>km2</t>
  </si>
  <si>
    <t>Catchment Area of Jhimruk Khola at Intake</t>
  </si>
  <si>
    <t>Catchment Area Ratio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</si>
  <si>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</si>
  <si>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</si>
  <si>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</si>
  <si>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</si>
  <si>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</si>
  <si>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</si>
  <si>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</si>
  <si>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</si>
  <si>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</si>
  <si>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</si>
  <si>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</si>
  <si>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</si>
  <si>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</si>
  <si>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</si>
  <si>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Monthly Hydrograph</t>
  </si>
  <si>
    <t>Month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</si>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</sst>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3" fontId="5" fillId="0" borderId="0" xfId="1" applyFont="1"/>
    <xf numFmtId="0" fontId="4" fillId="0" borderId="1" xfId="0" applyFont="1" applyBorder="1"/>
    <xf numFmtId="0" fontId="5" fillId="0" borderId="1" xfId="0" applyFont="1" applyBorder="1"/>
    <xf numFmtId="43" fontId="5" fillId="0" borderId="1" xfId="1" applyFont="1" applyBorder="1"/>
    <xf numFmtId="43" fontId="4" fillId="0" borderId="1" xfId="1" applyFont="1" applyBorder="1"/>
    <xf numFmtId="43" fontId="2" fillId="0" borderId="1" xfId="0" applyNumberFormat="1" applyFont="1" applyBorder="1"/>
    <xf numFmtId="0" fontId="3" fillId="0" borderId="1" xfId="0" applyFont="1" applyBorder="1" applyAlignment="1">
      <alignment wrapText="1"/>
    </xf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000" b="1">
                <a:latin typeface="Gill Sans MT" panose="020B0502020104020203" pitchFamily="34" charset="0"/>
              </a:rPr>
              <a:t>Monthly Hydrograph of Jhimruk Headwork</a:t>
            </a:r>
          </a:p>
        </c:rich>
      </c:tx>
      <c:layout>
        <c:manualLayout>
          <c:xMode val="edge"/>
          <c:yMode val="edge"/>
          <c:x val="0.2444930008748906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Sheet1!$B$40:$B$51</c:f>
              <c:numCache>
                <c:formatCode>_(* #,##0.00_);_(* \(#,##0.00\);_(* "-"??_);_(@_)</c:formatCode>
                <c:ptCount val="12"/>
                <c:pt idx="0">
                  <c:v>5.7795772937651195</c:v>
                </c:pt>
                <c:pt idx="1">
                  <c:v>4.8591876987242371</c:v>
                </c:pt>
                <c:pt idx="2">
                  <c:v>4.4203073698453741</c:v>
                </c:pt>
                <c:pt idx="3">
                  <c:v>3.535618618655441</c:v>
                </c:pt>
                <c:pt idx="4">
                  <c:v>3.9831535967768166</c:v>
                </c:pt>
                <c:pt idx="5">
                  <c:v>17.220236718252664</c:v>
                </c:pt>
                <c:pt idx="6">
                  <c:v>62.360606927511185</c:v>
                </c:pt>
                <c:pt idx="7">
                  <c:v>85.253353821327735</c:v>
                </c:pt>
                <c:pt idx="8">
                  <c:v>69.102103886041974</c:v>
                </c:pt>
                <c:pt idx="9">
                  <c:v>28.600916236350542</c:v>
                </c:pt>
                <c:pt idx="10">
                  <c:v>11.253221618208068</c:v>
                </c:pt>
                <c:pt idx="11">
                  <c:v>6.8529409525043681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F-4A9F-98A8-EF392834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52256"/>
        <c:axId val="229913424"/>
      </c:scatterChart>
      <c:valAx>
        <c:axId val="22905225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13424"/>
        <c:crosses val="autoZero"/>
        <c:crossBetween val="midCat"/>
        <c:majorUnit val="1"/>
      </c:valAx>
      <c:valAx>
        <c:axId val="229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Discharge, m3/s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504264</xdr:colOff>
      <xdr:row>37</xdr:row>
      <xdr:rowOff>38940</xdr:rowOff>
    </xdr:from>
    <xdr:to>
      <xdr:col>13</xdr:col>
      <xdr:colOff>380440</xdr:colOff>
      <xdr:row>51</xdr:row>
      <xdr:rowOff>20170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D\Jobs\OPEN\Repair%20works%20of%20Jhimruk%20upstream%20channel\07%20Hydrology\DHM%20data\Sorted%20data%20of%20Station%20439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imum Monthly Discharge"/>
      <sheetName val="Average Monthly Discharge"/>
      <sheetName val="Flood"/>
      <sheetName val="Diversion discharge"/>
      <sheetName val="Instantaneous "/>
      <sheetName val="Summary"/>
    </sheetNames>
    <sheetDataSet>
      <sheetData sheetId="0"/>
      <sheetData sheetId="1">
        <row r="9">
          <cell r="Q9">
            <v>1972</v>
          </cell>
          <cell r="R9">
            <v>7.9935483870967765</v>
          </cell>
          <cell r="S9">
            <v>7.2413793103448256</v>
          </cell>
          <cell r="T9">
            <v>5.92741935483871</v>
          </cell>
          <cell r="U9">
            <v>5.4223333333333326</v>
          </cell>
          <cell r="V9">
            <v>3.9048387096774193</v>
          </cell>
          <cell r="W9">
            <v>7.4080000000000013</v>
          </cell>
          <cell r="X9">
            <v>49.21935483870967</v>
          </cell>
          <cell r="Y9">
            <v>32.487096774193546</v>
          </cell>
          <cell r="Z9">
            <v>27.376666666666662</v>
          </cell>
          <cell r="AA9">
            <v>13.285806451612904</v>
          </cell>
          <cell r="AB9">
            <v>7.8693333333333335</v>
          </cell>
          <cell r="AC9">
            <v>5.7322580645161327</v>
          </cell>
        </row>
        <row r="10">
          <cell r="Q10">
            <v>1973</v>
          </cell>
          <cell r="R10">
            <v>5.6490322580645174</v>
          </cell>
          <cell r="S10">
            <v>5.2</v>
          </cell>
          <cell r="T10">
            <v>5.0264516129032257</v>
          </cell>
          <cell r="U10">
            <v>3.5069999999999983</v>
          </cell>
          <cell r="V10">
            <v>3.9945161290322582</v>
          </cell>
          <cell r="W10">
            <v>35.6</v>
          </cell>
          <cell r="X10">
            <v>67.487096774193546</v>
          </cell>
          <cell r="Y10">
            <v>128.64516129032259</v>
          </cell>
          <cell r="Z10">
            <v>125.46666666666667</v>
          </cell>
          <cell r="AA10">
            <v>122.48387096774194</v>
          </cell>
          <cell r="AB10">
            <v>24.45333333333333</v>
          </cell>
          <cell r="AC10">
            <v>10.549999999999997</v>
          </cell>
        </row>
        <row r="11">
          <cell r="Q11">
            <v>1974</v>
          </cell>
          <cell r="R11">
            <v>6.6596774193548409</v>
          </cell>
          <cell r="S11">
            <v>4.9246428571428567</v>
          </cell>
          <cell r="T11">
            <v>4.3254838709677408</v>
          </cell>
          <cell r="U11">
            <v>3.8600000000000003</v>
          </cell>
          <cell r="V11">
            <v>2.8283870967741946</v>
          </cell>
          <cell r="W11">
            <v>9.6590000000000025</v>
          </cell>
          <cell r="X11">
            <v>54.82</v>
          </cell>
          <cell r="Y11">
            <v>93.387096774193552</v>
          </cell>
          <cell r="Z11">
            <v>56.786666666666662</v>
          </cell>
          <cell r="AA11">
            <v>23.56451612903226</v>
          </cell>
          <cell r="AB11">
            <v>5.7166666666666668</v>
          </cell>
          <cell r="AC11">
            <v>3.1732258064516108</v>
          </cell>
        </row>
        <row r="12">
          <cell r="Q12">
            <v>1975</v>
          </cell>
          <cell r="R12">
            <v>3.2416129032258065</v>
          </cell>
          <cell r="S12">
            <v>3.1671428571428586</v>
          </cell>
          <cell r="T12">
            <v>3.2109677419354847</v>
          </cell>
          <cell r="U12">
            <v>3.1656666666666666</v>
          </cell>
          <cell r="V12">
            <v>2.7941935483870979</v>
          </cell>
          <cell r="W12">
            <v>26.174333333333333</v>
          </cell>
          <cell r="X12">
            <v>109.41935483870968</v>
          </cell>
          <cell r="Y12">
            <v>105.61290322580645</v>
          </cell>
          <cell r="Z12">
            <v>101.33333333333333</v>
          </cell>
          <cell r="AA12">
            <v>55.161290322580648</v>
          </cell>
          <cell r="AB12">
            <v>16.783333333333335</v>
          </cell>
          <cell r="AC12">
            <v>6.9516129032258069</v>
          </cell>
        </row>
        <row r="13">
          <cell r="Q13">
            <v>1976</v>
          </cell>
          <cell r="R13">
            <v>3.1886666666666672</v>
          </cell>
          <cell r="S13">
            <v>3.0682758620689676</v>
          </cell>
          <cell r="T13">
            <v>3.1666666666666665</v>
          </cell>
          <cell r="U13">
            <v>3.2336666666666671</v>
          </cell>
          <cell r="V13">
            <v>3.4089999999999989</v>
          </cell>
          <cell r="W13">
            <v>8.3493333333333322</v>
          </cell>
          <cell r="X13">
            <v>87.13333333333334</v>
          </cell>
          <cell r="Y13">
            <v>81.599999999999994</v>
          </cell>
          <cell r="Z13">
            <v>61.8</v>
          </cell>
          <cell r="AA13">
            <v>23.280000000000005</v>
          </cell>
          <cell r="AB13">
            <v>10.891999999999999</v>
          </cell>
          <cell r="AC13">
            <v>6.7386666666666679</v>
          </cell>
        </row>
        <row r="14">
          <cell r="Q14">
            <v>1977</v>
          </cell>
          <cell r="R14">
            <v>5.5600000000000014</v>
          </cell>
          <cell r="S14">
            <v>4.9332142857142856</v>
          </cell>
          <cell r="T14">
            <v>4.1593333333333318</v>
          </cell>
          <cell r="U14">
            <v>3.6496666666666657</v>
          </cell>
          <cell r="V14">
            <v>3.8576666666666655</v>
          </cell>
          <cell r="W14">
            <v>8.2793333333333354</v>
          </cell>
          <cell r="X14">
            <v>46.424666666666667</v>
          </cell>
          <cell r="Y14">
            <v>95.016666666666666</v>
          </cell>
          <cell r="Z14">
            <v>58.980000000000004</v>
          </cell>
          <cell r="AA14">
            <v>26.223333333333333</v>
          </cell>
          <cell r="AB14">
            <v>13.140000000000002</v>
          </cell>
          <cell r="AC14">
            <v>8.3859999999999992</v>
          </cell>
        </row>
        <row r="15">
          <cell r="Q15">
            <v>1978</v>
          </cell>
          <cell r="R15">
            <v>7.7883333333333331</v>
          </cell>
          <cell r="S15">
            <v>6.7071428571428546</v>
          </cell>
          <cell r="T15">
            <v>6.133</v>
          </cell>
          <cell r="U15">
            <v>5.4813333333333354</v>
          </cell>
          <cell r="V15">
            <v>6.5933333333333319</v>
          </cell>
          <cell r="W15">
            <v>44.548000000000002</v>
          </cell>
          <cell r="X15">
            <v>98.786666666666676</v>
          </cell>
          <cell r="Y15">
            <v>80.446666666666673</v>
          </cell>
          <cell r="Z15">
            <v>76.72</v>
          </cell>
          <cell r="AA15">
            <v>37.106666666666669</v>
          </cell>
          <cell r="AB15">
            <v>16.600000000000001</v>
          </cell>
          <cell r="AC15">
            <v>10.279999999999996</v>
          </cell>
        </row>
        <row r="16">
          <cell r="Q16">
            <v>1979</v>
          </cell>
          <cell r="R16">
            <v>7.1</v>
          </cell>
          <cell r="S16">
            <v>7.242857142857142</v>
          </cell>
          <cell r="T16">
            <v>5.1749999999999998</v>
          </cell>
          <cell r="U16">
            <v>4.1536666666666662</v>
          </cell>
          <cell r="V16">
            <v>3.4723333333333324</v>
          </cell>
          <cell r="W16">
            <v>16.845333333333336</v>
          </cell>
          <cell r="X16">
            <v>70.599999999999994</v>
          </cell>
          <cell r="Y16">
            <v>110.09999999999998</v>
          </cell>
          <cell r="Z16">
            <v>31.37</v>
          </cell>
          <cell r="AA16">
            <v>15.780000000000005</v>
          </cell>
          <cell r="AB16">
            <v>8.6963333333333335</v>
          </cell>
          <cell r="AC16">
            <v>7.4009999999999989</v>
          </cell>
        </row>
        <row r="17">
          <cell r="Q17">
            <v>1980</v>
          </cell>
          <cell r="R17">
            <v>5.5106666666666682</v>
          </cell>
          <cell r="S17">
            <v>4.6882758620689682</v>
          </cell>
          <cell r="T17">
            <v>4.4869999999999983</v>
          </cell>
          <cell r="U17">
            <v>2.4693333333333332</v>
          </cell>
          <cell r="V17">
            <v>2.5946666666666673</v>
          </cell>
          <cell r="W17">
            <v>10.195333333333332</v>
          </cell>
          <cell r="X17">
            <v>60.00333333333333</v>
          </cell>
          <cell r="Y17">
            <v>100.07333333333332</v>
          </cell>
          <cell r="Z17">
            <v>104.42</v>
          </cell>
          <cell r="AA17">
            <v>26.213333333333328</v>
          </cell>
          <cell r="AB17">
            <v>10.960666666666668</v>
          </cell>
          <cell r="AC17">
            <v>6.3810000000000029</v>
          </cell>
        </row>
        <row r="18">
          <cell r="Q18">
            <v>1981</v>
          </cell>
          <cell r="R18">
            <v>5.8650000000000011</v>
          </cell>
          <cell r="S18">
            <v>3.8635714285714289</v>
          </cell>
          <cell r="T18">
            <v>3.4693333333333332</v>
          </cell>
          <cell r="U18">
            <v>2.8963333333333341</v>
          </cell>
          <cell r="V18">
            <v>2.6283333333333334</v>
          </cell>
          <cell r="W18">
            <v>9.3306666666666658</v>
          </cell>
          <cell r="X18">
            <v>87.093333333333334</v>
          </cell>
          <cell r="Y18">
            <v>81.540000000000006</v>
          </cell>
          <cell r="Z18">
            <v>86.326666666666668</v>
          </cell>
          <cell r="AA18">
            <v>27.106666666666673</v>
          </cell>
          <cell r="AB18">
            <v>10.054999999999998</v>
          </cell>
          <cell r="AC18">
            <v>5.4366666666666683</v>
          </cell>
        </row>
        <row r="19">
          <cell r="Q19">
            <v>1982</v>
          </cell>
          <cell r="R19">
            <v>4.7386666666666688</v>
          </cell>
          <cell r="S19">
            <v>4.2507142857142837</v>
          </cell>
          <cell r="T19">
            <v>4.0886666666666649</v>
          </cell>
          <cell r="U19">
            <v>3.2416666666666667</v>
          </cell>
          <cell r="V19">
            <v>3.2116666666666656</v>
          </cell>
          <cell r="W19">
            <v>9.4306666666666672</v>
          </cell>
          <cell r="X19">
            <v>46.852333333333341</v>
          </cell>
          <cell r="Y19">
            <v>109.53999999999999</v>
          </cell>
          <cell r="Z19">
            <v>86.460000000000008</v>
          </cell>
          <cell r="AA19">
            <v>22.990000000000002</v>
          </cell>
          <cell r="AB19">
            <v>11.912000000000001</v>
          </cell>
          <cell r="AC19">
            <v>7.3719999999999999</v>
          </cell>
        </row>
        <row r="20">
          <cell r="Q20">
            <v>1983</v>
          </cell>
          <cell r="R20">
            <v>5.9573333333333336</v>
          </cell>
          <cell r="S20">
            <v>5.1514285714285739</v>
          </cell>
          <cell r="T20">
            <v>4.3486666666666682</v>
          </cell>
          <cell r="U20">
            <v>3.2423333333333324</v>
          </cell>
          <cell r="V20">
            <v>10.019999999999998</v>
          </cell>
          <cell r="W20">
            <v>5.7573333333333325</v>
          </cell>
          <cell r="X20">
            <v>27.942666666666664</v>
          </cell>
          <cell r="Y20">
            <v>86.216666666666654</v>
          </cell>
          <cell r="Z20">
            <v>160.65333333333334</v>
          </cell>
          <cell r="AA20">
            <v>47.563333333333325</v>
          </cell>
          <cell r="AB20">
            <v>15.783333333333335</v>
          </cell>
          <cell r="AC20">
            <v>8.4169999999999998</v>
          </cell>
        </row>
        <row r="21">
          <cell r="Q21">
            <v>1984</v>
          </cell>
          <cell r="R21">
            <v>7.0866666666666669</v>
          </cell>
          <cell r="S21">
            <v>5.5110344827586211</v>
          </cell>
          <cell r="T21">
            <v>4.6163333333333343</v>
          </cell>
          <cell r="U21">
            <v>3.0889999999999995</v>
          </cell>
          <cell r="V21">
            <v>2.4343333333333339</v>
          </cell>
          <cell r="W21">
            <v>18.528000000000006</v>
          </cell>
          <cell r="X21">
            <v>128.97</v>
          </cell>
          <cell r="Y21">
            <v>80.803333333333342</v>
          </cell>
          <cell r="Z21">
            <v>90.976666666666617</v>
          </cell>
          <cell r="AA21">
            <v>20.373333333333338</v>
          </cell>
          <cell r="AB21">
            <v>9.2546666666666635</v>
          </cell>
          <cell r="AC21">
            <v>6.6489999999999991</v>
          </cell>
        </row>
        <row r="22">
          <cell r="Q22">
            <v>1985</v>
          </cell>
          <cell r="R22">
            <v>5.9716666666666667</v>
          </cell>
          <cell r="S22">
            <v>4.3967857142857154</v>
          </cell>
          <cell r="T22">
            <v>3.8779999999999988</v>
          </cell>
          <cell r="U22">
            <v>2.6946666666666683</v>
          </cell>
          <cell r="V22">
            <v>2.9059999999999993</v>
          </cell>
          <cell r="W22">
            <v>16.810666666666666</v>
          </cell>
          <cell r="X22">
            <v>89.076666666666668</v>
          </cell>
          <cell r="Y22">
            <v>77.533333333333317</v>
          </cell>
          <cell r="Z22">
            <v>87.043333333333337</v>
          </cell>
          <cell r="AA22">
            <v>40.573333333333331</v>
          </cell>
          <cell r="AB22">
            <v>14.756666666666673</v>
          </cell>
          <cell r="AC22">
            <v>9.3779999999999966</v>
          </cell>
        </row>
        <row r="23">
          <cell r="Q23">
            <v>1986</v>
          </cell>
          <cell r="R23">
            <v>9.5386666666666677</v>
          </cell>
          <cell r="S23">
            <v>7.5267857142857144</v>
          </cell>
          <cell r="T23">
            <v>5.9223333333333334</v>
          </cell>
          <cell r="U23">
            <v>3.8916666666666675</v>
          </cell>
          <cell r="V23">
            <v>3.6533333333333333</v>
          </cell>
          <cell r="W23">
            <v>65.38633333333334</v>
          </cell>
          <cell r="X23">
            <v>84.206666666666678</v>
          </cell>
          <cell r="Y23">
            <v>91.036666666666676</v>
          </cell>
          <cell r="Z23">
            <v>101.73666666666668</v>
          </cell>
          <cell r="AA23">
            <v>39.393333333333324</v>
          </cell>
          <cell r="AB23">
            <v>14.567333333333332</v>
          </cell>
          <cell r="AC23">
            <v>11.481666666666664</v>
          </cell>
        </row>
        <row r="24">
          <cell r="Q24">
            <v>1987</v>
          </cell>
          <cell r="R24">
            <v>6.1753333333333318</v>
          </cell>
          <cell r="S24">
            <v>4.4367857142857154</v>
          </cell>
          <cell r="T24">
            <v>3.7613333333333325</v>
          </cell>
          <cell r="U24">
            <v>2.5913333333333335</v>
          </cell>
          <cell r="V24">
            <v>2.2160000000000006</v>
          </cell>
          <cell r="W24">
            <v>4.7236666666666682</v>
          </cell>
          <cell r="X24">
            <v>59.112666666666662</v>
          </cell>
          <cell r="Y24">
            <v>112.03666666666666</v>
          </cell>
          <cell r="Z24">
            <v>76.533333333333331</v>
          </cell>
          <cell r="AA24">
            <v>27.529999999999998</v>
          </cell>
          <cell r="AB24">
            <v>12.021999999999998</v>
          </cell>
          <cell r="AC24">
            <v>7.8599999999999985</v>
          </cell>
        </row>
        <row r="25">
          <cell r="Q25">
            <v>1988</v>
          </cell>
          <cell r="R25">
            <v>5.9563333333333341</v>
          </cell>
          <cell r="S25">
            <v>5.116896551724138</v>
          </cell>
          <cell r="T25">
            <v>4.9073333333333355</v>
          </cell>
          <cell r="U25">
            <v>3.9379999999999997</v>
          </cell>
          <cell r="V25">
            <v>4.2896666666666663</v>
          </cell>
          <cell r="W25">
            <v>12.383333333333331</v>
          </cell>
          <cell r="X25">
            <v>119.94666666666667</v>
          </cell>
          <cell r="Y25">
            <v>138.6</v>
          </cell>
          <cell r="Z25">
            <v>78.55</v>
          </cell>
          <cell r="AA25">
            <v>17.776666666666664</v>
          </cell>
          <cell r="AB25">
            <v>8.8506666666666671</v>
          </cell>
          <cell r="AC25">
            <v>6.126666666666666</v>
          </cell>
        </row>
        <row r="26">
          <cell r="Q26">
            <v>1989</v>
          </cell>
          <cell r="R26">
            <v>6.9973333333333354</v>
          </cell>
          <cell r="S26">
            <v>4.372857142857141</v>
          </cell>
          <cell r="T26">
            <v>3.6716666666666677</v>
          </cell>
          <cell r="U26">
            <v>2.4473333333333334</v>
          </cell>
          <cell r="V26">
            <v>2.4699999999999998</v>
          </cell>
          <cell r="W26">
            <v>13.161333333333335</v>
          </cell>
          <cell r="X26">
            <v>59.706666666666671</v>
          </cell>
          <cell r="Y26">
            <v>114.13333333333334</v>
          </cell>
          <cell r="Z26">
            <v>50.866666666666667</v>
          </cell>
          <cell r="AA26">
            <v>22.39</v>
          </cell>
          <cell r="AB26">
            <v>9.4950000000000028</v>
          </cell>
          <cell r="AC26">
            <v>6.4233333333333329</v>
          </cell>
        </row>
        <row r="27">
          <cell r="Q27">
            <v>1990</v>
          </cell>
          <cell r="R27">
            <v>4.9076666666666666</v>
          </cell>
          <cell r="S27">
            <v>5.242857142857142</v>
          </cell>
          <cell r="T27">
            <v>5.3543333333333312</v>
          </cell>
          <cell r="U27">
            <v>4.1959999999999997</v>
          </cell>
          <cell r="V27">
            <v>6.5489999999999977</v>
          </cell>
          <cell r="W27">
            <v>16.646666666666665</v>
          </cell>
          <cell r="X27">
            <v>59.396666666666668</v>
          </cell>
          <cell r="Y27">
            <v>82.583333333333329</v>
          </cell>
          <cell r="Z27">
            <v>41.116666666666667</v>
          </cell>
          <cell r="AA27">
            <v>22.313333333333329</v>
          </cell>
          <cell r="AB27">
            <v>10.346666666666666</v>
          </cell>
          <cell r="AC27">
            <v>6.7033333333333367</v>
          </cell>
        </row>
        <row r="28">
          <cell r="Q28">
            <v>1991</v>
          </cell>
          <cell r="R28">
            <v>6.3449999999999989</v>
          </cell>
          <cell r="S28">
            <v>5.0125000000000002</v>
          </cell>
          <cell r="T28">
            <v>6.6949999999999976</v>
          </cell>
          <cell r="U28">
            <v>6.1576666666666675</v>
          </cell>
          <cell r="V28">
            <v>4.5503333333333318</v>
          </cell>
          <cell r="W28">
            <v>21.883000000000003</v>
          </cell>
          <cell r="X28">
            <v>32.786666666666669</v>
          </cell>
          <cell r="Y28">
            <v>71.56</v>
          </cell>
          <cell r="Z28">
            <v>54.406666666666666</v>
          </cell>
          <cell r="AA28">
            <v>19.586666666666666</v>
          </cell>
          <cell r="AB28">
            <v>12.479999999999997</v>
          </cell>
          <cell r="AC28">
            <v>9.4</v>
          </cell>
        </row>
        <row r="29">
          <cell r="Q29">
            <v>1992</v>
          </cell>
          <cell r="R29">
            <v>8.3400000000000016</v>
          </cell>
          <cell r="S29">
            <v>6.6189655172413788</v>
          </cell>
          <cell r="T29">
            <v>5.31</v>
          </cell>
          <cell r="U29">
            <v>4.0196666666666667</v>
          </cell>
          <cell r="V29">
            <v>4.7649999999999997</v>
          </cell>
          <cell r="W29">
            <v>7.69</v>
          </cell>
          <cell r="X29">
            <v>15.551666666666668</v>
          </cell>
          <cell r="Y29">
            <v>65.75333333333333</v>
          </cell>
          <cell r="Z29">
            <v>26.340000000000007</v>
          </cell>
          <cell r="AA29">
            <v>11.884999999999996</v>
          </cell>
          <cell r="AB29">
            <v>6.131666666666665</v>
          </cell>
          <cell r="AC29">
            <v>4.8180000000000005</v>
          </cell>
        </row>
        <row r="30">
          <cell r="Q30">
            <v>1993</v>
          </cell>
          <cell r="R30">
            <v>4.3396666666666652</v>
          </cell>
          <cell r="S30">
            <v>4.2092857142857136</v>
          </cell>
          <cell r="T30">
            <v>4.1519999999999992</v>
          </cell>
          <cell r="U30">
            <v>3.6346666666666669</v>
          </cell>
          <cell r="V30">
            <v>3.9759999999999995</v>
          </cell>
          <cell r="W30">
            <v>8.8950000000000014</v>
          </cell>
          <cell r="X30">
            <v>19.716666666666665</v>
          </cell>
          <cell r="Y30">
            <v>78.63333333333334</v>
          </cell>
          <cell r="Z30">
            <v>68.066666666666663</v>
          </cell>
          <cell r="AA30">
            <v>20.79</v>
          </cell>
          <cell r="AB30">
            <v>9.0033333333333356</v>
          </cell>
          <cell r="AC30">
            <v>6.4933333333333376</v>
          </cell>
        </row>
        <row r="31">
          <cell r="Q31">
            <v>1994</v>
          </cell>
          <cell r="R31">
            <v>5.7933333333333321</v>
          </cell>
          <cell r="S31">
            <v>5.1099999999999977</v>
          </cell>
          <cell r="T31">
            <v>4.6939999999999982</v>
          </cell>
          <cell r="U31">
            <v>4.105999999999999</v>
          </cell>
          <cell r="V31">
            <v>4.6169999999999991</v>
          </cell>
          <cell r="W31">
            <v>24.221034482758618</v>
          </cell>
          <cell r="X31">
            <v>45.633333333333333</v>
          </cell>
          <cell r="Y31">
            <v>74.253999999999991</v>
          </cell>
          <cell r="Z31">
            <v>48.483333333333334</v>
          </cell>
          <cell r="AA31">
            <v>19.549666666666667</v>
          </cell>
          <cell r="AB31">
            <v>10.646333333333331</v>
          </cell>
          <cell r="AC31">
            <v>6.539666666666669</v>
          </cell>
        </row>
        <row r="32">
          <cell r="Q32">
            <v>1995</v>
          </cell>
          <cell r="R32">
            <v>6.0223333333333366</v>
          </cell>
          <cell r="S32">
            <v>5.3671428571428574</v>
          </cell>
          <cell r="T32">
            <v>5.7383333333333324</v>
          </cell>
          <cell r="U32">
            <v>4.6699999999999982</v>
          </cell>
          <cell r="V32">
            <v>9.3850000000000016</v>
          </cell>
          <cell r="W32">
            <v>35.265000000000001</v>
          </cell>
          <cell r="X32">
            <v>63.266666666666666</v>
          </cell>
          <cell r="Y32">
            <v>72.740000000000009</v>
          </cell>
          <cell r="Z32">
            <v>52.486666666666672</v>
          </cell>
          <cell r="AA32">
            <v>23.173333333333339</v>
          </cell>
          <cell r="AB32">
            <v>15.269999999999998</v>
          </cell>
          <cell r="AC32">
            <v>5.2836666666666696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zoomScaleNormal="100" zoomScaleSheetLayoutView="85" workbookViewId="0">
      <selection activeCell="E39" sqref="E39"/>
    </sheetView>
  </sheetViews>
  <sheetFormatPr defaultRowHeight="17.25" x14ac:dyDescent="0.35"/>
  <cols>
    <col min="1" max="1" width="9.140625" style="1"/>
    <col min="2" max="2" width="10.7109375" style="1" customWidth="1"/>
    <col min="3" max="16384" width="9.140625" style="1"/>
  </cols>
  <sheetData>
    <row r="1" spans="1:13" s="3" customFormat="1" x14ac:dyDescent="0.35">
      <c r="A1" s="3" t="s">
        <v>0</v>
      </c>
      <c r="B1" s="4" t="s">
        <v>1</v>
      </c>
    </row>
    <row r="2" spans="1:13" s="5" customFormat="1" ht="15" x14ac:dyDescent="0.3">
      <c r="A2" s="4" t="s">
        <v>2</v>
      </c>
      <c r="B2" s="5" t="s">
        <v>3</v>
      </c>
    </row>
    <row r="4" spans="1:13" s="5" customFormat="1" ht="15" x14ac:dyDescent="0.3">
      <c r="A4" s="5" t="s">
        <v>4</v>
      </c>
      <c r="E4" s="5">
        <v>683</v>
      </c>
      <c r="F4" s="5" t="s">
        <v>5</v>
      </c>
    </row>
    <row r="5" spans="1:13" s="5" customFormat="1" ht="15" x14ac:dyDescent="0.3">
      <c r="A5" s="5" t="s">
        <v>6</v>
      </c>
      <c r="E5" s="5">
        <v>645.68299999999999</v>
      </c>
      <c r="F5" s="5" t="s">
        <v>5</v>
      </c>
    </row>
    <row r="6" spans="1:13" s="5" customFormat="1" ht="15" x14ac:dyDescent="0.3">
      <c r="A6" s="5" t="s">
        <v>7</v>
      </c>
      <c r="E6" s="6">
        <f>E5/E4</f>
        <v>0.94536310395314782</v>
      </c>
    </row>
    <row r="7" spans="1:13" s="5" customFormat="1" ht="15" x14ac:dyDescent="0.3"/>
    <row r="8" spans="1:13" s="5" customFormat="1" ht="15" x14ac:dyDescent="0.3"/>
    <row r="9" spans="1:13" s="4" customFormat="1" ht="15" x14ac:dyDescent="0.3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  <c r="L9" s="7" t="s">
        <v>19</v>
      </c>
      <c r="M9" s="7" t="s">
        <v>20</v>
      </c>
    </row>
    <row r="10" spans="1:13" s="5" customFormat="1" ht="15" x14ac:dyDescent="0.3">
      <c r="A10" s="8">
        <f>'[1]Average Monthly Discharge'!Q9</f>
        <v>1972</v>
      </c>
      <c r="B10" s="9">
        <f>$E$6*'[1]Average Monthly Discharge'!R9</f>
        <v>7.5568057148254875</v>
      </c>
      <c r="C10" s="9">
        <f>$E$6*'[1]Average Monthly Discharge'!S9</f>
        <v>6.8457328217296896</v>
      </c>
      <c r="D10" s="9">
        <f>$E$6*'[1]Average Monthly Discharge'!T9</f>
        <v>5.6035635597222875</v>
      </c>
      <c r="E10" s="9">
        <f>$E$6*'[1]Average Monthly Discharge'!U9</f>
        <v>5.126073870668618</v>
      </c>
      <c r="F10" s="9">
        <f>$E$6*'[1]Average Monthly Discharge'!V9</f>
        <v>3.6914904430170496</v>
      </c>
      <c r="G10" s="9">
        <f>$E$6*'[1]Average Monthly Discharge'!W9</f>
        <v>7.0032498740849203</v>
      </c>
      <c r="H10" s="9">
        <f>$E$6*'[1]Average Monthly Discharge'!X9</f>
        <v>46.530162064893958</v>
      </c>
      <c r="I10" s="9">
        <f>$E$6*'[1]Average Monthly Discharge'!Y9</f>
        <v>30.712102644877906</v>
      </c>
      <c r="J10" s="9">
        <f>$E$6*'[1]Average Monthly Discharge'!Z9</f>
        <v>25.880890575890671</v>
      </c>
      <c r="K10" s="9">
        <f>$E$6*'[1]Average Monthly Discharge'!AA9</f>
        <v>12.559911225617531</v>
      </c>
      <c r="L10" s="9">
        <f>$E$6*'[1]Average Monthly Discharge'!AB9</f>
        <v>7.4393773860419712</v>
      </c>
      <c r="M10" s="9">
        <f>$E$6*'[1]Average Monthly Discharge'!AC9</f>
        <v>5.4190652765314349</v>
      </c>
    </row>
    <row r="11" spans="1:13" s="5" customFormat="1" ht="15" x14ac:dyDescent="0.3">
      <c r="A11" s="8">
        <f>'[1]Average Monthly Discharge'!Q10</f>
        <v>1973</v>
      </c>
      <c r="B11" s="9">
        <f>$E$6*'[1]Average Monthly Discharge'!R10</f>
        <v>5.3403866698153317</v>
      </c>
      <c r="C11" s="9">
        <f>$E$6*'[1]Average Monthly Discharge'!S10</f>
        <v>4.915888140556369</v>
      </c>
      <c r="D11" s="9">
        <f>$E$6*'[1]Average Monthly Discharge'!T10</f>
        <v>4.7518218986444998</v>
      </c>
      <c r="E11" s="9">
        <f>$E$6*'[1]Average Monthly Discharge'!U10</f>
        <v>3.315388405563688</v>
      </c>
      <c r="F11" s="9">
        <f>$E$6*'[1]Average Monthly Discharge'!V10</f>
        <v>3.7762681665328484</v>
      </c>
      <c r="G11" s="9">
        <f>$E$6*'[1]Average Monthly Discharge'!W10</f>
        <v>33.654926500732067</v>
      </c>
      <c r="H11" s="9">
        <f>$E$6*'[1]Average Monthly Discharge'!X10</f>
        <v>63.799811283238078</v>
      </c>
      <c r="I11" s="9">
        <f>$E$6*'[1]Average Monthly Discharge'!Y10</f>
        <v>121.6163889859727</v>
      </c>
      <c r="J11" s="9">
        <f>$E$6*'[1]Average Monthly Discharge'!Z10</f>
        <v>118.61155744265494</v>
      </c>
      <c r="K11" s="9">
        <f>$E$6*'[1]Average Monthly Discharge'!AA10</f>
        <v>115.79173244226136</v>
      </c>
      <c r="L11" s="9">
        <f>$E$6*'[1]Average Monthly Discharge'!AB10</f>
        <v>23.117279102000971</v>
      </c>
      <c r="M11" s="9">
        <f>$E$6*'[1]Average Monthly Discharge'!AC10</f>
        <v>9.9735807467057072</v>
      </c>
    </row>
    <row r="12" spans="1:13" s="5" customFormat="1" ht="15" x14ac:dyDescent="0.3">
      <c r="A12" s="8">
        <f>'[1]Average Monthly Discharge'!Q11</f>
        <v>1974</v>
      </c>
      <c r="B12" s="9">
        <f>$E$6*'[1]Average Monthly Discharge'!R11</f>
        <v>6.2958133164879815</v>
      </c>
      <c r="C12" s="9">
        <f>$E$6*'[1]Average Monthly Discharge'!S11</f>
        <v>4.655575657289269</v>
      </c>
      <c r="D12" s="9">
        <f>$E$6*'[1]Average Monthly Discharge'!T11</f>
        <v>4.0891528583573402</v>
      </c>
      <c r="E12" s="9">
        <f>$E$6*'[1]Average Monthly Discharge'!U11</f>
        <v>3.649101581259151</v>
      </c>
      <c r="F12" s="9">
        <f>$E$6*'[1]Average Monthly Discharge'!V11</f>
        <v>2.6738528049874848</v>
      </c>
      <c r="G12" s="9">
        <f>$E$6*'[1]Average Monthly Discharge'!W11</f>
        <v>9.1312622210834569</v>
      </c>
      <c r="H12" s="9">
        <f>$E$6*'[1]Average Monthly Discharge'!X11</f>
        <v>51.824805358711565</v>
      </c>
      <c r="I12" s="9">
        <f>$E$6*'[1]Average Monthly Discharge'!Y11</f>
        <v>88.284715675624611</v>
      </c>
      <c r="J12" s="9">
        <f>$E$6*'[1]Average Monthly Discharge'!Z11</f>
        <v>53.684019463152751</v>
      </c>
      <c r="K12" s="9">
        <f>$E$6*'[1]Average Monthly Discharge'!AA11</f>
        <v>22.277024110895951</v>
      </c>
      <c r="L12" s="9">
        <f>$E$6*'[1]Average Monthly Discharge'!AB11</f>
        <v>5.4043257442654955</v>
      </c>
      <c r="M12" s="9">
        <f>$E$6*'[1]Average Monthly Discharge'!AC11</f>
        <v>2.9998505979313252</v>
      </c>
    </row>
    <row r="13" spans="1:13" s="5" customFormat="1" ht="15" x14ac:dyDescent="0.3">
      <c r="A13" s="8">
        <f>'[1]Average Monthly Discharge'!Q12</f>
        <v>1975</v>
      </c>
      <c r="B13" s="9">
        <f>$E$6*'[1]Average Monthly Discharge'!R12</f>
        <v>3.0645012360081236</v>
      </c>
      <c r="C13" s="9">
        <f>$E$6*'[1]Average Monthly Discharge'!S12</f>
        <v>2.994100002091614</v>
      </c>
      <c r="D13" s="9">
        <f>$E$6*'[1]Average Monthly Discharge'!T12</f>
        <v>3.0355304312095601</v>
      </c>
      <c r="E13" s="9">
        <f>$E$6*'[1]Average Monthly Discharge'!U12</f>
        <v>2.9927044660810149</v>
      </c>
      <c r="F13" s="9">
        <f>$E$6*'[1]Average Monthly Discharge'!V12</f>
        <v>2.6415274859490872</v>
      </c>
      <c r="G13" s="9">
        <f>$E$6*'[1]Average Monthly Discharge'!W12</f>
        <v>24.744249003904343</v>
      </c>
      <c r="H13" s="9">
        <f>$E$6*'[1]Average Monthly Discharge'!X12</f>
        <v>103.44102092287346</v>
      </c>
      <c r="I13" s="9">
        <f>$E$6*'[1]Average Monthly Discharge'!Y12</f>
        <v>99.842542011051805</v>
      </c>
      <c r="J13" s="9">
        <f>$E$6*'[1]Average Monthly Discharge'!Z12</f>
        <v>95.79679453391897</v>
      </c>
      <c r="K13" s="9">
        <f>$E$6*'[1]Average Monthly Discharge'!AA12</f>
        <v>52.147448637415579</v>
      </c>
      <c r="L13" s="9">
        <f>$E$6*'[1]Average Monthly Discharge'!AB12</f>
        <v>15.866344094680333</v>
      </c>
      <c r="M13" s="9">
        <f>$E$6*'[1]Average Monthly Discharge'!AC12</f>
        <v>6.5717983516743024</v>
      </c>
    </row>
    <row r="14" spans="1:13" s="5" customFormat="1" ht="15" x14ac:dyDescent="0.3">
      <c r="A14" s="8">
        <f>'[1]Average Monthly Discharge'!Q13</f>
        <v>1976</v>
      </c>
      <c r="B14" s="9">
        <f>$E$6*'[1]Average Monthly Discharge'!R13</f>
        <v>3.0144478174719378</v>
      </c>
      <c r="C14" s="9">
        <f>$E$6*'[1]Average Monthly Discharge'!S13</f>
        <v>2.9006347927500395</v>
      </c>
      <c r="D14" s="9">
        <f>$E$6*'[1]Average Monthly Discharge'!T13</f>
        <v>2.9936498291849678</v>
      </c>
      <c r="E14" s="9">
        <f>$E$6*'[1]Average Monthly Discharge'!U13</f>
        <v>3.0569891571498293</v>
      </c>
      <c r="F14" s="9">
        <f>$E$6*'[1]Average Monthly Discharge'!V13</f>
        <v>3.2227428213762801</v>
      </c>
      <c r="G14" s="9">
        <f>$E$6*'[1]Average Monthly Discharge'!W13</f>
        <v>7.8931516759394809</v>
      </c>
      <c r="H14" s="9">
        <f>$E$6*'[1]Average Monthly Discharge'!X13</f>
        <v>82.372638457784291</v>
      </c>
      <c r="I14" s="9">
        <f>$E$6*'[1]Average Monthly Discharge'!Y13</f>
        <v>77.141629282576858</v>
      </c>
      <c r="J14" s="9">
        <f>$E$6*'[1]Average Monthly Discharge'!Z13</f>
        <v>58.423439824304531</v>
      </c>
      <c r="K14" s="9">
        <f>$E$6*'[1]Average Monthly Discharge'!AA13</f>
        <v>22.008053060029287</v>
      </c>
      <c r="L14" s="9">
        <f>$E$6*'[1]Average Monthly Discharge'!AB13</f>
        <v>10.296894928257686</v>
      </c>
      <c r="M14" s="9">
        <f>$E$6*'[1]Average Monthly Discharge'!AC13</f>
        <v>6.3704868365056129</v>
      </c>
    </row>
    <row r="15" spans="1:13" s="5" customFormat="1" ht="15" x14ac:dyDescent="0.3">
      <c r="A15" s="8">
        <f>'[1]Average Monthly Discharge'!Q14</f>
        <v>1977</v>
      </c>
      <c r="B15" s="9">
        <f>$E$6*'[1]Average Monthly Discharge'!R14</f>
        <v>5.2562188579795031</v>
      </c>
      <c r="C15" s="9">
        <f>$E$6*'[1]Average Monthly Discharge'!S14</f>
        <v>4.6636787696088682</v>
      </c>
      <c r="D15" s="9">
        <f>$E$6*'[1]Average Monthly Discharge'!T14</f>
        <v>3.9320802703757916</v>
      </c>
      <c r="E15" s="9">
        <f>$E$6*'[1]Average Monthly Discharge'!U14</f>
        <v>3.4502602083943374</v>
      </c>
      <c r="F15" s="9">
        <f>$E$6*'[1]Average Monthly Discharge'!V14</f>
        <v>3.6468957340165922</v>
      </c>
      <c r="G15" s="9">
        <f>$E$6*'[1]Average Monthly Discharge'!W14</f>
        <v>7.8269762586627643</v>
      </c>
      <c r="H15" s="9">
        <f>$E$6*'[1]Average Monthly Discharge'!X14</f>
        <v>43.888166979990238</v>
      </c>
      <c r="I15" s="9">
        <f>$E$6*'[1]Average Monthly Discharge'!Y14</f>
        <v>89.825250927281601</v>
      </c>
      <c r="J15" s="9">
        <f>$E$6*'[1]Average Monthly Discharge'!Z14</f>
        <v>55.757515871156663</v>
      </c>
      <c r="K15" s="9">
        <f>$E$6*'[1]Average Monthly Discharge'!AA14</f>
        <v>24.790571795998044</v>
      </c>
      <c r="L15" s="9">
        <f>$E$6*'[1]Average Monthly Discharge'!AB14</f>
        <v>12.422071185944365</v>
      </c>
      <c r="M15" s="9">
        <f>$E$6*'[1]Average Monthly Discharge'!AC14</f>
        <v>7.9278149897510968</v>
      </c>
    </row>
    <row r="16" spans="1:13" s="5" customFormat="1" ht="15" x14ac:dyDescent="0.3">
      <c r="A16" s="8">
        <f>'[1]Average Monthly Discharge'!Q15</f>
        <v>1978</v>
      </c>
      <c r="B16" s="9">
        <f>$E$6*'[1]Average Monthly Discharge'!R15</f>
        <v>7.3628029746217658</v>
      </c>
      <c r="C16" s="9">
        <f>$E$6*'[1]Average Monthly Discharge'!S15</f>
        <v>6.3406853900857536</v>
      </c>
      <c r="D16" s="9">
        <f>$E$6*'[1]Average Monthly Discharge'!T15</f>
        <v>5.7979119165446553</v>
      </c>
      <c r="E16" s="9">
        <f>$E$6*'[1]Average Monthly Discharge'!U15</f>
        <v>5.1818502938018565</v>
      </c>
      <c r="F16" s="9">
        <f>$E$6*'[1]Average Monthly Discharge'!V15</f>
        <v>6.2330940653977533</v>
      </c>
      <c r="G16" s="9">
        <f>$E$6*'[1]Average Monthly Discharge'!W15</f>
        <v>42.114035554904831</v>
      </c>
      <c r="H16" s="9">
        <f>$E$6*'[1]Average Monthly Discharge'!X15</f>
        <v>93.389269829184968</v>
      </c>
      <c r="I16" s="9">
        <f>$E$6*'[1]Average Monthly Discharge'!Y15</f>
        <v>76.051310502684231</v>
      </c>
      <c r="J16" s="9">
        <f>$E$6*'[1]Average Monthly Discharge'!Z15</f>
        <v>72.528257335285502</v>
      </c>
      <c r="K16" s="9">
        <f>$E$6*'[1]Average Monthly Discharge'!AA15</f>
        <v>35.079273577354805</v>
      </c>
      <c r="L16" s="9">
        <f>$E$6*'[1]Average Monthly Discharge'!AB15</f>
        <v>15.693027525622256</v>
      </c>
      <c r="M16" s="9">
        <f>$E$6*'[1]Average Monthly Discharge'!AC15</f>
        <v>9.7183327086383553</v>
      </c>
    </row>
    <row r="17" spans="1:13" s="5" customFormat="1" ht="15" x14ac:dyDescent="0.3">
      <c r="A17" s="8">
        <f>'[1]Average Monthly Discharge'!Q16</f>
        <v>1979</v>
      </c>
      <c r="B17" s="9">
        <f>$E$6*'[1]Average Monthly Discharge'!R16</f>
        <v>6.7120780380673493</v>
      </c>
      <c r="C17" s="9">
        <f>$E$6*'[1]Average Monthly Discharge'!S16</f>
        <v>6.847129910060656</v>
      </c>
      <c r="D17" s="9">
        <f>$E$6*'[1]Average Monthly Discharge'!T16</f>
        <v>4.89225406295754</v>
      </c>
      <c r="E17" s="9">
        <f>$E$6*'[1]Average Monthly Discharge'!U16</f>
        <v>3.9267232127867246</v>
      </c>
      <c r="F17" s="9">
        <f>$E$6*'[1]Average Monthly Discharge'!V16</f>
        <v>3.2826158179599796</v>
      </c>
      <c r="G17" s="9">
        <f>$E$6*'[1]Average Monthly Discharge'!W16</f>
        <v>15.924956607125429</v>
      </c>
      <c r="H17" s="9">
        <f>$E$6*'[1]Average Monthly Discharge'!X16</f>
        <v>66.742635139092229</v>
      </c>
      <c r="I17" s="9">
        <f>$E$6*'[1]Average Monthly Discharge'!Y16</f>
        <v>104.08447774524156</v>
      </c>
      <c r="J17" s="9">
        <f>$E$6*'[1]Average Monthly Discharge'!Z16</f>
        <v>29.656040571010248</v>
      </c>
      <c r="K17" s="9">
        <f>$E$6*'[1]Average Monthly Discharge'!AA16</f>
        <v>14.917829780380677</v>
      </c>
      <c r="L17" s="9">
        <f>$E$6*'[1]Average Monthly Discharge'!AB16</f>
        <v>8.2211926730112239</v>
      </c>
      <c r="M17" s="9">
        <f>$E$6*'[1]Average Monthly Discharge'!AC16</f>
        <v>6.9966323323572457</v>
      </c>
    </row>
    <row r="18" spans="1:13" s="5" customFormat="1" ht="15" x14ac:dyDescent="0.3">
      <c r="A18" s="8">
        <f>'[1]Average Monthly Discharge'!Q17</f>
        <v>1980</v>
      </c>
      <c r="B18" s="9">
        <f>$E$6*'[1]Average Monthly Discharge'!R17</f>
        <v>5.2095809448511483</v>
      </c>
      <c r="C18" s="9">
        <f>$E$6*'[1]Average Monthly Discharge'!S17</f>
        <v>4.4321230211541396</v>
      </c>
      <c r="D18" s="9">
        <f>$E$6*'[1]Average Monthly Discharge'!T17</f>
        <v>4.2418442474377729</v>
      </c>
      <c r="E18" s="9">
        <f>$E$6*'[1]Average Monthly Discharge'!U17</f>
        <v>2.3344166246949727</v>
      </c>
      <c r="F18" s="9">
        <f>$E$6*'[1]Average Monthly Discharge'!V17</f>
        <v>2.452902133723768</v>
      </c>
      <c r="G18" s="9">
        <f>$E$6*'[1]Average Monthly Discharge'!W17</f>
        <v>9.6382919658369914</v>
      </c>
      <c r="H18" s="9">
        <f>$E$6*'[1]Average Monthly Discharge'!X17</f>
        <v>56.724937447535375</v>
      </c>
      <c r="I18" s="9">
        <f>$E$6*'[1]Average Monthly Discharge'!Y17</f>
        <v>94.605637022937998</v>
      </c>
      <c r="J18" s="9">
        <f>$E$6*'[1]Average Monthly Discharge'!Z17</f>
        <v>98.7148153147877</v>
      </c>
      <c r="K18" s="9">
        <f>$E$6*'[1]Average Monthly Discharge'!AA17</f>
        <v>24.78111816495851</v>
      </c>
      <c r="L18" s="9">
        <f>$E$6*'[1]Average Monthly Discharge'!AB17</f>
        <v>10.361809861395804</v>
      </c>
      <c r="M18" s="9">
        <f>$E$6*'[1]Average Monthly Discharge'!AC17</f>
        <v>6.0323619663250394</v>
      </c>
    </row>
    <row r="19" spans="1:13" s="5" customFormat="1" ht="15" x14ac:dyDescent="0.3">
      <c r="A19" s="8">
        <f>'[1]Average Monthly Discharge'!Q18</f>
        <v>1981</v>
      </c>
      <c r="B19" s="9">
        <f>$E$6*'[1]Average Monthly Discharge'!R18</f>
        <v>5.5445546046852128</v>
      </c>
      <c r="C19" s="9">
        <f>$E$6*'[1]Average Monthly Discharge'!S18</f>
        <v>3.6524778780589835</v>
      </c>
      <c r="D19" s="9">
        <f>$E$6*'[1]Average Monthly Discharge'!T18</f>
        <v>3.2797797286481205</v>
      </c>
      <c r="E19" s="9">
        <f>$E$6*'[1]Average Monthly Discharge'!U18</f>
        <v>2.7380866700829678</v>
      </c>
      <c r="F19" s="9">
        <f>$E$6*'[1]Average Monthly Discharge'!V18</f>
        <v>2.4847293582235235</v>
      </c>
      <c r="G19" s="9">
        <f>$E$6*'[1]Average Monthly Discharge'!W18</f>
        <v>8.8208680019521708</v>
      </c>
      <c r="H19" s="9">
        <f>$E$6*'[1]Average Monthly Discharge'!X18</f>
        <v>82.334823933626154</v>
      </c>
      <c r="I19" s="9">
        <f>$E$6*'[1]Average Monthly Discharge'!Y18</f>
        <v>77.084907496339682</v>
      </c>
      <c r="J19" s="9">
        <f>$E$6*'[1]Average Monthly Discharge'!Z18</f>
        <v>81.610045553928742</v>
      </c>
      <c r="K19" s="9">
        <f>$E$6*'[1]Average Monthly Discharge'!AA18</f>
        <v>25.625642537823332</v>
      </c>
      <c r="L19" s="9">
        <f>$E$6*'[1]Average Monthly Discharge'!AB18</f>
        <v>9.5056260102488999</v>
      </c>
      <c r="M19" s="9">
        <f>$E$6*'[1]Average Monthly Discharge'!AC18</f>
        <v>5.1396240751586149</v>
      </c>
    </row>
    <row r="20" spans="1:13" s="5" customFormat="1" ht="15" x14ac:dyDescent="0.3">
      <c r="A20" s="8">
        <f>'[1]Average Monthly Discharge'!Q19</f>
        <v>1982</v>
      </c>
      <c r="B20" s="9">
        <f>$E$6*'[1]Average Monthly Discharge'!R19</f>
        <v>4.4797606285993181</v>
      </c>
      <c r="C20" s="9">
        <f>$E$6*'[1]Average Monthly Discharge'!S19</f>
        <v>4.0184684511608433</v>
      </c>
      <c r="D20" s="9">
        <f>$E$6*'[1]Average Monthly Discharge'!T19</f>
        <v>3.8652746110297689</v>
      </c>
      <c r="E20" s="9">
        <f>$E$6*'[1]Average Monthly Discharge'!U19</f>
        <v>3.0645520619814541</v>
      </c>
      <c r="F20" s="9">
        <f>$E$6*'[1]Average Monthly Discharge'!V19</f>
        <v>3.0361911688628589</v>
      </c>
      <c r="G20" s="9">
        <f>$E$6*'[1]Average Monthly Discharge'!W19</f>
        <v>8.9154043123474871</v>
      </c>
      <c r="H20" s="9">
        <f>$E$6*'[1]Average Monthly Discharge'!X19</f>
        <v>44.292467267447542</v>
      </c>
      <c r="I20" s="9">
        <f>$E$6*'[1]Average Monthly Discharge'!Y19</f>
        <v>103.5550744070278</v>
      </c>
      <c r="J20" s="9">
        <f>$E$6*'[1]Average Monthly Discharge'!Z19</f>
        <v>81.736093967789174</v>
      </c>
      <c r="K20" s="9">
        <f>$E$6*'[1]Average Monthly Discharge'!AA19</f>
        <v>21.733897759882872</v>
      </c>
      <c r="L20" s="9">
        <f>$E$6*'[1]Average Monthly Discharge'!AB19</f>
        <v>11.261165294289897</v>
      </c>
      <c r="M20" s="9">
        <f>$E$6*'[1]Average Monthly Discharge'!AC19</f>
        <v>6.969216802342606</v>
      </c>
    </row>
    <row r="21" spans="1:13" s="5" customFormat="1" ht="15" x14ac:dyDescent="0.3">
      <c r="A21" s="8">
        <f>'[1]Average Monthly Discharge'!Q20</f>
        <v>1983</v>
      </c>
      <c r="B21" s="9">
        <f>$E$6*'[1]Average Monthly Discharge'!R20</f>
        <v>5.6318431312835529</v>
      </c>
      <c r="C21" s="9">
        <f>$E$6*'[1]Average Monthly Discharge'!S20</f>
        <v>4.8699705040786467</v>
      </c>
      <c r="D21" s="9">
        <f>$E$6*'[1]Average Monthly Discharge'!T20</f>
        <v>4.1110690180575906</v>
      </c>
      <c r="E21" s="9">
        <f>$E$6*'[1]Average Monthly Discharge'!U20</f>
        <v>3.0651823040507553</v>
      </c>
      <c r="F21" s="9">
        <f>$E$6*'[1]Average Monthly Discharge'!V20</f>
        <v>9.4725383016105393</v>
      </c>
      <c r="G21" s="9">
        <f>$E$6*'[1]Average Monthly Discharge'!W20</f>
        <v>5.442770510492922</v>
      </c>
      <c r="H21" s="9">
        <f>$E$6*'[1]Average Monthly Discharge'!X20</f>
        <v>26.415966092728155</v>
      </c>
      <c r="I21" s="9">
        <f>$E$6*'[1]Average Monthly Discharge'!Y20</f>
        <v>81.506055612493881</v>
      </c>
      <c r="J21" s="9">
        <f>$E$6*'[1]Average Monthly Discharge'!Z20</f>
        <v>151.8757338604197</v>
      </c>
      <c r="K21" s="9">
        <f>$E$6*'[1]Average Monthly Discharge'!AA20</f>
        <v>44.96462043435821</v>
      </c>
      <c r="L21" s="9">
        <f>$E$6*'[1]Average Monthly Discharge'!AB20</f>
        <v>14.920980990727184</v>
      </c>
      <c r="M21" s="9">
        <f>$E$6*'[1]Average Monthly Discharge'!AC20</f>
        <v>7.9571212459736449</v>
      </c>
    </row>
    <row r="22" spans="1:13" s="5" customFormat="1" ht="15" x14ac:dyDescent="0.3">
      <c r="A22" s="8">
        <f>'[1]Average Monthly Discharge'!Q21</f>
        <v>1984</v>
      </c>
      <c r="B22" s="9">
        <f>$E$6*'[1]Average Monthly Discharge'!R21</f>
        <v>6.6994731966813079</v>
      </c>
      <c r="C22" s="9">
        <f>$E$6*'[1]Average Monthly Discharge'!S21</f>
        <v>5.2099286646135203</v>
      </c>
      <c r="D22" s="9">
        <f>$E$6*'[1]Average Monthly Discharge'!T21</f>
        <v>4.3641112088823819</v>
      </c>
      <c r="E22" s="9">
        <f>$E$6*'[1]Average Monthly Discharge'!U21</f>
        <v>2.9202266281112732</v>
      </c>
      <c r="F22" s="9">
        <f>$E$6*'[1]Average Monthly Discharge'!V21</f>
        <v>2.3013289160566135</v>
      </c>
      <c r="G22" s="9">
        <f>$E$6*'[1]Average Monthly Discharge'!W21</f>
        <v>17.515687590043928</v>
      </c>
      <c r="H22" s="9">
        <f>$E$6*'[1]Average Monthly Discharge'!X21</f>
        <v>121.92347951683747</v>
      </c>
      <c r="I22" s="9">
        <f>$E$6*'[1]Average Monthly Discharge'!Y21</f>
        <v>76.388490009760858</v>
      </c>
      <c r="J22" s="9">
        <f>$E$6*'[1]Average Monthly Discharge'!Z21</f>
        <v>86.005983987310827</v>
      </c>
      <c r="K22" s="9">
        <f>$E$6*'[1]Average Monthly Discharge'!AA21</f>
        <v>19.260197637872135</v>
      </c>
      <c r="L22" s="9">
        <f>$E$6*'[1]Average Monthly Discharge'!AB21</f>
        <v>8.7490204060517289</v>
      </c>
      <c r="M22" s="9">
        <f>$E$6*'[1]Average Monthly Discharge'!AC21</f>
        <v>6.2857192781844793</v>
      </c>
    </row>
    <row r="23" spans="1:13" s="5" customFormat="1" ht="15" x14ac:dyDescent="0.3">
      <c r="A23" s="8">
        <f>'[1]Average Monthly Discharge'!Q22</f>
        <v>1985</v>
      </c>
      <c r="B23" s="9">
        <f>$E$6*'[1]Average Monthly Discharge'!R22</f>
        <v>5.645393335773548</v>
      </c>
      <c r="C23" s="9">
        <f>$E$6*'[1]Average Monthly Discharge'!S22</f>
        <v>4.1565589902740019</v>
      </c>
      <c r="D23" s="9">
        <f>$E$6*'[1]Average Monthly Discharge'!T22</f>
        <v>3.6661181171303059</v>
      </c>
      <c r="E23" s="9">
        <f>$E$6*'[1]Average Monthly Discharge'!U22</f>
        <v>2.5474384441190838</v>
      </c>
      <c r="F23" s="9">
        <f>$E$6*'[1]Average Monthly Discharge'!V22</f>
        <v>2.7472251800878467</v>
      </c>
      <c r="G23" s="9">
        <f>$E$6*'[1]Average Monthly Discharge'!W22</f>
        <v>15.892184019521716</v>
      </c>
      <c r="H23" s="9">
        <f>$E$6*'[1]Average Monthly Discharge'!X22</f>
        <v>84.2097940897999</v>
      </c>
      <c r="I23" s="9">
        <f>$E$6*'[1]Average Monthly Discharge'!Y22</f>
        <v>73.29715265983404</v>
      </c>
      <c r="J23" s="9">
        <f>$E$6*'[1]Average Monthly Discharge'!Z22</f>
        <v>82.287555778428498</v>
      </c>
      <c r="K23" s="9">
        <f>$E$6*'[1]Average Monthly Discharge'!AA22</f>
        <v>38.356532337725717</v>
      </c>
      <c r="L23" s="9">
        <f>$E$6*'[1]Average Monthly Discharge'!AB22</f>
        <v>13.950408204001958</v>
      </c>
      <c r="M23" s="9">
        <f>$E$6*'[1]Average Monthly Discharge'!AC22</f>
        <v>8.8656151888726171</v>
      </c>
    </row>
    <row r="24" spans="1:13" s="5" customFormat="1" ht="15" x14ac:dyDescent="0.3">
      <c r="A24" s="8">
        <f>'[1]Average Monthly Discharge'!Q23</f>
        <v>1986</v>
      </c>
      <c r="B24" s="9">
        <f>$E$6*'[1]Average Monthly Discharge'!R23</f>
        <v>9.0175035275744264</v>
      </c>
      <c r="C24" s="9">
        <f>$E$6*'[1]Average Monthly Discharge'!S23</f>
        <v>7.1155455056473542</v>
      </c>
      <c r="D24" s="9">
        <f>$E$6*'[1]Average Monthly Discharge'!T23</f>
        <v>5.5987554226451923</v>
      </c>
      <c r="E24" s="9">
        <f>$E$6*'[1]Average Monthly Discharge'!U23</f>
        <v>3.6790380795510012</v>
      </c>
      <c r="F24" s="9">
        <f>$E$6*'[1]Average Monthly Discharge'!V23</f>
        <v>3.4537265397754999</v>
      </c>
      <c r="G24" s="9">
        <f>$E$6*'[1]Average Monthly Discharge'!W23</f>
        <v>61.813827036115178</v>
      </c>
      <c r="H24" s="9">
        <f>$E$6*'[1]Average Monthly Discharge'!X23</f>
        <v>79.605875773548078</v>
      </c>
      <c r="I24" s="9">
        <f>$E$6*'[1]Average Monthly Discharge'!Y23</f>
        <v>86.062705773548075</v>
      </c>
      <c r="J24" s="9">
        <f>$E$6*'[1]Average Monthly Discharge'!Z23</f>
        <v>96.178090985846765</v>
      </c>
      <c r="K24" s="9">
        <f>$E$6*'[1]Average Monthly Discharge'!AA23</f>
        <v>37.241003875060997</v>
      </c>
      <c r="L24" s="9">
        <f>$E$6*'[1]Average Monthly Discharge'!AB23</f>
        <v>13.771419456320155</v>
      </c>
      <c r="M24" s="9">
        <f>$E$6*'[1]Average Monthly Discharge'!AC23</f>
        <v>10.854344038555389</v>
      </c>
    </row>
    <row r="25" spans="1:13" s="5" customFormat="1" ht="15" x14ac:dyDescent="0.3">
      <c r="A25" s="8">
        <f>'[1]Average Monthly Discharge'!Q24</f>
        <v>1987</v>
      </c>
      <c r="B25" s="9">
        <f>$E$6*'[1]Average Monthly Discharge'!R24</f>
        <v>5.8379322879453373</v>
      </c>
      <c r="C25" s="9">
        <f>$E$6*'[1]Average Monthly Discharge'!S24</f>
        <v>4.1943735144321277</v>
      </c>
      <c r="D25" s="9">
        <f>$E$6*'[1]Average Monthly Discharge'!T24</f>
        <v>3.5558257550024392</v>
      </c>
      <c r="E25" s="9">
        <f>$E$6*'[1]Average Monthly Discharge'!U24</f>
        <v>2.4497509233772572</v>
      </c>
      <c r="F25" s="9">
        <f>$E$6*'[1]Average Monthly Discharge'!V24</f>
        <v>2.0949246383601761</v>
      </c>
      <c r="G25" s="9">
        <f>$E$6*'[1]Average Monthly Discharge'!W24</f>
        <v>4.4655801820400205</v>
      </c>
      <c r="H25" s="9">
        <f>$E$6*'[1]Average Monthly Discharge'!X24</f>
        <v>55.882934042947774</v>
      </c>
      <c r="I25" s="9">
        <f>$E$6*'[1]Average Monthly Discharge'!Y24</f>
        <v>105.91533095656416</v>
      </c>
      <c r="J25" s="9">
        <f>$E$6*'[1]Average Monthly Discharge'!Z24</f>
        <v>72.351789555880913</v>
      </c>
      <c r="K25" s="9">
        <f>$E$6*'[1]Average Monthly Discharge'!AA24</f>
        <v>26.025846251830156</v>
      </c>
      <c r="L25" s="9">
        <f>$E$6*'[1]Average Monthly Discharge'!AB24</f>
        <v>11.365155235724743</v>
      </c>
      <c r="M25" s="9">
        <f>$E$6*'[1]Average Monthly Discharge'!AC24</f>
        <v>7.4305539970717405</v>
      </c>
    </row>
    <row r="26" spans="1:13" s="5" customFormat="1" ht="15" x14ac:dyDescent="0.3">
      <c r="A26" s="8">
        <f>'[1]Average Monthly Discharge'!Q25</f>
        <v>1988</v>
      </c>
      <c r="B26" s="9">
        <f>$E$6*'[1]Average Monthly Discharge'!R25</f>
        <v>5.6308977681796</v>
      </c>
      <c r="C26" s="9">
        <f>$E$6*'[1]Average Monthly Discharge'!S25</f>
        <v>4.8373252067450903</v>
      </c>
      <c r="D26" s="9">
        <f>$E$6*'[1]Average Monthly Discharge'!T25</f>
        <v>4.6392118721327495</v>
      </c>
      <c r="E26" s="9">
        <f>$E$6*'[1]Average Monthly Discharge'!U25</f>
        <v>3.7228399033674959</v>
      </c>
      <c r="F26" s="9">
        <f>$E$6*'[1]Average Monthly Discharge'!V25</f>
        <v>4.055292594924353</v>
      </c>
      <c r="G26" s="9">
        <f>$E$6*'[1]Average Monthly Discharge'!W25</f>
        <v>11.706746437286478</v>
      </c>
      <c r="H26" s="9">
        <f>$E$6*'[1]Average Monthly Discharge'!X25</f>
        <v>113.39315310883357</v>
      </c>
      <c r="I26" s="9">
        <f>$E$6*'[1]Average Monthly Discharge'!Y25</f>
        <v>131.02732620790627</v>
      </c>
      <c r="J26" s="9">
        <f>$E$6*'[1]Average Monthly Discharge'!Z25</f>
        <v>74.258271815519763</v>
      </c>
      <c r="K26" s="9">
        <f>$E$6*'[1]Average Monthly Discharge'!AA25</f>
        <v>16.805404777940456</v>
      </c>
      <c r="L26" s="9">
        <f>$E$6*'[1]Average Monthly Discharge'!AB25</f>
        <v>8.3670937120546611</v>
      </c>
      <c r="M26" s="9">
        <f>$E$6*'[1]Average Monthly Discharge'!AC25</f>
        <v>5.791924616886285</v>
      </c>
    </row>
    <row r="27" spans="1:13" s="5" customFormat="1" ht="15" x14ac:dyDescent="0.3">
      <c r="A27" s="8">
        <f>'[1]Average Monthly Discharge'!Q26</f>
        <v>1989</v>
      </c>
      <c r="B27" s="9">
        <f>$E$6*'[1]Average Monthly Discharge'!R26</f>
        <v>6.6150207593948283</v>
      </c>
      <c r="C27" s="9">
        <f>$E$6*'[1]Average Monthly Discharge'!S26</f>
        <v>4.1339378017151205</v>
      </c>
      <c r="D27" s="9">
        <f>$E$6*'[1]Average Monthly Discharge'!T26</f>
        <v>3.4710581966813088</v>
      </c>
      <c r="E27" s="9">
        <f>$E$6*'[1]Average Monthly Discharge'!U26</f>
        <v>2.3136186364080036</v>
      </c>
      <c r="F27" s="9">
        <f>$E$6*'[1]Average Monthly Discharge'!V26</f>
        <v>2.3350468667642748</v>
      </c>
      <c r="G27" s="9">
        <f>$E$6*'[1]Average Monthly Discharge'!W26</f>
        <v>12.442238932162031</v>
      </c>
      <c r="H27" s="9">
        <f>$E$6*'[1]Average Monthly Discharge'!X26</f>
        <v>56.444479726695953</v>
      </c>
      <c r="I27" s="9">
        <f>$E$6*'[1]Average Monthly Discharge'!Y26</f>
        <v>107.89744226451928</v>
      </c>
      <c r="J27" s="9">
        <f>$E$6*'[1]Average Monthly Discharge'!Z26</f>
        <v>48.087469887750117</v>
      </c>
      <c r="K27" s="9">
        <f>$E$6*'[1]Average Monthly Discharge'!AA26</f>
        <v>21.166679897510981</v>
      </c>
      <c r="L27" s="9">
        <f>$E$6*'[1]Average Monthly Discharge'!AB26</f>
        <v>8.9762226720351403</v>
      </c>
      <c r="M27" s="9">
        <f>$E$6*'[1]Average Monthly Discharge'!AC26</f>
        <v>6.0723823377257187</v>
      </c>
    </row>
    <row r="28" spans="1:13" s="5" customFormat="1" ht="15" x14ac:dyDescent="0.3">
      <c r="A28" s="8">
        <f>'[1]Average Monthly Discharge'!Q27</f>
        <v>1990</v>
      </c>
      <c r="B28" s="9">
        <f>$E$6*'[1]Average Monthly Discharge'!R27</f>
        <v>4.6395269931673981</v>
      </c>
      <c r="C28" s="9">
        <f>$E$6*'[1]Average Monthly Discharge'!S27</f>
        <v>4.9564037021543603</v>
      </c>
      <c r="D28" s="9">
        <f>$E$6*'[1]Average Monthly Discharge'!T27</f>
        <v>5.0617891795998027</v>
      </c>
      <c r="E28" s="9">
        <f>$E$6*'[1]Average Monthly Discharge'!U27</f>
        <v>3.9667435841874079</v>
      </c>
      <c r="F28" s="9">
        <f>$E$6*'[1]Average Monthly Discharge'!V27</f>
        <v>6.191182967789163</v>
      </c>
      <c r="G28" s="9">
        <f>$E$6*'[1]Average Monthly Discharge'!W27</f>
        <v>15.7371444704734</v>
      </c>
      <c r="H28" s="9">
        <f>$E$6*'[1]Average Monthly Discharge'!X27</f>
        <v>56.151417164470473</v>
      </c>
      <c r="I28" s="9">
        <f>$E$6*'[1]Average Monthly Discharge'!Y27</f>
        <v>78.071236334797447</v>
      </c>
      <c r="J28" s="9">
        <f>$E$6*'[1]Average Monthly Discharge'!Z27</f>
        <v>38.870179624206926</v>
      </c>
      <c r="K28" s="9">
        <f>$E$6*'[1]Average Monthly Discharge'!AA27</f>
        <v>21.094202059541235</v>
      </c>
      <c r="L28" s="9">
        <f>$E$6*'[1]Average Monthly Discharge'!AB27</f>
        <v>9.7813569155685691</v>
      </c>
      <c r="M28" s="9">
        <f>$E$6*'[1]Average Monthly Discharge'!AC27</f>
        <v>6.3370840068326038</v>
      </c>
    </row>
    <row r="29" spans="1:13" s="5" customFormat="1" ht="15" x14ac:dyDescent="0.3">
      <c r="A29" s="8">
        <f>'[1]Average Monthly Discharge'!Q28</f>
        <v>1991</v>
      </c>
      <c r="B29" s="9">
        <f>$E$6*'[1]Average Monthly Discharge'!R28</f>
        <v>5.9983288945827216</v>
      </c>
      <c r="C29" s="9">
        <f>$E$6*'[1]Average Monthly Discharge'!S28</f>
        <v>4.7386325585651532</v>
      </c>
      <c r="D29" s="9">
        <f>$E$6*'[1]Average Monthly Discharge'!T28</f>
        <v>6.3292059809663224</v>
      </c>
      <c r="E29" s="9">
        <f>$E$6*'[1]Average Monthly Discharge'!U28</f>
        <v>5.821230873108834</v>
      </c>
      <c r="F29" s="9">
        <f>$E$6*'[1]Average Monthly Discharge'!V28</f>
        <v>4.3017172440214724</v>
      </c>
      <c r="G29" s="9">
        <f>$E$6*'[1]Average Monthly Discharge'!W28</f>
        <v>20.687380803806736</v>
      </c>
      <c r="H29" s="9">
        <f>$E$6*'[1]Average Monthly Discharge'!X28</f>
        <v>30.99530496827721</v>
      </c>
      <c r="I29" s="9">
        <f>$E$6*'[1]Average Monthly Discharge'!Y28</f>
        <v>67.650183718887263</v>
      </c>
      <c r="J29" s="9">
        <f>$E$6*'[1]Average Monthly Discharge'!Z28</f>
        <v>51.434055275744264</v>
      </c>
      <c r="K29" s="9">
        <f>$E$6*'[1]Average Monthly Discharge'!AA28</f>
        <v>18.516511996095655</v>
      </c>
      <c r="L29" s="9">
        <f>$E$6*'[1]Average Monthly Discharge'!AB28</f>
        <v>11.798131537335282</v>
      </c>
      <c r="M29" s="9">
        <f>$E$6*'[1]Average Monthly Discharge'!AC28</f>
        <v>8.8864131771595893</v>
      </c>
    </row>
    <row r="30" spans="1:13" s="5" customFormat="1" ht="15" x14ac:dyDescent="0.3">
      <c r="A30" s="8">
        <f>'[1]Average Monthly Discharge'!Q29</f>
        <v>1992</v>
      </c>
      <c r="B30" s="9">
        <f>$E$6*'[1]Average Monthly Discharge'!R29</f>
        <v>7.8843282869692546</v>
      </c>
      <c r="C30" s="9">
        <f>$E$6*'[1]Average Monthly Discharge'!S29</f>
        <v>6.2573257863381624</v>
      </c>
      <c r="D30" s="9">
        <f>$E$6*'[1]Average Monthly Discharge'!T29</f>
        <v>5.019878081991215</v>
      </c>
      <c r="E30" s="9">
        <f>$E$6*'[1]Average Monthly Discharge'!U29</f>
        <v>3.8000445568570034</v>
      </c>
      <c r="F30" s="9">
        <f>$E$6*'[1]Average Monthly Discharge'!V29</f>
        <v>4.5046551903367487</v>
      </c>
      <c r="G30" s="9">
        <f>$E$6*'[1]Average Monthly Discharge'!W29</f>
        <v>7.2698422693997067</v>
      </c>
      <c r="H30" s="9">
        <f>$E$6*'[1]Average Monthly Discharge'!X29</f>
        <v>14.701971871644705</v>
      </c>
      <c r="I30" s="9">
        <f>$E$6*'[1]Average Monthly Discharge'!Y29</f>
        <v>62.160775295265978</v>
      </c>
      <c r="J30" s="9">
        <f>$E$6*'[1]Average Monthly Discharge'!Z29</f>
        <v>24.90086415812592</v>
      </c>
      <c r="K30" s="9">
        <f>$E$6*'[1]Average Monthly Discharge'!AA29</f>
        <v>11.235640490483158</v>
      </c>
      <c r="L30" s="9">
        <f>$E$6*'[1]Average Monthly Discharge'!AB29</f>
        <v>5.7966514324060503</v>
      </c>
      <c r="M30" s="9">
        <f>$E$6*'[1]Average Monthly Discharge'!AC29</f>
        <v>4.5547594348462663</v>
      </c>
    </row>
    <row r="31" spans="1:13" s="5" customFormat="1" ht="15" x14ac:dyDescent="0.3">
      <c r="A31" s="8">
        <f>'[1]Average Monthly Discharge'!Q30</f>
        <v>1993</v>
      </c>
      <c r="B31" s="9">
        <f>$E$6*'[1]Average Monthly Discharge'!R30</f>
        <v>4.1025607501220094</v>
      </c>
      <c r="C31" s="9">
        <f>$E$6*'[1]Average Monthly Discharge'!S30</f>
        <v>3.9793034082827852</v>
      </c>
      <c r="D31" s="9">
        <f>$E$6*'[1]Average Monthly Discharge'!T30</f>
        <v>3.9251476076134693</v>
      </c>
      <c r="E31" s="9">
        <f>$E$6*'[1]Average Monthly Discharge'!U30</f>
        <v>3.4360797618350416</v>
      </c>
      <c r="F31" s="9">
        <f>$E$6*'[1]Average Monthly Discharge'!V30</f>
        <v>3.7587637013177151</v>
      </c>
      <c r="G31" s="9">
        <f>$E$6*'[1]Average Monthly Discharge'!W30</f>
        <v>8.4090048096632515</v>
      </c>
      <c r="H31" s="9">
        <f>$E$6*'[1]Average Monthly Discharge'!X30</f>
        <v>18.639409199609563</v>
      </c>
      <c r="I31" s="9">
        <f>$E$6*'[1]Average Monthly Discharge'!Y30</f>
        <v>74.337052074182523</v>
      </c>
      <c r="J31" s="9">
        <f>$E$6*'[1]Average Monthly Discharge'!Z30</f>
        <v>64.347715275744264</v>
      </c>
      <c r="K31" s="9">
        <f>$E$6*'[1]Average Monthly Discharge'!AA30</f>
        <v>19.654098931185942</v>
      </c>
      <c r="L31" s="9">
        <f>$E$6*'[1]Average Monthly Discharge'!AB30</f>
        <v>8.5114191459248438</v>
      </c>
      <c r="M31" s="9">
        <f>$E$6*'[1]Average Monthly Discharge'!AC30</f>
        <v>6.1385577550024442</v>
      </c>
    </row>
    <row r="32" spans="1:13" s="5" customFormat="1" ht="15" x14ac:dyDescent="0.3">
      <c r="A32" s="8">
        <f>'[1]Average Monthly Discharge'!Q31</f>
        <v>1994</v>
      </c>
      <c r="B32" s="9">
        <f>$E$6*'[1]Average Monthly Discharge'!R31</f>
        <v>5.4768035822352354</v>
      </c>
      <c r="C32" s="9">
        <f>$E$6*'[1]Average Monthly Discharge'!S31</f>
        <v>4.8308054612005833</v>
      </c>
      <c r="D32" s="9">
        <f>$E$6*'[1]Average Monthly Discharge'!T31</f>
        <v>4.4375344099560738</v>
      </c>
      <c r="E32" s="9">
        <f>$E$6*'[1]Average Monthly Discharge'!U31</f>
        <v>3.881660904831624</v>
      </c>
      <c r="F32" s="9">
        <f>$E$6*'[1]Average Monthly Discharge'!V31</f>
        <v>4.3647414509516826</v>
      </c>
      <c r="G32" s="9">
        <f>$E$6*'[1]Average Monthly Discharge'!W31</f>
        <v>22.897672339576914</v>
      </c>
      <c r="H32" s="9">
        <f>$E$6*'[1]Average Monthly Discharge'!X31</f>
        <v>43.140069643728644</v>
      </c>
      <c r="I32" s="9">
        <f>$E$6*'[1]Average Monthly Discharge'!Y31</f>
        <v>70.196991920937023</v>
      </c>
      <c r="J32" s="9">
        <f>$E$6*'[1]Average Monthly Discharge'!Z31</f>
        <v>45.834354489995121</v>
      </c>
      <c r="K32" s="9">
        <f>$E$6*'[1]Average Monthly Discharge'!AA31</f>
        <v>18.481533561249389</v>
      </c>
      <c r="L32" s="9">
        <f>$E$6*'[1]Average Monthly Discharge'!AB31</f>
        <v>10.064650725719861</v>
      </c>
      <c r="M32" s="9">
        <f>$E$6*'[1]Average Monthly Discharge'!AC31</f>
        <v>6.1823595788189376</v>
      </c>
    </row>
    <row r="33" spans="1:13" s="5" customFormat="1" ht="15" x14ac:dyDescent="0.3">
      <c r="A33" s="8">
        <f>'[1]Average Monthly Discharge'!Q32</f>
        <v>1995</v>
      </c>
      <c r="B33" s="9">
        <f>$E$6*'[1]Average Monthly Discharge'!R32</f>
        <v>5.6932917330405104</v>
      </c>
      <c r="C33" s="9">
        <f>$E$6*'[1]Average Monthly Discharge'!S32</f>
        <v>5.0738988307885382</v>
      </c>
      <c r="D33" s="9">
        <f>$E$6*'[1]Average Monthly Discharge'!T32</f>
        <v>5.424808611517812</v>
      </c>
      <c r="E33" s="9">
        <f>$E$6*'[1]Average Monthly Discharge'!U32</f>
        <v>4.4148456954611985</v>
      </c>
      <c r="F33" s="9">
        <f>$E$6*'[1]Average Monthly Discharge'!V32</f>
        <v>8.8722327306002935</v>
      </c>
      <c r="G33" s="9">
        <f>$E$6*'[1]Average Monthly Discharge'!W32</f>
        <v>33.338229860907759</v>
      </c>
      <c r="H33" s="9">
        <f>$E$6*'[1]Average Monthly Discharge'!X32</f>
        <v>59.809972376769153</v>
      </c>
      <c r="I33" s="9">
        <f>$E$6*'[1]Average Monthly Discharge'!Y32</f>
        <v>68.765712181551976</v>
      </c>
      <c r="J33" s="9">
        <f>$E$6*'[1]Average Monthly Discharge'!Z32</f>
        <v>49.618958116154225</v>
      </c>
      <c r="K33" s="9">
        <f>$E$6*'[1]Average Monthly Discharge'!AA32</f>
        <v>21.907214328940952</v>
      </c>
      <c r="L33" s="9">
        <f>$E$6*'[1]Average Monthly Discharge'!AB32</f>
        <v>14.435694597364565</v>
      </c>
      <c r="M33" s="9">
        <f>$E$6*'[1]Average Monthly Discharge'!AC32</f>
        <v>4.9949835202537844</v>
      </c>
    </row>
    <row r="34" spans="1:13" s="4" customFormat="1" ht="15" x14ac:dyDescent="0.3">
      <c r="A34" s="7" t="s">
        <v>21</v>
      </c>
      <c r="B34" s="10">
        <f>AVERAGE(B10:B33)</f>
        <v>5.7795772937651195</v>
      </c>
      <c r="C34" s="10">
        <f t="shared" ref="C34:M34" si="0">AVERAGE(C10:C33)</f>
        <v>4.8591876987242371</v>
      </c>
      <c r="D34" s="10">
        <f t="shared" si="0"/>
        <v>4.4203073698453741</v>
      </c>
      <c r="E34" s="10">
        <f t="shared" si="0"/>
        <v>3.535618618655441</v>
      </c>
      <c r="F34" s="10">
        <f t="shared" si="0"/>
        <v>3.9831535967768166</v>
      </c>
      <c r="G34" s="10">
        <f t="shared" si="0"/>
        <v>17.220236718252664</v>
      </c>
      <c r="H34" s="10">
        <f t="shared" si="0"/>
        <v>62.360606927511185</v>
      </c>
      <c r="I34" s="10">
        <f t="shared" si="0"/>
        <v>85.253353821327735</v>
      </c>
      <c r="J34" s="10">
        <f t="shared" si="0"/>
        <v>69.102103886041974</v>
      </c>
      <c r="K34" s="10">
        <f t="shared" si="0"/>
        <v>28.600916236350542</v>
      </c>
      <c r="L34" s="10">
        <f t="shared" si="0"/>
        <v>11.253221618208068</v>
      </c>
      <c r="M34" s="10">
        <f t="shared" si="0"/>
        <v>6.8529409525043681</v>
      </c>
    </row>
    <row r="37" spans="1:13" x14ac:dyDescent="0.35">
      <c r="A37" s="3" t="s">
        <v>22</v>
      </c>
      <c r="B37" s="3"/>
    </row>
    <row r="39" spans="1:13" ht="34.5" x14ac:dyDescent="0.35">
      <c r="A39" s="2" t="s">
        <v>23</v>
      </c>
      <c r="B39" s="12" t="s">
        <v>24</v>
      </c>
    </row>
    <row r="40" spans="1:13" x14ac:dyDescent="0.35">
      <c r="A40" s="8" t="s">
        <v>9</v>
      </c>
      <c r="B40" s="11">
        <f>B34</f>
        <v>5.7795772937651195</v>
      </c>
      <c r="C40" s="13"/>
    </row>
    <row r="41" spans="1:13" x14ac:dyDescent="0.35">
      <c r="A41" s="8" t="s">
        <v>10</v>
      </c>
      <c r="B41" s="11">
        <f>C34</f>
        <v>4.8591876987242371</v>
      </c>
      <c r="C41" s="13"/>
    </row>
    <row r="42" spans="1:13" x14ac:dyDescent="0.35">
      <c r="A42" s="8" t="s">
        <v>11</v>
      </c>
      <c r="B42" s="11">
        <f>D34</f>
        <v>4.4203073698453741</v>
      </c>
      <c r="C42" s="13"/>
    </row>
    <row r="43" spans="1:13" x14ac:dyDescent="0.35">
      <c r="A43" s="8" t="s">
        <v>12</v>
      </c>
      <c r="B43" s="11">
        <f>E34</f>
        <v>3.535618618655441</v>
      </c>
      <c r="C43" s="13"/>
    </row>
    <row r="44" spans="1:13" x14ac:dyDescent="0.35">
      <c r="A44" s="8" t="s">
        <v>13</v>
      </c>
      <c r="B44" s="11">
        <f>F34</f>
        <v>3.9831535967768166</v>
      </c>
      <c r="C44" s="13"/>
    </row>
    <row r="45" spans="1:13" x14ac:dyDescent="0.35">
      <c r="A45" s="8" t="s">
        <v>14</v>
      </c>
      <c r="B45" s="11">
        <f>G34</f>
        <v>17.220236718252664</v>
      </c>
      <c r="C45" s="13"/>
    </row>
    <row r="46" spans="1:13" x14ac:dyDescent="0.35">
      <c r="A46" s="8" t="s">
        <v>15</v>
      </c>
      <c r="B46" s="11">
        <f>H34</f>
        <v>62.360606927511185</v>
      </c>
      <c r="C46" s="13"/>
    </row>
    <row r="47" spans="1:13" x14ac:dyDescent="0.35">
      <c r="A47" s="8" t="s">
        <v>16</v>
      </c>
      <c r="B47" s="11">
        <f>I34</f>
        <v>85.253353821327735</v>
      </c>
      <c r="C47" s="13"/>
    </row>
    <row r="48" spans="1:13" x14ac:dyDescent="0.35">
      <c r="A48" s="8" t="s">
        <v>17</v>
      </c>
      <c r="B48" s="11">
        <f>J34</f>
        <v>69.102103886041974</v>
      </c>
      <c r="C48" s="13"/>
    </row>
    <row r="49" spans="1:3" x14ac:dyDescent="0.35">
      <c r="A49" s="8" t="s">
        <v>18</v>
      </c>
      <c r="B49" s="11">
        <f>K34</f>
        <v>28.600916236350542</v>
      </c>
      <c r="C49" s="13"/>
    </row>
    <row r="50" spans="1:3" x14ac:dyDescent="0.35">
      <c r="A50" s="8" t="s">
        <v>19</v>
      </c>
      <c r="B50" s="11">
        <f>L34</f>
        <v>11.253221618208068</v>
      </c>
      <c r="C50" s="13"/>
    </row>
    <row r="51" spans="1:3" x14ac:dyDescent="0.35">
      <c r="A51" s="8" t="s">
        <v>20</v>
      </c>
      <c r="B51" s="11">
        <f>M34</f>
        <v>6.8529409525043681</v>
      </c>
      <c r="C51" s="13"/>
    </row>
  </sheetData>
  <pageMargins left="0.7" right="0.7" top="0.75" bottom="0.75" header="0.3" footer="0.3"/>
  <pageSetup orientation="landscape" r:id="rId1"/>
  <headerFooter>
    <oddHeader>&amp;LButwal Power Company  
&amp;RJhimruk Repair Works
Annex A: Hydrological Analysis</oddHeader>
    <oddFooter>&amp;L&amp;"Gill Sans MT,Italic"&amp;9Hydro-Consult Engineering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2023-02-01T04:47:41Z</dcterms:modified>
</cp:coreProperties>
</file>