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02Jhimruk_working\ZDscreen\Trend Analysis files\Trend Analysis\"/>
    </mc:Choice>
  </mc:AlternateContent>
  <bookViews>
    <workbookView xWindow="0" yWindow="0" windowWidth="20460" windowHeight="7620" tabRatio="810" firstSheet="1" activeTab="2"/>
  </bookViews>
  <sheets>
    <sheet name="Mean_annaul_English_months" sheetId="1" r:id="rId1"/>
    <sheet name="Mann_Kendall test Manual" sheetId="15" r:id="rId2"/>
    <sheet name="Mean_annaul_nepalimonths" sheetId="16" r:id="rId3"/>
    <sheet name="baisakh" sheetId="2" r:id="rId4"/>
    <sheet name="jeth" sheetId="3" r:id="rId5"/>
    <sheet name="asar" sheetId="4" r:id="rId6"/>
    <sheet name="shrawan" sheetId="5" r:id="rId7"/>
    <sheet name="bhadra" sheetId="6" r:id="rId8"/>
    <sheet name="bhadra-movingaverage" sheetId="7" r:id="rId9"/>
    <sheet name="asoj" sheetId="8" r:id="rId10"/>
    <sheet name="kartik" sheetId="9" r:id="rId11"/>
    <sheet name="mangsir" sheetId="10" r:id="rId12"/>
    <sheet name="poush" sheetId="11" r:id="rId13"/>
    <sheet name="magh" sheetId="12" r:id="rId14"/>
    <sheet name="falgun" sheetId="13" r:id="rId15"/>
    <sheet name="chaitra" sheetId="14" r:id="rId16"/>
  </sheets>
  <calcPr calcId="162913"/>
</workbook>
</file>

<file path=xl/calcChain.xml><?xml version="1.0" encoding="utf-8"?>
<calcChain xmlns="http://schemas.openxmlformats.org/spreadsheetml/2006/main">
  <c r="C30" i="16" l="1"/>
  <c r="O1" i="16"/>
  <c r="N1" i="16"/>
  <c r="M1" i="16"/>
  <c r="K1" i="16"/>
  <c r="I1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F30" i="16" l="1"/>
  <c r="H26" i="16" s="1"/>
  <c r="J21" i="16" s="1"/>
  <c r="G29" i="16"/>
  <c r="G3" i="16"/>
  <c r="G4" i="16"/>
  <c r="G5" i="16"/>
  <c r="G6" i="16"/>
  <c r="G7" i="16"/>
  <c r="G8" i="16"/>
  <c r="G9" i="16"/>
  <c r="G11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F2" i="16"/>
  <c r="F3" i="16"/>
  <c r="F4" i="16"/>
  <c r="F5" i="16"/>
  <c r="F6" i="16"/>
  <c r="H2" i="16" s="1"/>
  <c r="F7" i="16"/>
  <c r="H3" i="16" s="1"/>
  <c r="F8" i="16"/>
  <c r="H4" i="16" s="1"/>
  <c r="F9" i="16"/>
  <c r="H5" i="16" s="1"/>
  <c r="F10" i="16"/>
  <c r="H6" i="16" s="1"/>
  <c r="F11" i="16"/>
  <c r="H7" i="16" s="1"/>
  <c r="J2" i="16" s="1"/>
  <c r="F12" i="16"/>
  <c r="H8" i="16" s="1"/>
  <c r="J3" i="16" s="1"/>
  <c r="F13" i="16"/>
  <c r="H9" i="16" s="1"/>
  <c r="J4" i="16" s="1"/>
  <c r="F14" i="16"/>
  <c r="H10" i="16" s="1"/>
  <c r="J5" i="16" s="1"/>
  <c r="F15" i="16"/>
  <c r="H11" i="16" s="1"/>
  <c r="J6" i="16" s="1"/>
  <c r="F16" i="16"/>
  <c r="H12" i="16" s="1"/>
  <c r="J7" i="16" s="1"/>
  <c r="F17" i="16"/>
  <c r="H13" i="16" s="1"/>
  <c r="J8" i="16" s="1"/>
  <c r="F18" i="16"/>
  <c r="H14" i="16" s="1"/>
  <c r="J9" i="16" s="1"/>
  <c r="F19" i="16"/>
  <c r="H15" i="16" s="1"/>
  <c r="J10" i="16" s="1"/>
  <c r="F20" i="16"/>
  <c r="H16" i="16" s="1"/>
  <c r="J11" i="16" s="1"/>
  <c r="F21" i="16"/>
  <c r="H17" i="16" s="1"/>
  <c r="J12" i="16" s="1"/>
  <c r="F22" i="16"/>
  <c r="H18" i="16" s="1"/>
  <c r="J13" i="16" s="1"/>
  <c r="F23" i="16"/>
  <c r="H19" i="16" s="1"/>
  <c r="J14" i="16" s="1"/>
  <c r="F24" i="16"/>
  <c r="H20" i="16" s="1"/>
  <c r="J15" i="16" s="1"/>
  <c r="F25" i="16"/>
  <c r="H21" i="16" s="1"/>
  <c r="J16" i="16" s="1"/>
  <c r="F26" i="16"/>
  <c r="H22" i="16" s="1"/>
  <c r="J17" i="16" s="1"/>
  <c r="F27" i="16"/>
  <c r="H23" i="16" s="1"/>
  <c r="J18" i="16" s="1"/>
  <c r="F28" i="16"/>
  <c r="H24" i="16" s="1"/>
  <c r="J19" i="16" s="1"/>
  <c r="F29" i="16"/>
  <c r="H25" i="16" s="1"/>
  <c r="J20" i="16" s="1"/>
  <c r="F1" i="16"/>
  <c r="J1" i="16" l="1"/>
  <c r="H1" i="16"/>
  <c r="B37" i="15"/>
  <c r="AC33" i="15"/>
  <c r="AC34" i="15" s="1"/>
  <c r="AB33" i="15"/>
  <c r="AB34" i="15" s="1"/>
  <c r="Z33" i="15"/>
  <c r="Z34" i="15" s="1"/>
  <c r="Y33" i="15"/>
  <c r="Y34" i="15" s="1"/>
  <c r="X33" i="15"/>
  <c r="X34" i="15" s="1"/>
  <c r="W33" i="15"/>
  <c r="W34" i="15" s="1"/>
  <c r="V33" i="15"/>
  <c r="V34" i="15" s="1"/>
  <c r="U33" i="15"/>
  <c r="U34" i="15" s="1"/>
  <c r="T33" i="15"/>
  <c r="T34" i="15" s="1"/>
  <c r="S33" i="15"/>
  <c r="S34" i="15" s="1"/>
  <c r="P33" i="15"/>
  <c r="P34" i="15" s="1"/>
  <c r="I33" i="15"/>
  <c r="I34" i="15" s="1"/>
  <c r="H33" i="15"/>
  <c r="H34" i="15" s="1"/>
  <c r="G33" i="15"/>
  <c r="G34" i="15" s="1"/>
  <c r="F33" i="15"/>
  <c r="F34" i="15" s="1"/>
  <c r="E33" i="15"/>
  <c r="E34" i="15" s="1"/>
  <c r="D33" i="15"/>
  <c r="D34" i="15" s="1"/>
  <c r="C33" i="15"/>
  <c r="C34" i="15" s="1"/>
  <c r="AC32" i="15"/>
  <c r="AB32" i="15"/>
  <c r="AA32" i="15"/>
  <c r="AA33" i="15" s="1"/>
  <c r="AA34" i="15" s="1"/>
  <c r="Z32" i="15"/>
  <c r="Y32" i="15"/>
  <c r="X32" i="15"/>
  <c r="W32" i="15"/>
  <c r="V32" i="15"/>
  <c r="U32" i="15"/>
  <c r="T32" i="15"/>
  <c r="S32" i="15"/>
  <c r="R32" i="15"/>
  <c r="R33" i="15" s="1"/>
  <c r="R34" i="15" s="1"/>
  <c r="Q32" i="15"/>
  <c r="Q33" i="15" s="1"/>
  <c r="Q34" i="15" s="1"/>
  <c r="P32" i="15"/>
  <c r="O32" i="15"/>
  <c r="O33" i="15" s="1"/>
  <c r="O34" i="15" s="1"/>
  <c r="N32" i="15"/>
  <c r="N33" i="15" s="1"/>
  <c r="N34" i="15" s="1"/>
  <c r="M32" i="15"/>
  <c r="M33" i="15" s="1"/>
  <c r="M34" i="15" s="1"/>
  <c r="L32" i="15"/>
  <c r="L33" i="15" s="1"/>
  <c r="L34" i="15" s="1"/>
  <c r="K32" i="15"/>
  <c r="K33" i="15" s="1"/>
  <c r="K34" i="15" s="1"/>
  <c r="J32" i="15"/>
  <c r="J33" i="15" s="1"/>
  <c r="J34" i="15" s="1"/>
  <c r="I32" i="15"/>
  <c r="H32" i="15"/>
  <c r="G32" i="15"/>
  <c r="F32" i="15"/>
  <c r="E32" i="15"/>
  <c r="D32" i="15"/>
  <c r="C32" i="15"/>
  <c r="AD30" i="15"/>
  <c r="AD29" i="15"/>
  <c r="AC29" i="15"/>
  <c r="AD28" i="15"/>
  <c r="AC28" i="15"/>
  <c r="AB28" i="15"/>
  <c r="AD27" i="15"/>
  <c r="AC27" i="15"/>
  <c r="AB27" i="15"/>
  <c r="AA27" i="15"/>
  <c r="AD26" i="15"/>
  <c r="AC26" i="15"/>
  <c r="AB26" i="15"/>
  <c r="AA26" i="15"/>
  <c r="Z26" i="15"/>
  <c r="AD25" i="15"/>
  <c r="AC25" i="15"/>
  <c r="AB25" i="15"/>
  <c r="AA25" i="15"/>
  <c r="Z25" i="15"/>
  <c r="Y25" i="15"/>
  <c r="AD24" i="15"/>
  <c r="AC24" i="15"/>
  <c r="AB24" i="15"/>
  <c r="AA24" i="15"/>
  <c r="Z24" i="15"/>
  <c r="Y24" i="15"/>
  <c r="X24" i="15"/>
  <c r="AD23" i="15"/>
  <c r="AC23" i="15"/>
  <c r="AB23" i="15"/>
  <c r="AA23" i="15"/>
  <c r="Z23" i="15"/>
  <c r="Y23" i="15"/>
  <c r="X23" i="15"/>
  <c r="W23" i="15"/>
  <c r="AD22" i="15"/>
  <c r="AC22" i="15"/>
  <c r="AB22" i="15"/>
  <c r="AA22" i="15"/>
  <c r="Z22" i="15"/>
  <c r="Y22" i="15"/>
  <c r="X22" i="15"/>
  <c r="W22" i="15"/>
  <c r="AD21" i="15"/>
  <c r="AC21" i="15"/>
  <c r="AB21" i="15"/>
  <c r="AA21" i="15"/>
  <c r="Z21" i="15"/>
  <c r="Y21" i="15"/>
  <c r="X21" i="15"/>
  <c r="W21" i="15"/>
  <c r="V21" i="15"/>
  <c r="AD20" i="15"/>
  <c r="AC20" i="15"/>
  <c r="AB20" i="15"/>
  <c r="AA20" i="15"/>
  <c r="Z20" i="15"/>
  <c r="Y20" i="15"/>
  <c r="X20" i="15"/>
  <c r="W20" i="15"/>
  <c r="V20" i="15"/>
  <c r="U20" i="15"/>
  <c r="AD19" i="15"/>
  <c r="AC19" i="15"/>
  <c r="AB19" i="15"/>
  <c r="AA19" i="15"/>
  <c r="Z19" i="15"/>
  <c r="Y19" i="15"/>
  <c r="X19" i="15"/>
  <c r="W19" i="15"/>
  <c r="V19" i="15"/>
  <c r="U19" i="15"/>
  <c r="T19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B39" i="15" s="1"/>
  <c r="M32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B35" i="15" l="1"/>
  <c r="B40" i="15"/>
  <c r="B41" i="15" s="1"/>
  <c r="B42" i="15" s="1"/>
  <c r="B43" i="15" s="1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N32" i="1" l="1"/>
</calcChain>
</file>

<file path=xl/sharedStrings.xml><?xml version="1.0" encoding="utf-8"?>
<sst xmlns="http://schemas.openxmlformats.org/spreadsheetml/2006/main" count="424" uniqueCount="213">
  <si>
    <t>Shrawan</t>
  </si>
  <si>
    <t>Bhadra</t>
  </si>
  <si>
    <t>Ashwin</t>
  </si>
  <si>
    <t>Kartik</t>
  </si>
  <si>
    <t>Mangsir</t>
  </si>
  <si>
    <t>Poush</t>
  </si>
  <si>
    <t>Magh</t>
  </si>
  <si>
    <t>Falgun</t>
  </si>
  <si>
    <t>Chaitra</t>
  </si>
  <si>
    <t>Baishakh</t>
  </si>
  <si>
    <t xml:space="preserve">Jestha </t>
  </si>
  <si>
    <t>Ashadh</t>
  </si>
  <si>
    <t>Open a time series file to start</t>
  </si>
  <si>
    <t>File: 'D:\Andhi Khola and Jhimruk\Dscreen\average flows\01baisakh.txt'</t>
  </si>
  <si>
    <t>Persistence test :</t>
  </si>
  <si>
    <t xml:space="preserve">    Series  Start = 2052  End = 2079  Length = 27</t>
  </si>
  <si>
    <t xml:space="preserve">    Null hypothesis: There is no lag-1 persistence in the series</t>
  </si>
  <si>
    <t xml:space="preserve">    r(1) =  0.221</t>
  </si>
  <si>
    <t xml:space="preserve">    Alpha    0.10    0.05    0.02    0.01</t>
  </si>
  <si>
    <t xml:space="preserve">    UCL     0.317   0.377   0.448   0.496</t>
  </si>
  <si>
    <t xml:space="preserve">    LCL    -0.317  -0.377  -0.448  -0.496</t>
  </si>
  <si>
    <t>Mann-Kendall trend test :</t>
  </si>
  <si>
    <t xml:space="preserve">    Null hypothesis: There is no trend in the series</t>
  </si>
  <si>
    <t xml:space="preserve">    S    =        57</t>
  </si>
  <si>
    <t xml:space="preserve">    tau  =    0.1624</t>
  </si>
  <si>
    <t xml:space="preserve">    p    =    0.2440</t>
  </si>
  <si>
    <t>Since P&gt;0.01, no significant trend</t>
  </si>
  <si>
    <t>File: 'D:\Andhi Khola and Jhimruk\Dscreen\average flows\02jeth.txt'</t>
  </si>
  <si>
    <t xml:space="preserve">    Series  Start = 2053  End = 2079  Length = 26</t>
  </si>
  <si>
    <t xml:space="preserve">    r(1) =  0.214</t>
  </si>
  <si>
    <t xml:space="preserve">    UCL     0.323   0.384   0.456   0.505</t>
  </si>
  <si>
    <t xml:space="preserve">    LCL    -0.323  -0.384  -0.456  -0.505</t>
  </si>
  <si>
    <t xml:space="preserve">    S    =         7</t>
  </si>
  <si>
    <t xml:space="preserve">    tau  =   0.02154</t>
  </si>
  <si>
    <t xml:space="preserve">    p    =    0.8955</t>
  </si>
  <si>
    <t>File: 'D:\Andhi Khola and Jhimruk\Dscreen\average flows\03asar.txt'</t>
  </si>
  <si>
    <t xml:space="preserve">    Series  Start = 2052  End = 2079  Length = 28</t>
  </si>
  <si>
    <t xml:space="preserve">    r(1) = -0.045</t>
  </si>
  <si>
    <t xml:space="preserve">    UCL     0.311   0.370   0.440   0.487</t>
  </si>
  <si>
    <t xml:space="preserve">    LCL    -0.311  -0.370  -0.440  -0.487</t>
  </si>
  <si>
    <t xml:space="preserve">    S    =       -56</t>
  </si>
  <si>
    <t xml:space="preserve">    tau  =   -0.1481</t>
  </si>
  <si>
    <t xml:space="preserve">    p    =    0.2785</t>
  </si>
  <si>
    <t>File: 'D:\Andhi Khola and Jhimruk\Dscreen\average flows\04shrawann.txt'</t>
  </si>
  <si>
    <t xml:space="preserve">    r(1) =  0.085</t>
  </si>
  <si>
    <t xml:space="preserve">    S    =       -54</t>
  </si>
  <si>
    <t xml:space="preserve">    tau  =   -0.1429</t>
  </si>
  <si>
    <t xml:space="preserve">    p    =    0.2964</t>
  </si>
  <si>
    <t>File: 'D:\Andhi Khola and Jhimruk\Dscreen\average flows\05bhadra.txt'</t>
  </si>
  <si>
    <t xml:space="preserve">    Series  Start = 2051  End = 2079  Length = 29</t>
  </si>
  <si>
    <t xml:space="preserve">    UCL     0.305   0.364   0.432   0.478</t>
  </si>
  <si>
    <t xml:space="preserve">    LCL    -0.305  -0.364  -0.432  -0.478</t>
  </si>
  <si>
    <t xml:space="preserve">    S    =      -120</t>
  </si>
  <si>
    <t xml:space="preserve">    tau  =   -0.2956</t>
  </si>
  <si>
    <t xml:space="preserve">    p    =   0.02421 **</t>
  </si>
  <si>
    <t>Apparent trend :  Start = 2051  End = 2079  Length = 29</t>
  </si>
  <si>
    <t xml:space="preserve">            Estimate        SE    t-stat  Pr(&gt;|t|)</t>
  </si>
  <si>
    <t xml:space="preserve">    Const      88.75     7.829     11.34   &lt;0.0001 ***</t>
  </si>
  <si>
    <t xml:space="preserve">    Slope    -0.9571    0.4800    -1.994   0.05635 *</t>
  </si>
  <si>
    <t xml:space="preserve">    Residual SE:    21.63    Regression DF: 27</t>
  </si>
  <si>
    <t xml:space="preserve">    R-squared:     0.1283    Adj R-squared: 0.09607</t>
  </si>
  <si>
    <t>#</t>
  </si>
  <si>
    <t xml:space="preserve">    Series  Start = 2055  End = 2079  Length = 25</t>
  </si>
  <si>
    <t xml:space="preserve">    r(1) =  0.896</t>
  </si>
  <si>
    <t xml:space="preserve">    UCL     0.329   0.392   0.465   0.515</t>
  </si>
  <si>
    <t xml:space="preserve">    LCL    -0.329  -0.392  -0.465  -0.515</t>
  </si>
  <si>
    <t>Persistence test (pre-white) :</t>
  </si>
  <si>
    <t xml:space="preserve">    r(1) =  0.303</t>
  </si>
  <si>
    <t>Mann-Kendall trend test (pre-white) :</t>
  </si>
  <si>
    <t xml:space="preserve">    S    =       -22</t>
  </si>
  <si>
    <t xml:space="preserve">    tau  =  -0.07333</t>
  </si>
  <si>
    <t xml:space="preserve">    p    =    0.6260</t>
  </si>
  <si>
    <t>Apparent trend :  Start = 2055  End = 2079  Length = 25</t>
  </si>
  <si>
    <t xml:space="preserve">    Const      94.14     4.106     22.93   &lt;0.0001 ***</t>
  </si>
  <si>
    <t xml:space="preserve">    Slope     -1.554    0.2933    -5.300   &lt;0.0001 ***</t>
  </si>
  <si>
    <t xml:space="preserve">    Residual SE:    10.57    Regression DF: 23</t>
  </si>
  <si>
    <t xml:space="preserve">    R-squared:     0.5498    Adj R-squared: 0.5302</t>
  </si>
  <si>
    <t>File: 'D:\Andhi Khola and Jhimruk\Dscreen\average flows\06asoj.txt'</t>
  </si>
  <si>
    <t xml:space="preserve">    r(1) =  0.158</t>
  </si>
  <si>
    <t xml:space="preserve">    S    =        52</t>
  </si>
  <si>
    <t xml:space="preserve">    tau  =    0.1281</t>
  </si>
  <si>
    <t xml:space="preserve">    p    =    0.3404</t>
  </si>
  <si>
    <t>File: 'D:\Andhi Khola and Jhimruk\Dscreen\average flows\07kartik.txt'</t>
  </si>
  <si>
    <t xml:space="preserve">    r(1) =  0.282</t>
  </si>
  <si>
    <t xml:space="preserve">    Data contain ties: using z-score</t>
  </si>
  <si>
    <t xml:space="preserve">    S    =        58</t>
  </si>
  <si>
    <t xml:space="preserve">    tau  =    0.1432</t>
  </si>
  <si>
    <t xml:space="preserve">    SD   =     53.29</t>
  </si>
  <si>
    <t xml:space="preserve">    z    =     1.070</t>
  </si>
  <si>
    <t xml:space="preserve">    p    =    0.2848</t>
  </si>
  <si>
    <t>File: 'D:\Andhi Khola and Jhimruk\Dscreen\average flows\08mangsr.txt'</t>
  </si>
  <si>
    <t xml:space="preserve">    r(1) =  0.285</t>
  </si>
  <si>
    <t xml:space="preserve">    S    =       -20</t>
  </si>
  <si>
    <t xml:space="preserve">    tau  =  -0.04926</t>
  </si>
  <si>
    <t xml:space="preserve">    p    =    0.7231</t>
  </si>
  <si>
    <t>File: 'D:\Andhi Khola and Jhimruk\Dscreen\average flows\09poush.txt'</t>
  </si>
  <si>
    <t xml:space="preserve">    Series  Start = 2051  End = 2078  Length = 28</t>
  </si>
  <si>
    <t xml:space="preserve">    r(1) = -0.015</t>
  </si>
  <si>
    <t xml:space="preserve">    S    =       -42</t>
  </si>
  <si>
    <t xml:space="preserve">    tau  =   -0.1114</t>
  </si>
  <si>
    <t xml:space="preserve">    SD   =     50.60</t>
  </si>
  <si>
    <t xml:space="preserve">    z    =   -0.8103</t>
  </si>
  <si>
    <t xml:space="preserve">    p    =    0.4177</t>
  </si>
  <si>
    <t>File: 'D:\Andhi Khola and Jhimruk\Dscreen\average flows\10maghh.txt'</t>
  </si>
  <si>
    <t xml:space="preserve">    r(1) = -0.167</t>
  </si>
  <si>
    <t xml:space="preserve">    S    =        -5</t>
  </si>
  <si>
    <t xml:space="preserve">    tau  =  -0.01328</t>
  </si>
  <si>
    <t xml:space="preserve">    SD   =     50.59</t>
  </si>
  <si>
    <t xml:space="preserve">    z    =  -0.07907</t>
  </si>
  <si>
    <t xml:space="preserve">    p    =    0.9370</t>
  </si>
  <si>
    <t>File: 'D:\Andhi Khola and Jhimruk\Dscreen\average flows\11falgun.txt'</t>
  </si>
  <si>
    <t xml:space="preserve">    r(1) = -0.172</t>
  </si>
  <si>
    <t xml:space="preserve">    S    =       -18</t>
  </si>
  <si>
    <t xml:space="preserve">    tau  =  -0.04762</t>
  </si>
  <si>
    <t xml:space="preserve">    p    =    0.7385</t>
  </si>
  <si>
    <t>File: 'D:\Andhi Khola and Jhimruk\Dscreen\average flows\12chaitra.txt'</t>
  </si>
  <si>
    <t xml:space="preserve">    Series  Start = 2051  End = 2078  Length = 27</t>
  </si>
  <si>
    <t xml:space="preserve">    r(1) =  0.091</t>
  </si>
  <si>
    <t xml:space="preserve">    S    =         2</t>
  </si>
  <si>
    <t xml:space="preserve">    tau  =  0.005706</t>
  </si>
  <si>
    <t xml:space="preserve">    SD   =     47.96</t>
  </si>
  <si>
    <t xml:space="preserve">    z    =   0.02085</t>
  </si>
  <si>
    <t xml:space="preserve">    p    =    0.9834</t>
  </si>
  <si>
    <t>year</t>
  </si>
  <si>
    <t>Mean annual discharge</t>
  </si>
  <si>
    <t>lag</t>
  </si>
  <si>
    <t>Correlation</t>
  </si>
  <si>
    <t>File: 'D:\Andhi Khola and Jhimruk\Dscreen\TS_Jhimruk_Q_ann2.txt'</t>
  </si>
  <si>
    <t>Summary :  Start = 1995  End = 2022  Length = 28</t>
  </si>
  <si>
    <t xml:space="preserve">     Min       Q1   Median       Q3      Max</t>
  </si>
  <si>
    <t xml:space="preserve">   15.85    20.21    23.83    29.00    39.70</t>
  </si>
  <si>
    <t>Statistics :  Start = 1995  End = 2022  Length = 28</t>
  </si>
  <si>
    <t xml:space="preserve">    Mean       SD     Skew       SE       CV</t>
  </si>
  <si>
    <t xml:space="preserve">   24.99    5.911   0.4834    1.117   0.2365</t>
  </si>
  <si>
    <t xml:space="preserve">    Series  Start = 1995  End = 2022  Length = 28</t>
  </si>
  <si>
    <t xml:space="preserve">    r(1) =  0.043</t>
  </si>
  <si>
    <t xml:space="preserve">    S    =       -44</t>
  </si>
  <si>
    <t xml:space="preserve">    tau  =   -0.1164</t>
  </si>
  <si>
    <t xml:space="preserve">    p    =    0.3975</t>
  </si>
  <si>
    <t>Apparent trend :  Start = 1995  End = 2022  Length = 28</t>
  </si>
  <si>
    <t xml:space="preserve">    Const      27.52     2.140     12.86   &lt;0.0001 ***</t>
  </si>
  <si>
    <t xml:space="preserve">    Slope    -0.1876    0.1360    -1.379    0.1797</t>
  </si>
  <si>
    <t xml:space="preserve">    Residual SE:    5.815    Regression DF: 26</t>
  </si>
  <si>
    <t xml:space="preserve">    R-squared:    0.06814    Adj R-squared: 0.03230</t>
  </si>
  <si>
    <t>There is apparent trend of decreasing annual discharge by 0.18 m3/s per year.</t>
  </si>
  <si>
    <t xml:space="preserve">This change is not significant change </t>
  </si>
  <si>
    <t>Since P (0.3975)&gt; 0.01(significance level), there is no significant trend</t>
  </si>
  <si>
    <t>a</t>
  </si>
  <si>
    <t>prel</t>
  </si>
  <si>
    <t>ties</t>
  </si>
  <si>
    <t>freq</t>
  </si>
  <si>
    <t>n</t>
  </si>
  <si>
    <t>alpha</t>
  </si>
  <si>
    <t>MK-stat</t>
  </si>
  <si>
    <t>s.e.</t>
  </si>
  <si>
    <t>Z-stat</t>
  </si>
  <si>
    <t>p-value</t>
  </si>
  <si>
    <t>trend</t>
  </si>
  <si>
    <t>Discharge</t>
  </si>
  <si>
    <t>hw meaintenen</t>
  </si>
  <si>
    <t>Jestha NA</t>
  </si>
  <si>
    <t>incomplete year</t>
  </si>
  <si>
    <t>Year</t>
  </si>
  <si>
    <t>Statistics :  Start = 2052  End = 2078  Length = 25</t>
  </si>
  <si>
    <t xml:space="preserve">   24.96    4.811  -0.1222   0.9623   0.1928</t>
  </si>
  <si>
    <t>Summary :  Start = 2052  End = 2078  Length = 25</t>
  </si>
  <si>
    <t xml:space="preserve">   15.70    21.44    25.13    29.31    33.05</t>
  </si>
  <si>
    <t xml:space="preserve">    Series  Start = 2052  End = 2078  Length = 25</t>
  </si>
  <si>
    <t xml:space="preserve">    r(1) =  0.395</t>
  </si>
  <si>
    <t xml:space="preserve">    S    =       -64</t>
  </si>
  <si>
    <t xml:space="preserve">    tau  =   -0.2133</t>
  </si>
  <si>
    <t xml:space="preserve">    p    =    0.1409</t>
  </si>
  <si>
    <t>Apparent trend :  Start = 2052  End = 2078  Length = 25</t>
  </si>
  <si>
    <t xml:space="preserve">    Const      27.31     1.820     15.00   &lt;0.0001 ***</t>
  </si>
  <si>
    <t xml:space="preserve">    Slope    -0.1962    0.1300    -1.509    0.1449</t>
  </si>
  <si>
    <t xml:space="preserve">    Residual SE:    4.688    Regression DF: 23</t>
  </si>
  <si>
    <t xml:space="preserve">    R-squared:    0.09007    Adj R-squared: 0.05051</t>
  </si>
  <si>
    <t>Irrigation</t>
  </si>
  <si>
    <t>File: 'D:\...........'Mean_Annaul_Nepali_Months.txt'</t>
  </si>
  <si>
    <t>5-year moving average</t>
  </si>
  <si>
    <t>10-year moving average</t>
  </si>
  <si>
    <t>Statistics :  Start = 2055  End = 2079  Length = 25</t>
  </si>
  <si>
    <t xml:space="preserve">   24.68    3.284   0.7499   0.6568   0.1331</t>
  </si>
  <si>
    <t>Summary :  Start = 2055  End = 2079  Length = 25</t>
  </si>
  <si>
    <t xml:space="preserve">   20.40    22.15    23.60    26.73    31.20</t>
  </si>
  <si>
    <t xml:space="preserve">    r(1) =  0.804</t>
  </si>
  <si>
    <t xml:space="preserve">    S    =       -16</t>
  </si>
  <si>
    <t xml:space="preserve">    tau  =  -0.05333</t>
  </si>
  <si>
    <t xml:space="preserve">    p    =    0.7279</t>
  </si>
  <si>
    <t xml:space="preserve">    Const      27.30     1.136     24.02   &lt;0.0001 ***</t>
  </si>
  <si>
    <t xml:space="preserve">    Slope    -0.2181   0.08118    -2.686   0.01318 **</t>
  </si>
  <si>
    <t xml:space="preserve">    Residual SE:    2.927    Regression DF: 23</t>
  </si>
  <si>
    <t xml:space="preserve">    R-squared:     0.2388    Adj R-squared: 0.2057</t>
  </si>
  <si>
    <t>File: 'D:\.....'Jhimruk_mean_annual_5-year_moving_average.txt'</t>
  </si>
  <si>
    <t>Statistics :  Start = 2060  End = 2079  Length = 20</t>
  </si>
  <si>
    <t xml:space="preserve">   24.18    1.950   0.6430   0.4359  0.08063</t>
  </si>
  <si>
    <t>Summary :  Start = 2060  End = 2079  Length = 20</t>
  </si>
  <si>
    <t xml:space="preserve">   22.00    22.55    23.45    25.95    27.70</t>
  </si>
  <si>
    <t xml:space="preserve">    Series  Start = 2060  End = 2079  Length = 20</t>
  </si>
  <si>
    <t xml:space="preserve">    r(1) =  0.801</t>
  </si>
  <si>
    <t xml:space="preserve">    UCL     0.368   0.438   0.520   0.576</t>
  </si>
  <si>
    <t xml:space="preserve">    LCL    -0.368  -0.438  -0.520  -0.576</t>
  </si>
  <si>
    <t xml:space="preserve">    S    =        22</t>
  </si>
  <si>
    <t xml:space="preserve">    tau  =    0.1158</t>
  </si>
  <si>
    <t xml:space="preserve">    p    =    0.4986</t>
  </si>
  <si>
    <t>Apparent trend :  Start = 2060  End = 2079  Length = 20</t>
  </si>
  <si>
    <t xml:space="preserve">    Const      26.00    0.7029     36.99   &lt;0.0001 ***</t>
  </si>
  <si>
    <t xml:space="preserve">    Slope    -0.1913   0.06325    -3.024  0.007289 ***</t>
  </si>
  <si>
    <t xml:space="preserve">    Residual SE:    1.631    Regression DF: 18</t>
  </si>
  <si>
    <t xml:space="preserve">    R-squared:     0.3369    Adj R-squared: 0.3001</t>
  </si>
  <si>
    <t>File: 'D:\....'Jhimruk_mean_annual_10-year_moving_average .txt'</t>
  </si>
  <si>
    <t>Mean Annaul Discharge</t>
  </si>
  <si>
    <t>File: 'D:\Andhi Khola and Jhimruk\Dscreen\average flows\bhadra_5-years-movingaverage.txt'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</si>
</sst>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vertical="center"/>
    </xf>
    <xf numFmtId="2" fontId="0" fillId="0" borderId="0" xfId="0" applyNumberFormat="1"/>
    <xf numFmtId="0" fontId="3" fillId="2" borderId="1" xfId="0" applyFont="1" applyFill="1" applyBorder="1"/>
    <xf numFmtId="0" fontId="3" fillId="0" borderId="0" xfId="0" applyFont="1"/>
    <xf numFmtId="0" fontId="3" fillId="0" borderId="1" xfId="0" applyFont="1" applyBorder="1"/>
    <xf numFmtId="164" fontId="3" fillId="0" borderId="0" xfId="1" applyNumberFormat="1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right"/>
    </xf>
    <xf numFmtId="165" fontId="3" fillId="0" borderId="1" xfId="0" applyNumberFormat="1" applyFont="1" applyBorder="1"/>
    <xf numFmtId="0" fontId="4" fillId="0" borderId="1" xfId="0" applyFont="1" applyBorder="1" applyAlignment="1">
      <alignment vertical="center" wrapText="1"/>
    </xf>
    <xf numFmtId="165" fontId="3" fillId="0" borderId="0" xfId="0" applyNumberFormat="1" applyFont="1" applyBorder="1"/>
    <xf numFmtId="0" fontId="3" fillId="0" borderId="0" xfId="0" applyFont="1" applyAlignment="1">
      <alignment wrapText="1"/>
    </xf>
    <xf numFmtId="1" fontId="3" fillId="0" borderId="1" xfId="0" applyNumberFormat="1" applyFont="1" applyBorder="1"/>
    <xf numFmtId="2" fontId="3" fillId="0" borderId="0" xfId="0" applyNumberFormat="1" applyFont="1"/>
    <xf numFmtId="0" fontId="4" fillId="4" borderId="1" xfId="0" applyFont="1" applyFill="1" applyBorder="1" applyAlignment="1">
      <alignment vertical="center" wrapText="1"/>
    </xf>
    <xf numFmtId="0" fontId="3" fillId="4" borderId="0" xfId="0" applyFont="1" applyFill="1" applyAlignment="1">
      <alignment wrapText="1"/>
    </xf>
    <xf numFmtId="0" fontId="3" fillId="4" borderId="1" xfId="0" applyFont="1" applyFill="1" applyBorder="1" applyAlignment="1">
      <alignment wrapText="1"/>
    </xf>
    <xf numFmtId="0" fontId="3" fillId="4" borderId="0" xfId="0" applyFont="1" applyFill="1" applyBorder="1" applyAlignment="1">
      <alignment wrapText="1"/>
    </xf>
    <xf numFmtId="0" fontId="3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/>
              <a:t>Autocorrelation function</a:t>
            </a:r>
          </a:p>
        </c:rich>
      </c:tx>
      <c:layout>
        <c:manualLayout>
          <c:xMode val="edge"/>
          <c:yMode val="edge"/>
          <c:x val="0.3371069541008845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57991838611416"/>
          <c:y val="7.3492630030242756E-2"/>
          <c:w val="0.84997566909975664"/>
          <c:h val="0.75429292791688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 w="0" cmpd="sng">
              <a:solidFill>
                <a:schemeClr val="accent1"/>
              </a:solidFill>
              <a:prstDash val="solid"/>
            </a:ln>
            <a:effectLst/>
          </c:spPr>
          <c:invertIfNegative val="0"/>
          <c:val>
            <c:numRef>
              <c:f>Mean_annaul_English_months!$F$2:$F$16</c:f>
              <c:numCache>
                <c:formatCode>General</c:formatCode>
                <c:ptCount val="15"/>
                <c:pt idx="0">
                  <c:v>1</c:v>
                </c:pt>
                <c:pt idx="1">
                  <c:v>4.3388423127106876E-2</c:v>
                </c:pt>
                <c:pt idx="2">
                  <c:v>0.11547215324839191</c:v>
                </c:pt>
                <c:pt idx="3">
                  <c:v>0.15800850254922358</c:v>
                </c:pt>
                <c:pt idx="4">
                  <c:v>7.2291715895259415E-2</c:v>
                </c:pt>
                <c:pt idx="5">
                  <c:v>9.4727965574633477E-2</c:v>
                </c:pt>
                <c:pt idx="6">
                  <c:v>-0.21851767094240465</c:v>
                </c:pt>
                <c:pt idx="7">
                  <c:v>-4.3385880260814476E-2</c:v>
                </c:pt>
                <c:pt idx="8">
                  <c:v>-6.0332161550312888E-2</c:v>
                </c:pt>
                <c:pt idx="9">
                  <c:v>-0.22441867353287406</c:v>
                </c:pt>
                <c:pt idx="10">
                  <c:v>0.18986535850117947</c:v>
                </c:pt>
                <c:pt idx="11">
                  <c:v>-0.2344123572998438</c:v>
                </c:pt>
                <c:pt idx="12">
                  <c:v>-0.18105635093887804</c:v>
                </c:pt>
                <c:pt idx="13">
                  <c:v>0.36617306463062316</c:v>
                </c:pt>
                <c:pt idx="14">
                  <c:v>-0.12757676769850021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757-4423-8481-4E9C5632F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621050559"/>
        <c:axId val="621062207"/>
      </c:barChart>
      <c:catAx>
        <c:axId val="6210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lag </a:t>
                </a:r>
              </a:p>
            </c:rich>
          </c:tx>
          <c:layout>
            <c:manualLayout>
              <c:xMode val="edge"/>
              <c:yMode val="edge"/>
              <c:x val="0.5178784016717766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621062207"/>
        <c:crosses val="autoZero"/>
        <c:auto val="1"/>
        <c:lblAlgn val="ctr"/>
        <c:lblOffset val="100"/>
        <c:noMultiLvlLbl val="0"/>
      </c:catAx>
      <c:valAx>
        <c:axId val="621062207"/>
        <c:scaling>
          <c:orientation val="minMax"/>
          <c:max val="1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Auto correlation function (ACF)</a:t>
                </a:r>
              </a:p>
            </c:rich>
          </c:tx>
          <c:layout>
            <c:manualLayout>
              <c:xMode val="edge"/>
              <c:yMode val="edge"/>
              <c:x val="3.033852520259785E-2"/>
              <c:y val="0.14870137772570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62105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5-years moving average of Bhadra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7.9540026246719159E-2"/>
                  <c:y val="-0.2919243948673083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'bhadra-movingaverage'!$A$6:$A$30</c:f>
              <c:numCache>
                <c:formatCode>General</c:formatCode>
                <c:ptCount val="25"/>
                <c:pt idx="0">
                  <c:v>2055</c:v>
                </c:pt>
                <c:pt idx="1">
                  <c:v>2056</c:v>
                </c:pt>
                <c:pt idx="2">
                  <c:v>2057</c:v>
                </c:pt>
                <c:pt idx="3">
                  <c:v>2058</c:v>
                </c:pt>
                <c:pt idx="4">
                  <c:v>2059</c:v>
                </c:pt>
                <c:pt idx="5">
                  <c:v>2060</c:v>
                </c:pt>
                <c:pt idx="6">
                  <c:v>2061</c:v>
                </c:pt>
                <c:pt idx="7">
                  <c:v>2062</c:v>
                </c:pt>
                <c:pt idx="8">
                  <c:v>2063</c:v>
                </c:pt>
                <c:pt idx="9">
                  <c:v>2064</c:v>
                </c:pt>
                <c:pt idx="10">
                  <c:v>2065</c:v>
                </c:pt>
                <c:pt idx="11">
                  <c:v>2066</c:v>
                </c:pt>
                <c:pt idx="12">
                  <c:v>2067</c:v>
                </c:pt>
                <c:pt idx="13">
                  <c:v>2068</c:v>
                </c:pt>
                <c:pt idx="14">
                  <c:v>2069</c:v>
                </c:pt>
                <c:pt idx="15">
                  <c:v>2070</c:v>
                </c:pt>
                <c:pt idx="16">
                  <c:v>2071</c:v>
                </c:pt>
                <c:pt idx="17">
                  <c:v>2072</c:v>
                </c:pt>
                <c:pt idx="18">
                  <c:v>2073</c:v>
                </c:pt>
                <c:pt idx="19">
                  <c:v>2074</c:v>
                </c:pt>
                <c:pt idx="20">
                  <c:v>2075</c:v>
                </c:pt>
                <c:pt idx="21">
                  <c:v>2076</c:v>
                </c:pt>
                <c:pt idx="22">
                  <c:v>2077</c:v>
                </c:pt>
                <c:pt idx="23">
                  <c:v>2078</c:v>
                </c:pt>
                <c:pt idx="24">
                  <c:v>2079</c:v>
                </c:pt>
              </c:numCache>
            </c:numRef>
          </c:xVal>
          <c:yVal>
            <c:numRef>
              <c:f>'bhadra-movingaverage'!$B$6:$B$30</c:f>
              <c:numCache>
                <c:formatCode>General</c:formatCode>
                <c:ptCount val="25"/>
                <c:pt idx="0">
                  <c:v>84.707798709677419</c:v>
                </c:pt>
                <c:pt idx="1">
                  <c:v>93.680776209677418</c:v>
                </c:pt>
                <c:pt idx="2">
                  <c:v>103.1303245967742</c:v>
                </c:pt>
                <c:pt idx="3">
                  <c:v>107.30774395161291</c:v>
                </c:pt>
                <c:pt idx="4">
                  <c:v>106.1611181451613</c:v>
                </c:pt>
                <c:pt idx="5">
                  <c:v>99.889440725806452</c:v>
                </c:pt>
                <c:pt idx="6">
                  <c:v>84.540580645161285</c:v>
                </c:pt>
                <c:pt idx="7">
                  <c:v>77.862541935483861</c:v>
                </c:pt>
                <c:pt idx="8">
                  <c:v>63.308451612903227</c:v>
                </c:pt>
                <c:pt idx="9">
                  <c:v>68.479903225806453</c:v>
                </c:pt>
                <c:pt idx="10">
                  <c:v>63.349436559139789</c:v>
                </c:pt>
                <c:pt idx="11">
                  <c:v>70.183817204301093</c:v>
                </c:pt>
                <c:pt idx="12">
                  <c:v>68.346507526881709</c:v>
                </c:pt>
                <c:pt idx="13">
                  <c:v>74.213630752688161</c:v>
                </c:pt>
                <c:pt idx="14">
                  <c:v>69.13365655913978</c:v>
                </c:pt>
                <c:pt idx="15">
                  <c:v>71.093161935483863</c:v>
                </c:pt>
                <c:pt idx="16">
                  <c:v>69.381903870967733</c:v>
                </c:pt>
                <c:pt idx="17">
                  <c:v>66.190420000000003</c:v>
                </c:pt>
                <c:pt idx="18">
                  <c:v>61.057406451612913</c:v>
                </c:pt>
                <c:pt idx="19">
                  <c:v>59.496625806451597</c:v>
                </c:pt>
                <c:pt idx="20">
                  <c:v>57.070780645161292</c:v>
                </c:pt>
                <c:pt idx="21">
                  <c:v>57.874432258064523</c:v>
                </c:pt>
                <c:pt idx="22">
                  <c:v>62.487741935483868</c:v>
                </c:pt>
                <c:pt idx="23">
                  <c:v>74.46303225806453</c:v>
                </c:pt>
                <c:pt idx="24">
                  <c:v>73.81264516129032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4-4AD7-BD20-C76EDEE1D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245280"/>
        <c:axId val="1998242368"/>
      </c:scatterChart>
      <c:valAx>
        <c:axId val="19982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42368"/>
        <c:crosses val="autoZero"/>
        <c:crossBetween val="midCat"/>
      </c:valAx>
      <c:valAx>
        <c:axId val="19982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4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5.3578083989501313E-2"/>
                  <c:y val="-0.34317439486730827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asoj!$A$2:$A$30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asoj!$B$2:$B$30</c:f>
              <c:numCache>
                <c:formatCode>0.00</c:formatCode>
                <c:ptCount val="29"/>
                <c:pt idx="0">
                  <c:v>30.028064516129039</c:v>
                </c:pt>
                <c:pt idx="1">
                  <c:v>26.75290322580646</c:v>
                </c:pt>
                <c:pt idx="2">
                  <c:v>50.073666666666668</c:v>
                </c:pt>
                <c:pt idx="3">
                  <c:v>34.590666666666678</c:v>
                </c:pt>
                <c:pt idx="4">
                  <c:v>45.182903225806442</c:v>
                </c:pt>
                <c:pt idx="5">
                  <c:v>73.757866666666658</c:v>
                </c:pt>
                <c:pt idx="6">
                  <c:v>64.708000000000013</c:v>
                </c:pt>
                <c:pt idx="7">
                  <c:v>35.916666666666657</c:v>
                </c:pt>
                <c:pt idx="8">
                  <c:v>30.403870967741931</c:v>
                </c:pt>
                <c:pt idx="9">
                  <c:v>55.655666666666647</c:v>
                </c:pt>
                <c:pt idx="10">
                  <c:v>31.64946666666668</c:v>
                </c:pt>
                <c:pt idx="11">
                  <c:v>33.343829032258057</c:v>
                </c:pt>
                <c:pt idx="12">
                  <c:v>26.485516129032259</c:v>
                </c:pt>
                <c:pt idx="13">
                  <c:v>40.892366666666661</c:v>
                </c:pt>
                <c:pt idx="14">
                  <c:v>57.386333333333347</c:v>
                </c:pt>
                <c:pt idx="15">
                  <c:v>40.595161290322579</c:v>
                </c:pt>
                <c:pt idx="16">
                  <c:v>55.239032258064533</c:v>
                </c:pt>
                <c:pt idx="17">
                  <c:v>50.331800000000001</c:v>
                </c:pt>
                <c:pt idx="18">
                  <c:v>39.759233333333341</c:v>
                </c:pt>
                <c:pt idx="19">
                  <c:v>30.80583870967742</c:v>
                </c:pt>
                <c:pt idx="20">
                  <c:v>34.140419354838713</c:v>
                </c:pt>
                <c:pt idx="21">
                  <c:v>35.21423333333334</c:v>
                </c:pt>
                <c:pt idx="22">
                  <c:v>54.539133333333332</c:v>
                </c:pt>
                <c:pt idx="23">
                  <c:v>39.636774193548391</c:v>
                </c:pt>
                <c:pt idx="24">
                  <c:v>23.309967741935491</c:v>
                </c:pt>
                <c:pt idx="25">
                  <c:v>47.028033333333319</c:v>
                </c:pt>
                <c:pt idx="26">
                  <c:v>56.914733333333317</c:v>
                </c:pt>
                <c:pt idx="27">
                  <c:v>45.665645161290328</c:v>
                </c:pt>
                <c:pt idx="28">
                  <c:v>83.805322580645154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E-40F8-BDE1-E1F09FF2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100208"/>
        <c:axId val="1971100624"/>
      </c:scatterChart>
      <c:valAx>
        <c:axId val="19711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00624"/>
        <c:crosses val="autoZero"/>
        <c:crossBetween val="midCat"/>
      </c:valAx>
      <c:valAx>
        <c:axId val="19711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00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2.580030621172353E-2"/>
                  <c:y val="-0.3419962088072324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kartik!$A$2:$A$30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kartik!$B$2:$B$30</c:f>
              <c:numCache>
                <c:formatCode>0.00</c:formatCode>
                <c:ptCount val="29"/>
                <c:pt idx="0">
                  <c:v>10.83303333333334</c:v>
                </c:pt>
                <c:pt idx="1">
                  <c:v>10.51166666666667</c:v>
                </c:pt>
                <c:pt idx="2">
                  <c:v>20.305</c:v>
                </c:pt>
                <c:pt idx="3">
                  <c:v>14.87833333333333</c:v>
                </c:pt>
                <c:pt idx="4">
                  <c:v>18.231999999999999</c:v>
                </c:pt>
                <c:pt idx="5">
                  <c:v>20.939166666666669</c:v>
                </c:pt>
                <c:pt idx="6">
                  <c:v>17.108666666666661</c:v>
                </c:pt>
                <c:pt idx="7">
                  <c:v>15.040900000000001</c:v>
                </c:pt>
                <c:pt idx="8">
                  <c:v>13.65566666666666</c:v>
                </c:pt>
                <c:pt idx="9">
                  <c:v>15.020666666666671</c:v>
                </c:pt>
                <c:pt idx="10">
                  <c:v>14.043366666666669</c:v>
                </c:pt>
                <c:pt idx="11">
                  <c:v>17.109793103448279</c:v>
                </c:pt>
                <c:pt idx="12">
                  <c:v>10.40453333333333</c:v>
                </c:pt>
                <c:pt idx="13">
                  <c:v>17.223933333333331</c:v>
                </c:pt>
                <c:pt idx="14">
                  <c:v>16.363866666666659</c:v>
                </c:pt>
                <c:pt idx="15">
                  <c:v>18.739655172413791</c:v>
                </c:pt>
                <c:pt idx="16">
                  <c:v>17.745000000000001</c:v>
                </c:pt>
                <c:pt idx="17">
                  <c:v>16.4087</c:v>
                </c:pt>
                <c:pt idx="18">
                  <c:v>13.71773333333333</c:v>
                </c:pt>
                <c:pt idx="19">
                  <c:v>18.603137931034482</c:v>
                </c:pt>
                <c:pt idx="20">
                  <c:v>16.52086666666667</c:v>
                </c:pt>
                <c:pt idx="21">
                  <c:v>12.8948</c:v>
                </c:pt>
                <c:pt idx="22">
                  <c:v>22.448299999999989</c:v>
                </c:pt>
                <c:pt idx="23">
                  <c:v>13.7182</c:v>
                </c:pt>
                <c:pt idx="24">
                  <c:v>10.54673333333333</c:v>
                </c:pt>
                <c:pt idx="25">
                  <c:v>15.19653333333334</c:v>
                </c:pt>
                <c:pt idx="26">
                  <c:v>16.99123333333333</c:v>
                </c:pt>
                <c:pt idx="27">
                  <c:v>39.51700000000001</c:v>
                </c:pt>
                <c:pt idx="28">
                  <c:v>27.691099999999999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E8-44AD-BBF2-8C76FE49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488912"/>
        <c:axId val="1969490992"/>
      </c:scatterChart>
      <c:valAx>
        <c:axId val="19694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90992"/>
        <c:crosses val="autoZero"/>
        <c:crossBetween val="midCat"/>
      </c:valAx>
      <c:valAx>
        <c:axId val="19694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8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1.868919510061242E-2"/>
                  <c:y val="-0.2787007874015747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mangsir!$A$2:$A$30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mangsir!$B$2:$B$30</c:f>
              <c:numCache>
                <c:formatCode>0.00</c:formatCode>
                <c:ptCount val="29"/>
                <c:pt idx="0">
                  <c:v>7.5075862068965504</c:v>
                </c:pt>
                <c:pt idx="1">
                  <c:v>8.2096551724137914</c:v>
                </c:pt>
                <c:pt idx="2">
                  <c:v>9.4963333333333324</c:v>
                </c:pt>
                <c:pt idx="3">
                  <c:v>11.494</c:v>
                </c:pt>
                <c:pt idx="4">
                  <c:v>11.387931034482749</c:v>
                </c:pt>
                <c:pt idx="5">
                  <c:v>10.40344827586207</c:v>
                </c:pt>
                <c:pt idx="6">
                  <c:v>10.143666666666659</c:v>
                </c:pt>
                <c:pt idx="7">
                  <c:v>8.6676666666666655</c:v>
                </c:pt>
                <c:pt idx="8">
                  <c:v>7.0951724137931071</c:v>
                </c:pt>
                <c:pt idx="9">
                  <c:v>8.6782758620689648</c:v>
                </c:pt>
                <c:pt idx="10">
                  <c:v>8.0670000000000002</c:v>
                </c:pt>
                <c:pt idx="11">
                  <c:v>9.2541666666666647</c:v>
                </c:pt>
                <c:pt idx="12">
                  <c:v>7.275206896551726</c:v>
                </c:pt>
                <c:pt idx="13">
                  <c:v>9.44551724137931</c:v>
                </c:pt>
                <c:pt idx="14">
                  <c:v>8.3907666666666643</c:v>
                </c:pt>
                <c:pt idx="15">
                  <c:v>8.8246666666666691</c:v>
                </c:pt>
                <c:pt idx="16">
                  <c:v>9.3204827586206864</c:v>
                </c:pt>
                <c:pt idx="17">
                  <c:v>8.6084137931034483</c:v>
                </c:pt>
                <c:pt idx="18">
                  <c:v>7.6434333333333369</c:v>
                </c:pt>
                <c:pt idx="19">
                  <c:v>9.7732666666666663</c:v>
                </c:pt>
                <c:pt idx="20">
                  <c:v>9.0616206896551716</c:v>
                </c:pt>
                <c:pt idx="21">
                  <c:v>7.8916551724137944</c:v>
                </c:pt>
                <c:pt idx="22">
                  <c:v>10.109500000000001</c:v>
                </c:pt>
                <c:pt idx="23">
                  <c:v>7.6512068965517228</c:v>
                </c:pt>
                <c:pt idx="24">
                  <c:v>6.6558965517241386</c:v>
                </c:pt>
                <c:pt idx="25">
                  <c:v>8.1431666666666658</c:v>
                </c:pt>
                <c:pt idx="26">
                  <c:v>8.4158200000000019</c:v>
                </c:pt>
                <c:pt idx="27">
                  <c:v>14.67658620689655</c:v>
                </c:pt>
                <c:pt idx="28">
                  <c:v>10.800586206896551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73-4FA0-A828-35B34DF0E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06128"/>
        <c:axId val="1968207376"/>
      </c:scatterChart>
      <c:valAx>
        <c:axId val="19682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07376"/>
        <c:crosses val="autoZero"/>
        <c:crossBetween val="midCat"/>
      </c:valAx>
      <c:valAx>
        <c:axId val="19682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0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4.3711723534558183E-2"/>
                  <c:y val="-0.28662292213473323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poush!$A$2:$A$29</c:f>
              <c:numCache>
                <c:formatCode>General</c:formatCode>
                <c:ptCount val="28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</c:numCache>
            </c:numRef>
          </c:xVal>
          <c:yVal>
            <c:numRef>
              <c:f>poush!$B$2:$B$29</c:f>
              <c:numCache>
                <c:formatCode>0.00</c:formatCode>
                <c:ptCount val="28"/>
                <c:pt idx="0">
                  <c:v>6.1473333333333331</c:v>
                </c:pt>
                <c:pt idx="1">
                  <c:v>6.1170000000000009</c:v>
                </c:pt>
                <c:pt idx="2">
                  <c:v>6.9452333333333343</c:v>
                </c:pt>
                <c:pt idx="3">
                  <c:v>8.0400000000000027</c:v>
                </c:pt>
                <c:pt idx="4">
                  <c:v>7.0836666666666668</c:v>
                </c:pt>
                <c:pt idx="5">
                  <c:v>7.5724333333333336</c:v>
                </c:pt>
                <c:pt idx="6">
                  <c:v>7.3424137931034474</c:v>
                </c:pt>
                <c:pt idx="7">
                  <c:v>6.7065517241379311</c:v>
                </c:pt>
                <c:pt idx="8">
                  <c:v>4.5953333333333326</c:v>
                </c:pt>
                <c:pt idx="9">
                  <c:v>7.2203333333333326</c:v>
                </c:pt>
                <c:pt idx="10">
                  <c:v>6.3729655172413802</c:v>
                </c:pt>
                <c:pt idx="11">
                  <c:v>6.3752758620689649</c:v>
                </c:pt>
                <c:pt idx="12">
                  <c:v>5.7042333333333346</c:v>
                </c:pt>
                <c:pt idx="13">
                  <c:v>6.8260333333333358</c:v>
                </c:pt>
                <c:pt idx="14">
                  <c:v>6.3244827586206904</c:v>
                </c:pt>
                <c:pt idx="15">
                  <c:v>6.7343333333333337</c:v>
                </c:pt>
                <c:pt idx="16">
                  <c:v>6.6146666666666656</c:v>
                </c:pt>
                <c:pt idx="17">
                  <c:v>6.8869333333333334</c:v>
                </c:pt>
                <c:pt idx="18">
                  <c:v>5.7699655172413786</c:v>
                </c:pt>
                <c:pt idx="19">
                  <c:v>7.133700000000001</c:v>
                </c:pt>
                <c:pt idx="20">
                  <c:v>8.2641666666666662</c:v>
                </c:pt>
                <c:pt idx="21">
                  <c:v>5.9090333333333351</c:v>
                </c:pt>
                <c:pt idx="22">
                  <c:v>6.9718965517241376</c:v>
                </c:pt>
                <c:pt idx="23">
                  <c:v>5.6863666666666663</c:v>
                </c:pt>
                <c:pt idx="24">
                  <c:v>5.3209999999999997</c:v>
                </c:pt>
                <c:pt idx="25">
                  <c:v>6.3187931034482752</c:v>
                </c:pt>
                <c:pt idx="26">
                  <c:v>6.1162758620689663</c:v>
                </c:pt>
                <c:pt idx="27">
                  <c:v>9.4721666666666628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93-4F70-AB6E-20B887835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579392"/>
        <c:axId val="1862579808"/>
      </c:scatterChart>
      <c:valAx>
        <c:axId val="186257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79808"/>
        <c:crosses val="autoZero"/>
        <c:crossBetween val="midCat"/>
      </c:valAx>
      <c:valAx>
        <c:axId val="18625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79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1.308814523184602E-2"/>
                  <c:y val="-0.2346977981918927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magh!$A$2:$A$29</c:f>
              <c:numCache>
                <c:formatCode>General</c:formatCode>
                <c:ptCount val="28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</c:numCache>
            </c:numRef>
          </c:xVal>
          <c:yVal>
            <c:numRef>
              <c:f>magh!$B$2:$B$29</c:f>
              <c:numCache>
                <c:formatCode>0.00</c:formatCode>
                <c:ptCount val="28"/>
                <c:pt idx="0">
                  <c:v>4.6734482758620688</c:v>
                </c:pt>
                <c:pt idx="1">
                  <c:v>6.6275862068965523</c:v>
                </c:pt>
                <c:pt idx="2">
                  <c:v>6.3124137931034481</c:v>
                </c:pt>
                <c:pt idx="3">
                  <c:v>5.5073333333333334</c:v>
                </c:pt>
                <c:pt idx="4">
                  <c:v>5.7299999999999986</c:v>
                </c:pt>
                <c:pt idx="5">
                  <c:v>6.4764827586206888</c:v>
                </c:pt>
                <c:pt idx="6">
                  <c:v>6.0462068965517251</c:v>
                </c:pt>
                <c:pt idx="7">
                  <c:v>6.6029999999999989</c:v>
                </c:pt>
                <c:pt idx="8">
                  <c:v>4.4162068965517243</c:v>
                </c:pt>
                <c:pt idx="9">
                  <c:v>6.559310344827586</c:v>
                </c:pt>
                <c:pt idx="10">
                  <c:v>6.1764137931034488</c:v>
                </c:pt>
                <c:pt idx="11">
                  <c:v>4.9698666666666664</c:v>
                </c:pt>
                <c:pt idx="12">
                  <c:v>4.6288965517241376</c:v>
                </c:pt>
                <c:pt idx="13">
                  <c:v>5.5862068965517251</c:v>
                </c:pt>
                <c:pt idx="14">
                  <c:v>4.7070689655172444</c:v>
                </c:pt>
                <c:pt idx="15">
                  <c:v>5.2389655172413798</c:v>
                </c:pt>
                <c:pt idx="16">
                  <c:v>5.0431034482758621</c:v>
                </c:pt>
                <c:pt idx="17">
                  <c:v>5.7915172413793092</c:v>
                </c:pt>
                <c:pt idx="18">
                  <c:v>5.6343793103448272</c:v>
                </c:pt>
                <c:pt idx="19">
                  <c:v>6.5141724137931014</c:v>
                </c:pt>
                <c:pt idx="20">
                  <c:v>6.0609999999999999</c:v>
                </c:pt>
                <c:pt idx="21">
                  <c:v>5.2724137931034507</c:v>
                </c:pt>
                <c:pt idx="22">
                  <c:v>5.7861379310344816</c:v>
                </c:pt>
                <c:pt idx="23">
                  <c:v>4.8135862068965514</c:v>
                </c:pt>
                <c:pt idx="24">
                  <c:v>6.12351724137931</c:v>
                </c:pt>
                <c:pt idx="25">
                  <c:v>6.0484137931034478</c:v>
                </c:pt>
                <c:pt idx="26">
                  <c:v>4.8080999999999996</c:v>
                </c:pt>
                <c:pt idx="27">
                  <c:v>8.0347586206896562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4-472D-B20D-6111EC4BA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574464"/>
        <c:axId val="1974574880"/>
      </c:scatterChart>
      <c:valAx>
        <c:axId val="19745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74880"/>
        <c:crosses val="autoZero"/>
        <c:crossBetween val="midCat"/>
      </c:valAx>
      <c:valAx>
        <c:axId val="19745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74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6.0421478565179362E-2"/>
                  <c:y val="-0.2338127004957714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falgun!$A$2:$A$29</c:f>
              <c:numCache>
                <c:formatCode>General</c:formatCode>
                <c:ptCount val="28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</c:numCache>
            </c:numRef>
          </c:xVal>
          <c:yVal>
            <c:numRef>
              <c:f>falgun!$B$2:$B$29</c:f>
              <c:numCache>
                <c:formatCode>0.00</c:formatCode>
                <c:ptCount val="28"/>
                <c:pt idx="0">
                  <c:v>4.3733333333333331</c:v>
                </c:pt>
                <c:pt idx="1">
                  <c:v>6.1359999999999992</c:v>
                </c:pt>
                <c:pt idx="2">
                  <c:v>4.3993333333333338</c:v>
                </c:pt>
                <c:pt idx="3">
                  <c:v>5.0917241379310347</c:v>
                </c:pt>
                <c:pt idx="4">
                  <c:v>4.5113333333333339</c:v>
                </c:pt>
                <c:pt idx="5">
                  <c:v>5.2913333333333323</c:v>
                </c:pt>
                <c:pt idx="6">
                  <c:v>5.3056666666666672</c:v>
                </c:pt>
                <c:pt idx="7">
                  <c:v>5.4186206896551719</c:v>
                </c:pt>
                <c:pt idx="8">
                  <c:v>5.4010000000000007</c:v>
                </c:pt>
                <c:pt idx="9">
                  <c:v>4.4633333333333329</c:v>
                </c:pt>
                <c:pt idx="10">
                  <c:v>4.6343333333333332</c:v>
                </c:pt>
                <c:pt idx="11">
                  <c:v>4.1592413793103447</c:v>
                </c:pt>
                <c:pt idx="12">
                  <c:v>5.7288666666666677</c:v>
                </c:pt>
                <c:pt idx="13">
                  <c:v>4.4305333333333321</c:v>
                </c:pt>
                <c:pt idx="14">
                  <c:v>3.7731724137931022</c:v>
                </c:pt>
                <c:pt idx="15">
                  <c:v>4.2653448275862074</c:v>
                </c:pt>
                <c:pt idx="16">
                  <c:v>4.3849999999999998</c:v>
                </c:pt>
                <c:pt idx="17">
                  <c:v>4.1528666666666663</c:v>
                </c:pt>
                <c:pt idx="18">
                  <c:v>4.84</c:v>
                </c:pt>
                <c:pt idx="19">
                  <c:v>5.4528333333333334</c:v>
                </c:pt>
                <c:pt idx="20">
                  <c:v>5.6435333333333348</c:v>
                </c:pt>
                <c:pt idx="21">
                  <c:v>3.939133333333332</c:v>
                </c:pt>
                <c:pt idx="22">
                  <c:v>4.8101290322580654</c:v>
                </c:pt>
                <c:pt idx="23">
                  <c:v>3.7614999999999998</c:v>
                </c:pt>
                <c:pt idx="24">
                  <c:v>5.4974999999999996</c:v>
                </c:pt>
                <c:pt idx="25">
                  <c:v>5.3208666666666664</c:v>
                </c:pt>
                <c:pt idx="26">
                  <c:v>3.7779655172413791</c:v>
                </c:pt>
                <c:pt idx="27">
                  <c:v>5.8133666666666661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3-49A7-81F0-9AA7F603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17888"/>
        <c:axId val="1939519968"/>
      </c:scatterChart>
      <c:valAx>
        <c:axId val="193951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19968"/>
        <c:crosses val="autoZero"/>
        <c:crossBetween val="midCat"/>
      </c:valAx>
      <c:valAx>
        <c:axId val="19395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1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3.2643700787401572E-2"/>
                  <c:y val="-0.3562773403324583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chaitra!$A$2:$A$28</c:f>
              <c:numCache>
                <c:formatCode>General</c:formatCode>
                <c:ptCount val="27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2060</c:v>
                </c:pt>
                <c:pt idx="9">
                  <c:v>2061</c:v>
                </c:pt>
                <c:pt idx="10">
                  <c:v>2062</c:v>
                </c:pt>
                <c:pt idx="11">
                  <c:v>2063</c:v>
                </c:pt>
                <c:pt idx="12">
                  <c:v>2064</c:v>
                </c:pt>
                <c:pt idx="13">
                  <c:v>2065</c:v>
                </c:pt>
                <c:pt idx="14">
                  <c:v>2066</c:v>
                </c:pt>
                <c:pt idx="15">
                  <c:v>2067</c:v>
                </c:pt>
                <c:pt idx="16">
                  <c:v>2068</c:v>
                </c:pt>
                <c:pt idx="17">
                  <c:v>2069</c:v>
                </c:pt>
                <c:pt idx="18">
                  <c:v>2070</c:v>
                </c:pt>
                <c:pt idx="19">
                  <c:v>2071</c:v>
                </c:pt>
                <c:pt idx="20">
                  <c:v>2072</c:v>
                </c:pt>
                <c:pt idx="21">
                  <c:v>2073</c:v>
                </c:pt>
                <c:pt idx="22">
                  <c:v>2074</c:v>
                </c:pt>
                <c:pt idx="23">
                  <c:v>2075</c:v>
                </c:pt>
                <c:pt idx="24">
                  <c:v>2076</c:v>
                </c:pt>
                <c:pt idx="25">
                  <c:v>2077</c:v>
                </c:pt>
                <c:pt idx="26">
                  <c:v>2078</c:v>
                </c:pt>
              </c:numCache>
            </c:numRef>
          </c:xVal>
          <c:yVal>
            <c:numRef>
              <c:f>chaitra!$B$2:$B$28</c:f>
              <c:numCache>
                <c:formatCode>0.00</c:formatCode>
                <c:ptCount val="27"/>
                <c:pt idx="0">
                  <c:v>2.8119999999999989</c:v>
                </c:pt>
                <c:pt idx="1">
                  <c:v>3.847</c:v>
                </c:pt>
                <c:pt idx="2">
                  <c:v>4.4883333333333333</c:v>
                </c:pt>
                <c:pt idx="3">
                  <c:v>5.0993333333333331</c:v>
                </c:pt>
                <c:pt idx="4">
                  <c:v>3.7753333333333332</c:v>
                </c:pt>
                <c:pt idx="5">
                  <c:v>3.9739999999999989</c:v>
                </c:pt>
                <c:pt idx="6">
                  <c:v>4.1206451612903221</c:v>
                </c:pt>
                <c:pt idx="7">
                  <c:v>6.7451612903225797</c:v>
                </c:pt>
                <c:pt idx="8">
                  <c:v>4.214999999999999</c:v>
                </c:pt>
                <c:pt idx="9">
                  <c:v>3.693548387096774</c:v>
                </c:pt>
                <c:pt idx="10">
                  <c:v>3.7062580645161289</c:v>
                </c:pt>
                <c:pt idx="11">
                  <c:v>3.8978666666666659</c:v>
                </c:pt>
                <c:pt idx="12">
                  <c:v>3.9701666666666662</c:v>
                </c:pt>
                <c:pt idx="13">
                  <c:v>3.1561290322580642</c:v>
                </c:pt>
                <c:pt idx="14">
                  <c:v>3.1219354838709692</c:v>
                </c:pt>
                <c:pt idx="15">
                  <c:v>3.4662666666666668</c:v>
                </c:pt>
                <c:pt idx="16">
                  <c:v>3.6642000000000001</c:v>
                </c:pt>
                <c:pt idx="17">
                  <c:v>3.008419354838709</c:v>
                </c:pt>
                <c:pt idx="18">
                  <c:v>3.9568999999999979</c:v>
                </c:pt>
                <c:pt idx="19">
                  <c:v>5.0915666666666661</c:v>
                </c:pt>
                <c:pt idx="20">
                  <c:v>3.2854999999999999</c:v>
                </c:pt>
                <c:pt idx="21">
                  <c:v>4.1911290322580648</c:v>
                </c:pt>
                <c:pt idx="22">
                  <c:v>4.2008333333333328</c:v>
                </c:pt>
                <c:pt idx="23">
                  <c:v>4.2669666666666659</c:v>
                </c:pt>
                <c:pt idx="24">
                  <c:v>4.8971</c:v>
                </c:pt>
                <c:pt idx="25">
                  <c:v>3.0910322580645162</c:v>
                </c:pt>
                <c:pt idx="26">
                  <c:v>4.210700000000001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70-469C-9376-65C9A5E0D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966384"/>
        <c:axId val="1990967216"/>
      </c:scatterChart>
      <c:valAx>
        <c:axId val="199096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67216"/>
        <c:crosses val="autoZero"/>
        <c:crossBetween val="midCat"/>
      </c:valAx>
      <c:valAx>
        <c:axId val="19909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6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Mean_annaul_nepalimonths!$G$1</c:f>
              <c:strCache>
                <c:ptCount val="1"/>
                <c:pt idx="0">
                  <c:v>Mean Annaul Discharge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106517935258093E-2"/>
                  <c:y val="0.244097039953339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Mean_annaul_nepalimonths!$F$2:$F$29</c:f>
              <c:numCache>
                <c:formatCode>General</c:formatCode>
                <c:ptCount val="28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</c:numCache>
            </c:numRef>
          </c:xVal>
          <c:yVal>
            <c:numRef>
              <c:f>Mean_annaul_nepalimonths!$G$2:$G$29</c:f>
              <c:numCache>
                <c:formatCode>General</c:formatCode>
                <c:ptCount val="28"/>
                <c:pt idx="1">
                  <c:v>20.157237704918039</c:v>
                </c:pt>
                <c:pt idx="2">
                  <c:v>29.269117486338793</c:v>
                </c:pt>
                <c:pt idx="3">
                  <c:v>30.640712328767108</c:v>
                </c:pt>
                <c:pt idx="4">
                  <c:v>31.131698630136992</c:v>
                </c:pt>
                <c:pt idx="5">
                  <c:v>33.054675824175838</c:v>
                </c:pt>
                <c:pt idx="6">
                  <c:v>32.058794520547956</c:v>
                </c:pt>
                <c:pt idx="7">
                  <c:v>26.759762295081952</c:v>
                </c:pt>
                <c:pt idx="9">
                  <c:v>27.168630136986309</c:v>
                </c:pt>
                <c:pt idx="11">
                  <c:v>23.246828961748623</c:v>
                </c:pt>
                <c:pt idx="12">
                  <c:v>15.702416438356162</c:v>
                </c:pt>
                <c:pt idx="13">
                  <c:v>25.309932876712349</c:v>
                </c:pt>
                <c:pt idx="14">
                  <c:v>21.528512511478407</c:v>
                </c:pt>
                <c:pt idx="15">
                  <c:v>21.33737704918034</c:v>
                </c:pt>
                <c:pt idx="16">
                  <c:v>25.061728767123299</c:v>
                </c:pt>
                <c:pt idx="17">
                  <c:v>21.771803013698623</c:v>
                </c:pt>
                <c:pt idx="18">
                  <c:v>25.130723287671227</c:v>
                </c:pt>
                <c:pt idx="19">
                  <c:v>25.271084699453553</c:v>
                </c:pt>
                <c:pt idx="20">
                  <c:v>20.604638356164397</c:v>
                </c:pt>
                <c:pt idx="21">
                  <c:v>21.470158904109574</c:v>
                </c:pt>
                <c:pt idx="22">
                  <c:v>29.798565573770496</c:v>
                </c:pt>
                <c:pt idx="23">
                  <c:v>18.822980874316929</c:v>
                </c:pt>
                <c:pt idx="24">
                  <c:v>16.502295890410952</c:v>
                </c:pt>
                <c:pt idx="25">
                  <c:v>24.331871232876711</c:v>
                </c:pt>
                <c:pt idx="26">
                  <c:v>28.340987945205455</c:v>
                </c:pt>
                <c:pt idx="27">
                  <c:v>29.432248633879802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9-4A03-8AC6-73509E830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60448"/>
        <c:axId val="461757120"/>
      </c:scatterChart>
      <c:valAx>
        <c:axId val="46176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461757120"/>
        <c:crosses val="autoZero"/>
        <c:crossBetween val="midCat"/>
      </c:valAx>
      <c:valAx>
        <c:axId val="4617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46176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/>
              <a:t>5-years moving average of mean annual discharge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069772528433946E-2"/>
                  <c:y val="8.779017206182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Mean_annaul_nepalimonths!$H$2:$H$26</c:f>
              <c:numCache>
                <c:formatCode>General</c:formatCode>
                <c:ptCount val="25"/>
                <c:pt idx="0">
                  <c:v>2055</c:v>
                </c:pt>
                <c:pt idx="1">
                  <c:v>2056</c:v>
                </c:pt>
                <c:pt idx="2">
                  <c:v>2057</c:v>
                </c:pt>
                <c:pt idx="3">
                  <c:v>2058</c:v>
                </c:pt>
                <c:pt idx="4">
                  <c:v>2059</c:v>
                </c:pt>
                <c:pt idx="5">
                  <c:v>2060</c:v>
                </c:pt>
                <c:pt idx="6">
                  <c:v>2061</c:v>
                </c:pt>
                <c:pt idx="7">
                  <c:v>2062</c:v>
                </c:pt>
                <c:pt idx="8">
                  <c:v>2063</c:v>
                </c:pt>
                <c:pt idx="9">
                  <c:v>2064</c:v>
                </c:pt>
                <c:pt idx="10">
                  <c:v>2065</c:v>
                </c:pt>
                <c:pt idx="11">
                  <c:v>2066</c:v>
                </c:pt>
                <c:pt idx="12">
                  <c:v>2067</c:v>
                </c:pt>
                <c:pt idx="13">
                  <c:v>2068</c:v>
                </c:pt>
                <c:pt idx="14">
                  <c:v>2069</c:v>
                </c:pt>
                <c:pt idx="15">
                  <c:v>2070</c:v>
                </c:pt>
                <c:pt idx="16">
                  <c:v>2071</c:v>
                </c:pt>
                <c:pt idx="17">
                  <c:v>2072</c:v>
                </c:pt>
                <c:pt idx="18">
                  <c:v>2073</c:v>
                </c:pt>
                <c:pt idx="19">
                  <c:v>2074</c:v>
                </c:pt>
                <c:pt idx="20">
                  <c:v>2075</c:v>
                </c:pt>
                <c:pt idx="21">
                  <c:v>2076</c:v>
                </c:pt>
                <c:pt idx="22">
                  <c:v>2077</c:v>
                </c:pt>
                <c:pt idx="23">
                  <c:v>2078</c:v>
                </c:pt>
                <c:pt idx="24">
                  <c:v>2079</c:v>
                </c:pt>
              </c:numCache>
            </c:numRef>
          </c:xVal>
          <c:yVal>
            <c:numRef>
              <c:f>Mean_annaul_nepalimonths!$I$2:$I$26</c:f>
              <c:numCache>
                <c:formatCode>0.0</c:formatCode>
                <c:ptCount val="25"/>
                <c:pt idx="0">
                  <c:v>25.805837737074437</c:v>
                </c:pt>
                <c:pt idx="1">
                  <c:v>28.850688394867355</c:v>
                </c:pt>
                <c:pt idx="2">
                  <c:v>31.230999757993338</c:v>
                </c:pt>
                <c:pt idx="3">
                  <c:v>30.729128719741972</c:v>
                </c:pt>
                <c:pt idx="4">
                  <c:v>30.192373555575841</c:v>
                </c:pt>
                <c:pt idx="5">
                  <c:v>29.399759856945707</c:v>
                </c:pt>
                <c:pt idx="6">
                  <c:v>25.982459819589298</c:v>
                </c:pt>
                <c:pt idx="7">
                  <c:v>24.220066707829428</c:v>
                </c:pt>
                <c:pt idx="8">
                  <c:v>22.00859753648427</c:v>
                </c:pt>
                <c:pt idx="9">
                  <c:v>21.479196810239443</c:v>
                </c:pt>
                <c:pt idx="10">
                  <c:v>20.351173285137865</c:v>
                </c:pt>
                <c:pt idx="11">
                  <c:v>21.425013567495178</c:v>
                </c:pt>
                <c:pt idx="12">
                  <c:v>21.787993528570109</c:v>
                </c:pt>
                <c:pt idx="13">
                  <c:v>23.001870843638603</c:v>
                </c:pt>
                <c:pt idx="14">
                  <c:v>22.966028925830379</c:v>
                </c:pt>
                <c:pt idx="15">
                  <c:v>23.71454336342541</c:v>
                </c:pt>
                <c:pt idx="16">
                  <c:v>23.56799562482222</c:v>
                </c:pt>
                <c:pt idx="17">
                  <c:v>22.849681652219477</c:v>
                </c:pt>
                <c:pt idx="18">
                  <c:v>24.455034164233854</c:v>
                </c:pt>
                <c:pt idx="19">
                  <c:v>23.193485681562994</c:v>
                </c:pt>
                <c:pt idx="20">
                  <c:v>21.439727919754468</c:v>
                </c:pt>
                <c:pt idx="21">
                  <c:v>22.185174495096931</c:v>
                </c:pt>
                <c:pt idx="22">
                  <c:v>23.559340303316109</c:v>
                </c:pt>
                <c:pt idx="23">
                  <c:v>23.486076915337968</c:v>
                </c:pt>
                <c:pt idx="24">
                  <c:v>29.043570214158798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1-4DA5-8FBB-EA6B155FA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08576"/>
        <c:axId val="456311488"/>
      </c:scatterChart>
      <c:valAx>
        <c:axId val="45630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456311488"/>
        <c:crosses val="autoZero"/>
        <c:crossBetween val="midCat"/>
      </c:valAx>
      <c:valAx>
        <c:axId val="4563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45630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/>
              <a:t>10-years moving average of mean annual discharge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Mean_annaul_nepalimonths!$J$2:$J$21</c:f>
              <c:numCache>
                <c:formatCode>0</c:formatCode>
                <c:ptCount val="20"/>
                <c:pt idx="0">
                  <c:v>2060</c:v>
                </c:pt>
                <c:pt idx="1">
                  <c:v>2061</c:v>
                </c:pt>
                <c:pt idx="2">
                  <c:v>2062</c:v>
                </c:pt>
                <c:pt idx="3">
                  <c:v>2063</c:v>
                </c:pt>
                <c:pt idx="4">
                  <c:v>2064</c:v>
                </c:pt>
                <c:pt idx="5">
                  <c:v>2065</c:v>
                </c:pt>
                <c:pt idx="6">
                  <c:v>2066</c:v>
                </c:pt>
                <c:pt idx="7">
                  <c:v>2067</c:v>
                </c:pt>
                <c:pt idx="8">
                  <c:v>2068</c:v>
                </c:pt>
                <c:pt idx="9">
                  <c:v>2069</c:v>
                </c:pt>
                <c:pt idx="10">
                  <c:v>2070</c:v>
                </c:pt>
                <c:pt idx="11">
                  <c:v>2071</c:v>
                </c:pt>
                <c:pt idx="12">
                  <c:v>2072</c:v>
                </c:pt>
                <c:pt idx="13">
                  <c:v>2073</c:v>
                </c:pt>
                <c:pt idx="14">
                  <c:v>2074</c:v>
                </c:pt>
                <c:pt idx="15">
                  <c:v>2075</c:v>
                </c:pt>
                <c:pt idx="16">
                  <c:v>2076</c:v>
                </c:pt>
                <c:pt idx="17">
                  <c:v>2077</c:v>
                </c:pt>
                <c:pt idx="18">
                  <c:v>2078</c:v>
                </c:pt>
                <c:pt idx="19">
                  <c:v>2079</c:v>
                </c:pt>
              </c:numCache>
            </c:numRef>
          </c:xVal>
          <c:yVal>
            <c:numRef>
              <c:f>Mean_annaul_nepalimonths!$K$2:$K$21</c:f>
              <c:numCache>
                <c:formatCode>0.0</c:formatCode>
                <c:ptCount val="20"/>
                <c:pt idx="0">
                  <c:v>27.602798797010074</c:v>
                </c:pt>
                <c:pt idx="1">
                  <c:v>27.416574107228325</c:v>
                </c:pt>
                <c:pt idx="2">
                  <c:v>27.725533232911385</c:v>
                </c:pt>
                <c:pt idx="3">
                  <c:v>26.368863128113123</c:v>
                </c:pt>
                <c:pt idx="4">
                  <c:v>25.835785182907642</c:v>
                </c:pt>
                <c:pt idx="5">
                  <c:v>24.875466571041784</c:v>
                </c:pt>
                <c:pt idx="6">
                  <c:v>23.703736693542233</c:v>
                </c:pt>
                <c:pt idx="7">
                  <c:v>23.004030118199768</c:v>
                </c:pt>
                <c:pt idx="8">
                  <c:v>22.505234190061437</c:v>
                </c:pt>
                <c:pt idx="9">
                  <c:v>22.222612868034908</c:v>
                </c:pt>
                <c:pt idx="10">
                  <c:v>22.032858324281637</c:v>
                </c:pt>
                <c:pt idx="11">
                  <c:v>22.496504596158697</c:v>
                </c:pt>
                <c:pt idx="12">
                  <c:v>22.318837590394793</c:v>
                </c:pt>
                <c:pt idx="13">
                  <c:v>23.728452503936229</c:v>
                </c:pt>
                <c:pt idx="14">
                  <c:v>23.079757303696688</c:v>
                </c:pt>
                <c:pt idx="15">
                  <c:v>22.57713564158994</c:v>
                </c:pt>
                <c:pt idx="16">
                  <c:v>22.876585059959577</c:v>
                </c:pt>
                <c:pt idx="17">
                  <c:v>23.204510977767793</c:v>
                </c:pt>
                <c:pt idx="18">
                  <c:v>23.970555539785913</c:v>
                </c:pt>
                <c:pt idx="19">
                  <c:v>26.118527947860894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C-4701-B406-C79806194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96448"/>
        <c:axId val="457613920"/>
      </c:scatterChart>
      <c:valAx>
        <c:axId val="45759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457613920"/>
        <c:crosses val="autoZero"/>
        <c:crossBetween val="midCat"/>
      </c:valAx>
      <c:valAx>
        <c:axId val="4576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45759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baisakh!$A$3:$A$29</c:f>
              <c:numCache>
                <c:formatCode>General</c:formatCode>
                <c:ptCount val="27"/>
                <c:pt idx="0">
                  <c:v>2052</c:v>
                </c:pt>
                <c:pt idx="1">
                  <c:v>2053</c:v>
                </c:pt>
                <c:pt idx="2">
                  <c:v>2054</c:v>
                </c:pt>
                <c:pt idx="3">
                  <c:v>2055</c:v>
                </c:pt>
                <c:pt idx="4">
                  <c:v>2056</c:v>
                </c:pt>
                <c:pt idx="5">
                  <c:v>2057</c:v>
                </c:pt>
                <c:pt idx="6">
                  <c:v>2058</c:v>
                </c:pt>
                <c:pt idx="7">
                  <c:v>2059</c:v>
                </c:pt>
                <c:pt idx="8">
                  <c:v>2061</c:v>
                </c:pt>
                <c:pt idx="9">
                  <c:v>2062</c:v>
                </c:pt>
                <c:pt idx="10">
                  <c:v>2063</c:v>
                </c:pt>
                <c:pt idx="11">
                  <c:v>2064</c:v>
                </c:pt>
                <c:pt idx="12">
                  <c:v>2065</c:v>
                </c:pt>
                <c:pt idx="13">
                  <c:v>2066</c:v>
                </c:pt>
                <c:pt idx="14">
                  <c:v>2067</c:v>
                </c:pt>
                <c:pt idx="15">
                  <c:v>2068</c:v>
                </c:pt>
                <c:pt idx="16">
                  <c:v>2069</c:v>
                </c:pt>
                <c:pt idx="17">
                  <c:v>2070</c:v>
                </c:pt>
                <c:pt idx="18">
                  <c:v>2071</c:v>
                </c:pt>
                <c:pt idx="19">
                  <c:v>2072</c:v>
                </c:pt>
                <c:pt idx="20">
                  <c:v>2073</c:v>
                </c:pt>
                <c:pt idx="21">
                  <c:v>2074</c:v>
                </c:pt>
                <c:pt idx="22">
                  <c:v>2075</c:v>
                </c:pt>
                <c:pt idx="23">
                  <c:v>2076</c:v>
                </c:pt>
                <c:pt idx="24">
                  <c:v>2077</c:v>
                </c:pt>
                <c:pt idx="25">
                  <c:v>2078</c:v>
                </c:pt>
                <c:pt idx="26">
                  <c:v>2079</c:v>
                </c:pt>
              </c:numCache>
            </c:numRef>
          </c:xVal>
          <c:yVal>
            <c:numRef>
              <c:f>baisakh!$B$3:$B$29</c:f>
              <c:numCache>
                <c:formatCode>0.00</c:formatCode>
                <c:ptCount val="27"/>
                <c:pt idx="0">
                  <c:v>2.2465833333333332</c:v>
                </c:pt>
                <c:pt idx="1">
                  <c:v>2.0877419354838711</c:v>
                </c:pt>
                <c:pt idx="2">
                  <c:v>3.9435483870967749</c:v>
                </c:pt>
                <c:pt idx="3">
                  <c:v>4.6358064516129041</c:v>
                </c:pt>
                <c:pt idx="4">
                  <c:v>2.3164516129032262</c:v>
                </c:pt>
                <c:pt idx="5">
                  <c:v>5.4279999999999999</c:v>
                </c:pt>
                <c:pt idx="6">
                  <c:v>5.3246666666666673</c:v>
                </c:pt>
                <c:pt idx="7">
                  <c:v>6.0913870967741923</c:v>
                </c:pt>
                <c:pt idx="8">
                  <c:v>2.9296774193548392</c:v>
                </c:pt>
                <c:pt idx="9">
                  <c:v>2.431322580645161</c:v>
                </c:pt>
                <c:pt idx="10">
                  <c:v>4.6788387096774189</c:v>
                </c:pt>
                <c:pt idx="11">
                  <c:v>3.808870967741937</c:v>
                </c:pt>
                <c:pt idx="12">
                  <c:v>2.7655806451612901</c:v>
                </c:pt>
                <c:pt idx="13">
                  <c:v>1.636709677419355</c:v>
                </c:pt>
                <c:pt idx="14">
                  <c:v>1.901612903225806</c:v>
                </c:pt>
                <c:pt idx="15">
                  <c:v>2.6076129032258062</c:v>
                </c:pt>
                <c:pt idx="16">
                  <c:v>2.0742258064516128</c:v>
                </c:pt>
                <c:pt idx="17">
                  <c:v>3.334516129032258</c:v>
                </c:pt>
                <c:pt idx="18">
                  <c:v>2.419451612903226</c:v>
                </c:pt>
                <c:pt idx="19">
                  <c:v>4.7670322580645177</c:v>
                </c:pt>
                <c:pt idx="20">
                  <c:v>2.5699677419354829</c:v>
                </c:pt>
                <c:pt idx="21">
                  <c:v>5.0850967741935467</c:v>
                </c:pt>
                <c:pt idx="22">
                  <c:v>2.6687096774193542</c:v>
                </c:pt>
                <c:pt idx="23">
                  <c:v>2.863967741935483</c:v>
                </c:pt>
                <c:pt idx="24">
                  <c:v>8.2467741935483865</c:v>
                </c:pt>
                <c:pt idx="25">
                  <c:v>5.307483870967741</c:v>
                </c:pt>
                <c:pt idx="26">
                  <c:v>5.4619354838709686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9-4D17-BED1-F5360DAB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957872"/>
        <c:axId val="1858959120"/>
      </c:scatterChart>
      <c:valAx>
        <c:axId val="185895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59120"/>
        <c:crosses val="autoZero"/>
        <c:crossBetween val="midCat"/>
      </c:valAx>
      <c:valAx>
        <c:axId val="18589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5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7.3037620297462816E-2"/>
                  <c:y val="-0.3888750364537765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jeth!$A$4:$A$30</c:f>
              <c:numCache>
                <c:formatCode>General</c:formatCode>
                <c:ptCount val="27"/>
                <c:pt idx="0">
                  <c:v>2053</c:v>
                </c:pt>
                <c:pt idx="1">
                  <c:v>2054</c:v>
                </c:pt>
                <c:pt idx="2">
                  <c:v>2055</c:v>
                </c:pt>
                <c:pt idx="3">
                  <c:v>2056</c:v>
                </c:pt>
                <c:pt idx="4">
                  <c:v>2057</c:v>
                </c:pt>
                <c:pt idx="5">
                  <c:v>2058</c:v>
                </c:pt>
                <c:pt idx="6">
                  <c:v>2059</c:v>
                </c:pt>
                <c:pt idx="7">
                  <c:v>2060</c:v>
                </c:pt>
                <c:pt idx="8">
                  <c:v>2061</c:v>
                </c:pt>
                <c:pt idx="9">
                  <c:v>2062</c:v>
                </c:pt>
                <c:pt idx="10">
                  <c:v>2063</c:v>
                </c:pt>
                <c:pt idx="11">
                  <c:v>2064</c:v>
                </c:pt>
                <c:pt idx="12">
                  <c:v>2065</c:v>
                </c:pt>
                <c:pt idx="13">
                  <c:v>2066</c:v>
                </c:pt>
                <c:pt idx="14">
                  <c:v>2067</c:v>
                </c:pt>
                <c:pt idx="15">
                  <c:v>2068</c:v>
                </c:pt>
                <c:pt idx="16">
                  <c:v>2069</c:v>
                </c:pt>
                <c:pt idx="17">
                  <c:v>2070</c:v>
                </c:pt>
                <c:pt idx="18">
                  <c:v>2071</c:v>
                </c:pt>
                <c:pt idx="19">
                  <c:v>2072</c:v>
                </c:pt>
                <c:pt idx="20">
                  <c:v>2073</c:v>
                </c:pt>
                <c:pt idx="21">
                  <c:v>2074</c:v>
                </c:pt>
                <c:pt idx="22">
                  <c:v>2075</c:v>
                </c:pt>
                <c:pt idx="23">
                  <c:v>2076</c:v>
                </c:pt>
                <c:pt idx="24">
                  <c:v>2077</c:v>
                </c:pt>
                <c:pt idx="25">
                  <c:v>2078</c:v>
                </c:pt>
                <c:pt idx="26">
                  <c:v>2079</c:v>
                </c:pt>
              </c:numCache>
            </c:numRef>
          </c:xVal>
          <c:yVal>
            <c:numRef>
              <c:f>jeth!$B$4:$B$30</c:f>
              <c:numCache>
                <c:formatCode>0.00</c:formatCode>
                <c:ptCount val="27"/>
                <c:pt idx="0">
                  <c:v>2.8166562499999999</c:v>
                </c:pt>
                <c:pt idx="1">
                  <c:v>3.1909375</c:v>
                </c:pt>
                <c:pt idx="2">
                  <c:v>3.9825806451612902</c:v>
                </c:pt>
                <c:pt idx="3">
                  <c:v>9.9458064516129046</c:v>
                </c:pt>
                <c:pt idx="4">
                  <c:v>25.826562500000001</c:v>
                </c:pt>
                <c:pt idx="5">
                  <c:v>10.667187500000001</c:v>
                </c:pt>
                <c:pt idx="6">
                  <c:v>5.8921612903225808</c:v>
                </c:pt>
                <c:pt idx="8">
                  <c:v>4.4899999999999993</c:v>
                </c:pt>
                <c:pt idx="9">
                  <c:v>1.828263157894737</c:v>
                </c:pt>
                <c:pt idx="10">
                  <c:v>11.041129032258061</c:v>
                </c:pt>
                <c:pt idx="11">
                  <c:v>4.0191290322580651</c:v>
                </c:pt>
                <c:pt idx="12">
                  <c:v>6.7753437499999993</c:v>
                </c:pt>
                <c:pt idx="13">
                  <c:v>4.9864838709677404</c:v>
                </c:pt>
                <c:pt idx="14">
                  <c:v>2.616580645161291</c:v>
                </c:pt>
                <c:pt idx="15">
                  <c:v>5.5824193548387102</c:v>
                </c:pt>
                <c:pt idx="16">
                  <c:v>1.5539375</c:v>
                </c:pt>
                <c:pt idx="17">
                  <c:v>11.669774193548379</c:v>
                </c:pt>
                <c:pt idx="18">
                  <c:v>3.773903225806452</c:v>
                </c:pt>
                <c:pt idx="19">
                  <c:v>2.6033124999999999</c:v>
                </c:pt>
                <c:pt idx="20">
                  <c:v>5.4387499999999998</c:v>
                </c:pt>
                <c:pt idx="21">
                  <c:v>6.3417741935483862</c:v>
                </c:pt>
                <c:pt idx="22">
                  <c:v>3.5379999999999998</c:v>
                </c:pt>
                <c:pt idx="23">
                  <c:v>3.1744062499999992</c:v>
                </c:pt>
                <c:pt idx="24">
                  <c:v>8.8260312499999998</c:v>
                </c:pt>
                <c:pt idx="25">
                  <c:v>8.0459999999999994</c:v>
                </c:pt>
                <c:pt idx="26">
                  <c:v>7.3120000000000012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18-4AB2-8774-7A487BA97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082224"/>
        <c:axId val="1996080144"/>
      </c:scatterChart>
      <c:valAx>
        <c:axId val="19960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80144"/>
        <c:crosses val="autoZero"/>
        <c:crossBetween val="midCat"/>
      </c:valAx>
      <c:valAx>
        <c:axId val="19960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8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8.9704286964129479E-2"/>
                  <c:y val="-0.4301009769612131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asar!$B$3:$B$30</c:f>
              <c:numCache>
                <c:formatCode>General</c:formatCode>
                <c:ptCount val="28"/>
                <c:pt idx="0">
                  <c:v>2052</c:v>
                </c:pt>
                <c:pt idx="1">
                  <c:v>2053</c:v>
                </c:pt>
                <c:pt idx="2">
                  <c:v>2054</c:v>
                </c:pt>
                <c:pt idx="3">
                  <c:v>2055</c:v>
                </c:pt>
                <c:pt idx="4">
                  <c:v>2056</c:v>
                </c:pt>
                <c:pt idx="5">
                  <c:v>2057</c:v>
                </c:pt>
                <c:pt idx="6">
                  <c:v>2058</c:v>
                </c:pt>
                <c:pt idx="7">
                  <c:v>2059</c:v>
                </c:pt>
                <c:pt idx="8">
                  <c:v>2060</c:v>
                </c:pt>
                <c:pt idx="9">
                  <c:v>2061</c:v>
                </c:pt>
                <c:pt idx="10">
                  <c:v>2062</c:v>
                </c:pt>
                <c:pt idx="11">
                  <c:v>2063</c:v>
                </c:pt>
                <c:pt idx="12">
                  <c:v>2064</c:v>
                </c:pt>
                <c:pt idx="13">
                  <c:v>2065</c:v>
                </c:pt>
                <c:pt idx="14">
                  <c:v>2066</c:v>
                </c:pt>
                <c:pt idx="15">
                  <c:v>2067</c:v>
                </c:pt>
                <c:pt idx="16">
                  <c:v>2068</c:v>
                </c:pt>
                <c:pt idx="17">
                  <c:v>2069</c:v>
                </c:pt>
                <c:pt idx="18">
                  <c:v>2070</c:v>
                </c:pt>
                <c:pt idx="19">
                  <c:v>2071</c:v>
                </c:pt>
                <c:pt idx="20">
                  <c:v>2072</c:v>
                </c:pt>
                <c:pt idx="21">
                  <c:v>2073</c:v>
                </c:pt>
                <c:pt idx="22">
                  <c:v>2074</c:v>
                </c:pt>
                <c:pt idx="23">
                  <c:v>2075</c:v>
                </c:pt>
                <c:pt idx="24">
                  <c:v>2076</c:v>
                </c:pt>
                <c:pt idx="25">
                  <c:v>2077</c:v>
                </c:pt>
                <c:pt idx="26">
                  <c:v>2078</c:v>
                </c:pt>
                <c:pt idx="27">
                  <c:v>2079</c:v>
                </c:pt>
              </c:numCache>
            </c:numRef>
          </c:xVal>
          <c:yVal>
            <c:numRef>
              <c:f>asar!$C$3:$C$30</c:f>
              <c:numCache>
                <c:formatCode>0.00</c:formatCode>
                <c:ptCount val="28"/>
                <c:pt idx="0">
                  <c:v>43.020937500000002</c:v>
                </c:pt>
                <c:pt idx="1">
                  <c:v>28.786967741935481</c:v>
                </c:pt>
                <c:pt idx="2">
                  <c:v>46.505806451612898</c:v>
                </c:pt>
                <c:pt idx="3">
                  <c:v>68.406562500000021</c:v>
                </c:pt>
                <c:pt idx="4">
                  <c:v>38.919687499999988</c:v>
                </c:pt>
                <c:pt idx="5">
                  <c:v>57.251935483870973</c:v>
                </c:pt>
                <c:pt idx="6">
                  <c:v>39.447741935483869</c:v>
                </c:pt>
                <c:pt idx="7">
                  <c:v>23.502031249999991</c:v>
                </c:pt>
                <c:pt idx="8">
                  <c:v>45.838774193548382</c:v>
                </c:pt>
                <c:pt idx="9">
                  <c:v>24.204838709677421</c:v>
                </c:pt>
                <c:pt idx="10">
                  <c:v>19.973451612903219</c:v>
                </c:pt>
                <c:pt idx="11">
                  <c:v>33.470865625000002</c:v>
                </c:pt>
                <c:pt idx="12">
                  <c:v>19.369968750000002</c:v>
                </c:pt>
                <c:pt idx="13">
                  <c:v>41.596790322580652</c:v>
                </c:pt>
                <c:pt idx="14">
                  <c:v>14.91935483870968</c:v>
                </c:pt>
                <c:pt idx="15">
                  <c:v>19.00359375</c:v>
                </c:pt>
                <c:pt idx="16">
                  <c:v>36.650281249999999</c:v>
                </c:pt>
                <c:pt idx="17">
                  <c:v>19.604129032258069</c:v>
                </c:pt>
                <c:pt idx="18">
                  <c:v>70.99464516129035</c:v>
                </c:pt>
                <c:pt idx="19">
                  <c:v>20.758343750000002</c:v>
                </c:pt>
                <c:pt idx="20">
                  <c:v>18.765677419354841</c:v>
                </c:pt>
                <c:pt idx="21">
                  <c:v>44.828580645161303</c:v>
                </c:pt>
                <c:pt idx="22">
                  <c:v>55.599935483870958</c:v>
                </c:pt>
                <c:pt idx="23">
                  <c:v>9.4121249999999996</c:v>
                </c:pt>
                <c:pt idx="24">
                  <c:v>14.810838709677419</c:v>
                </c:pt>
                <c:pt idx="25">
                  <c:v>73.217903225806452</c:v>
                </c:pt>
                <c:pt idx="26">
                  <c:v>56.021225806451611</c:v>
                </c:pt>
                <c:pt idx="27">
                  <c:v>29.324718749999999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E-4046-8E30-69699126F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394512"/>
        <c:axId val="1707394928"/>
      </c:scatterChart>
      <c:valAx>
        <c:axId val="17073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4928"/>
        <c:crosses val="autoZero"/>
        <c:crossBetween val="midCat"/>
      </c:valAx>
      <c:valAx>
        <c:axId val="17073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5.697747156605424E-2"/>
                  <c:y val="0.2084835228929715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shrawan!$A$3:$A$30</c:f>
              <c:numCache>
                <c:formatCode>General</c:formatCode>
                <c:ptCount val="28"/>
                <c:pt idx="0">
                  <c:v>2052</c:v>
                </c:pt>
                <c:pt idx="1">
                  <c:v>2053</c:v>
                </c:pt>
                <c:pt idx="2">
                  <c:v>2054</c:v>
                </c:pt>
                <c:pt idx="3">
                  <c:v>2055</c:v>
                </c:pt>
                <c:pt idx="4">
                  <c:v>2056</c:v>
                </c:pt>
                <c:pt idx="5">
                  <c:v>2057</c:v>
                </c:pt>
                <c:pt idx="6">
                  <c:v>2058</c:v>
                </c:pt>
                <c:pt idx="7">
                  <c:v>2059</c:v>
                </c:pt>
                <c:pt idx="8">
                  <c:v>2060</c:v>
                </c:pt>
                <c:pt idx="9">
                  <c:v>2061</c:v>
                </c:pt>
                <c:pt idx="10">
                  <c:v>2062</c:v>
                </c:pt>
                <c:pt idx="11">
                  <c:v>2063</c:v>
                </c:pt>
                <c:pt idx="12">
                  <c:v>2064</c:v>
                </c:pt>
                <c:pt idx="13">
                  <c:v>2065</c:v>
                </c:pt>
                <c:pt idx="14">
                  <c:v>2066</c:v>
                </c:pt>
                <c:pt idx="15">
                  <c:v>2067</c:v>
                </c:pt>
                <c:pt idx="16">
                  <c:v>2068</c:v>
                </c:pt>
                <c:pt idx="17">
                  <c:v>2069</c:v>
                </c:pt>
                <c:pt idx="18">
                  <c:v>2070</c:v>
                </c:pt>
                <c:pt idx="19">
                  <c:v>2071</c:v>
                </c:pt>
                <c:pt idx="20">
                  <c:v>2072</c:v>
                </c:pt>
                <c:pt idx="21">
                  <c:v>2073</c:v>
                </c:pt>
                <c:pt idx="22">
                  <c:v>2074</c:v>
                </c:pt>
                <c:pt idx="23">
                  <c:v>2075</c:v>
                </c:pt>
                <c:pt idx="24">
                  <c:v>2076</c:v>
                </c:pt>
                <c:pt idx="25">
                  <c:v>2077</c:v>
                </c:pt>
                <c:pt idx="26">
                  <c:v>2078</c:v>
                </c:pt>
                <c:pt idx="27">
                  <c:v>2079</c:v>
                </c:pt>
              </c:numCache>
            </c:numRef>
          </c:xVal>
          <c:yVal>
            <c:numRef>
              <c:f>shrawan!$B$3:$B$30</c:f>
              <c:numCache>
                <c:formatCode>0.00</c:formatCode>
                <c:ptCount val="28"/>
                <c:pt idx="0">
                  <c:v>65.76906249999999</c:v>
                </c:pt>
                <c:pt idx="1">
                  <c:v>97.308125000000032</c:v>
                </c:pt>
                <c:pt idx="2">
                  <c:v>125.20281249999999</c:v>
                </c:pt>
                <c:pt idx="3">
                  <c:v>96.429999999999978</c:v>
                </c:pt>
                <c:pt idx="4">
                  <c:v>60.746129032258061</c:v>
                </c:pt>
                <c:pt idx="5">
                  <c:v>90.971875000000011</c:v>
                </c:pt>
                <c:pt idx="6">
                  <c:v>81.160656250000017</c:v>
                </c:pt>
                <c:pt idx="7">
                  <c:v>55.829129032258081</c:v>
                </c:pt>
                <c:pt idx="8">
                  <c:v>94.426562499999974</c:v>
                </c:pt>
                <c:pt idx="9">
                  <c:v>50.565531250000006</c:v>
                </c:pt>
                <c:pt idx="10">
                  <c:v>61.740312500000002</c:v>
                </c:pt>
                <c:pt idx="11">
                  <c:v>53.568516129032282</c:v>
                </c:pt>
                <c:pt idx="12">
                  <c:v>68.523187500000006</c:v>
                </c:pt>
                <c:pt idx="13">
                  <c:v>67.090470052083347</c:v>
                </c:pt>
                <c:pt idx="14">
                  <c:v>71.930312499999971</c:v>
                </c:pt>
                <c:pt idx="15">
                  <c:v>74.613806451612916</c:v>
                </c:pt>
                <c:pt idx="16">
                  <c:v>68.271874999999994</c:v>
                </c:pt>
                <c:pt idx="17">
                  <c:v>64.819249999999997</c:v>
                </c:pt>
                <c:pt idx="18">
                  <c:v>110.64565625</c:v>
                </c:pt>
                <c:pt idx="19">
                  <c:v>73.940290322580637</c:v>
                </c:pt>
                <c:pt idx="20">
                  <c:v>67.385406250000003</c:v>
                </c:pt>
                <c:pt idx="21">
                  <c:v>130.71284374999999</c:v>
                </c:pt>
                <c:pt idx="22">
                  <c:v>68.643062500000013</c:v>
                </c:pt>
                <c:pt idx="23">
                  <c:v>48.653387096774203</c:v>
                </c:pt>
                <c:pt idx="24">
                  <c:v>41.2280625</c:v>
                </c:pt>
                <c:pt idx="25">
                  <c:v>83.259031249999992</c:v>
                </c:pt>
                <c:pt idx="26">
                  <c:v>73.540187500000002</c:v>
                </c:pt>
                <c:pt idx="27">
                  <c:v>53.415225806451602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9A-477B-AB9E-4E417D48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86912"/>
        <c:axId val="1979187744"/>
      </c:scatterChart>
      <c:valAx>
        <c:axId val="19791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87744"/>
        <c:crosses val="autoZero"/>
        <c:crossBetween val="midCat"/>
      </c:valAx>
      <c:valAx>
        <c:axId val="19791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8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discharge of Bhadra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6.1009856285446839E-3"/>
                  <c:y val="-0.3746577384198165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bhadra!$A$2:$A$30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bhadra!$B$2:$B$30</c:f>
              <c:numCache>
                <c:formatCode>0.00</c:formatCode>
                <c:ptCount val="29"/>
                <c:pt idx="0">
                  <c:v>66.044800000000009</c:v>
                </c:pt>
                <c:pt idx="1">
                  <c:v>69.926451612903207</c:v>
                </c:pt>
                <c:pt idx="2">
                  <c:v>92.848387096774189</c:v>
                </c:pt>
                <c:pt idx="3">
                  <c:v>70.750967741935469</c:v>
                </c:pt>
                <c:pt idx="4">
                  <c:v>123.96838709677419</c:v>
                </c:pt>
                <c:pt idx="5">
                  <c:v>110.9096875</c:v>
                </c:pt>
                <c:pt idx="6">
                  <c:v>117.17419354838709</c:v>
                </c:pt>
                <c:pt idx="7">
                  <c:v>113.7354838709677</c:v>
                </c:pt>
                <c:pt idx="8">
                  <c:v>65.01783870967742</c:v>
                </c:pt>
                <c:pt idx="9">
                  <c:v>92.61</c:v>
                </c:pt>
                <c:pt idx="10">
                  <c:v>34.16538709677419</c:v>
                </c:pt>
                <c:pt idx="11">
                  <c:v>83.78400000000002</c:v>
                </c:pt>
                <c:pt idx="12">
                  <c:v>40.965032258064511</c:v>
                </c:pt>
                <c:pt idx="13">
                  <c:v>90.875096774193565</c:v>
                </c:pt>
                <c:pt idx="14">
                  <c:v>66.957666666666668</c:v>
                </c:pt>
                <c:pt idx="15">
                  <c:v>68.337290322580628</c:v>
                </c:pt>
                <c:pt idx="16">
                  <c:v>74.597451612903228</c:v>
                </c:pt>
                <c:pt idx="17">
                  <c:v>70.300648387096786</c:v>
                </c:pt>
                <c:pt idx="18">
                  <c:v>65.475225806451604</c:v>
                </c:pt>
                <c:pt idx="19">
                  <c:v>76.755193548387084</c:v>
                </c:pt>
                <c:pt idx="20">
                  <c:v>59.781000000000013</c:v>
                </c:pt>
                <c:pt idx="21">
                  <c:v>58.640032258064522</c:v>
                </c:pt>
                <c:pt idx="22">
                  <c:v>44.635580645161298</c:v>
                </c:pt>
                <c:pt idx="23">
                  <c:v>57.671322580645153</c:v>
                </c:pt>
                <c:pt idx="24">
                  <c:v>64.625967741935469</c:v>
                </c:pt>
                <c:pt idx="25">
                  <c:v>63.799258064516131</c:v>
                </c:pt>
                <c:pt idx="26">
                  <c:v>81.706580645161324</c:v>
                </c:pt>
                <c:pt idx="27">
                  <c:v>104.51203225806449</c:v>
                </c:pt>
                <c:pt idx="28">
                  <c:v>54.419387096774187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85-44BD-9CEB-A5AAD8E50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50688"/>
        <c:axId val="1860948608"/>
      </c:scatterChart>
      <c:valAx>
        <c:axId val="18609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48608"/>
        <c:crosses val="autoZero"/>
        <c:crossBetween val="midCat"/>
      </c:valAx>
      <c:valAx>
        <c:axId val="18609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5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38100</xdr:rowOff>
    </xdr:from>
    <xdr:to>
      <xdr:col>23</xdr:col>
      <xdr:colOff>247650</xdr:colOff>
      <xdr:row>14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114300</xdr:colOff>
      <xdr:row>14</xdr:row>
      <xdr:rowOff>209549</xdr:rowOff>
    </xdr:from>
    <xdr:to>
      <xdr:col>22</xdr:col>
      <xdr:colOff>514844</xdr:colOff>
      <xdr:row>29</xdr:row>
      <xdr:rowOff>57149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9900" y="3276599"/>
          <a:ext cx="4782044" cy="31337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10</xdr:row>
      <xdr:rowOff>38100</xdr:rowOff>
    </xdr:from>
    <xdr:to>
      <xdr:col>15</xdr:col>
      <xdr:colOff>309562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161925</xdr:rowOff>
    </xdr:from>
    <xdr:to>
      <xdr:col>12</xdr:col>
      <xdr:colOff>14287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1</xdr:row>
      <xdr:rowOff>171450</xdr:rowOff>
    </xdr:from>
    <xdr:to>
      <xdr:col>17</xdr:col>
      <xdr:colOff>309562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1</xdr:row>
      <xdr:rowOff>161925</xdr:rowOff>
    </xdr:from>
    <xdr:to>
      <xdr:col>17</xdr:col>
      <xdr:colOff>90487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319087</xdr:colOff>
      <xdr:row>1</xdr:row>
      <xdr:rowOff>9525</xdr:rowOff>
    </xdr:from>
    <xdr:to>
      <xdr:col>18</xdr:col>
      <xdr:colOff>14287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395287</xdr:colOff>
      <xdr:row>0</xdr:row>
      <xdr:rowOff>123825</xdr:rowOff>
    </xdr:from>
    <xdr:to>
      <xdr:col>18</xdr:col>
      <xdr:colOff>90487</xdr:colOff>
      <xdr:row>14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0.07768</cdr:x>
      <cdr:y>0.73611</cdr:y>
    </cdr:from>
    <cdr:to>
      <cdr:x>0.98532</cdr:x>
      <cdr:y>0.73727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403225" y="2019300"/>
          <a:ext cx="4711699" cy="3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0.08685</cdr:x>
      <cdr:y>0.39699</cdr:y>
    </cdr:from>
    <cdr:to>
      <cdr:x>0.9841</cdr:x>
      <cdr:y>0.40046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450850" y="1089025"/>
          <a:ext cx="4657725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0.17288</cdr:x>
      <cdr:y>0.47432</cdr:y>
    </cdr:from>
    <cdr:to>
      <cdr:x>0.26462</cdr:x>
      <cdr:y>0.92918</cdr:y>
    </cdr:to>
    <cdr:sp macro="" textlink="">
      <cdr:nvSpPr>
        <cdr:cNvPr id="4" name="Oval 3"/>
        <cdr:cNvSpPr/>
      </cdr:nvSpPr>
      <cdr:spPr>
        <a:xfrm xmlns:a="http://schemas.openxmlformats.org/drawingml/2006/main">
          <a:off x="902370" y="1504454"/>
          <a:ext cx="478873" cy="144274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0.4685</cdr:x>
      <cdr:y>0.30324</cdr:y>
    </cdr:from>
    <cdr:to>
      <cdr:x>0.56758</cdr:x>
      <cdr:y>0.3831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432050" y="831850"/>
          <a:ext cx="514350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UCL</a:t>
          </a:r>
        </a:p>
      </cdr:txBody>
    </cdr:sp>
  </cdr:relSizeAnchor>
  <cdr:relSizeAnchor xmlns:cdr="http://schemas.openxmlformats.org/drawingml/2006/chartDrawing">
    <cdr:from>
      <cdr:x>0.63731</cdr:x>
      <cdr:y>0.74421</cdr:y>
    </cdr:from>
    <cdr:to>
      <cdr:x>0.73639</cdr:x>
      <cdr:y>0.82407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308350" y="2041525"/>
          <a:ext cx="514350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LCL</a:t>
          </a:r>
        </a:p>
      </cdr:txBody>
    </cdr:sp>
  </cdr:relSizeAnchor>
  <cdr:relSizeAnchor xmlns:cdr="http://schemas.openxmlformats.org/drawingml/2006/chartDrawing">
    <cdr:from>
      <cdr:x>0.21046</cdr:x>
      <cdr:y>0.18283</cdr:y>
    </cdr:from>
    <cdr:to>
      <cdr:x>0.94708</cdr:x>
      <cdr:y>0.26269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098549" y="574675"/>
          <a:ext cx="3844925" cy="2510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Since , r(1) lies in the confidence limit, there is no persistance.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370413</xdr:colOff>
      <xdr:row>46</xdr:row>
      <xdr:rowOff>26458</xdr:rowOff>
    </xdr:from>
    <xdr:to>
      <xdr:col>12</xdr:col>
      <xdr:colOff>2892686</xdr:colOff>
      <xdr:row>61</xdr:row>
      <xdr:rowOff>5291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3081071</xdr:colOff>
      <xdr:row>46</xdr:row>
      <xdr:rowOff>8201</xdr:rowOff>
    </xdr:from>
    <xdr:to>
      <xdr:col>14</xdr:col>
      <xdr:colOff>877093</xdr:colOff>
      <xdr:row>58</xdr:row>
      <xdr:rowOff>84401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1357313</xdr:colOff>
      <xdr:row>45</xdr:row>
      <xdr:rowOff>174890</xdr:rowOff>
    </xdr:from>
    <xdr:to>
      <xdr:col>18</xdr:col>
      <xdr:colOff>489479</xdr:colOff>
      <xdr:row>58</xdr:row>
      <xdr:rowOff>36777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461962</xdr:colOff>
      <xdr:row>1</xdr:row>
      <xdr:rowOff>171450</xdr:rowOff>
    </xdr:from>
    <xdr:to>
      <xdr:col>18</xdr:col>
      <xdr:colOff>157162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557212</xdr:colOff>
      <xdr:row>1</xdr:row>
      <xdr:rowOff>19050</xdr:rowOff>
    </xdr:from>
    <xdr:to>
      <xdr:col>18</xdr:col>
      <xdr:colOff>252412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176212</xdr:colOff>
      <xdr:row>1</xdr:row>
      <xdr:rowOff>171450</xdr:rowOff>
    </xdr:from>
    <xdr:to>
      <xdr:col>18</xdr:col>
      <xdr:colOff>481012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471487</xdr:colOff>
      <xdr:row>0</xdr:row>
      <xdr:rowOff>0</xdr:rowOff>
    </xdr:from>
    <xdr:to>
      <xdr:col>17</xdr:col>
      <xdr:colOff>166687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4053417</xdr:colOff>
      <xdr:row>17</xdr:row>
      <xdr:rowOff>10582</xdr:rowOff>
    </xdr:from>
    <xdr:to>
      <xdr:col>10</xdr:col>
      <xdr:colOff>185208</xdr:colOff>
      <xdr:row>30</xdr:row>
      <xdr:rowOff>122765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4074583</xdr:colOff>
      <xdr:row>2</xdr:row>
      <xdr:rowOff>127001</xdr:rowOff>
    </xdr:from>
    <xdr:to>
      <xdr:col>10</xdr:col>
      <xdr:colOff>74082</xdr:colOff>
      <xdr:row>15</xdr:row>
      <xdr:rowOff>127001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12</xdr:row>
      <xdr:rowOff>161925</xdr:rowOff>
    </xdr:from>
    <xdr:to>
      <xdr:col>12</xdr:col>
      <xdr:colOff>14287</xdr:colOff>
      <xdr:row>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Normal="100" workbookViewId="0">
      <selection activeCell="C2" sqref="C2"/>
    </sheetView>
  </sheetViews>
  <sheetFormatPr defaultRowHeight="17.25" x14ac:dyDescent="0.35"/>
  <cols>
    <col min="1" max="1" width="9.140625" style="4" customWidth="1"/>
    <col min="2" max="2" width="20.85546875" style="4" customWidth="1"/>
    <col min="3" max="3" width="9.140625" style="4"/>
    <col min="4" max="4" width="5.140625" style="4" customWidth="1"/>
    <col min="5" max="5" width="9.140625" style="4"/>
    <col min="6" max="6" width="12.85546875" style="4" customWidth="1"/>
    <col min="7" max="17" width="9.140625" style="4"/>
    <col min="18" max="18" width="20" style="4" customWidth="1"/>
    <col min="19" max="16384" width="9.140625" style="4"/>
  </cols>
  <sheetData>
    <row r="1" spans="1:18" x14ac:dyDescent="0.35">
      <c r="A1" s="3" t="s">
        <v>123</v>
      </c>
      <c r="B1" s="3" t="s">
        <v>124</v>
      </c>
      <c r="D1" s="4" t="s">
        <v>125</v>
      </c>
      <c r="E1" s="4" t="s">
        <v>125</v>
      </c>
      <c r="F1" s="4" t="s">
        <v>126</v>
      </c>
    </row>
    <row r="2" spans="1:18" x14ac:dyDescent="0.35">
      <c r="A2" s="5">
        <v>1995</v>
      </c>
      <c r="B2" s="5">
        <v>24.0324019</v>
      </c>
      <c r="D2" s="4">
        <v>0</v>
      </c>
      <c r="E2" s="4" t="str">
        <f>CONCATENATE("r(",D2,")")</f>
        <v>r(0)</v>
      </c>
      <c r="F2" s="4">
        <f>CORREL($B$2:$B$29,B2:B29)</f>
        <v>1</v>
      </c>
      <c r="K2" s="4" t="s">
        <v>12</v>
      </c>
    </row>
    <row r="3" spans="1:18" x14ac:dyDescent="0.35">
      <c r="A3" s="5">
        <v>1996</v>
      </c>
      <c r="B3" s="5">
        <v>27.625297809999999</v>
      </c>
      <c r="D3" s="4">
        <v>1</v>
      </c>
      <c r="E3" s="4" t="str">
        <f t="shared" ref="E3:E16" si="0">CONCATENATE("r(",D3,")")</f>
        <v>r(1)</v>
      </c>
      <c r="F3" s="4">
        <f>CORREL($B$2:$B$29,B3:B30)</f>
        <v>4.3388423127106876E-2</v>
      </c>
    </row>
    <row r="4" spans="1:18" x14ac:dyDescent="0.35">
      <c r="A4" s="5">
        <v>1997</v>
      </c>
      <c r="B4" s="5">
        <v>28.286193990000001</v>
      </c>
      <c r="D4" s="4">
        <v>2</v>
      </c>
      <c r="E4" s="4" t="str">
        <f t="shared" si="0"/>
        <v>r(2)</v>
      </c>
      <c r="F4" s="4">
        <f t="shared" ref="F4:F16" si="1">CORREL($B$2:$B$29,B4:B31)</f>
        <v>0.11547215324839191</v>
      </c>
      <c r="K4" s="4" t="s">
        <v>127</v>
      </c>
    </row>
    <row r="5" spans="1:18" x14ac:dyDescent="0.35">
      <c r="A5" s="5">
        <v>1998</v>
      </c>
      <c r="B5" s="5">
        <v>33.696236259999999</v>
      </c>
      <c r="D5" s="4">
        <v>3</v>
      </c>
      <c r="E5" s="4" t="str">
        <f t="shared" si="0"/>
        <v>r(3)</v>
      </c>
      <c r="F5" s="4">
        <f t="shared" si="1"/>
        <v>0.15800850254922358</v>
      </c>
    </row>
    <row r="6" spans="1:18" x14ac:dyDescent="0.35">
      <c r="A6" s="5">
        <v>1999</v>
      </c>
      <c r="B6" s="5">
        <v>29.664906850000001</v>
      </c>
      <c r="D6" s="4">
        <v>4</v>
      </c>
      <c r="E6" s="4" t="str">
        <f t="shared" si="0"/>
        <v>r(4)</v>
      </c>
      <c r="F6" s="4">
        <f t="shared" si="1"/>
        <v>7.2291715895259415E-2</v>
      </c>
      <c r="K6" s="4" t="s">
        <v>128</v>
      </c>
    </row>
    <row r="7" spans="1:18" x14ac:dyDescent="0.35">
      <c r="A7" s="5">
        <v>2000</v>
      </c>
      <c r="B7" s="5">
        <v>34.957153419999997</v>
      </c>
      <c r="D7" s="4">
        <v>5</v>
      </c>
      <c r="E7" s="4" t="str">
        <f t="shared" si="0"/>
        <v>r(5)</v>
      </c>
      <c r="F7" s="4">
        <f t="shared" si="1"/>
        <v>9.4727965574633477E-2</v>
      </c>
    </row>
    <row r="8" spans="1:18" x14ac:dyDescent="0.35">
      <c r="A8" s="5">
        <v>2001</v>
      </c>
      <c r="B8" s="5">
        <v>28.248898629999999</v>
      </c>
      <c r="D8" s="4">
        <v>6</v>
      </c>
      <c r="E8" s="4" t="str">
        <f t="shared" si="0"/>
        <v>r(6)</v>
      </c>
      <c r="F8" s="4">
        <f t="shared" si="1"/>
        <v>-0.21851767094240465</v>
      </c>
      <c r="K8" s="4" t="s">
        <v>129</v>
      </c>
    </row>
    <row r="9" spans="1:18" x14ac:dyDescent="0.35">
      <c r="A9" s="5">
        <v>2002</v>
      </c>
      <c r="B9" s="5">
        <v>19.689263010000001</v>
      </c>
      <c r="D9" s="4">
        <v>7</v>
      </c>
      <c r="E9" s="4" t="str">
        <f t="shared" si="0"/>
        <v>r(7)</v>
      </c>
      <c r="F9" s="4">
        <f t="shared" si="1"/>
        <v>-4.3385880260814476E-2</v>
      </c>
      <c r="K9" s="4" t="s">
        <v>130</v>
      </c>
    </row>
    <row r="10" spans="1:18" x14ac:dyDescent="0.35">
      <c r="A10" s="5">
        <v>2003</v>
      </c>
      <c r="B10" s="5">
        <v>39.704214290000003</v>
      </c>
      <c r="D10" s="4">
        <v>8</v>
      </c>
      <c r="E10" s="4" t="str">
        <f t="shared" si="0"/>
        <v>r(8)</v>
      </c>
      <c r="F10" s="4">
        <f t="shared" si="1"/>
        <v>-6.0332161550312888E-2</v>
      </c>
    </row>
    <row r="11" spans="1:18" x14ac:dyDescent="0.35">
      <c r="A11" s="5">
        <v>2004</v>
      </c>
      <c r="B11" s="5">
        <v>16.235106559999998</v>
      </c>
      <c r="D11" s="4">
        <v>9</v>
      </c>
      <c r="E11" s="4" t="str">
        <f t="shared" si="0"/>
        <v>r(9)</v>
      </c>
      <c r="F11" s="4">
        <f t="shared" si="1"/>
        <v>-0.22441867353287406</v>
      </c>
      <c r="K11" s="4" t="s">
        <v>131</v>
      </c>
    </row>
    <row r="12" spans="1:18" x14ac:dyDescent="0.35">
      <c r="A12" s="5">
        <v>2005</v>
      </c>
      <c r="B12" s="5">
        <v>21.890109630000001</v>
      </c>
      <c r="D12" s="4">
        <v>10</v>
      </c>
      <c r="E12" s="4" t="str">
        <f t="shared" si="0"/>
        <v>r(10)</v>
      </c>
      <c r="F12" s="4">
        <f t="shared" si="1"/>
        <v>0.18986535850117947</v>
      </c>
    </row>
    <row r="13" spans="1:18" x14ac:dyDescent="0.35">
      <c r="A13" s="5">
        <v>2006</v>
      </c>
      <c r="B13" s="5">
        <v>17.541330680000002</v>
      </c>
      <c r="D13" s="4">
        <v>11</v>
      </c>
      <c r="E13" s="4" t="str">
        <f>CONCATENATE("r(",D13,")")</f>
        <v>r(11)</v>
      </c>
      <c r="F13" s="4">
        <f t="shared" si="1"/>
        <v>-0.2344123572998438</v>
      </c>
      <c r="K13" s="4" t="s">
        <v>132</v>
      </c>
    </row>
    <row r="14" spans="1:18" x14ac:dyDescent="0.35">
      <c r="A14" s="5">
        <v>2007</v>
      </c>
      <c r="B14" s="5">
        <v>23.243706849999999</v>
      </c>
      <c r="D14" s="4">
        <v>12</v>
      </c>
      <c r="E14" s="4" t="str">
        <f t="shared" si="0"/>
        <v>r(12)</v>
      </c>
      <c r="F14" s="4">
        <f t="shared" si="1"/>
        <v>-0.18105635093887804</v>
      </c>
      <c r="K14" s="4" t="s">
        <v>133</v>
      </c>
      <c r="R14" s="6">
        <v>400000000</v>
      </c>
    </row>
    <row r="15" spans="1:18" x14ac:dyDescent="0.35">
      <c r="A15" s="5">
        <v>2008</v>
      </c>
      <c r="B15" s="5">
        <v>24.193700110000002</v>
      </c>
      <c r="D15" s="4">
        <v>13</v>
      </c>
      <c r="E15" s="4" t="str">
        <f t="shared" si="0"/>
        <v>r(13)</v>
      </c>
      <c r="F15" s="4">
        <f t="shared" si="1"/>
        <v>0.36617306463062316</v>
      </c>
    </row>
    <row r="16" spans="1:18" x14ac:dyDescent="0.35">
      <c r="A16" s="5">
        <v>2009</v>
      </c>
      <c r="B16" s="5">
        <v>21.104016479999999</v>
      </c>
      <c r="D16" s="4">
        <v>14</v>
      </c>
      <c r="E16" s="4" t="str">
        <f t="shared" si="0"/>
        <v>r(14)</v>
      </c>
      <c r="F16" s="4">
        <f t="shared" si="1"/>
        <v>-0.12757676769850021</v>
      </c>
      <c r="K16" s="4" t="s">
        <v>14</v>
      </c>
    </row>
    <row r="17" spans="1:14" x14ac:dyDescent="0.35">
      <c r="A17" s="5">
        <v>2010</v>
      </c>
      <c r="B17" s="5">
        <v>23.186895889999999</v>
      </c>
      <c r="K17" s="4" t="s">
        <v>134</v>
      </c>
    </row>
    <row r="18" spans="1:14" x14ac:dyDescent="0.35">
      <c r="A18" s="5">
        <v>2011</v>
      </c>
      <c r="B18" s="5">
        <v>23.62412904</v>
      </c>
    </row>
    <row r="19" spans="1:14" x14ac:dyDescent="0.35">
      <c r="A19" s="5">
        <v>2012</v>
      </c>
      <c r="B19" s="5">
        <v>19.858986340000001</v>
      </c>
      <c r="K19" s="4" t="s">
        <v>16</v>
      </c>
    </row>
    <row r="20" spans="1:14" x14ac:dyDescent="0.35">
      <c r="A20" s="5">
        <v>2013</v>
      </c>
      <c r="B20" s="5">
        <v>29.980536990000001</v>
      </c>
      <c r="F20" s="4">
        <v>2013</v>
      </c>
      <c r="G20" s="5">
        <v>2012</v>
      </c>
    </row>
    <row r="21" spans="1:14" x14ac:dyDescent="0.35">
      <c r="A21" s="5">
        <v>2014</v>
      </c>
      <c r="B21" s="5">
        <v>20.557810960000001</v>
      </c>
      <c r="G21" s="5">
        <v>2013</v>
      </c>
      <c r="K21" s="4" t="s">
        <v>135</v>
      </c>
    </row>
    <row r="22" spans="1:14" x14ac:dyDescent="0.35">
      <c r="A22" s="5">
        <v>2015</v>
      </c>
      <c r="B22" s="5">
        <v>19.73936986</v>
      </c>
      <c r="G22" s="5">
        <v>2014</v>
      </c>
    </row>
    <row r="23" spans="1:14" x14ac:dyDescent="0.35">
      <c r="A23" s="5">
        <v>2016</v>
      </c>
      <c r="B23" s="5">
        <v>28.33258743</v>
      </c>
      <c r="G23" s="5">
        <v>2015</v>
      </c>
      <c r="K23" s="4" t="s">
        <v>18</v>
      </c>
    </row>
    <row r="24" spans="1:14" x14ac:dyDescent="0.35">
      <c r="A24" s="5">
        <v>2017</v>
      </c>
      <c r="B24" s="5">
        <v>23.424625679999998</v>
      </c>
      <c r="G24" s="5">
        <v>2016</v>
      </c>
      <c r="K24" s="4" t="s">
        <v>38</v>
      </c>
    </row>
    <row r="25" spans="1:14" x14ac:dyDescent="0.35">
      <c r="A25" s="5">
        <v>2018</v>
      </c>
      <c r="B25" s="5">
        <v>15.852994519999999</v>
      </c>
      <c r="K25" s="4" t="s">
        <v>39</v>
      </c>
    </row>
    <row r="26" spans="1:14" x14ac:dyDescent="0.35">
      <c r="A26" s="5">
        <v>2019</v>
      </c>
      <c r="B26" s="5">
        <v>18.272549179999999</v>
      </c>
    </row>
    <row r="27" spans="1:14" x14ac:dyDescent="0.35">
      <c r="A27" s="5">
        <v>2020</v>
      </c>
      <c r="B27" s="5">
        <v>30.5201989</v>
      </c>
      <c r="K27" s="4" t="s">
        <v>21</v>
      </c>
    </row>
    <row r="28" spans="1:14" x14ac:dyDescent="0.35">
      <c r="A28" s="5">
        <v>2021</v>
      </c>
      <c r="B28" s="5">
        <v>30.95216164</v>
      </c>
      <c r="K28" s="4" t="s">
        <v>134</v>
      </c>
    </row>
    <row r="29" spans="1:14" x14ac:dyDescent="0.35">
      <c r="A29" s="5">
        <v>2022</v>
      </c>
      <c r="B29" s="5">
        <v>25.307030139999998</v>
      </c>
    </row>
    <row r="30" spans="1:14" x14ac:dyDescent="0.35">
      <c r="K30" s="4" t="s">
        <v>22</v>
      </c>
    </row>
    <row r="32" spans="1:14" x14ac:dyDescent="0.35">
      <c r="K32" s="4" t="s">
        <v>136</v>
      </c>
      <c r="M32" s="4">
        <f>-44</f>
        <v>-44</v>
      </c>
      <c r="N32" s="4" t="e">
        <f>M32=#REF!</f>
        <v>#REF!</v>
      </c>
    </row>
    <row r="33" spans="11:11" x14ac:dyDescent="0.35">
      <c r="K33" s="4" t="s">
        <v>137</v>
      </c>
    </row>
    <row r="34" spans="11:11" x14ac:dyDescent="0.35">
      <c r="K34" s="4" t="s">
        <v>138</v>
      </c>
    </row>
    <row r="35" spans="11:11" x14ac:dyDescent="0.35">
      <c r="K35" s="4" t="s">
        <v>146</v>
      </c>
    </row>
    <row r="37" spans="11:11" x14ac:dyDescent="0.35">
      <c r="K37" s="4" t="s">
        <v>139</v>
      </c>
    </row>
    <row r="39" spans="11:11" x14ac:dyDescent="0.35">
      <c r="K39" s="4" t="s">
        <v>56</v>
      </c>
    </row>
    <row r="40" spans="11:11" x14ac:dyDescent="0.35">
      <c r="K40" s="4" t="s">
        <v>140</v>
      </c>
    </row>
    <row r="41" spans="11:11" x14ac:dyDescent="0.35">
      <c r="K41" s="4" t="s">
        <v>141</v>
      </c>
    </row>
    <row r="43" spans="11:11" x14ac:dyDescent="0.35">
      <c r="K43" s="4" t="s">
        <v>142</v>
      </c>
    </row>
    <row r="44" spans="11:11" x14ac:dyDescent="0.35">
      <c r="K44" s="4" t="s">
        <v>143</v>
      </c>
    </row>
    <row r="46" spans="11:11" x14ac:dyDescent="0.35">
      <c r="K46" s="4" t="s">
        <v>144</v>
      </c>
    </row>
    <row r="47" spans="11:11" x14ac:dyDescent="0.35">
      <c r="K47" s="4" t="s">
        <v>145</v>
      </c>
    </row>
  </sheetData>
  <dataValidations count="1">
    <dataValidation type="list" allowBlank="1" showInputMessage="1" showErrorMessage="1" sqref="F20">
      <formula1>$G$20:$G$24</formula1>
    </dataValidation>
  </dataValidations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9" workbookViewId="0">
      <selection activeCell="E22" sqref="E22"/>
    </sheetView>
  </sheetViews>
  <sheetFormatPr defaultRowHeight="15" x14ac:dyDescent="0.25"/>
  <sheetData>
    <row r="1" spans="1:5" x14ac:dyDescent="0.25">
      <c r="B1" s="1" t="s">
        <v>2</v>
      </c>
      <c r="E1" t="s">
        <v>77</v>
      </c>
    </row>
    <row r="2" spans="1:5" x14ac:dyDescent="0.25">
      <c r="A2">
        <v>2051</v>
      </c>
      <c r="B2" s="2">
        <v>30.028064516129039</v>
      </c>
    </row>
    <row r="3" spans="1:5" x14ac:dyDescent="0.25">
      <c r="A3">
        <v>2052</v>
      </c>
      <c r="B3" s="2">
        <v>26.75290322580646</v>
      </c>
      <c r="E3" t="s">
        <v>14</v>
      </c>
    </row>
    <row r="4" spans="1:5" x14ac:dyDescent="0.25">
      <c r="A4">
        <v>2053</v>
      </c>
      <c r="B4" s="2">
        <v>50.073666666666668</v>
      </c>
      <c r="E4" t="s">
        <v>49</v>
      </c>
    </row>
    <row r="5" spans="1:5" x14ac:dyDescent="0.25">
      <c r="A5">
        <v>2054</v>
      </c>
      <c r="B5" s="2">
        <v>34.590666666666678</v>
      </c>
    </row>
    <row r="6" spans="1:5" x14ac:dyDescent="0.25">
      <c r="A6">
        <v>2055</v>
      </c>
      <c r="B6" s="2">
        <v>45.182903225806442</v>
      </c>
      <c r="E6" t="s">
        <v>16</v>
      </c>
    </row>
    <row r="7" spans="1:5" x14ac:dyDescent="0.25">
      <c r="A7">
        <v>2056</v>
      </c>
      <c r="B7" s="2">
        <v>73.757866666666658</v>
      </c>
    </row>
    <row r="8" spans="1:5" x14ac:dyDescent="0.25">
      <c r="A8">
        <v>2057</v>
      </c>
      <c r="B8" s="2">
        <v>64.708000000000013</v>
      </c>
      <c r="E8" t="s">
        <v>78</v>
      </c>
    </row>
    <row r="9" spans="1:5" x14ac:dyDescent="0.25">
      <c r="A9">
        <v>2058</v>
      </c>
      <c r="B9" s="2">
        <v>35.916666666666657</v>
      </c>
    </row>
    <row r="10" spans="1:5" x14ac:dyDescent="0.25">
      <c r="A10">
        <v>2059</v>
      </c>
      <c r="B10" s="2">
        <v>30.403870967741931</v>
      </c>
      <c r="E10" t="s">
        <v>18</v>
      </c>
    </row>
    <row r="11" spans="1:5" x14ac:dyDescent="0.25">
      <c r="A11">
        <v>2060</v>
      </c>
      <c r="B11" s="2">
        <v>55.655666666666647</v>
      </c>
      <c r="E11" t="s">
        <v>50</v>
      </c>
    </row>
    <row r="12" spans="1:5" x14ac:dyDescent="0.25">
      <c r="A12">
        <v>2061</v>
      </c>
      <c r="B12" s="2">
        <v>31.64946666666668</v>
      </c>
      <c r="E12" t="s">
        <v>51</v>
      </c>
    </row>
    <row r="13" spans="1:5" x14ac:dyDescent="0.25">
      <c r="A13">
        <v>2062</v>
      </c>
      <c r="B13" s="2">
        <v>33.343829032258057</v>
      </c>
    </row>
    <row r="14" spans="1:5" x14ac:dyDescent="0.25">
      <c r="A14">
        <v>2063</v>
      </c>
      <c r="B14" s="2">
        <v>26.485516129032259</v>
      </c>
      <c r="E14" t="s">
        <v>21</v>
      </c>
    </row>
    <row r="15" spans="1:5" x14ac:dyDescent="0.25">
      <c r="A15">
        <v>2064</v>
      </c>
      <c r="B15" s="2">
        <v>40.892366666666661</v>
      </c>
      <c r="E15" t="s">
        <v>49</v>
      </c>
    </row>
    <row r="16" spans="1:5" x14ac:dyDescent="0.25">
      <c r="A16">
        <v>2065</v>
      </c>
      <c r="B16" s="2">
        <v>57.386333333333347</v>
      </c>
    </row>
    <row r="17" spans="1:5" x14ac:dyDescent="0.25">
      <c r="A17">
        <v>2066</v>
      </c>
      <c r="B17" s="2">
        <v>40.595161290322579</v>
      </c>
      <c r="E17" t="s">
        <v>22</v>
      </c>
    </row>
    <row r="18" spans="1:5" x14ac:dyDescent="0.25">
      <c r="A18">
        <v>2067</v>
      </c>
      <c r="B18" s="2">
        <v>55.239032258064533</v>
      </c>
    </row>
    <row r="19" spans="1:5" x14ac:dyDescent="0.25">
      <c r="A19">
        <v>2068</v>
      </c>
      <c r="B19" s="2">
        <v>50.331800000000001</v>
      </c>
      <c r="E19" t="s">
        <v>79</v>
      </c>
    </row>
    <row r="20" spans="1:5" x14ac:dyDescent="0.25">
      <c r="A20">
        <v>2069</v>
      </c>
      <c r="B20" s="2">
        <v>39.759233333333341</v>
      </c>
      <c r="E20" t="s">
        <v>80</v>
      </c>
    </row>
    <row r="21" spans="1:5" x14ac:dyDescent="0.25">
      <c r="A21">
        <v>2070</v>
      </c>
      <c r="B21" s="2">
        <v>30.80583870967742</v>
      </c>
      <c r="E21" t="s">
        <v>81</v>
      </c>
    </row>
    <row r="22" spans="1:5" x14ac:dyDescent="0.25">
      <c r="A22">
        <v>2071</v>
      </c>
      <c r="B22" s="2">
        <v>34.140419354838713</v>
      </c>
      <c r="E22" t="s">
        <v>26</v>
      </c>
    </row>
    <row r="23" spans="1:5" x14ac:dyDescent="0.25">
      <c r="A23">
        <v>2072</v>
      </c>
      <c r="B23" s="2">
        <v>35.21423333333334</v>
      </c>
    </row>
    <row r="24" spans="1:5" x14ac:dyDescent="0.25">
      <c r="A24">
        <v>2073</v>
      </c>
      <c r="B24" s="2">
        <v>54.539133333333332</v>
      </c>
    </row>
    <row r="25" spans="1:5" x14ac:dyDescent="0.25">
      <c r="A25">
        <v>2074</v>
      </c>
      <c r="B25" s="2">
        <v>39.636774193548391</v>
      </c>
    </row>
    <row r="26" spans="1:5" x14ac:dyDescent="0.25">
      <c r="A26">
        <v>2075</v>
      </c>
      <c r="B26" s="2">
        <v>23.309967741935491</v>
      </c>
    </row>
    <row r="27" spans="1:5" x14ac:dyDescent="0.25">
      <c r="A27">
        <v>2076</v>
      </c>
      <c r="B27" s="2">
        <v>47.028033333333319</v>
      </c>
    </row>
    <row r="28" spans="1:5" x14ac:dyDescent="0.25">
      <c r="A28">
        <v>2077</v>
      </c>
      <c r="B28" s="2">
        <v>56.914733333333317</v>
      </c>
    </row>
    <row r="29" spans="1:5" x14ac:dyDescent="0.25">
      <c r="A29">
        <v>2078</v>
      </c>
      <c r="B29" s="2">
        <v>45.665645161290328</v>
      </c>
    </row>
    <row r="30" spans="1:5" x14ac:dyDescent="0.25">
      <c r="A30">
        <v>2079</v>
      </c>
      <c r="B30" s="2">
        <v>83.805322580645154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9" workbookViewId="0">
      <selection activeCell="E26" sqref="E26"/>
    </sheetView>
  </sheetViews>
  <sheetFormatPr defaultRowHeight="15" x14ac:dyDescent="0.25"/>
  <sheetData>
    <row r="1" spans="1:5" x14ac:dyDescent="0.25">
      <c r="B1" s="1" t="s">
        <v>3</v>
      </c>
      <c r="E1" t="s">
        <v>82</v>
      </c>
    </row>
    <row r="2" spans="1:5" x14ac:dyDescent="0.25">
      <c r="A2">
        <v>2051</v>
      </c>
      <c r="B2" s="2">
        <v>10.83303333333334</v>
      </c>
    </row>
    <row r="3" spans="1:5" x14ac:dyDescent="0.25">
      <c r="A3">
        <v>2052</v>
      </c>
      <c r="B3" s="2">
        <v>10.51166666666667</v>
      </c>
      <c r="E3" t="s">
        <v>14</v>
      </c>
    </row>
    <row r="4" spans="1:5" x14ac:dyDescent="0.25">
      <c r="A4">
        <v>2053</v>
      </c>
      <c r="B4" s="2">
        <v>20.305</v>
      </c>
      <c r="E4" t="s">
        <v>49</v>
      </c>
    </row>
    <row r="5" spans="1:5" x14ac:dyDescent="0.25">
      <c r="A5">
        <v>2054</v>
      </c>
      <c r="B5" s="2">
        <v>14.87833333333333</v>
      </c>
    </row>
    <row r="6" spans="1:5" x14ac:dyDescent="0.25">
      <c r="A6">
        <v>2055</v>
      </c>
      <c r="B6" s="2">
        <v>18.231999999999999</v>
      </c>
      <c r="E6" t="s">
        <v>16</v>
      </c>
    </row>
    <row r="7" spans="1:5" x14ac:dyDescent="0.25">
      <c r="A7">
        <v>2056</v>
      </c>
      <c r="B7" s="2">
        <v>20.939166666666669</v>
      </c>
    </row>
    <row r="8" spans="1:5" x14ac:dyDescent="0.25">
      <c r="A8">
        <v>2057</v>
      </c>
      <c r="B8" s="2">
        <v>17.108666666666661</v>
      </c>
      <c r="E8" t="s">
        <v>83</v>
      </c>
    </row>
    <row r="9" spans="1:5" x14ac:dyDescent="0.25">
      <c r="A9">
        <v>2058</v>
      </c>
      <c r="B9" s="2">
        <v>15.040900000000001</v>
      </c>
    </row>
    <row r="10" spans="1:5" x14ac:dyDescent="0.25">
      <c r="A10">
        <v>2059</v>
      </c>
      <c r="B10" s="2">
        <v>13.65566666666666</v>
      </c>
      <c r="E10" t="s">
        <v>18</v>
      </c>
    </row>
    <row r="11" spans="1:5" x14ac:dyDescent="0.25">
      <c r="A11">
        <v>2060</v>
      </c>
      <c r="B11" s="2">
        <v>15.020666666666671</v>
      </c>
      <c r="E11" t="s">
        <v>50</v>
      </c>
    </row>
    <row r="12" spans="1:5" x14ac:dyDescent="0.25">
      <c r="A12">
        <v>2061</v>
      </c>
      <c r="B12" s="2">
        <v>14.043366666666669</v>
      </c>
      <c r="E12" t="s">
        <v>51</v>
      </c>
    </row>
    <row r="13" spans="1:5" x14ac:dyDescent="0.25">
      <c r="A13">
        <v>2062</v>
      </c>
      <c r="B13" s="2">
        <v>17.109793103448279</v>
      </c>
    </row>
    <row r="14" spans="1:5" x14ac:dyDescent="0.25">
      <c r="A14">
        <v>2063</v>
      </c>
      <c r="B14" s="2">
        <v>10.40453333333333</v>
      </c>
      <c r="E14" t="s">
        <v>21</v>
      </c>
    </row>
    <row r="15" spans="1:5" x14ac:dyDescent="0.25">
      <c r="A15">
        <v>2064</v>
      </c>
      <c r="B15" s="2">
        <v>17.223933333333331</v>
      </c>
      <c r="E15" t="s">
        <v>49</v>
      </c>
    </row>
    <row r="16" spans="1:5" x14ac:dyDescent="0.25">
      <c r="A16">
        <v>2065</v>
      </c>
      <c r="B16" s="2">
        <v>16.363866666666659</v>
      </c>
    </row>
    <row r="17" spans="1:5" x14ac:dyDescent="0.25">
      <c r="A17">
        <v>2066</v>
      </c>
      <c r="B17" s="2">
        <v>18.739655172413791</v>
      </c>
      <c r="E17" t="s">
        <v>84</v>
      </c>
    </row>
    <row r="18" spans="1:5" x14ac:dyDescent="0.25">
      <c r="A18">
        <v>2067</v>
      </c>
      <c r="B18" s="2">
        <v>17.745000000000001</v>
      </c>
    </row>
    <row r="19" spans="1:5" x14ac:dyDescent="0.25">
      <c r="A19">
        <v>2068</v>
      </c>
      <c r="B19" s="2">
        <v>16.4087</v>
      </c>
      <c r="E19" t="s">
        <v>22</v>
      </c>
    </row>
    <row r="20" spans="1:5" x14ac:dyDescent="0.25">
      <c r="A20">
        <v>2069</v>
      </c>
      <c r="B20" s="2">
        <v>13.71773333333333</v>
      </c>
    </row>
    <row r="21" spans="1:5" x14ac:dyDescent="0.25">
      <c r="A21">
        <v>2070</v>
      </c>
      <c r="B21" s="2">
        <v>18.603137931034482</v>
      </c>
      <c r="E21" t="s">
        <v>85</v>
      </c>
    </row>
    <row r="22" spans="1:5" x14ac:dyDescent="0.25">
      <c r="A22">
        <v>2071</v>
      </c>
      <c r="B22" s="2">
        <v>16.52086666666667</v>
      </c>
      <c r="E22" t="s">
        <v>86</v>
      </c>
    </row>
    <row r="23" spans="1:5" x14ac:dyDescent="0.25">
      <c r="A23">
        <v>2072</v>
      </c>
      <c r="B23" s="2">
        <v>12.8948</v>
      </c>
      <c r="E23" t="s">
        <v>87</v>
      </c>
    </row>
    <row r="24" spans="1:5" x14ac:dyDescent="0.25">
      <c r="A24">
        <v>2073</v>
      </c>
      <c r="B24" s="2">
        <v>22.448299999999989</v>
      </c>
      <c r="E24" t="s">
        <v>88</v>
      </c>
    </row>
    <row r="25" spans="1:5" x14ac:dyDescent="0.25">
      <c r="A25">
        <v>2074</v>
      </c>
      <c r="B25" s="2">
        <v>13.7182</v>
      </c>
      <c r="E25" t="s">
        <v>89</v>
      </c>
    </row>
    <row r="26" spans="1:5" x14ac:dyDescent="0.25">
      <c r="A26">
        <v>2075</v>
      </c>
      <c r="B26" s="2">
        <v>10.54673333333333</v>
      </c>
      <c r="E26" t="s">
        <v>26</v>
      </c>
    </row>
    <row r="27" spans="1:5" x14ac:dyDescent="0.25">
      <c r="A27">
        <v>2076</v>
      </c>
      <c r="B27" s="2">
        <v>15.19653333333334</v>
      </c>
    </row>
    <row r="28" spans="1:5" x14ac:dyDescent="0.25">
      <c r="A28">
        <v>2077</v>
      </c>
      <c r="B28" s="2">
        <v>16.99123333333333</v>
      </c>
    </row>
    <row r="29" spans="1:5" x14ac:dyDescent="0.25">
      <c r="A29">
        <v>2078</v>
      </c>
      <c r="B29" s="2">
        <v>39.51700000000001</v>
      </c>
    </row>
    <row r="30" spans="1:5" x14ac:dyDescent="0.25">
      <c r="A30">
        <v>2079</v>
      </c>
      <c r="B30" s="2">
        <v>27.691099999999999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22" sqref="D22"/>
    </sheetView>
  </sheetViews>
  <sheetFormatPr defaultRowHeight="15" x14ac:dyDescent="0.25"/>
  <sheetData>
    <row r="1" spans="1:4" x14ac:dyDescent="0.25">
      <c r="B1" s="1" t="s">
        <v>4</v>
      </c>
      <c r="D1" t="s">
        <v>90</v>
      </c>
    </row>
    <row r="2" spans="1:4" x14ac:dyDescent="0.25">
      <c r="A2">
        <v>2051</v>
      </c>
      <c r="B2" s="2">
        <v>7.5075862068965504</v>
      </c>
    </row>
    <row r="3" spans="1:4" x14ac:dyDescent="0.25">
      <c r="A3">
        <v>2052</v>
      </c>
      <c r="B3" s="2">
        <v>8.2096551724137914</v>
      </c>
      <c r="D3" t="s">
        <v>14</v>
      </c>
    </row>
    <row r="4" spans="1:4" x14ac:dyDescent="0.25">
      <c r="A4">
        <v>2053</v>
      </c>
      <c r="B4" s="2">
        <v>9.4963333333333324</v>
      </c>
      <c r="D4" t="s">
        <v>49</v>
      </c>
    </row>
    <row r="5" spans="1:4" x14ac:dyDescent="0.25">
      <c r="A5">
        <v>2054</v>
      </c>
      <c r="B5" s="2">
        <v>11.494</v>
      </c>
    </row>
    <row r="6" spans="1:4" x14ac:dyDescent="0.25">
      <c r="A6">
        <v>2055</v>
      </c>
      <c r="B6" s="2">
        <v>11.387931034482749</v>
      </c>
      <c r="D6" t="s">
        <v>16</v>
      </c>
    </row>
    <row r="7" spans="1:4" x14ac:dyDescent="0.25">
      <c r="A7">
        <v>2056</v>
      </c>
      <c r="B7" s="2">
        <v>10.40344827586207</v>
      </c>
    </row>
    <row r="8" spans="1:4" x14ac:dyDescent="0.25">
      <c r="A8">
        <v>2057</v>
      </c>
      <c r="B8" s="2">
        <v>10.143666666666659</v>
      </c>
      <c r="D8" t="s">
        <v>91</v>
      </c>
    </row>
    <row r="9" spans="1:4" x14ac:dyDescent="0.25">
      <c r="A9">
        <v>2058</v>
      </c>
      <c r="B9" s="2">
        <v>8.6676666666666655</v>
      </c>
    </row>
    <row r="10" spans="1:4" x14ac:dyDescent="0.25">
      <c r="A10">
        <v>2059</v>
      </c>
      <c r="B10" s="2">
        <v>7.0951724137931071</v>
      </c>
      <c r="D10" t="s">
        <v>18</v>
      </c>
    </row>
    <row r="11" spans="1:4" x14ac:dyDescent="0.25">
      <c r="A11">
        <v>2060</v>
      </c>
      <c r="B11" s="2">
        <v>8.6782758620689648</v>
      </c>
      <c r="D11" t="s">
        <v>50</v>
      </c>
    </row>
    <row r="12" spans="1:4" x14ac:dyDescent="0.25">
      <c r="A12">
        <v>2061</v>
      </c>
      <c r="B12" s="2">
        <v>8.0670000000000002</v>
      </c>
      <c r="D12" t="s">
        <v>51</v>
      </c>
    </row>
    <row r="13" spans="1:4" x14ac:dyDescent="0.25">
      <c r="A13">
        <v>2062</v>
      </c>
      <c r="B13" s="2">
        <v>9.2541666666666647</v>
      </c>
    </row>
    <row r="14" spans="1:4" x14ac:dyDescent="0.25">
      <c r="A14">
        <v>2063</v>
      </c>
      <c r="B14" s="2">
        <v>7.275206896551726</v>
      </c>
      <c r="D14" t="s">
        <v>21</v>
      </c>
    </row>
    <row r="15" spans="1:4" x14ac:dyDescent="0.25">
      <c r="A15">
        <v>2064</v>
      </c>
      <c r="B15" s="2">
        <v>9.44551724137931</v>
      </c>
      <c r="D15" t="s">
        <v>49</v>
      </c>
    </row>
    <row r="16" spans="1:4" x14ac:dyDescent="0.25">
      <c r="A16">
        <v>2065</v>
      </c>
      <c r="B16" s="2">
        <v>8.3907666666666643</v>
      </c>
    </row>
    <row r="17" spans="1:4" x14ac:dyDescent="0.25">
      <c r="A17">
        <v>2066</v>
      </c>
      <c r="B17" s="2">
        <v>8.8246666666666691</v>
      </c>
      <c r="D17" t="s">
        <v>22</v>
      </c>
    </row>
    <row r="18" spans="1:4" x14ac:dyDescent="0.25">
      <c r="A18">
        <v>2067</v>
      </c>
      <c r="B18" s="2">
        <v>9.3204827586206864</v>
      </c>
    </row>
    <row r="19" spans="1:4" x14ac:dyDescent="0.25">
      <c r="A19">
        <v>2068</v>
      </c>
      <c r="B19" s="2">
        <v>8.6084137931034483</v>
      </c>
      <c r="D19" t="s">
        <v>92</v>
      </c>
    </row>
    <row r="20" spans="1:4" x14ac:dyDescent="0.25">
      <c r="A20">
        <v>2069</v>
      </c>
      <c r="B20" s="2">
        <v>7.6434333333333369</v>
      </c>
      <c r="D20" t="s">
        <v>93</v>
      </c>
    </row>
    <row r="21" spans="1:4" x14ac:dyDescent="0.25">
      <c r="A21">
        <v>2070</v>
      </c>
      <c r="B21" s="2">
        <v>9.7732666666666663</v>
      </c>
      <c r="D21" t="s">
        <v>94</v>
      </c>
    </row>
    <row r="22" spans="1:4" x14ac:dyDescent="0.25">
      <c r="A22">
        <v>2071</v>
      </c>
      <c r="B22" s="2">
        <v>9.0616206896551716</v>
      </c>
      <c r="D22" t="s">
        <v>26</v>
      </c>
    </row>
    <row r="23" spans="1:4" x14ac:dyDescent="0.25">
      <c r="A23">
        <v>2072</v>
      </c>
      <c r="B23" s="2">
        <v>7.8916551724137944</v>
      </c>
    </row>
    <row r="24" spans="1:4" x14ac:dyDescent="0.25">
      <c r="A24">
        <v>2073</v>
      </c>
      <c r="B24" s="2">
        <v>10.109500000000001</v>
      </c>
    </row>
    <row r="25" spans="1:4" x14ac:dyDescent="0.25">
      <c r="A25">
        <v>2074</v>
      </c>
      <c r="B25" s="2">
        <v>7.6512068965517228</v>
      </c>
    </row>
    <row r="26" spans="1:4" x14ac:dyDescent="0.25">
      <c r="A26">
        <v>2075</v>
      </c>
      <c r="B26" s="2">
        <v>6.6558965517241386</v>
      </c>
    </row>
    <row r="27" spans="1:4" x14ac:dyDescent="0.25">
      <c r="A27">
        <v>2076</v>
      </c>
      <c r="B27" s="2">
        <v>8.1431666666666658</v>
      </c>
    </row>
    <row r="28" spans="1:4" x14ac:dyDescent="0.25">
      <c r="A28">
        <v>2077</v>
      </c>
      <c r="B28" s="2">
        <v>8.4158200000000019</v>
      </c>
    </row>
    <row r="29" spans="1:4" x14ac:dyDescent="0.25">
      <c r="A29">
        <v>2078</v>
      </c>
      <c r="B29" s="2">
        <v>14.67658620689655</v>
      </c>
    </row>
    <row r="30" spans="1:4" x14ac:dyDescent="0.25">
      <c r="A30">
        <v>2079</v>
      </c>
      <c r="B30" s="2">
        <v>10.800586206896551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workbookViewId="0">
      <selection activeCell="E26" sqref="E26"/>
    </sheetView>
  </sheetViews>
  <sheetFormatPr defaultRowHeight="15" x14ac:dyDescent="0.25"/>
  <sheetData>
    <row r="1" spans="1:5" x14ac:dyDescent="0.25">
      <c r="B1" s="1" t="s">
        <v>5</v>
      </c>
      <c r="E1" t="s">
        <v>95</v>
      </c>
    </row>
    <row r="2" spans="1:5" x14ac:dyDescent="0.25">
      <c r="A2">
        <v>2051</v>
      </c>
      <c r="B2" s="2">
        <v>6.1473333333333331</v>
      </c>
    </row>
    <row r="3" spans="1:5" x14ac:dyDescent="0.25">
      <c r="A3">
        <v>2052</v>
      </c>
      <c r="B3" s="2">
        <v>6.1170000000000009</v>
      </c>
      <c r="E3" t="s">
        <v>14</v>
      </c>
    </row>
    <row r="4" spans="1:5" x14ac:dyDescent="0.25">
      <c r="A4">
        <v>2053</v>
      </c>
      <c r="B4" s="2">
        <v>6.9452333333333343</v>
      </c>
      <c r="E4" t="s">
        <v>96</v>
      </c>
    </row>
    <row r="5" spans="1:5" x14ac:dyDescent="0.25">
      <c r="A5">
        <v>2054</v>
      </c>
      <c r="B5" s="2">
        <v>8.0400000000000027</v>
      </c>
    </row>
    <row r="6" spans="1:5" x14ac:dyDescent="0.25">
      <c r="A6">
        <v>2055</v>
      </c>
      <c r="B6" s="2">
        <v>7.0836666666666668</v>
      </c>
      <c r="E6" t="s">
        <v>16</v>
      </c>
    </row>
    <row r="7" spans="1:5" x14ac:dyDescent="0.25">
      <c r="A7">
        <v>2056</v>
      </c>
      <c r="B7" s="2">
        <v>7.5724333333333336</v>
      </c>
    </row>
    <row r="8" spans="1:5" x14ac:dyDescent="0.25">
      <c r="A8">
        <v>2057</v>
      </c>
      <c r="B8" s="2">
        <v>7.3424137931034474</v>
      </c>
      <c r="E8" t="s">
        <v>97</v>
      </c>
    </row>
    <row r="9" spans="1:5" x14ac:dyDescent="0.25">
      <c r="A9">
        <v>2058</v>
      </c>
      <c r="B9" s="2">
        <v>6.7065517241379311</v>
      </c>
    </row>
    <row r="10" spans="1:5" x14ac:dyDescent="0.25">
      <c r="A10">
        <v>2059</v>
      </c>
      <c r="B10" s="2">
        <v>4.5953333333333326</v>
      </c>
      <c r="E10" t="s">
        <v>18</v>
      </c>
    </row>
    <row r="11" spans="1:5" x14ac:dyDescent="0.25">
      <c r="A11">
        <v>2060</v>
      </c>
      <c r="B11" s="2">
        <v>7.2203333333333326</v>
      </c>
      <c r="E11" t="s">
        <v>38</v>
      </c>
    </row>
    <row r="12" spans="1:5" x14ac:dyDescent="0.25">
      <c r="A12">
        <v>2061</v>
      </c>
      <c r="B12" s="2">
        <v>6.3729655172413802</v>
      </c>
      <c r="E12" t="s">
        <v>39</v>
      </c>
    </row>
    <row r="13" spans="1:5" x14ac:dyDescent="0.25">
      <c r="A13">
        <v>2062</v>
      </c>
      <c r="B13" s="2">
        <v>6.3752758620689649</v>
      </c>
    </row>
    <row r="14" spans="1:5" x14ac:dyDescent="0.25">
      <c r="A14">
        <v>2063</v>
      </c>
      <c r="B14" s="2">
        <v>5.7042333333333346</v>
      </c>
      <c r="E14" t="s">
        <v>21</v>
      </c>
    </row>
    <row r="15" spans="1:5" x14ac:dyDescent="0.25">
      <c r="A15">
        <v>2064</v>
      </c>
      <c r="B15" s="2">
        <v>6.8260333333333358</v>
      </c>
      <c r="E15" t="s">
        <v>96</v>
      </c>
    </row>
    <row r="16" spans="1:5" x14ac:dyDescent="0.25">
      <c r="A16">
        <v>2065</v>
      </c>
      <c r="B16" s="2">
        <v>6.3244827586206904</v>
      </c>
    </row>
    <row r="17" spans="1:5" x14ac:dyDescent="0.25">
      <c r="A17">
        <v>2066</v>
      </c>
      <c r="B17" s="2">
        <v>6.7343333333333337</v>
      </c>
      <c r="E17" t="s">
        <v>84</v>
      </c>
    </row>
    <row r="18" spans="1:5" x14ac:dyDescent="0.25">
      <c r="A18">
        <v>2067</v>
      </c>
      <c r="B18" s="2">
        <v>6.6146666666666656</v>
      </c>
    </row>
    <row r="19" spans="1:5" x14ac:dyDescent="0.25">
      <c r="A19">
        <v>2068</v>
      </c>
      <c r="B19" s="2">
        <v>6.8869333333333334</v>
      </c>
      <c r="E19" t="s">
        <v>22</v>
      </c>
    </row>
    <row r="20" spans="1:5" x14ac:dyDescent="0.25">
      <c r="A20">
        <v>2069</v>
      </c>
      <c r="B20" s="2">
        <v>5.7699655172413786</v>
      </c>
    </row>
    <row r="21" spans="1:5" x14ac:dyDescent="0.25">
      <c r="A21">
        <v>2070</v>
      </c>
      <c r="B21" s="2">
        <v>7.133700000000001</v>
      </c>
      <c r="E21" t="s">
        <v>98</v>
      </c>
    </row>
    <row r="22" spans="1:5" x14ac:dyDescent="0.25">
      <c r="A22">
        <v>2071</v>
      </c>
      <c r="B22" s="2">
        <v>8.2641666666666662</v>
      </c>
      <c r="E22" t="s">
        <v>99</v>
      </c>
    </row>
    <row r="23" spans="1:5" x14ac:dyDescent="0.25">
      <c r="A23">
        <v>2072</v>
      </c>
      <c r="B23" s="2">
        <v>5.9090333333333351</v>
      </c>
      <c r="E23" t="s">
        <v>100</v>
      </c>
    </row>
    <row r="24" spans="1:5" x14ac:dyDescent="0.25">
      <c r="A24">
        <v>2073</v>
      </c>
      <c r="B24" s="2">
        <v>6.9718965517241376</v>
      </c>
      <c r="E24" t="s">
        <v>101</v>
      </c>
    </row>
    <row r="25" spans="1:5" x14ac:dyDescent="0.25">
      <c r="A25">
        <v>2074</v>
      </c>
      <c r="B25" s="2">
        <v>5.6863666666666663</v>
      </c>
      <c r="E25" t="s">
        <v>102</v>
      </c>
    </row>
    <row r="26" spans="1:5" x14ac:dyDescent="0.25">
      <c r="A26">
        <v>2075</v>
      </c>
      <c r="B26" s="2">
        <v>5.3209999999999997</v>
      </c>
      <c r="E26" t="s">
        <v>26</v>
      </c>
    </row>
    <row r="27" spans="1:5" x14ac:dyDescent="0.25">
      <c r="A27">
        <v>2076</v>
      </c>
      <c r="B27" s="2">
        <v>6.3187931034482752</v>
      </c>
    </row>
    <row r="28" spans="1:5" x14ac:dyDescent="0.25">
      <c r="A28">
        <v>2077</v>
      </c>
      <c r="B28" s="2">
        <v>6.1162758620689663</v>
      </c>
    </row>
    <row r="29" spans="1:5" x14ac:dyDescent="0.25">
      <c r="A29">
        <v>2078</v>
      </c>
      <c r="B29" s="2">
        <v>9.4721666666666628</v>
      </c>
    </row>
    <row r="30" spans="1:5" x14ac:dyDescent="0.25">
      <c r="A30">
        <v>2079</v>
      </c>
      <c r="B30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H13" sqref="H13"/>
    </sheetView>
  </sheetViews>
  <sheetFormatPr defaultRowHeight="15" x14ac:dyDescent="0.25"/>
  <sheetData>
    <row r="1" spans="1:4" x14ac:dyDescent="0.25">
      <c r="B1" s="1" t="s">
        <v>6</v>
      </c>
      <c r="D1" t="s">
        <v>103</v>
      </c>
    </row>
    <row r="2" spans="1:4" x14ac:dyDescent="0.25">
      <c r="A2">
        <v>2051</v>
      </c>
      <c r="B2" s="2">
        <v>4.6734482758620688</v>
      </c>
    </row>
    <row r="3" spans="1:4" x14ac:dyDescent="0.25">
      <c r="A3">
        <v>2052</v>
      </c>
      <c r="B3" s="2">
        <v>6.6275862068965523</v>
      </c>
      <c r="D3" t="s">
        <v>14</v>
      </c>
    </row>
    <row r="4" spans="1:4" x14ac:dyDescent="0.25">
      <c r="A4">
        <v>2053</v>
      </c>
      <c r="B4" s="2">
        <v>6.3124137931034481</v>
      </c>
      <c r="D4" t="s">
        <v>96</v>
      </c>
    </row>
    <row r="5" spans="1:4" x14ac:dyDescent="0.25">
      <c r="A5">
        <v>2054</v>
      </c>
      <c r="B5" s="2">
        <v>5.5073333333333334</v>
      </c>
    </row>
    <row r="6" spans="1:4" x14ac:dyDescent="0.25">
      <c r="A6">
        <v>2055</v>
      </c>
      <c r="B6" s="2">
        <v>5.7299999999999986</v>
      </c>
      <c r="D6" t="s">
        <v>16</v>
      </c>
    </row>
    <row r="7" spans="1:4" x14ac:dyDescent="0.25">
      <c r="A7">
        <v>2056</v>
      </c>
      <c r="B7" s="2">
        <v>6.4764827586206888</v>
      </c>
    </row>
    <row r="8" spans="1:4" x14ac:dyDescent="0.25">
      <c r="A8">
        <v>2057</v>
      </c>
      <c r="B8" s="2">
        <v>6.0462068965517251</v>
      </c>
      <c r="D8" t="s">
        <v>104</v>
      </c>
    </row>
    <row r="9" spans="1:4" x14ac:dyDescent="0.25">
      <c r="A9">
        <v>2058</v>
      </c>
      <c r="B9" s="2">
        <v>6.6029999999999989</v>
      </c>
    </row>
    <row r="10" spans="1:4" x14ac:dyDescent="0.25">
      <c r="A10">
        <v>2059</v>
      </c>
      <c r="B10" s="2">
        <v>4.4162068965517243</v>
      </c>
      <c r="D10" t="s">
        <v>18</v>
      </c>
    </row>
    <row r="11" spans="1:4" x14ac:dyDescent="0.25">
      <c r="A11">
        <v>2060</v>
      </c>
      <c r="B11" s="2">
        <v>6.559310344827586</v>
      </c>
      <c r="D11" t="s">
        <v>38</v>
      </c>
    </row>
    <row r="12" spans="1:4" x14ac:dyDescent="0.25">
      <c r="A12">
        <v>2061</v>
      </c>
      <c r="B12" s="2">
        <v>6.1764137931034488</v>
      </c>
      <c r="D12" t="s">
        <v>39</v>
      </c>
    </row>
    <row r="13" spans="1:4" x14ac:dyDescent="0.25">
      <c r="A13">
        <v>2062</v>
      </c>
      <c r="B13" s="2">
        <v>4.9698666666666664</v>
      </c>
    </row>
    <row r="14" spans="1:4" x14ac:dyDescent="0.25">
      <c r="A14">
        <v>2063</v>
      </c>
      <c r="B14" s="2">
        <v>4.6288965517241376</v>
      </c>
      <c r="D14" t="s">
        <v>21</v>
      </c>
    </row>
    <row r="15" spans="1:4" x14ac:dyDescent="0.25">
      <c r="A15">
        <v>2064</v>
      </c>
      <c r="B15" s="2">
        <v>5.5862068965517251</v>
      </c>
      <c r="D15" t="s">
        <v>96</v>
      </c>
    </row>
    <row r="16" spans="1:4" x14ac:dyDescent="0.25">
      <c r="A16">
        <v>2065</v>
      </c>
      <c r="B16" s="2">
        <v>4.7070689655172444</v>
      </c>
    </row>
    <row r="17" spans="1:4" x14ac:dyDescent="0.25">
      <c r="A17">
        <v>2066</v>
      </c>
      <c r="B17" s="2">
        <v>5.2389655172413798</v>
      </c>
      <c r="D17" t="s">
        <v>84</v>
      </c>
    </row>
    <row r="18" spans="1:4" x14ac:dyDescent="0.25">
      <c r="A18">
        <v>2067</v>
      </c>
      <c r="B18" s="2">
        <v>5.0431034482758621</v>
      </c>
    </row>
    <row r="19" spans="1:4" x14ac:dyDescent="0.25">
      <c r="A19">
        <v>2068</v>
      </c>
      <c r="B19" s="2">
        <v>5.7915172413793092</v>
      </c>
      <c r="D19" t="s">
        <v>22</v>
      </c>
    </row>
    <row r="20" spans="1:4" x14ac:dyDescent="0.25">
      <c r="A20">
        <v>2069</v>
      </c>
      <c r="B20" s="2">
        <v>5.6343793103448272</v>
      </c>
    </row>
    <row r="21" spans="1:4" x14ac:dyDescent="0.25">
      <c r="A21">
        <v>2070</v>
      </c>
      <c r="B21" s="2">
        <v>6.5141724137931014</v>
      </c>
      <c r="D21" t="s">
        <v>105</v>
      </c>
    </row>
    <row r="22" spans="1:4" x14ac:dyDescent="0.25">
      <c r="A22">
        <v>2071</v>
      </c>
      <c r="B22" s="2">
        <v>6.0609999999999999</v>
      </c>
      <c r="D22" t="s">
        <v>106</v>
      </c>
    </row>
    <row r="23" spans="1:4" x14ac:dyDescent="0.25">
      <c r="A23">
        <v>2072</v>
      </c>
      <c r="B23" s="2">
        <v>5.2724137931034507</v>
      </c>
      <c r="D23" t="s">
        <v>107</v>
      </c>
    </row>
    <row r="24" spans="1:4" x14ac:dyDescent="0.25">
      <c r="A24">
        <v>2073</v>
      </c>
      <c r="B24" s="2">
        <v>5.7861379310344816</v>
      </c>
      <c r="D24" t="s">
        <v>108</v>
      </c>
    </row>
    <row r="25" spans="1:4" x14ac:dyDescent="0.25">
      <c r="A25">
        <v>2074</v>
      </c>
      <c r="B25" s="2">
        <v>4.8135862068965514</v>
      </c>
      <c r="D25" t="s">
        <v>109</v>
      </c>
    </row>
    <row r="26" spans="1:4" x14ac:dyDescent="0.25">
      <c r="A26">
        <v>2075</v>
      </c>
      <c r="B26" s="2">
        <v>6.12351724137931</v>
      </c>
      <c r="D26" t="s">
        <v>26</v>
      </c>
    </row>
    <row r="27" spans="1:4" x14ac:dyDescent="0.25">
      <c r="A27">
        <v>2076</v>
      </c>
      <c r="B27" s="2">
        <v>6.0484137931034478</v>
      </c>
    </row>
    <row r="28" spans="1:4" x14ac:dyDescent="0.25">
      <c r="A28">
        <v>2077</v>
      </c>
      <c r="B28" s="2">
        <v>4.8080999999999996</v>
      </c>
    </row>
    <row r="29" spans="1:4" x14ac:dyDescent="0.25">
      <c r="A29">
        <v>2078</v>
      </c>
      <c r="B29" s="2">
        <v>8.0347586206896562</v>
      </c>
    </row>
    <row r="30" spans="1:4" x14ac:dyDescent="0.25">
      <c r="A30">
        <v>2079</v>
      </c>
      <c r="B30" s="2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7" workbookViewId="0">
      <selection activeCell="D22" sqref="D22"/>
    </sheetView>
  </sheetViews>
  <sheetFormatPr defaultRowHeight="15" x14ac:dyDescent="0.25"/>
  <sheetData>
    <row r="1" spans="1:4" x14ac:dyDescent="0.25">
      <c r="B1" s="1" t="s">
        <v>7</v>
      </c>
      <c r="D1" t="s">
        <v>110</v>
      </c>
    </row>
    <row r="2" spans="1:4" x14ac:dyDescent="0.25">
      <c r="A2">
        <v>2051</v>
      </c>
      <c r="B2" s="2">
        <v>4.3733333333333331</v>
      </c>
    </row>
    <row r="3" spans="1:4" x14ac:dyDescent="0.25">
      <c r="A3">
        <v>2052</v>
      </c>
      <c r="B3" s="2">
        <v>6.1359999999999992</v>
      </c>
      <c r="D3" t="s">
        <v>14</v>
      </c>
    </row>
    <row r="4" spans="1:4" x14ac:dyDescent="0.25">
      <c r="A4">
        <v>2053</v>
      </c>
      <c r="B4" s="2">
        <v>4.3993333333333338</v>
      </c>
      <c r="D4" t="s">
        <v>96</v>
      </c>
    </row>
    <row r="5" spans="1:4" x14ac:dyDescent="0.25">
      <c r="A5">
        <v>2054</v>
      </c>
      <c r="B5" s="2">
        <v>5.0917241379310347</v>
      </c>
    </row>
    <row r="6" spans="1:4" x14ac:dyDescent="0.25">
      <c r="A6">
        <v>2055</v>
      </c>
      <c r="B6" s="2">
        <v>4.5113333333333339</v>
      </c>
      <c r="D6" t="s">
        <v>16</v>
      </c>
    </row>
    <row r="7" spans="1:4" x14ac:dyDescent="0.25">
      <c r="A7">
        <v>2056</v>
      </c>
      <c r="B7" s="2">
        <v>5.2913333333333323</v>
      </c>
    </row>
    <row r="8" spans="1:4" x14ac:dyDescent="0.25">
      <c r="A8">
        <v>2057</v>
      </c>
      <c r="B8" s="2">
        <v>5.3056666666666672</v>
      </c>
      <c r="D8" t="s">
        <v>111</v>
      </c>
    </row>
    <row r="9" spans="1:4" x14ac:dyDescent="0.25">
      <c r="A9">
        <v>2058</v>
      </c>
      <c r="B9" s="2">
        <v>5.4186206896551719</v>
      </c>
    </row>
    <row r="10" spans="1:4" x14ac:dyDescent="0.25">
      <c r="A10">
        <v>2059</v>
      </c>
      <c r="B10" s="2">
        <v>5.4010000000000007</v>
      </c>
      <c r="D10" t="s">
        <v>18</v>
      </c>
    </row>
    <row r="11" spans="1:4" x14ac:dyDescent="0.25">
      <c r="A11">
        <v>2060</v>
      </c>
      <c r="B11" s="2">
        <v>4.4633333333333329</v>
      </c>
      <c r="D11" t="s">
        <v>38</v>
      </c>
    </row>
    <row r="12" spans="1:4" x14ac:dyDescent="0.25">
      <c r="A12">
        <v>2061</v>
      </c>
      <c r="B12" s="2">
        <v>4.6343333333333332</v>
      </c>
      <c r="D12" t="s">
        <v>39</v>
      </c>
    </row>
    <row r="13" spans="1:4" x14ac:dyDescent="0.25">
      <c r="A13">
        <v>2062</v>
      </c>
      <c r="B13" s="2">
        <v>4.1592413793103447</v>
      </c>
    </row>
    <row r="14" spans="1:4" x14ac:dyDescent="0.25">
      <c r="A14">
        <v>2063</v>
      </c>
      <c r="B14" s="2">
        <v>5.7288666666666677</v>
      </c>
      <c r="D14" t="s">
        <v>21</v>
      </c>
    </row>
    <row r="15" spans="1:4" x14ac:dyDescent="0.25">
      <c r="A15">
        <v>2064</v>
      </c>
      <c r="B15" s="2">
        <v>4.4305333333333321</v>
      </c>
      <c r="D15" t="s">
        <v>96</v>
      </c>
    </row>
    <row r="16" spans="1:4" x14ac:dyDescent="0.25">
      <c r="A16">
        <v>2065</v>
      </c>
      <c r="B16" s="2">
        <v>3.7731724137931022</v>
      </c>
    </row>
    <row r="17" spans="1:4" x14ac:dyDescent="0.25">
      <c r="A17">
        <v>2066</v>
      </c>
      <c r="B17" s="2">
        <v>4.2653448275862074</v>
      </c>
      <c r="D17" t="s">
        <v>22</v>
      </c>
    </row>
    <row r="18" spans="1:4" x14ac:dyDescent="0.25">
      <c r="A18">
        <v>2067</v>
      </c>
      <c r="B18" s="2">
        <v>4.3849999999999998</v>
      </c>
    </row>
    <row r="19" spans="1:4" x14ac:dyDescent="0.25">
      <c r="A19">
        <v>2068</v>
      </c>
      <c r="B19" s="2">
        <v>4.1528666666666663</v>
      </c>
      <c r="D19" t="s">
        <v>112</v>
      </c>
    </row>
    <row r="20" spans="1:4" x14ac:dyDescent="0.25">
      <c r="A20">
        <v>2069</v>
      </c>
      <c r="B20" s="2">
        <v>4.84</v>
      </c>
      <c r="D20" t="s">
        <v>113</v>
      </c>
    </row>
    <row r="21" spans="1:4" x14ac:dyDescent="0.25">
      <c r="A21">
        <v>2070</v>
      </c>
      <c r="B21" s="2">
        <v>5.4528333333333334</v>
      </c>
      <c r="D21" t="s">
        <v>114</v>
      </c>
    </row>
    <row r="22" spans="1:4" x14ac:dyDescent="0.25">
      <c r="A22">
        <v>2071</v>
      </c>
      <c r="B22" s="2">
        <v>5.6435333333333348</v>
      </c>
      <c r="D22" t="s">
        <v>26</v>
      </c>
    </row>
    <row r="23" spans="1:4" x14ac:dyDescent="0.25">
      <c r="A23">
        <v>2072</v>
      </c>
      <c r="B23" s="2">
        <v>3.939133333333332</v>
      </c>
    </row>
    <row r="24" spans="1:4" x14ac:dyDescent="0.25">
      <c r="A24">
        <v>2073</v>
      </c>
      <c r="B24" s="2">
        <v>4.8101290322580654</v>
      </c>
    </row>
    <row r="25" spans="1:4" x14ac:dyDescent="0.25">
      <c r="A25">
        <v>2074</v>
      </c>
      <c r="B25" s="2">
        <v>3.7614999999999998</v>
      </c>
    </row>
    <row r="26" spans="1:4" x14ac:dyDescent="0.25">
      <c r="A26">
        <v>2075</v>
      </c>
      <c r="B26" s="2">
        <v>5.4974999999999996</v>
      </c>
    </row>
    <row r="27" spans="1:4" x14ac:dyDescent="0.25">
      <c r="A27">
        <v>2076</v>
      </c>
      <c r="B27" s="2">
        <v>5.3208666666666664</v>
      </c>
    </row>
    <row r="28" spans="1:4" x14ac:dyDescent="0.25">
      <c r="A28">
        <v>2077</v>
      </c>
      <c r="B28" s="2">
        <v>3.7779655172413791</v>
      </c>
    </row>
    <row r="29" spans="1:4" x14ac:dyDescent="0.25">
      <c r="A29">
        <v>2078</v>
      </c>
      <c r="B29" s="2">
        <v>5.8133666666666661</v>
      </c>
    </row>
    <row r="30" spans="1:4" x14ac:dyDescent="0.25">
      <c r="A30">
        <v>2079</v>
      </c>
      <c r="B30" s="2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G7" sqref="G7"/>
    </sheetView>
  </sheetViews>
  <sheetFormatPr defaultRowHeight="15" x14ac:dyDescent="0.25"/>
  <sheetData>
    <row r="1" spans="1:4" x14ac:dyDescent="0.25">
      <c r="B1" s="1" t="s">
        <v>8</v>
      </c>
      <c r="D1" t="s">
        <v>115</v>
      </c>
    </row>
    <row r="2" spans="1:4" x14ac:dyDescent="0.25">
      <c r="A2">
        <v>2051</v>
      </c>
      <c r="B2" s="2">
        <v>2.8119999999999989</v>
      </c>
    </row>
    <row r="3" spans="1:4" x14ac:dyDescent="0.25">
      <c r="A3">
        <v>2052</v>
      </c>
      <c r="B3" s="2">
        <v>3.847</v>
      </c>
      <c r="D3" t="s">
        <v>14</v>
      </c>
    </row>
    <row r="4" spans="1:4" x14ac:dyDescent="0.25">
      <c r="A4">
        <v>2053</v>
      </c>
      <c r="B4" s="2">
        <v>4.4883333333333333</v>
      </c>
      <c r="D4" t="s">
        <v>116</v>
      </c>
    </row>
    <row r="5" spans="1:4" x14ac:dyDescent="0.25">
      <c r="A5">
        <v>2054</v>
      </c>
      <c r="B5" s="2">
        <v>5.0993333333333331</v>
      </c>
    </row>
    <row r="6" spans="1:4" x14ac:dyDescent="0.25">
      <c r="A6">
        <v>2055</v>
      </c>
      <c r="B6" s="2">
        <v>3.7753333333333332</v>
      </c>
      <c r="D6" t="s">
        <v>16</v>
      </c>
    </row>
    <row r="7" spans="1:4" x14ac:dyDescent="0.25">
      <c r="A7">
        <v>2056</v>
      </c>
      <c r="B7" s="2">
        <v>3.9739999999999989</v>
      </c>
    </row>
    <row r="8" spans="1:4" x14ac:dyDescent="0.25">
      <c r="A8">
        <v>2057</v>
      </c>
      <c r="B8" s="2">
        <v>4.1206451612903221</v>
      </c>
      <c r="D8" t="s">
        <v>117</v>
      </c>
    </row>
    <row r="9" spans="1:4" x14ac:dyDescent="0.25">
      <c r="A9">
        <v>2058</v>
      </c>
      <c r="B9" s="2">
        <v>6.7451612903225797</v>
      </c>
    </row>
    <row r="10" spans="1:4" x14ac:dyDescent="0.25">
      <c r="A10">
        <v>2060</v>
      </c>
      <c r="B10" s="2">
        <v>4.214999999999999</v>
      </c>
      <c r="D10" t="s">
        <v>18</v>
      </c>
    </row>
    <row r="11" spans="1:4" x14ac:dyDescent="0.25">
      <c r="A11">
        <v>2061</v>
      </c>
      <c r="B11" s="2">
        <v>3.693548387096774</v>
      </c>
      <c r="D11" t="s">
        <v>19</v>
      </c>
    </row>
    <row r="12" spans="1:4" x14ac:dyDescent="0.25">
      <c r="A12">
        <v>2062</v>
      </c>
      <c r="B12" s="2">
        <v>3.7062580645161289</v>
      </c>
      <c r="D12" t="s">
        <v>20</v>
      </c>
    </row>
    <row r="13" spans="1:4" x14ac:dyDescent="0.25">
      <c r="A13">
        <v>2063</v>
      </c>
      <c r="B13" s="2">
        <v>3.8978666666666659</v>
      </c>
      <c r="D13" t="s">
        <v>21</v>
      </c>
    </row>
    <row r="14" spans="1:4" x14ac:dyDescent="0.25">
      <c r="A14">
        <v>2064</v>
      </c>
      <c r="B14" s="2">
        <v>3.9701666666666662</v>
      </c>
      <c r="D14" t="s">
        <v>116</v>
      </c>
    </row>
    <row r="15" spans="1:4" x14ac:dyDescent="0.25">
      <c r="A15">
        <v>2065</v>
      </c>
      <c r="B15" s="2">
        <v>3.1561290322580642</v>
      </c>
    </row>
    <row r="16" spans="1:4" x14ac:dyDescent="0.25">
      <c r="A16">
        <v>2066</v>
      </c>
      <c r="B16" s="2">
        <v>3.1219354838709692</v>
      </c>
      <c r="D16" t="s">
        <v>84</v>
      </c>
    </row>
    <row r="17" spans="1:4" x14ac:dyDescent="0.25">
      <c r="A17">
        <v>2067</v>
      </c>
      <c r="B17" s="2">
        <v>3.4662666666666668</v>
      </c>
    </row>
    <row r="18" spans="1:4" x14ac:dyDescent="0.25">
      <c r="A18">
        <v>2068</v>
      </c>
      <c r="B18" s="2">
        <v>3.6642000000000001</v>
      </c>
      <c r="D18" t="s">
        <v>22</v>
      </c>
    </row>
    <row r="19" spans="1:4" x14ac:dyDescent="0.25">
      <c r="A19">
        <v>2069</v>
      </c>
      <c r="B19" s="2">
        <v>3.008419354838709</v>
      </c>
    </row>
    <row r="20" spans="1:4" x14ac:dyDescent="0.25">
      <c r="A20">
        <v>2070</v>
      </c>
      <c r="B20" s="2">
        <v>3.9568999999999979</v>
      </c>
      <c r="D20" t="s">
        <v>118</v>
      </c>
    </row>
    <row r="21" spans="1:4" x14ac:dyDescent="0.25">
      <c r="A21">
        <v>2071</v>
      </c>
      <c r="B21" s="2">
        <v>5.0915666666666661</v>
      </c>
      <c r="D21" t="s">
        <v>119</v>
      </c>
    </row>
    <row r="22" spans="1:4" x14ac:dyDescent="0.25">
      <c r="A22">
        <v>2072</v>
      </c>
      <c r="B22" s="2">
        <v>3.2854999999999999</v>
      </c>
      <c r="D22" t="s">
        <v>120</v>
      </c>
    </row>
    <row r="23" spans="1:4" x14ac:dyDescent="0.25">
      <c r="A23">
        <v>2073</v>
      </c>
      <c r="B23" s="2">
        <v>4.1911290322580648</v>
      </c>
      <c r="D23" t="s">
        <v>121</v>
      </c>
    </row>
    <row r="24" spans="1:4" x14ac:dyDescent="0.25">
      <c r="A24">
        <v>2074</v>
      </c>
      <c r="B24" s="2">
        <v>4.2008333333333328</v>
      </c>
      <c r="D24" t="s">
        <v>122</v>
      </c>
    </row>
    <row r="25" spans="1:4" x14ac:dyDescent="0.25">
      <c r="A25">
        <v>2075</v>
      </c>
      <c r="B25" s="2">
        <v>4.2669666666666659</v>
      </c>
      <c r="D25" t="s">
        <v>26</v>
      </c>
    </row>
    <row r="26" spans="1:4" x14ac:dyDescent="0.25">
      <c r="A26">
        <v>2076</v>
      </c>
      <c r="B26" s="2">
        <v>4.8971</v>
      </c>
    </row>
    <row r="27" spans="1:4" x14ac:dyDescent="0.25">
      <c r="A27">
        <v>2077</v>
      </c>
      <c r="B27" s="2">
        <v>3.0910322580645162</v>
      </c>
    </row>
    <row r="28" spans="1:4" x14ac:dyDescent="0.25">
      <c r="A28">
        <v>2078</v>
      </c>
      <c r="B28" s="2">
        <v>4.210700000000001</v>
      </c>
    </row>
    <row r="29" spans="1:4" x14ac:dyDescent="0.25">
      <c r="A29">
        <v>2079</v>
      </c>
      <c r="B2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workbookViewId="0">
      <selection activeCell="D18" sqref="D18"/>
    </sheetView>
  </sheetViews>
  <sheetFormatPr defaultRowHeight="15" x14ac:dyDescent="0.25"/>
  <cols>
    <col min="1" max="1" width="9.42578125" customWidth="1"/>
    <col min="2" max="2" width="8.7109375" customWidth="1"/>
  </cols>
  <sheetData>
    <row r="1" spans="1:30" ht="17.25" x14ac:dyDescent="0.35">
      <c r="C1" s="4">
        <v>1995</v>
      </c>
      <c r="D1" s="4">
        <v>1996</v>
      </c>
      <c r="E1" s="4">
        <v>1997</v>
      </c>
      <c r="F1" s="4">
        <v>1998</v>
      </c>
      <c r="G1" s="4">
        <v>1999</v>
      </c>
      <c r="H1" s="4">
        <v>2000</v>
      </c>
      <c r="I1" s="4">
        <v>2001</v>
      </c>
      <c r="J1" s="4">
        <v>2002</v>
      </c>
      <c r="K1" s="4">
        <v>2003</v>
      </c>
      <c r="L1" s="4">
        <v>2004</v>
      </c>
      <c r="M1" s="4">
        <v>2005</v>
      </c>
      <c r="N1" s="4">
        <v>2006</v>
      </c>
      <c r="O1" s="4">
        <v>2007</v>
      </c>
      <c r="P1" s="4">
        <v>2008</v>
      </c>
      <c r="Q1" s="4">
        <v>2009</v>
      </c>
      <c r="R1" s="4">
        <v>2010</v>
      </c>
      <c r="S1" s="4">
        <v>2011</v>
      </c>
      <c r="T1" s="4">
        <v>2012</v>
      </c>
      <c r="U1" s="4">
        <v>2013</v>
      </c>
      <c r="V1" s="4">
        <v>2014</v>
      </c>
      <c r="W1" s="4">
        <v>2015</v>
      </c>
      <c r="X1" s="4">
        <v>2016</v>
      </c>
      <c r="Y1" s="4">
        <v>2017</v>
      </c>
      <c r="Z1" s="4">
        <v>2018</v>
      </c>
      <c r="AA1" s="4">
        <v>2019</v>
      </c>
      <c r="AB1" s="4">
        <v>2020</v>
      </c>
      <c r="AC1" s="4">
        <v>2021</v>
      </c>
      <c r="AD1" s="4">
        <v>2022</v>
      </c>
    </row>
    <row r="2" spans="1:30" ht="17.25" x14ac:dyDescent="0.35">
      <c r="C2" s="4">
        <v>24.0324019</v>
      </c>
      <c r="D2" s="4">
        <v>27.625297809999999</v>
      </c>
      <c r="E2" s="4">
        <v>28.286193990000001</v>
      </c>
      <c r="F2" s="4">
        <v>33.696236259999999</v>
      </c>
      <c r="G2" s="4">
        <v>29.664906850000001</v>
      </c>
      <c r="H2" s="4">
        <v>34.957153419999997</v>
      </c>
      <c r="I2" s="4">
        <v>28.248898629999999</v>
      </c>
      <c r="J2" s="4">
        <v>19.689263010000001</v>
      </c>
      <c r="K2" s="4">
        <v>39.704214290000003</v>
      </c>
      <c r="L2" s="4">
        <v>16.235106559999998</v>
      </c>
      <c r="M2" s="4">
        <v>21.890109630000001</v>
      </c>
      <c r="N2" s="4">
        <v>17.541330680000002</v>
      </c>
      <c r="O2" s="4">
        <v>23.243706849999999</v>
      </c>
      <c r="P2" s="4">
        <v>24.193700110000002</v>
      </c>
      <c r="Q2" s="4">
        <v>21.104016479999999</v>
      </c>
      <c r="R2" s="4">
        <v>23.186895889999999</v>
      </c>
      <c r="S2" s="4">
        <v>23.62412904</v>
      </c>
      <c r="T2" s="4">
        <v>19.858986340000001</v>
      </c>
      <c r="U2" s="4">
        <v>29.980536990000001</v>
      </c>
      <c r="V2" s="4">
        <v>20.557810960000001</v>
      </c>
      <c r="W2" s="4">
        <v>19.73936986</v>
      </c>
      <c r="X2" s="4">
        <v>28.33258743</v>
      </c>
      <c r="Y2" s="4">
        <v>23.424625679999998</v>
      </c>
      <c r="Z2" s="4">
        <v>15.852994519999999</v>
      </c>
      <c r="AA2" s="4">
        <v>18.272549179999999</v>
      </c>
      <c r="AB2" s="4">
        <v>30.5201989</v>
      </c>
      <c r="AC2" s="4">
        <v>30.95216164</v>
      </c>
      <c r="AD2" s="4">
        <v>25.307030139999998</v>
      </c>
    </row>
    <row r="3" spans="1:30" ht="17.25" x14ac:dyDescent="0.35">
      <c r="A3" s="4">
        <v>1995</v>
      </c>
      <c r="B3" s="4">
        <v>24.0324019</v>
      </c>
      <c r="C3" s="4"/>
      <c r="D3" s="4">
        <f t="shared" ref="D3:AB16" si="0">IF(D$2=$B3,0,IF(D$2&gt;$B3,1,-1))</f>
        <v>1</v>
      </c>
      <c r="E3" s="4">
        <f t="shared" si="0"/>
        <v>1</v>
      </c>
      <c r="F3" s="4">
        <f t="shared" si="0"/>
        <v>1</v>
      </c>
      <c r="G3" s="4">
        <f t="shared" si="0"/>
        <v>1</v>
      </c>
      <c r="H3" s="4">
        <f t="shared" si="0"/>
        <v>1</v>
      </c>
      <c r="I3" s="4">
        <f t="shared" si="0"/>
        <v>1</v>
      </c>
      <c r="J3" s="4">
        <f t="shared" si="0"/>
        <v>-1</v>
      </c>
      <c r="K3" s="4">
        <f t="shared" si="0"/>
        <v>1</v>
      </c>
      <c r="L3" s="4">
        <f t="shared" si="0"/>
        <v>-1</v>
      </c>
      <c r="M3" s="4">
        <f t="shared" si="0"/>
        <v>-1</v>
      </c>
      <c r="N3" s="4">
        <f t="shared" si="0"/>
        <v>-1</v>
      </c>
      <c r="O3" s="4">
        <f t="shared" si="0"/>
        <v>-1</v>
      </c>
      <c r="P3" s="4">
        <f t="shared" si="0"/>
        <v>1</v>
      </c>
      <c r="Q3" s="4">
        <f t="shared" si="0"/>
        <v>-1</v>
      </c>
      <c r="R3" s="4">
        <f t="shared" si="0"/>
        <v>-1</v>
      </c>
      <c r="S3" s="4">
        <f t="shared" si="0"/>
        <v>-1</v>
      </c>
      <c r="T3" s="4">
        <f t="shared" si="0"/>
        <v>-1</v>
      </c>
      <c r="U3" s="4">
        <f t="shared" si="0"/>
        <v>1</v>
      </c>
      <c r="V3" s="4">
        <f t="shared" si="0"/>
        <v>-1</v>
      </c>
      <c r="W3" s="4">
        <f t="shared" si="0"/>
        <v>-1</v>
      </c>
      <c r="X3" s="4">
        <f t="shared" si="0"/>
        <v>1</v>
      </c>
      <c r="Y3" s="4">
        <f t="shared" si="0"/>
        <v>-1</v>
      </c>
      <c r="Z3" s="4">
        <f t="shared" si="0"/>
        <v>-1</v>
      </c>
      <c r="AA3" s="4">
        <f t="shared" si="0"/>
        <v>-1</v>
      </c>
      <c r="AB3" s="4">
        <f t="shared" si="0"/>
        <v>1</v>
      </c>
      <c r="AC3" s="4">
        <f t="shared" ref="AC3:AD18" si="1">IF(AC$2=$B3,0,IF(AC$2&gt;$B3,1,-1))</f>
        <v>1</v>
      </c>
      <c r="AD3" s="4">
        <f t="shared" si="1"/>
        <v>1</v>
      </c>
    </row>
    <row r="4" spans="1:30" ht="17.25" x14ac:dyDescent="0.35">
      <c r="A4" s="4">
        <v>1996</v>
      </c>
      <c r="B4" s="4">
        <v>27.625297809999999</v>
      </c>
      <c r="C4" s="4"/>
      <c r="D4" s="4"/>
      <c r="E4" s="4">
        <f t="shared" si="0"/>
        <v>1</v>
      </c>
      <c r="F4" s="4">
        <f t="shared" si="0"/>
        <v>1</v>
      </c>
      <c r="G4" s="4">
        <f t="shared" si="0"/>
        <v>1</v>
      </c>
      <c r="H4" s="4">
        <f t="shared" si="0"/>
        <v>1</v>
      </c>
      <c r="I4" s="4">
        <f t="shared" si="0"/>
        <v>1</v>
      </c>
      <c r="J4" s="4">
        <f t="shared" si="0"/>
        <v>-1</v>
      </c>
      <c r="K4" s="4">
        <f t="shared" si="0"/>
        <v>1</v>
      </c>
      <c r="L4" s="4">
        <f t="shared" si="0"/>
        <v>-1</v>
      </c>
      <c r="M4" s="4">
        <f t="shared" si="0"/>
        <v>-1</v>
      </c>
      <c r="N4" s="4">
        <f t="shared" si="0"/>
        <v>-1</v>
      </c>
      <c r="O4" s="4">
        <f t="shared" si="0"/>
        <v>-1</v>
      </c>
      <c r="P4" s="4">
        <f t="shared" si="0"/>
        <v>-1</v>
      </c>
      <c r="Q4" s="4">
        <f t="shared" si="0"/>
        <v>-1</v>
      </c>
      <c r="R4" s="4">
        <f t="shared" si="0"/>
        <v>-1</v>
      </c>
      <c r="S4" s="4">
        <f t="shared" si="0"/>
        <v>-1</v>
      </c>
      <c r="T4" s="4">
        <f t="shared" si="0"/>
        <v>-1</v>
      </c>
      <c r="U4" s="4">
        <f t="shared" si="0"/>
        <v>1</v>
      </c>
      <c r="V4" s="4">
        <f t="shared" si="0"/>
        <v>-1</v>
      </c>
      <c r="W4" s="4">
        <f t="shared" si="0"/>
        <v>-1</v>
      </c>
      <c r="X4" s="4">
        <f t="shared" si="0"/>
        <v>1</v>
      </c>
      <c r="Y4" s="4">
        <f t="shared" si="0"/>
        <v>-1</v>
      </c>
      <c r="Z4" s="4">
        <f t="shared" si="0"/>
        <v>-1</v>
      </c>
      <c r="AA4" s="4">
        <f t="shared" si="0"/>
        <v>-1</v>
      </c>
      <c r="AB4" s="4">
        <f t="shared" si="0"/>
        <v>1</v>
      </c>
      <c r="AC4" s="4">
        <f t="shared" si="1"/>
        <v>1</v>
      </c>
      <c r="AD4" s="4">
        <f t="shared" si="1"/>
        <v>-1</v>
      </c>
    </row>
    <row r="5" spans="1:30" ht="17.25" x14ac:dyDescent="0.35">
      <c r="A5" s="4">
        <v>1997</v>
      </c>
      <c r="B5" s="4">
        <v>28.286193990000001</v>
      </c>
      <c r="C5" s="4"/>
      <c r="E5" s="4"/>
      <c r="F5" s="4">
        <f t="shared" si="0"/>
        <v>1</v>
      </c>
      <c r="G5" s="4">
        <f t="shared" si="0"/>
        <v>1</v>
      </c>
      <c r="H5" s="4">
        <f t="shared" si="0"/>
        <v>1</v>
      </c>
      <c r="I5" s="4">
        <f t="shared" si="0"/>
        <v>-1</v>
      </c>
      <c r="J5" s="4">
        <f t="shared" si="0"/>
        <v>-1</v>
      </c>
      <c r="K5" s="4">
        <f t="shared" si="0"/>
        <v>1</v>
      </c>
      <c r="L5" s="4">
        <f t="shared" si="0"/>
        <v>-1</v>
      </c>
      <c r="M5" s="4">
        <f t="shared" si="0"/>
        <v>-1</v>
      </c>
      <c r="N5" s="4">
        <f t="shared" si="0"/>
        <v>-1</v>
      </c>
      <c r="O5" s="4">
        <f t="shared" si="0"/>
        <v>-1</v>
      </c>
      <c r="P5" s="4">
        <f t="shared" si="0"/>
        <v>-1</v>
      </c>
      <c r="Q5" s="4">
        <f t="shared" si="0"/>
        <v>-1</v>
      </c>
      <c r="R5" s="4">
        <f t="shared" si="0"/>
        <v>-1</v>
      </c>
      <c r="S5" s="4">
        <f t="shared" si="0"/>
        <v>-1</v>
      </c>
      <c r="T5" s="4">
        <f t="shared" si="0"/>
        <v>-1</v>
      </c>
      <c r="U5" s="4">
        <f t="shared" si="0"/>
        <v>1</v>
      </c>
      <c r="V5" s="4">
        <f t="shared" si="0"/>
        <v>-1</v>
      </c>
      <c r="W5" s="4">
        <f t="shared" si="0"/>
        <v>-1</v>
      </c>
      <c r="X5" s="4">
        <f t="shared" si="0"/>
        <v>1</v>
      </c>
      <c r="Y5" s="4">
        <f t="shared" si="0"/>
        <v>-1</v>
      </c>
      <c r="Z5" s="4">
        <f t="shared" si="0"/>
        <v>-1</v>
      </c>
      <c r="AA5" s="4">
        <f t="shared" si="0"/>
        <v>-1</v>
      </c>
      <c r="AB5" s="4">
        <f t="shared" si="0"/>
        <v>1</v>
      </c>
      <c r="AC5" s="4">
        <f t="shared" si="1"/>
        <v>1</v>
      </c>
      <c r="AD5" s="4">
        <f t="shared" si="1"/>
        <v>-1</v>
      </c>
    </row>
    <row r="6" spans="1:30" ht="17.25" x14ac:dyDescent="0.35">
      <c r="A6" s="4">
        <v>1998</v>
      </c>
      <c r="B6" s="4">
        <v>33.696236259999999</v>
      </c>
      <c r="C6" s="4"/>
      <c r="F6" s="4"/>
      <c r="G6" s="4">
        <f t="shared" si="0"/>
        <v>-1</v>
      </c>
      <c r="H6" s="4">
        <f t="shared" si="0"/>
        <v>1</v>
      </c>
      <c r="I6" s="4">
        <f t="shared" si="0"/>
        <v>-1</v>
      </c>
      <c r="J6" s="4">
        <f t="shared" si="0"/>
        <v>-1</v>
      </c>
      <c r="K6" s="4">
        <f t="shared" si="0"/>
        <v>1</v>
      </c>
      <c r="L6" s="4">
        <f t="shared" si="0"/>
        <v>-1</v>
      </c>
      <c r="M6" s="4">
        <f t="shared" si="0"/>
        <v>-1</v>
      </c>
      <c r="N6" s="4">
        <f t="shared" si="0"/>
        <v>-1</v>
      </c>
      <c r="O6" s="4">
        <f t="shared" si="0"/>
        <v>-1</v>
      </c>
      <c r="P6" s="4">
        <f t="shared" si="0"/>
        <v>-1</v>
      </c>
      <c r="Q6" s="4">
        <f t="shared" si="0"/>
        <v>-1</v>
      </c>
      <c r="R6" s="4">
        <f t="shared" si="0"/>
        <v>-1</v>
      </c>
      <c r="S6" s="4">
        <f t="shared" si="0"/>
        <v>-1</v>
      </c>
      <c r="T6" s="4">
        <f t="shared" si="0"/>
        <v>-1</v>
      </c>
      <c r="U6" s="4">
        <f t="shared" si="0"/>
        <v>-1</v>
      </c>
      <c r="V6" s="4">
        <f t="shared" si="0"/>
        <v>-1</v>
      </c>
      <c r="W6" s="4">
        <f t="shared" si="0"/>
        <v>-1</v>
      </c>
      <c r="X6" s="4">
        <f t="shared" si="0"/>
        <v>-1</v>
      </c>
      <c r="Y6" s="4">
        <f t="shared" si="0"/>
        <v>-1</v>
      </c>
      <c r="Z6" s="4">
        <f t="shared" si="0"/>
        <v>-1</v>
      </c>
      <c r="AA6" s="4">
        <f t="shared" si="0"/>
        <v>-1</v>
      </c>
      <c r="AB6" s="4">
        <f t="shared" si="0"/>
        <v>-1</v>
      </c>
      <c r="AC6" s="4">
        <f t="shared" si="1"/>
        <v>-1</v>
      </c>
      <c r="AD6" s="4">
        <f t="shared" si="1"/>
        <v>-1</v>
      </c>
    </row>
    <row r="7" spans="1:30" ht="17.25" x14ac:dyDescent="0.35">
      <c r="A7" s="4">
        <v>1999</v>
      </c>
      <c r="B7" s="4">
        <v>29.664906850000001</v>
      </c>
      <c r="C7" s="4"/>
      <c r="F7" s="4"/>
      <c r="G7" s="4"/>
      <c r="H7" s="4">
        <f t="shared" si="0"/>
        <v>1</v>
      </c>
      <c r="I7" s="4">
        <f t="shared" si="0"/>
        <v>-1</v>
      </c>
      <c r="J7" s="4">
        <f t="shared" si="0"/>
        <v>-1</v>
      </c>
      <c r="K7" s="4">
        <f t="shared" si="0"/>
        <v>1</v>
      </c>
      <c r="L7" s="4">
        <f t="shared" si="0"/>
        <v>-1</v>
      </c>
      <c r="M7" s="4">
        <f t="shared" si="0"/>
        <v>-1</v>
      </c>
      <c r="N7" s="4">
        <f t="shared" si="0"/>
        <v>-1</v>
      </c>
      <c r="O7" s="4">
        <f t="shared" si="0"/>
        <v>-1</v>
      </c>
      <c r="P7" s="4">
        <f t="shared" si="0"/>
        <v>-1</v>
      </c>
      <c r="Q7" s="4">
        <f t="shared" si="0"/>
        <v>-1</v>
      </c>
      <c r="R7" s="4">
        <f t="shared" si="0"/>
        <v>-1</v>
      </c>
      <c r="S7" s="4">
        <f t="shared" si="0"/>
        <v>-1</v>
      </c>
      <c r="T7" s="4">
        <f t="shared" si="0"/>
        <v>-1</v>
      </c>
      <c r="U7" s="4">
        <f t="shared" si="0"/>
        <v>1</v>
      </c>
      <c r="V7" s="4">
        <f t="shared" si="0"/>
        <v>-1</v>
      </c>
      <c r="W7" s="4">
        <f t="shared" si="0"/>
        <v>-1</v>
      </c>
      <c r="X7" s="4">
        <f t="shared" si="0"/>
        <v>-1</v>
      </c>
      <c r="Y7" s="4">
        <f t="shared" si="0"/>
        <v>-1</v>
      </c>
      <c r="Z7" s="4">
        <f t="shared" si="0"/>
        <v>-1</v>
      </c>
      <c r="AA7" s="4">
        <f t="shared" si="0"/>
        <v>-1</v>
      </c>
      <c r="AB7" s="4">
        <f t="shared" si="0"/>
        <v>1</v>
      </c>
      <c r="AC7" s="4">
        <f t="shared" si="1"/>
        <v>1</v>
      </c>
      <c r="AD7" s="4">
        <f t="shared" si="1"/>
        <v>-1</v>
      </c>
    </row>
    <row r="8" spans="1:30" ht="17.25" x14ac:dyDescent="0.35">
      <c r="A8" s="4">
        <v>2000</v>
      </c>
      <c r="B8" s="4">
        <v>34.957153419999997</v>
      </c>
      <c r="C8" s="4"/>
      <c r="F8" s="4"/>
      <c r="G8" s="4"/>
      <c r="H8" s="4"/>
      <c r="I8" s="4">
        <f t="shared" si="0"/>
        <v>-1</v>
      </c>
      <c r="J8" s="4">
        <f t="shared" si="0"/>
        <v>-1</v>
      </c>
      <c r="K8" s="4">
        <f t="shared" si="0"/>
        <v>1</v>
      </c>
      <c r="L8" s="4">
        <f t="shared" si="0"/>
        <v>-1</v>
      </c>
      <c r="M8" s="4">
        <f t="shared" si="0"/>
        <v>-1</v>
      </c>
      <c r="N8" s="4">
        <f t="shared" si="0"/>
        <v>-1</v>
      </c>
      <c r="O8" s="4">
        <f t="shared" si="0"/>
        <v>-1</v>
      </c>
      <c r="P8" s="4">
        <f t="shared" si="0"/>
        <v>-1</v>
      </c>
      <c r="Q8" s="4">
        <f t="shared" si="0"/>
        <v>-1</v>
      </c>
      <c r="R8" s="4">
        <f t="shared" si="0"/>
        <v>-1</v>
      </c>
      <c r="S8" s="4">
        <f t="shared" si="0"/>
        <v>-1</v>
      </c>
      <c r="T8" s="4">
        <f t="shared" si="0"/>
        <v>-1</v>
      </c>
      <c r="U8" s="4">
        <f t="shared" si="0"/>
        <v>-1</v>
      </c>
      <c r="V8" s="4">
        <f t="shared" si="0"/>
        <v>-1</v>
      </c>
      <c r="W8" s="4">
        <f t="shared" si="0"/>
        <v>-1</v>
      </c>
      <c r="X8" s="4">
        <f t="shared" si="0"/>
        <v>-1</v>
      </c>
      <c r="Y8" s="4">
        <f t="shared" si="0"/>
        <v>-1</v>
      </c>
      <c r="Z8" s="4">
        <f t="shared" si="0"/>
        <v>-1</v>
      </c>
      <c r="AA8" s="4">
        <f t="shared" si="0"/>
        <v>-1</v>
      </c>
      <c r="AB8" s="4">
        <f t="shared" si="0"/>
        <v>-1</v>
      </c>
      <c r="AC8" s="4">
        <f t="shared" si="1"/>
        <v>-1</v>
      </c>
      <c r="AD8" s="4">
        <f t="shared" si="1"/>
        <v>-1</v>
      </c>
    </row>
    <row r="9" spans="1:30" ht="17.25" x14ac:dyDescent="0.35">
      <c r="A9" s="4">
        <v>2001</v>
      </c>
      <c r="B9" s="4">
        <v>28.248898629999999</v>
      </c>
      <c r="C9" s="4"/>
      <c r="F9" s="4"/>
      <c r="G9" s="4"/>
      <c r="H9" s="4"/>
      <c r="I9" s="4"/>
      <c r="J9" s="4">
        <f t="shared" si="0"/>
        <v>-1</v>
      </c>
      <c r="K9" s="4">
        <f t="shared" si="0"/>
        <v>1</v>
      </c>
      <c r="L9" s="4">
        <f t="shared" si="0"/>
        <v>-1</v>
      </c>
      <c r="M9" s="4">
        <f t="shared" si="0"/>
        <v>-1</v>
      </c>
      <c r="N9" s="4">
        <f t="shared" si="0"/>
        <v>-1</v>
      </c>
      <c r="O9" s="4">
        <f t="shared" si="0"/>
        <v>-1</v>
      </c>
      <c r="P9" s="4">
        <f t="shared" si="0"/>
        <v>-1</v>
      </c>
      <c r="Q9" s="4">
        <f t="shared" si="0"/>
        <v>-1</v>
      </c>
      <c r="R9" s="4">
        <f t="shared" si="0"/>
        <v>-1</v>
      </c>
      <c r="S9" s="4">
        <f t="shared" si="0"/>
        <v>-1</v>
      </c>
      <c r="T9" s="4">
        <f t="shared" si="0"/>
        <v>-1</v>
      </c>
      <c r="U9" s="4">
        <f t="shared" si="0"/>
        <v>1</v>
      </c>
      <c r="V9" s="4">
        <f t="shared" si="0"/>
        <v>-1</v>
      </c>
      <c r="W9" s="4">
        <f t="shared" si="0"/>
        <v>-1</v>
      </c>
      <c r="X9" s="4">
        <f t="shared" si="0"/>
        <v>1</v>
      </c>
      <c r="Y9" s="4">
        <f t="shared" si="0"/>
        <v>-1</v>
      </c>
      <c r="Z9" s="4">
        <f t="shared" si="0"/>
        <v>-1</v>
      </c>
      <c r="AA9" s="4">
        <f t="shared" si="0"/>
        <v>-1</v>
      </c>
      <c r="AB9" s="4">
        <f t="shared" si="0"/>
        <v>1</v>
      </c>
      <c r="AC9" s="4">
        <f t="shared" si="1"/>
        <v>1</v>
      </c>
      <c r="AD9" s="4">
        <f t="shared" si="1"/>
        <v>-1</v>
      </c>
    </row>
    <row r="10" spans="1:30" ht="17.25" x14ac:dyDescent="0.35">
      <c r="A10" s="4">
        <v>2002</v>
      </c>
      <c r="B10" s="4">
        <v>19.689263010000001</v>
      </c>
      <c r="C10" s="4"/>
      <c r="F10" s="4"/>
      <c r="G10" s="4"/>
      <c r="H10" s="4"/>
      <c r="I10" s="4"/>
      <c r="J10" s="4"/>
      <c r="K10" s="4">
        <f t="shared" si="0"/>
        <v>1</v>
      </c>
      <c r="L10" s="4">
        <f t="shared" si="0"/>
        <v>-1</v>
      </c>
      <c r="M10" s="4">
        <f t="shared" si="0"/>
        <v>1</v>
      </c>
      <c r="N10" s="4">
        <f t="shared" si="0"/>
        <v>-1</v>
      </c>
      <c r="O10" s="4">
        <f t="shared" si="0"/>
        <v>1</v>
      </c>
      <c r="P10" s="4">
        <f t="shared" si="0"/>
        <v>1</v>
      </c>
      <c r="Q10" s="4">
        <f t="shared" si="0"/>
        <v>1</v>
      </c>
      <c r="R10" s="4">
        <f t="shared" si="0"/>
        <v>1</v>
      </c>
      <c r="S10" s="4">
        <f t="shared" si="0"/>
        <v>1</v>
      </c>
      <c r="T10" s="4">
        <f t="shared" si="0"/>
        <v>1</v>
      </c>
      <c r="U10" s="4">
        <f t="shared" si="0"/>
        <v>1</v>
      </c>
      <c r="V10" s="4">
        <f t="shared" si="0"/>
        <v>1</v>
      </c>
      <c r="W10" s="4">
        <f t="shared" si="0"/>
        <v>1</v>
      </c>
      <c r="X10" s="4">
        <f t="shared" si="0"/>
        <v>1</v>
      </c>
      <c r="Y10" s="4">
        <f t="shared" si="0"/>
        <v>1</v>
      </c>
      <c r="Z10" s="4">
        <f t="shared" si="0"/>
        <v>-1</v>
      </c>
      <c r="AA10" s="4">
        <f t="shared" si="0"/>
        <v>-1</v>
      </c>
      <c r="AB10" s="4">
        <f t="shared" si="0"/>
        <v>1</v>
      </c>
      <c r="AC10" s="4">
        <f t="shared" si="1"/>
        <v>1</v>
      </c>
      <c r="AD10" s="4">
        <f t="shared" si="1"/>
        <v>1</v>
      </c>
    </row>
    <row r="11" spans="1:30" ht="17.25" x14ac:dyDescent="0.35">
      <c r="A11" s="4">
        <v>2003</v>
      </c>
      <c r="B11" s="4">
        <v>39.704214290000003</v>
      </c>
      <c r="C11" s="4"/>
      <c r="F11" s="4"/>
      <c r="G11" s="4"/>
      <c r="H11" s="4"/>
      <c r="I11" s="4"/>
      <c r="J11" s="4"/>
      <c r="K11" s="4"/>
      <c r="L11" s="4">
        <f t="shared" si="0"/>
        <v>-1</v>
      </c>
      <c r="M11" s="4">
        <f t="shared" si="0"/>
        <v>-1</v>
      </c>
      <c r="N11" s="4">
        <f t="shared" si="0"/>
        <v>-1</v>
      </c>
      <c r="O11" s="4">
        <f t="shared" si="0"/>
        <v>-1</v>
      </c>
      <c r="P11" s="4">
        <f t="shared" si="0"/>
        <v>-1</v>
      </c>
      <c r="Q11" s="4">
        <f t="shared" si="0"/>
        <v>-1</v>
      </c>
      <c r="R11" s="4">
        <f t="shared" si="0"/>
        <v>-1</v>
      </c>
      <c r="S11" s="4">
        <f t="shared" si="0"/>
        <v>-1</v>
      </c>
      <c r="T11" s="4">
        <f t="shared" si="0"/>
        <v>-1</v>
      </c>
      <c r="U11" s="4">
        <f t="shared" si="0"/>
        <v>-1</v>
      </c>
      <c r="V11" s="4">
        <f t="shared" si="0"/>
        <v>-1</v>
      </c>
      <c r="W11" s="4">
        <f t="shared" si="0"/>
        <v>-1</v>
      </c>
      <c r="X11" s="4">
        <f t="shared" si="0"/>
        <v>-1</v>
      </c>
      <c r="Y11" s="4">
        <f t="shared" si="0"/>
        <v>-1</v>
      </c>
      <c r="Z11" s="4">
        <f t="shared" si="0"/>
        <v>-1</v>
      </c>
      <c r="AA11" s="4">
        <f t="shared" si="0"/>
        <v>-1</v>
      </c>
      <c r="AB11" s="4">
        <f t="shared" si="0"/>
        <v>-1</v>
      </c>
      <c r="AC11" s="4">
        <f t="shared" si="1"/>
        <v>-1</v>
      </c>
      <c r="AD11" s="4">
        <f t="shared" si="1"/>
        <v>-1</v>
      </c>
    </row>
    <row r="12" spans="1:30" ht="17.25" x14ac:dyDescent="0.35">
      <c r="A12" s="4">
        <v>2004</v>
      </c>
      <c r="B12" s="4">
        <v>16.235106559999998</v>
      </c>
      <c r="C12" s="4"/>
      <c r="F12" s="4"/>
      <c r="G12" s="4"/>
      <c r="H12" s="4"/>
      <c r="I12" s="4"/>
      <c r="J12" s="4" t="s">
        <v>147</v>
      </c>
      <c r="K12" s="4"/>
      <c r="L12" s="4"/>
      <c r="M12" s="4">
        <f t="shared" si="0"/>
        <v>1</v>
      </c>
      <c r="N12" s="4">
        <f t="shared" si="0"/>
        <v>1</v>
      </c>
      <c r="O12" s="4">
        <f t="shared" si="0"/>
        <v>1</v>
      </c>
      <c r="P12" s="4">
        <f t="shared" si="0"/>
        <v>1</v>
      </c>
      <c r="Q12" s="4">
        <f t="shared" si="0"/>
        <v>1</v>
      </c>
      <c r="R12" s="4">
        <f t="shared" si="0"/>
        <v>1</v>
      </c>
      <c r="S12" s="4">
        <f t="shared" si="0"/>
        <v>1</v>
      </c>
      <c r="T12" s="4">
        <f t="shared" si="0"/>
        <v>1</v>
      </c>
      <c r="U12" s="4">
        <f t="shared" si="0"/>
        <v>1</v>
      </c>
      <c r="V12" s="4">
        <f t="shared" si="0"/>
        <v>1</v>
      </c>
      <c r="W12" s="4">
        <f t="shared" si="0"/>
        <v>1</v>
      </c>
      <c r="X12" s="4">
        <f t="shared" si="0"/>
        <v>1</v>
      </c>
      <c r="Y12" s="4">
        <f t="shared" si="0"/>
        <v>1</v>
      </c>
      <c r="Z12" s="4">
        <f t="shared" si="0"/>
        <v>-1</v>
      </c>
      <c r="AA12" s="4">
        <f t="shared" si="0"/>
        <v>1</v>
      </c>
      <c r="AB12" s="4">
        <f t="shared" si="0"/>
        <v>1</v>
      </c>
      <c r="AC12" s="4">
        <f t="shared" si="1"/>
        <v>1</v>
      </c>
      <c r="AD12" s="4">
        <f t="shared" si="1"/>
        <v>1</v>
      </c>
    </row>
    <row r="13" spans="1:30" ht="17.25" x14ac:dyDescent="0.35">
      <c r="A13" s="4">
        <v>2005</v>
      </c>
      <c r="B13" s="4">
        <v>21.890109630000001</v>
      </c>
      <c r="C13" s="4"/>
      <c r="F13" s="4"/>
      <c r="G13" s="4"/>
      <c r="H13" s="4"/>
      <c r="I13" s="4"/>
      <c r="J13" s="4"/>
      <c r="K13" s="4"/>
      <c r="L13" s="4"/>
      <c r="M13" s="4"/>
      <c r="N13" s="4">
        <f t="shared" si="0"/>
        <v>-1</v>
      </c>
      <c r="O13" s="4">
        <f t="shared" si="0"/>
        <v>1</v>
      </c>
      <c r="P13" s="4">
        <f t="shared" si="0"/>
        <v>1</v>
      </c>
      <c r="Q13" s="4">
        <f t="shared" si="0"/>
        <v>-1</v>
      </c>
      <c r="R13" s="4">
        <f t="shared" si="0"/>
        <v>1</v>
      </c>
      <c r="S13" s="4">
        <f t="shared" si="0"/>
        <v>1</v>
      </c>
      <c r="T13" s="4">
        <f t="shared" si="0"/>
        <v>-1</v>
      </c>
      <c r="U13" s="4">
        <f t="shared" si="0"/>
        <v>1</v>
      </c>
      <c r="V13" s="4">
        <f t="shared" si="0"/>
        <v>-1</v>
      </c>
      <c r="W13" s="4">
        <f t="shared" si="0"/>
        <v>-1</v>
      </c>
      <c r="X13" s="4">
        <f t="shared" si="0"/>
        <v>1</v>
      </c>
      <c r="Y13" s="4">
        <f t="shared" si="0"/>
        <v>1</v>
      </c>
      <c r="Z13" s="4">
        <f t="shared" si="0"/>
        <v>-1</v>
      </c>
      <c r="AA13" s="4">
        <f t="shared" si="0"/>
        <v>-1</v>
      </c>
      <c r="AB13" s="4">
        <f t="shared" si="0"/>
        <v>1</v>
      </c>
      <c r="AC13" s="4">
        <f t="shared" si="1"/>
        <v>1</v>
      </c>
      <c r="AD13" s="4">
        <f t="shared" si="1"/>
        <v>1</v>
      </c>
    </row>
    <row r="14" spans="1:30" ht="17.25" x14ac:dyDescent="0.35">
      <c r="A14" s="4">
        <v>2006</v>
      </c>
      <c r="B14" s="4">
        <v>17.541330680000002</v>
      </c>
      <c r="C14" s="4"/>
      <c r="F14" s="4"/>
      <c r="G14" s="4"/>
      <c r="H14" s="4"/>
      <c r="I14" s="4"/>
      <c r="J14" s="4"/>
      <c r="K14" s="4"/>
      <c r="L14" s="4"/>
      <c r="M14" s="4"/>
      <c r="N14" s="4"/>
      <c r="O14" s="4">
        <f t="shared" si="0"/>
        <v>1</v>
      </c>
      <c r="P14" s="4">
        <f t="shared" si="0"/>
        <v>1</v>
      </c>
      <c r="Q14" s="4">
        <f t="shared" si="0"/>
        <v>1</v>
      </c>
      <c r="R14" s="4">
        <f t="shared" si="0"/>
        <v>1</v>
      </c>
      <c r="S14" s="4">
        <f t="shared" si="0"/>
        <v>1</v>
      </c>
      <c r="T14" s="4">
        <f t="shared" si="0"/>
        <v>1</v>
      </c>
      <c r="U14" s="4">
        <f t="shared" si="0"/>
        <v>1</v>
      </c>
      <c r="V14" s="4">
        <f t="shared" si="0"/>
        <v>1</v>
      </c>
      <c r="W14" s="4">
        <f t="shared" si="0"/>
        <v>1</v>
      </c>
      <c r="X14" s="4">
        <f t="shared" si="0"/>
        <v>1</v>
      </c>
      <c r="Y14" s="4">
        <f t="shared" si="0"/>
        <v>1</v>
      </c>
      <c r="Z14" s="4">
        <f t="shared" si="0"/>
        <v>-1</v>
      </c>
      <c r="AA14" s="4">
        <f t="shared" si="0"/>
        <v>1</v>
      </c>
      <c r="AB14" s="4">
        <f t="shared" si="0"/>
        <v>1</v>
      </c>
      <c r="AC14" s="4">
        <f t="shared" si="1"/>
        <v>1</v>
      </c>
      <c r="AD14" s="4">
        <f t="shared" si="1"/>
        <v>1</v>
      </c>
    </row>
    <row r="15" spans="1:30" ht="17.25" x14ac:dyDescent="0.35">
      <c r="A15" s="4">
        <v>2007</v>
      </c>
      <c r="B15" s="4">
        <v>23.243706849999999</v>
      </c>
      <c r="C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>
        <f t="shared" si="0"/>
        <v>1</v>
      </c>
      <c r="Q15" s="4">
        <f t="shared" si="0"/>
        <v>-1</v>
      </c>
      <c r="R15" s="4">
        <f t="shared" si="0"/>
        <v>-1</v>
      </c>
      <c r="S15" s="4">
        <f t="shared" si="0"/>
        <v>1</v>
      </c>
      <c r="T15" s="4">
        <f t="shared" si="0"/>
        <v>-1</v>
      </c>
      <c r="U15" s="4">
        <f t="shared" si="0"/>
        <v>1</v>
      </c>
      <c r="V15" s="4">
        <f t="shared" si="0"/>
        <v>-1</v>
      </c>
      <c r="W15" s="4">
        <f t="shared" si="0"/>
        <v>-1</v>
      </c>
      <c r="X15" s="4">
        <f t="shared" si="0"/>
        <v>1</v>
      </c>
      <c r="Y15" s="4">
        <f t="shared" si="0"/>
        <v>1</v>
      </c>
      <c r="Z15" s="4">
        <f t="shared" si="0"/>
        <v>-1</v>
      </c>
      <c r="AA15" s="4">
        <f t="shared" si="0"/>
        <v>-1</v>
      </c>
      <c r="AB15" s="4">
        <f t="shared" si="0"/>
        <v>1</v>
      </c>
      <c r="AC15" s="4">
        <f t="shared" si="1"/>
        <v>1</v>
      </c>
      <c r="AD15" s="4">
        <f t="shared" si="1"/>
        <v>1</v>
      </c>
    </row>
    <row r="16" spans="1:30" ht="17.25" x14ac:dyDescent="0.35">
      <c r="A16" s="4">
        <v>2008</v>
      </c>
      <c r="B16" s="4">
        <v>24.193700110000002</v>
      </c>
      <c r="C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f t="shared" si="0"/>
        <v>-1</v>
      </c>
      <c r="R16" s="4">
        <f t="shared" si="0"/>
        <v>-1</v>
      </c>
      <c r="S16" s="4">
        <f t="shared" si="0"/>
        <v>-1</v>
      </c>
      <c r="T16" s="4">
        <f t="shared" si="0"/>
        <v>-1</v>
      </c>
      <c r="U16" s="4">
        <f t="shared" si="0"/>
        <v>1</v>
      </c>
      <c r="V16" s="4">
        <f t="shared" si="0"/>
        <v>-1</v>
      </c>
      <c r="W16" s="4">
        <f t="shared" si="0"/>
        <v>-1</v>
      </c>
      <c r="X16" s="4">
        <f t="shared" si="0"/>
        <v>1</v>
      </c>
      <c r="Y16" s="4">
        <f t="shared" ref="V16:AD30" si="2">IF(Y$2=$B16,0,IF(Y$2&gt;$B16,1,-1))</f>
        <v>-1</v>
      </c>
      <c r="Z16" s="4">
        <f t="shared" si="2"/>
        <v>-1</v>
      </c>
      <c r="AA16" s="4">
        <f t="shared" si="2"/>
        <v>-1</v>
      </c>
      <c r="AB16" s="4">
        <f t="shared" si="2"/>
        <v>1</v>
      </c>
      <c r="AC16" s="4">
        <f t="shared" si="1"/>
        <v>1</v>
      </c>
      <c r="AD16" s="4">
        <f t="shared" si="1"/>
        <v>1</v>
      </c>
    </row>
    <row r="17" spans="1:30" ht="17.25" x14ac:dyDescent="0.35">
      <c r="A17" s="4">
        <v>2009</v>
      </c>
      <c r="B17" s="4">
        <v>21.104016479999999</v>
      </c>
      <c r="C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>
        <f t="shared" ref="R17:U20" si="3">IF(R$2=$B17,0,IF(R$2&gt;$B17,1,-1))</f>
        <v>1</v>
      </c>
      <c r="S17" s="4">
        <f t="shared" si="3"/>
        <v>1</v>
      </c>
      <c r="T17" s="4">
        <f t="shared" si="3"/>
        <v>-1</v>
      </c>
      <c r="U17" s="4">
        <f t="shared" si="3"/>
        <v>1</v>
      </c>
      <c r="V17" s="4">
        <f t="shared" si="2"/>
        <v>-1</v>
      </c>
      <c r="W17" s="4">
        <f t="shared" si="2"/>
        <v>-1</v>
      </c>
      <c r="X17" s="4">
        <f t="shared" si="2"/>
        <v>1</v>
      </c>
      <c r="Y17" s="4">
        <f t="shared" si="2"/>
        <v>1</v>
      </c>
      <c r="Z17" s="4">
        <f t="shared" si="2"/>
        <v>-1</v>
      </c>
      <c r="AA17" s="4">
        <f t="shared" si="2"/>
        <v>-1</v>
      </c>
      <c r="AB17" s="4">
        <f t="shared" si="2"/>
        <v>1</v>
      </c>
      <c r="AC17" s="4">
        <f t="shared" si="1"/>
        <v>1</v>
      </c>
      <c r="AD17" s="4">
        <f t="shared" si="1"/>
        <v>1</v>
      </c>
    </row>
    <row r="18" spans="1:30" ht="17.25" x14ac:dyDescent="0.35">
      <c r="A18" s="4">
        <v>2010</v>
      </c>
      <c r="B18" s="4">
        <v>23.186895889999999</v>
      </c>
      <c r="C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>
        <f t="shared" si="3"/>
        <v>1</v>
      </c>
      <c r="T18" s="4">
        <f t="shared" si="3"/>
        <v>-1</v>
      </c>
      <c r="U18" s="4">
        <f t="shared" si="3"/>
        <v>1</v>
      </c>
      <c r="V18" s="4">
        <f t="shared" si="2"/>
        <v>-1</v>
      </c>
      <c r="W18" s="4">
        <f t="shared" si="2"/>
        <v>-1</v>
      </c>
      <c r="X18" s="4">
        <f t="shared" si="2"/>
        <v>1</v>
      </c>
      <c r="Y18" s="4">
        <f t="shared" si="2"/>
        <v>1</v>
      </c>
      <c r="Z18" s="4">
        <f t="shared" si="2"/>
        <v>-1</v>
      </c>
      <c r="AA18" s="4">
        <f t="shared" si="2"/>
        <v>-1</v>
      </c>
      <c r="AB18" s="4">
        <f t="shared" si="2"/>
        <v>1</v>
      </c>
      <c r="AC18" s="4">
        <f t="shared" si="1"/>
        <v>1</v>
      </c>
      <c r="AD18" s="4">
        <f t="shared" si="1"/>
        <v>1</v>
      </c>
    </row>
    <row r="19" spans="1:30" ht="17.25" x14ac:dyDescent="0.35">
      <c r="A19" s="4">
        <v>2011</v>
      </c>
      <c r="B19" s="4">
        <v>23.62412904</v>
      </c>
      <c r="C19" s="4"/>
      <c r="F19" s="4"/>
      <c r="G19" s="4"/>
      <c r="H19" s="4"/>
      <c r="I19" s="4"/>
      <c r="J19" s="4"/>
      <c r="K19" s="4"/>
      <c r="M19" s="4"/>
      <c r="N19" s="4"/>
      <c r="O19" s="4"/>
      <c r="P19" s="4"/>
      <c r="Q19" s="4"/>
      <c r="R19" s="4"/>
      <c r="S19" s="4"/>
      <c r="T19" s="4">
        <f t="shared" si="3"/>
        <v>-1</v>
      </c>
      <c r="U19" s="4">
        <f t="shared" si="3"/>
        <v>1</v>
      </c>
      <c r="V19" s="4">
        <f t="shared" si="2"/>
        <v>-1</v>
      </c>
      <c r="W19" s="4">
        <f t="shared" si="2"/>
        <v>-1</v>
      </c>
      <c r="X19" s="4">
        <f t="shared" si="2"/>
        <v>1</v>
      </c>
      <c r="Y19" s="4">
        <f t="shared" si="2"/>
        <v>-1</v>
      </c>
      <c r="Z19" s="4">
        <f t="shared" si="2"/>
        <v>-1</v>
      </c>
      <c r="AA19" s="4">
        <f t="shared" si="2"/>
        <v>-1</v>
      </c>
      <c r="AB19" s="4">
        <f t="shared" si="2"/>
        <v>1</v>
      </c>
      <c r="AC19" s="4">
        <f t="shared" si="2"/>
        <v>1</v>
      </c>
      <c r="AD19" s="4">
        <f t="shared" si="2"/>
        <v>1</v>
      </c>
    </row>
    <row r="20" spans="1:30" ht="17.25" x14ac:dyDescent="0.35">
      <c r="A20" s="4">
        <v>2012</v>
      </c>
      <c r="B20" s="4">
        <v>19.858986340000001</v>
      </c>
      <c r="C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>
        <f t="shared" si="3"/>
        <v>1</v>
      </c>
      <c r="V20" s="4">
        <f t="shared" si="2"/>
        <v>1</v>
      </c>
      <c r="W20" s="4">
        <f t="shared" si="2"/>
        <v>-1</v>
      </c>
      <c r="X20" s="4">
        <f t="shared" si="2"/>
        <v>1</v>
      </c>
      <c r="Y20" s="4">
        <f t="shared" si="2"/>
        <v>1</v>
      </c>
      <c r="Z20" s="4">
        <f t="shared" si="2"/>
        <v>-1</v>
      </c>
      <c r="AA20" s="4">
        <f t="shared" si="2"/>
        <v>-1</v>
      </c>
      <c r="AB20" s="4">
        <f t="shared" si="2"/>
        <v>1</v>
      </c>
      <c r="AC20" s="4">
        <f t="shared" si="2"/>
        <v>1</v>
      </c>
      <c r="AD20" s="4">
        <f t="shared" si="2"/>
        <v>1</v>
      </c>
    </row>
    <row r="21" spans="1:30" ht="17.25" x14ac:dyDescent="0.35">
      <c r="A21" s="4">
        <v>2013</v>
      </c>
      <c r="B21" s="4">
        <v>29.980536990000001</v>
      </c>
      <c r="C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>
        <f t="shared" si="2"/>
        <v>-1</v>
      </c>
      <c r="W21" s="4">
        <f t="shared" si="2"/>
        <v>-1</v>
      </c>
      <c r="X21" s="4">
        <f t="shared" si="2"/>
        <v>-1</v>
      </c>
      <c r="Y21" s="4">
        <f t="shared" si="2"/>
        <v>-1</v>
      </c>
      <c r="Z21" s="4">
        <f t="shared" si="2"/>
        <v>-1</v>
      </c>
      <c r="AA21" s="4">
        <f t="shared" si="2"/>
        <v>-1</v>
      </c>
      <c r="AB21" s="4">
        <f t="shared" si="2"/>
        <v>1</v>
      </c>
      <c r="AC21" s="4">
        <f t="shared" si="2"/>
        <v>1</v>
      </c>
      <c r="AD21" s="4">
        <f t="shared" si="2"/>
        <v>-1</v>
      </c>
    </row>
    <row r="22" spans="1:30" ht="17.25" x14ac:dyDescent="0.35">
      <c r="A22" s="4">
        <v>2014</v>
      </c>
      <c r="B22" s="4">
        <v>20.557810960000001</v>
      </c>
      <c r="C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f t="shared" si="2"/>
        <v>-1</v>
      </c>
      <c r="X22" s="4">
        <f t="shared" si="2"/>
        <v>1</v>
      </c>
      <c r="Y22" s="4">
        <f t="shared" si="2"/>
        <v>1</v>
      </c>
      <c r="Z22" s="4">
        <f t="shared" si="2"/>
        <v>-1</v>
      </c>
      <c r="AA22" s="4">
        <f t="shared" si="2"/>
        <v>-1</v>
      </c>
      <c r="AB22" s="4">
        <f t="shared" si="2"/>
        <v>1</v>
      </c>
      <c r="AC22" s="4">
        <f t="shared" si="2"/>
        <v>1</v>
      </c>
      <c r="AD22" s="4">
        <f t="shared" si="2"/>
        <v>1</v>
      </c>
    </row>
    <row r="23" spans="1:30" ht="17.25" x14ac:dyDescent="0.35">
      <c r="A23" s="4">
        <v>2015</v>
      </c>
      <c r="B23" s="4">
        <v>19.73936986</v>
      </c>
      <c r="C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f t="shared" si="2"/>
        <v>0</v>
      </c>
      <c r="X23" s="4">
        <f t="shared" si="2"/>
        <v>1</v>
      </c>
      <c r="Y23" s="4">
        <f t="shared" si="2"/>
        <v>1</v>
      </c>
      <c r="Z23" s="4">
        <f t="shared" si="2"/>
        <v>-1</v>
      </c>
      <c r="AA23" s="4">
        <f t="shared" si="2"/>
        <v>-1</v>
      </c>
      <c r="AB23" s="4">
        <f t="shared" si="2"/>
        <v>1</v>
      </c>
      <c r="AC23" s="4">
        <f t="shared" si="2"/>
        <v>1</v>
      </c>
      <c r="AD23" s="4">
        <f t="shared" si="2"/>
        <v>1</v>
      </c>
    </row>
    <row r="24" spans="1:30" ht="17.25" x14ac:dyDescent="0.35">
      <c r="A24" s="4">
        <v>2016</v>
      </c>
      <c r="B24" s="4">
        <v>28.33258743</v>
      </c>
      <c r="C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f t="shared" si="2"/>
        <v>0</v>
      </c>
      <c r="Y24" s="4">
        <f t="shared" si="2"/>
        <v>-1</v>
      </c>
      <c r="Z24" s="4">
        <f t="shared" si="2"/>
        <v>-1</v>
      </c>
      <c r="AA24" s="4">
        <f t="shared" si="2"/>
        <v>-1</v>
      </c>
      <c r="AB24" s="4">
        <f t="shared" si="2"/>
        <v>1</v>
      </c>
      <c r="AC24" s="4">
        <f t="shared" si="2"/>
        <v>1</v>
      </c>
      <c r="AD24" s="4">
        <f t="shared" si="2"/>
        <v>-1</v>
      </c>
    </row>
    <row r="25" spans="1:30" ht="17.25" x14ac:dyDescent="0.35">
      <c r="A25" s="4">
        <v>2017</v>
      </c>
      <c r="B25" s="4">
        <v>23.424625679999998</v>
      </c>
      <c r="C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>
        <f t="shared" si="2"/>
        <v>0</v>
      </c>
      <c r="Z25" s="4">
        <f t="shared" si="2"/>
        <v>-1</v>
      </c>
      <c r="AA25" s="4">
        <f t="shared" si="2"/>
        <v>-1</v>
      </c>
      <c r="AB25" s="4">
        <f t="shared" si="2"/>
        <v>1</v>
      </c>
      <c r="AC25" s="4">
        <f t="shared" si="2"/>
        <v>1</v>
      </c>
      <c r="AD25" s="4">
        <f t="shared" si="2"/>
        <v>1</v>
      </c>
    </row>
    <row r="26" spans="1:30" ht="17.25" x14ac:dyDescent="0.35">
      <c r="A26" s="4">
        <v>2018</v>
      </c>
      <c r="B26" s="4">
        <v>15.852994519999999</v>
      </c>
      <c r="C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>
        <f t="shared" si="2"/>
        <v>0</v>
      </c>
      <c r="AA26" s="4">
        <f t="shared" si="2"/>
        <v>1</v>
      </c>
      <c r="AB26" s="4">
        <f t="shared" si="2"/>
        <v>1</v>
      </c>
      <c r="AC26" s="4">
        <f t="shared" si="2"/>
        <v>1</v>
      </c>
      <c r="AD26" s="4">
        <f t="shared" si="2"/>
        <v>1</v>
      </c>
    </row>
    <row r="27" spans="1:30" ht="17.25" x14ac:dyDescent="0.35">
      <c r="A27" s="4">
        <v>2019</v>
      </c>
      <c r="B27" s="4">
        <v>18.272549179999999</v>
      </c>
      <c r="C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>
        <f t="shared" si="2"/>
        <v>0</v>
      </c>
      <c r="AB27" s="4">
        <f t="shared" si="2"/>
        <v>1</v>
      </c>
      <c r="AC27" s="4">
        <f t="shared" si="2"/>
        <v>1</v>
      </c>
      <c r="AD27" s="4">
        <f t="shared" si="2"/>
        <v>1</v>
      </c>
    </row>
    <row r="28" spans="1:30" ht="17.25" x14ac:dyDescent="0.35">
      <c r="A28" s="4">
        <v>2020</v>
      </c>
      <c r="B28" s="4">
        <v>30.5201989</v>
      </c>
      <c r="C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>
        <f t="shared" si="2"/>
        <v>0</v>
      </c>
      <c r="AC28" s="4">
        <f t="shared" si="2"/>
        <v>1</v>
      </c>
      <c r="AD28" s="4">
        <f t="shared" si="2"/>
        <v>-1</v>
      </c>
    </row>
    <row r="29" spans="1:30" ht="17.25" x14ac:dyDescent="0.35">
      <c r="A29" s="4">
        <v>2021</v>
      </c>
      <c r="B29" s="4">
        <v>30.95216164</v>
      </c>
      <c r="C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>
        <f t="shared" si="2"/>
        <v>0</v>
      </c>
      <c r="AD29" s="4">
        <f t="shared" si="2"/>
        <v>-1</v>
      </c>
    </row>
    <row r="30" spans="1:30" ht="17.25" x14ac:dyDescent="0.35">
      <c r="A30" s="4">
        <v>2022</v>
      </c>
      <c r="B30" s="4">
        <v>25.307030139999998</v>
      </c>
      <c r="C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f t="shared" si="2"/>
        <v>0</v>
      </c>
    </row>
    <row r="31" spans="1:30" ht="17.25" x14ac:dyDescent="0.35">
      <c r="A31" s="4"/>
      <c r="B31" s="4"/>
      <c r="C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7.25" x14ac:dyDescent="0.35">
      <c r="A32" s="4"/>
      <c r="B32" s="7" t="s">
        <v>148</v>
      </c>
      <c r="C32" s="5">
        <f>COUNTIF(D2:$AD2,C2)</f>
        <v>0</v>
      </c>
      <c r="D32" s="5">
        <f>COUNTIF(E2:$AD2,D2)</f>
        <v>0</v>
      </c>
      <c r="E32" s="5">
        <f>COUNTIF(F2:$AD2,E2)</f>
        <v>0</v>
      </c>
      <c r="F32" s="5">
        <f>COUNTIF(G2:$AD2,F2)</f>
        <v>0</v>
      </c>
      <c r="G32" s="5">
        <f>COUNTIF(H2:$AD2,G2)</f>
        <v>0</v>
      </c>
      <c r="H32" s="5">
        <f>COUNTIF(I2:$AD2,H2)</f>
        <v>0</v>
      </c>
      <c r="I32" s="5">
        <f>COUNTIF(J2:$AD2,I2)</f>
        <v>0</v>
      </c>
      <c r="J32" s="5">
        <f>COUNTIF(K2:$AD2,J2)</f>
        <v>0</v>
      </c>
      <c r="K32" s="5">
        <f>COUNTIF(L2:$AD2,K2)</f>
        <v>0</v>
      </c>
      <c r="L32" s="5">
        <f>COUNTIF(M2:$AD2,L2)</f>
        <v>0</v>
      </c>
      <c r="M32" s="5">
        <f>COUNTIF(N2:$AD2,M2)</f>
        <v>0</v>
      </c>
      <c r="N32" s="5">
        <f>COUNTIF(O2:$AD2,N2)</f>
        <v>0</v>
      </c>
      <c r="O32" s="5">
        <f>COUNTIF(P2:$AD2,O2)</f>
        <v>0</v>
      </c>
      <c r="P32" s="5">
        <f>COUNTIF(Q2:$AD2,P2)</f>
        <v>0</v>
      </c>
      <c r="Q32" s="5">
        <f>COUNTIF(R2:$AD2,Q2)</f>
        <v>0</v>
      </c>
      <c r="R32" s="5">
        <f>COUNTIF(S2:$AD2,R2)</f>
        <v>0</v>
      </c>
      <c r="S32" s="5">
        <f>COUNTIF(T2:$AD2,S2)</f>
        <v>0</v>
      </c>
      <c r="T32" s="5">
        <f>COUNTIF(U2:$AD2,T2)</f>
        <v>0</v>
      </c>
      <c r="U32" s="5">
        <f>COUNTIF(V2:$AD2,U2)</f>
        <v>0</v>
      </c>
      <c r="V32" s="5">
        <f>COUNTIF(W2:$AD2,V2)</f>
        <v>0</v>
      </c>
      <c r="W32" s="5">
        <f>COUNTIF(X2:$AD2,W2)</f>
        <v>0</v>
      </c>
      <c r="X32" s="5">
        <f>COUNTIF(Y2:$AD2,X2)</f>
        <v>0</v>
      </c>
      <c r="Y32" s="5">
        <f>COUNTIF(Z2:$AD2,Y2)</f>
        <v>0</v>
      </c>
      <c r="Z32" s="5">
        <f>COUNTIF(AA2:$AD2,Z2)</f>
        <v>0</v>
      </c>
      <c r="AA32" s="5">
        <f>COUNTIF(AB2:$AD2,AA2)</f>
        <v>0</v>
      </c>
      <c r="AB32" s="5">
        <f>COUNTIF(AC2:$AD2,AB2)</f>
        <v>0</v>
      </c>
      <c r="AC32" s="5">
        <f>COUNTIF(AD2:$AD2,AC2)</f>
        <v>0</v>
      </c>
      <c r="AD32" s="4"/>
    </row>
    <row r="33" spans="1:30" ht="17.25" x14ac:dyDescent="0.35">
      <c r="A33" s="4"/>
      <c r="B33" s="7" t="s">
        <v>149</v>
      </c>
      <c r="C33" s="5">
        <f>C32</f>
        <v>0</v>
      </c>
      <c r="D33" s="8">
        <f>IF(COUNTIF($C2:C2,D2)=0,D32,0)</f>
        <v>0</v>
      </c>
      <c r="E33" s="8">
        <f>IF(COUNTIF($C2:D2,E2)=0,E32,0)</f>
        <v>0</v>
      </c>
      <c r="F33" s="8">
        <f>IF(COUNTIF($C2:E2,F2)=0,F32,0)</f>
        <v>0</v>
      </c>
      <c r="G33" s="8">
        <f>IF(COUNTIF($C2:F2,G2)=0,G32,0)</f>
        <v>0</v>
      </c>
      <c r="H33" s="8">
        <f>IF(COUNTIF($C2:G2,H2)=0,H32,0)</f>
        <v>0</v>
      </c>
      <c r="I33" s="8">
        <f>IF(COUNTIF($C2:H2,I2)=0,I32,0)</f>
        <v>0</v>
      </c>
      <c r="J33" s="8">
        <f>IF(COUNTIF($C2:I2,J2)=0,J32,0)</f>
        <v>0</v>
      </c>
      <c r="K33" s="8">
        <f>IF(COUNTIF($C2:J2,K2)=0,K32,0)</f>
        <v>0</v>
      </c>
      <c r="L33" s="8">
        <f>IF(COUNTIF($C2:K2,L2)=0,L32,0)</f>
        <v>0</v>
      </c>
      <c r="M33" s="8">
        <f>IF(COUNTIF($C2:L2,M2)=0,M32,0)</f>
        <v>0</v>
      </c>
      <c r="N33" s="8">
        <f>IF(COUNTIF($C2:M2,N2)=0,N32,0)</f>
        <v>0</v>
      </c>
      <c r="O33" s="8">
        <f>IF(COUNTIF($C2:N2,O2)=0,O32,0)</f>
        <v>0</v>
      </c>
      <c r="P33" s="8">
        <f>IF(COUNTIF($C2:O2,P2)=0,P32,0)</f>
        <v>0</v>
      </c>
      <c r="Q33" s="8">
        <f>IF(COUNTIF($C2:P2,Q2)=0,Q32,0)</f>
        <v>0</v>
      </c>
      <c r="R33" s="8">
        <f>IF(COUNTIF($C2:Q2,R2)=0,R32,0)</f>
        <v>0</v>
      </c>
      <c r="S33" s="8">
        <f>IF(COUNTIF($C2:R2,S2)=0,S32,0)</f>
        <v>0</v>
      </c>
      <c r="T33" s="8">
        <f>IF(COUNTIF($C2:S2,T2)=0,T32,0)</f>
        <v>0</v>
      </c>
      <c r="U33" s="8">
        <f>IF(COUNTIF($C2:T2,U2)=0,U32,0)</f>
        <v>0</v>
      </c>
      <c r="V33" s="8">
        <f>IF(COUNTIF($C2:U2,V2)=0,V32,0)</f>
        <v>0</v>
      </c>
      <c r="W33" s="8">
        <f>IF(COUNTIF($C2:V2,W2)=0,W32,0)</f>
        <v>0</v>
      </c>
      <c r="X33" s="8">
        <f>IF(COUNTIF($C2:W2,X2)=0,X32,0)</f>
        <v>0</v>
      </c>
      <c r="Y33" s="8">
        <f>IF(COUNTIF($C2:X2,Y2)=0,Y32,0)</f>
        <v>0</v>
      </c>
      <c r="Z33" s="8">
        <f>IF(COUNTIF($C2:Y2,Z2)=0,Z32,0)</f>
        <v>0</v>
      </c>
      <c r="AA33" s="8">
        <f>IF(COUNTIF($C2:Z2,AA2)=0,AA32,0)</f>
        <v>0</v>
      </c>
      <c r="AB33" s="8">
        <f>IF(COUNTIF($C2:AA2,AB2)=0,AB32,0)</f>
        <v>0</v>
      </c>
      <c r="AC33" s="8">
        <f>IF(COUNTIF($C2:AB2,AC2)=0,AC32,0)</f>
        <v>0</v>
      </c>
      <c r="AD33" s="4"/>
    </row>
    <row r="34" spans="1:30" ht="17.25" x14ac:dyDescent="0.35">
      <c r="A34" s="4"/>
      <c r="B34" s="7" t="s">
        <v>150</v>
      </c>
      <c r="C34" s="8">
        <f>IF(C33=0,0,C33*(C33+1)*(2*C33+7))</f>
        <v>0</v>
      </c>
      <c r="D34" s="8">
        <f t="shared" ref="D34:AC34" si="4">IF(D33=0,0,D33*(D33+1)*(2*D33+7))</f>
        <v>0</v>
      </c>
      <c r="E34" s="8">
        <f t="shared" si="4"/>
        <v>0</v>
      </c>
      <c r="F34" s="8">
        <f t="shared" si="4"/>
        <v>0</v>
      </c>
      <c r="G34" s="8">
        <f t="shared" si="4"/>
        <v>0</v>
      </c>
      <c r="H34" s="8">
        <f t="shared" si="4"/>
        <v>0</v>
      </c>
      <c r="I34" s="8">
        <f t="shared" si="4"/>
        <v>0</v>
      </c>
      <c r="J34" s="8">
        <f t="shared" si="4"/>
        <v>0</v>
      </c>
      <c r="K34" s="8">
        <f t="shared" si="4"/>
        <v>0</v>
      </c>
      <c r="L34" s="8">
        <f t="shared" si="4"/>
        <v>0</v>
      </c>
      <c r="M34" s="8">
        <f t="shared" si="4"/>
        <v>0</v>
      </c>
      <c r="N34" s="8">
        <f t="shared" si="4"/>
        <v>0</v>
      </c>
      <c r="O34" s="8">
        <f t="shared" si="4"/>
        <v>0</v>
      </c>
      <c r="P34" s="8">
        <f t="shared" si="4"/>
        <v>0</v>
      </c>
      <c r="Q34" s="8">
        <f t="shared" si="4"/>
        <v>0</v>
      </c>
      <c r="R34" s="8">
        <f t="shared" si="4"/>
        <v>0</v>
      </c>
      <c r="S34" s="8">
        <f t="shared" si="4"/>
        <v>0</v>
      </c>
      <c r="T34" s="8">
        <f t="shared" si="4"/>
        <v>0</v>
      </c>
      <c r="U34" s="8">
        <f t="shared" si="4"/>
        <v>0</v>
      </c>
      <c r="V34" s="8">
        <f t="shared" si="4"/>
        <v>0</v>
      </c>
      <c r="W34" s="8">
        <f t="shared" si="4"/>
        <v>0</v>
      </c>
      <c r="X34" s="8">
        <f t="shared" si="4"/>
        <v>0</v>
      </c>
      <c r="Y34" s="8">
        <f t="shared" si="4"/>
        <v>0</v>
      </c>
      <c r="Z34" s="8">
        <f t="shared" si="4"/>
        <v>0</v>
      </c>
      <c r="AA34" s="8">
        <f t="shared" si="4"/>
        <v>0</v>
      </c>
      <c r="AB34" s="8">
        <f t="shared" si="4"/>
        <v>0</v>
      </c>
      <c r="AC34" s="8">
        <f t="shared" si="4"/>
        <v>0</v>
      </c>
      <c r="AD34" s="4"/>
    </row>
    <row r="35" spans="1:30" ht="17.25" x14ac:dyDescent="0.35">
      <c r="A35" s="4"/>
      <c r="B35" s="4">
        <f>SUM(C34:AC34)</f>
        <v>0</v>
      </c>
      <c r="C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7" spans="1:30" x14ac:dyDescent="0.25">
      <c r="A37" s="8" t="s">
        <v>151</v>
      </c>
      <c r="B37" s="9">
        <f>COUNT(B3:B30)</f>
        <v>28</v>
      </c>
    </row>
    <row r="38" spans="1:30" ht="17.25" x14ac:dyDescent="0.35">
      <c r="A38" s="8" t="s">
        <v>152</v>
      </c>
      <c r="B38" s="10">
        <v>0.05</v>
      </c>
    </row>
    <row r="39" spans="1:30" x14ac:dyDescent="0.25">
      <c r="A39" s="8" t="s">
        <v>153</v>
      </c>
      <c r="B39" s="9">
        <f>SUM(C3:AD30)</f>
        <v>-44</v>
      </c>
    </row>
    <row r="40" spans="1:30" x14ac:dyDescent="0.25">
      <c r="A40" s="8" t="s">
        <v>154</v>
      </c>
      <c r="B40" s="9">
        <f>SQRT((B37*(B37-1)*(2*B37+5)-B35)/18)</f>
        <v>50.616202939375057</v>
      </c>
    </row>
    <row r="41" spans="1:30" x14ac:dyDescent="0.25">
      <c r="A41" s="8" t="s">
        <v>155</v>
      </c>
      <c r="B41" s="9">
        <f>IF(B39&gt;0,(B39-1)/B40,IF(B39&lt;0,(B39+1)/B40,0))</f>
        <v>-0.84953033817061951</v>
      </c>
    </row>
    <row r="42" spans="1:30" x14ac:dyDescent="0.25">
      <c r="A42" s="8" t="s">
        <v>156</v>
      </c>
      <c r="B42" s="9">
        <f>2*_xlfn.NORM.S.DIST(-ABS(B41),TRUE)</f>
        <v>0.39558625614378767</v>
      </c>
    </row>
    <row r="43" spans="1:30" x14ac:dyDescent="0.25">
      <c r="A43" s="8" t="s">
        <v>157</v>
      </c>
      <c r="B43" s="9" t="str">
        <f>IF(B42&lt;B38, "Yes", "No")</f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zoomScale="80" zoomScaleNormal="80" workbookViewId="0">
      <selection activeCell="M4" sqref="M4"/>
    </sheetView>
  </sheetViews>
  <sheetFormatPr defaultRowHeight="17.25" x14ac:dyDescent="0.35"/>
  <cols>
    <col min="1" max="1" width="5.85546875" style="4" bestFit="1" customWidth="1"/>
    <col min="2" max="2" width="6.28515625" style="4" customWidth="1"/>
    <col min="3" max="3" width="9.28515625" style="4" customWidth="1"/>
    <col min="4" max="4" width="9.140625" style="4" customWidth="1"/>
    <col min="5" max="5" width="5.42578125" style="4" customWidth="1"/>
    <col min="6" max="6" width="6.140625" style="4" customWidth="1"/>
    <col min="7" max="7" width="10" style="4" customWidth="1"/>
    <col min="8" max="8" width="7" style="4" customWidth="1"/>
    <col min="9" max="9" width="7.85546875" style="4" customWidth="1"/>
    <col min="10" max="10" width="6.85546875" style="4" customWidth="1"/>
    <col min="11" max="11" width="7.85546875" style="4" customWidth="1"/>
    <col min="12" max="12" width="9.140625" style="4"/>
    <col min="13" max="13" width="47.42578125" style="4" customWidth="1"/>
    <col min="14" max="14" width="53" style="4" customWidth="1"/>
    <col min="15" max="15" width="54" style="4" customWidth="1"/>
    <col min="16" max="16384" width="9.140625" style="4"/>
  </cols>
  <sheetData>
    <row r="1" spans="1:15" ht="52.5" customHeight="1" x14ac:dyDescent="0.35">
      <c r="A1" s="17" t="s">
        <v>162</v>
      </c>
      <c r="B1" s="17" t="s">
        <v>158</v>
      </c>
      <c r="C1" s="17" t="s">
        <v>179</v>
      </c>
      <c r="D1" s="17" t="s">
        <v>180</v>
      </c>
      <c r="E1" s="18"/>
      <c r="F1" s="19" t="str">
        <f>A1</f>
        <v>Year</v>
      </c>
      <c r="G1" s="19" t="s">
        <v>211</v>
      </c>
      <c r="H1" s="19" t="str">
        <f>F1</f>
        <v>Year</v>
      </c>
      <c r="I1" s="19" t="str">
        <f>C1</f>
        <v>5-year moving average</v>
      </c>
      <c r="J1" s="19" t="str">
        <f>F1</f>
        <v>Year</v>
      </c>
      <c r="K1" s="19" t="str">
        <f>D1</f>
        <v>10-year moving average</v>
      </c>
      <c r="L1" s="20"/>
      <c r="M1" s="18" t="str">
        <f>G1</f>
        <v>Mean Annaul Discharge</v>
      </c>
      <c r="N1" s="18" t="str">
        <f>I1</f>
        <v>5-year moving average</v>
      </c>
      <c r="O1" s="18" t="str">
        <f>K1</f>
        <v>10-year moving average</v>
      </c>
    </row>
    <row r="2" spans="1:15" x14ac:dyDescent="0.35">
      <c r="A2" s="5">
        <v>2051</v>
      </c>
      <c r="B2" s="11">
        <v>17.83042253521127</v>
      </c>
      <c r="C2" s="11"/>
      <c r="D2" s="11"/>
      <c r="E2" s="4" t="s">
        <v>177</v>
      </c>
      <c r="F2" s="5">
        <f t="shared" ref="F2:F30" si="0">A2</f>
        <v>2051</v>
      </c>
      <c r="G2" s="5"/>
      <c r="H2" s="5">
        <f>F6</f>
        <v>2055</v>
      </c>
      <c r="I2" s="11">
        <v>25.805837737074437</v>
      </c>
      <c r="J2" s="15">
        <f>H7</f>
        <v>2060</v>
      </c>
      <c r="K2" s="11">
        <v>27.602798797010074</v>
      </c>
      <c r="L2" s="13"/>
      <c r="M2" s="4" t="s">
        <v>178</v>
      </c>
      <c r="N2" s="4" t="s">
        <v>193</v>
      </c>
      <c r="O2" s="4" t="s">
        <v>210</v>
      </c>
    </row>
    <row r="3" spans="1:15" x14ac:dyDescent="0.35">
      <c r="A3" s="5">
        <v>2052</v>
      </c>
      <c r="B3" s="11">
        <v>20.157237704918039</v>
      </c>
      <c r="C3" s="11"/>
      <c r="D3" s="11"/>
      <c r="F3" s="5">
        <f t="shared" si="0"/>
        <v>2052</v>
      </c>
      <c r="G3" s="5">
        <f t="shared" ref="G3:G9" si="1">B3</f>
        <v>20.157237704918039</v>
      </c>
      <c r="H3" s="5">
        <f t="shared" ref="H3:H26" si="2">F7</f>
        <v>2056</v>
      </c>
      <c r="I3" s="11">
        <v>28.850688394867355</v>
      </c>
      <c r="J3" s="15">
        <f t="shared" ref="J3:J21" si="3">H8</f>
        <v>2061</v>
      </c>
      <c r="K3" s="11">
        <v>27.416574107228325</v>
      </c>
      <c r="L3" s="13"/>
    </row>
    <row r="4" spans="1:15" x14ac:dyDescent="0.35">
      <c r="A4" s="5">
        <v>2053</v>
      </c>
      <c r="B4" s="11">
        <v>29.269117486338793</v>
      </c>
      <c r="C4" s="11"/>
      <c r="D4" s="11"/>
      <c r="F4" s="5">
        <f t="shared" si="0"/>
        <v>2053</v>
      </c>
      <c r="G4" s="5">
        <f t="shared" si="1"/>
        <v>29.269117486338793</v>
      </c>
      <c r="H4" s="5">
        <f t="shared" si="2"/>
        <v>2057</v>
      </c>
      <c r="I4" s="11">
        <v>31.230999757993338</v>
      </c>
      <c r="J4" s="15">
        <f t="shared" si="3"/>
        <v>2062</v>
      </c>
      <c r="K4" s="11">
        <v>27.725533232911385</v>
      </c>
      <c r="L4" s="13"/>
      <c r="M4" s="4" t="s">
        <v>163</v>
      </c>
      <c r="N4" s="4" t="s">
        <v>181</v>
      </c>
      <c r="O4" s="4" t="s">
        <v>194</v>
      </c>
    </row>
    <row r="5" spans="1:15" x14ac:dyDescent="0.35">
      <c r="A5" s="5">
        <v>2054</v>
      </c>
      <c r="B5" s="11">
        <v>30.640712328767108</v>
      </c>
      <c r="C5" s="11"/>
      <c r="D5" s="11"/>
      <c r="F5" s="5">
        <f t="shared" si="0"/>
        <v>2054</v>
      </c>
      <c r="G5" s="5">
        <f t="shared" si="1"/>
        <v>30.640712328767108</v>
      </c>
      <c r="H5" s="5">
        <f t="shared" si="2"/>
        <v>2058</v>
      </c>
      <c r="I5" s="11">
        <v>30.729128719741972</v>
      </c>
      <c r="J5" s="15">
        <f t="shared" si="3"/>
        <v>2063</v>
      </c>
      <c r="K5" s="11">
        <v>26.368863128113123</v>
      </c>
      <c r="L5" s="13"/>
    </row>
    <row r="6" spans="1:15" x14ac:dyDescent="0.35">
      <c r="A6" s="5">
        <v>2055</v>
      </c>
      <c r="B6" s="11">
        <v>31.131698630136992</v>
      </c>
      <c r="C6" s="11">
        <f t="shared" ref="C6:C30" si="4">AVERAGE(B2:B6)</f>
        <v>25.805837737074437</v>
      </c>
      <c r="D6" s="11"/>
      <c r="F6" s="5">
        <f t="shared" si="0"/>
        <v>2055</v>
      </c>
      <c r="G6" s="5">
        <f t="shared" si="1"/>
        <v>31.131698630136992</v>
      </c>
      <c r="H6" s="5">
        <f t="shared" si="2"/>
        <v>2059</v>
      </c>
      <c r="I6" s="11">
        <v>30.192373555575841</v>
      </c>
      <c r="J6" s="15">
        <f t="shared" si="3"/>
        <v>2064</v>
      </c>
      <c r="K6" s="11">
        <v>25.835785182907642</v>
      </c>
      <c r="L6" s="13"/>
      <c r="M6" s="4" t="s">
        <v>132</v>
      </c>
      <c r="N6" s="4" t="s">
        <v>132</v>
      </c>
      <c r="O6" s="4" t="s">
        <v>132</v>
      </c>
    </row>
    <row r="7" spans="1:15" x14ac:dyDescent="0.35">
      <c r="A7" s="5">
        <v>2056</v>
      </c>
      <c r="B7" s="11">
        <v>33.054675824175838</v>
      </c>
      <c r="C7" s="11">
        <f t="shared" si="4"/>
        <v>28.850688394867355</v>
      </c>
      <c r="D7" s="11"/>
      <c r="F7" s="5">
        <f t="shared" si="0"/>
        <v>2056</v>
      </c>
      <c r="G7" s="5">
        <f t="shared" si="1"/>
        <v>33.054675824175838</v>
      </c>
      <c r="H7" s="5">
        <f t="shared" si="2"/>
        <v>2060</v>
      </c>
      <c r="I7" s="11">
        <v>29.399759856945707</v>
      </c>
      <c r="J7" s="15">
        <f t="shared" si="3"/>
        <v>2065</v>
      </c>
      <c r="K7" s="11">
        <v>24.875466571041784</v>
      </c>
      <c r="L7" s="13"/>
      <c r="M7" s="4" t="s">
        <v>164</v>
      </c>
      <c r="N7" s="4" t="s">
        <v>182</v>
      </c>
      <c r="O7" s="4" t="s">
        <v>195</v>
      </c>
    </row>
    <row r="8" spans="1:15" x14ac:dyDescent="0.35">
      <c r="A8" s="5">
        <v>2057</v>
      </c>
      <c r="B8" s="11">
        <v>32.058794520547956</v>
      </c>
      <c r="C8" s="11">
        <f t="shared" si="4"/>
        <v>31.230999757993338</v>
      </c>
      <c r="D8" s="11"/>
      <c r="F8" s="5">
        <f t="shared" si="0"/>
        <v>2057</v>
      </c>
      <c r="G8" s="5">
        <f t="shared" si="1"/>
        <v>32.058794520547956</v>
      </c>
      <c r="H8" s="5">
        <f t="shared" si="2"/>
        <v>2061</v>
      </c>
      <c r="I8" s="11">
        <v>25.982459819589298</v>
      </c>
      <c r="J8" s="15">
        <f t="shared" si="3"/>
        <v>2066</v>
      </c>
      <c r="K8" s="11">
        <v>23.703736693542233</v>
      </c>
      <c r="L8" s="13"/>
    </row>
    <row r="9" spans="1:15" x14ac:dyDescent="0.35">
      <c r="A9" s="5">
        <v>2058</v>
      </c>
      <c r="B9" s="11">
        <v>26.759762295081952</v>
      </c>
      <c r="C9" s="11">
        <f t="shared" si="4"/>
        <v>30.729128719741972</v>
      </c>
      <c r="D9" s="11"/>
      <c r="F9" s="5">
        <f t="shared" si="0"/>
        <v>2058</v>
      </c>
      <c r="G9" s="5">
        <f t="shared" si="1"/>
        <v>26.759762295081952</v>
      </c>
      <c r="H9" s="5">
        <f t="shared" si="2"/>
        <v>2062</v>
      </c>
      <c r="I9" s="11">
        <v>24.220066707829428</v>
      </c>
      <c r="J9" s="15">
        <f t="shared" si="3"/>
        <v>2067</v>
      </c>
      <c r="K9" s="11">
        <v>23.004030118199768</v>
      </c>
      <c r="L9" s="13"/>
      <c r="M9" s="4" t="s">
        <v>165</v>
      </c>
      <c r="N9" s="4" t="s">
        <v>183</v>
      </c>
      <c r="O9" s="4" t="s">
        <v>196</v>
      </c>
    </row>
    <row r="10" spans="1:15" x14ac:dyDescent="0.35">
      <c r="A10" s="5">
        <v>2059</v>
      </c>
      <c r="B10" s="11">
        <v>27.95693650793649</v>
      </c>
      <c r="C10" s="11">
        <f t="shared" si="4"/>
        <v>30.192373555575841</v>
      </c>
      <c r="D10" s="11"/>
      <c r="E10" s="4" t="s">
        <v>159</v>
      </c>
      <c r="F10" s="5">
        <f t="shared" si="0"/>
        <v>2059</v>
      </c>
      <c r="G10" s="5"/>
      <c r="H10" s="5">
        <f t="shared" si="2"/>
        <v>2063</v>
      </c>
      <c r="I10" s="11">
        <v>22.00859753648427</v>
      </c>
      <c r="J10" s="15">
        <f t="shared" si="3"/>
        <v>2068</v>
      </c>
      <c r="K10" s="11">
        <v>22.505234190061437</v>
      </c>
      <c r="L10" s="13"/>
    </row>
    <row r="11" spans="1:15" x14ac:dyDescent="0.35">
      <c r="A11" s="5">
        <v>2060</v>
      </c>
      <c r="B11" s="11">
        <v>27.168630136986309</v>
      </c>
      <c r="C11" s="11">
        <f t="shared" si="4"/>
        <v>29.399759856945707</v>
      </c>
      <c r="D11" s="11">
        <f t="shared" ref="D11:D30" si="5">AVERAGE(B2:B11)</f>
        <v>27.602798797010074</v>
      </c>
      <c r="F11" s="5">
        <f t="shared" si="0"/>
        <v>2060</v>
      </c>
      <c r="G11" s="5">
        <f>B11</f>
        <v>27.168630136986309</v>
      </c>
      <c r="H11" s="5">
        <f t="shared" si="2"/>
        <v>2064</v>
      </c>
      <c r="I11" s="11">
        <v>21.479196810239443</v>
      </c>
      <c r="J11" s="15">
        <f t="shared" si="3"/>
        <v>2069</v>
      </c>
      <c r="K11" s="11">
        <v>22.222612868034908</v>
      </c>
      <c r="L11" s="13"/>
      <c r="M11" s="4" t="s">
        <v>129</v>
      </c>
      <c r="N11" s="4" t="s">
        <v>129</v>
      </c>
      <c r="O11" s="4" t="s">
        <v>129</v>
      </c>
    </row>
    <row r="12" spans="1:15" x14ac:dyDescent="0.35">
      <c r="A12" s="5">
        <v>2061</v>
      </c>
      <c r="B12" s="11">
        <v>15.968175637393772</v>
      </c>
      <c r="C12" s="11">
        <f t="shared" si="4"/>
        <v>25.982459819589298</v>
      </c>
      <c r="D12" s="11">
        <f t="shared" si="5"/>
        <v>27.416574107228325</v>
      </c>
      <c r="E12" s="4" t="s">
        <v>160</v>
      </c>
      <c r="F12" s="5">
        <f t="shared" si="0"/>
        <v>2061</v>
      </c>
      <c r="G12" s="5"/>
      <c r="H12" s="5">
        <f t="shared" si="2"/>
        <v>2065</v>
      </c>
      <c r="I12" s="11">
        <v>20.351173285137865</v>
      </c>
      <c r="J12" s="15">
        <f t="shared" si="3"/>
        <v>2070</v>
      </c>
      <c r="K12" s="11">
        <v>22.032858324281637</v>
      </c>
      <c r="L12" s="13"/>
      <c r="M12" s="4" t="s">
        <v>166</v>
      </c>
      <c r="N12" s="4" t="s">
        <v>184</v>
      </c>
      <c r="O12" s="4" t="s">
        <v>197</v>
      </c>
    </row>
    <row r="13" spans="1:15" x14ac:dyDescent="0.35">
      <c r="A13" s="5">
        <v>2062</v>
      </c>
      <c r="B13" s="11">
        <v>23.246828961748623</v>
      </c>
      <c r="C13" s="11">
        <f t="shared" si="4"/>
        <v>24.220066707829428</v>
      </c>
      <c r="D13" s="11">
        <f t="shared" si="5"/>
        <v>27.725533232911385</v>
      </c>
      <c r="F13" s="5">
        <f t="shared" si="0"/>
        <v>2062</v>
      </c>
      <c r="G13" s="5">
        <f t="shared" ref="G13:G29" si="6">B13</f>
        <v>23.246828961748623</v>
      </c>
      <c r="H13" s="5">
        <f t="shared" si="2"/>
        <v>2066</v>
      </c>
      <c r="I13" s="11">
        <v>21.425013567495178</v>
      </c>
      <c r="J13" s="15">
        <f t="shared" si="3"/>
        <v>2071</v>
      </c>
      <c r="K13" s="11">
        <v>22.496504596158697</v>
      </c>
      <c r="L13" s="13"/>
    </row>
    <row r="14" spans="1:15" x14ac:dyDescent="0.35">
      <c r="A14" s="5">
        <v>2063</v>
      </c>
      <c r="B14" s="11">
        <v>15.702416438356162</v>
      </c>
      <c r="C14" s="11">
        <f t="shared" si="4"/>
        <v>22.00859753648427</v>
      </c>
      <c r="D14" s="11">
        <f t="shared" si="5"/>
        <v>26.368863128113123</v>
      </c>
      <c r="F14" s="5">
        <f t="shared" si="0"/>
        <v>2063</v>
      </c>
      <c r="G14" s="5">
        <f t="shared" si="6"/>
        <v>15.702416438356162</v>
      </c>
      <c r="H14" s="5">
        <f t="shared" si="2"/>
        <v>2067</v>
      </c>
      <c r="I14" s="11">
        <v>21.787993528570109</v>
      </c>
      <c r="J14" s="15">
        <f t="shared" si="3"/>
        <v>2072</v>
      </c>
      <c r="K14" s="11">
        <v>22.318837590394793</v>
      </c>
      <c r="L14" s="13"/>
      <c r="M14" s="4" t="s">
        <v>14</v>
      </c>
      <c r="N14" s="4" t="s">
        <v>14</v>
      </c>
      <c r="O14" s="4" t="s">
        <v>14</v>
      </c>
    </row>
    <row r="15" spans="1:15" x14ac:dyDescent="0.35">
      <c r="A15" s="5">
        <v>2064</v>
      </c>
      <c r="B15" s="11">
        <v>25.309932876712349</v>
      </c>
      <c r="C15" s="11">
        <f t="shared" si="4"/>
        <v>21.479196810239443</v>
      </c>
      <c r="D15" s="11">
        <f t="shared" si="5"/>
        <v>25.835785182907642</v>
      </c>
      <c r="F15" s="5">
        <f t="shared" si="0"/>
        <v>2064</v>
      </c>
      <c r="G15" s="5">
        <f t="shared" si="6"/>
        <v>25.309932876712349</v>
      </c>
      <c r="H15" s="5">
        <f t="shared" si="2"/>
        <v>2068</v>
      </c>
      <c r="I15" s="11">
        <v>23.001870843638603</v>
      </c>
      <c r="J15" s="15">
        <f t="shared" si="3"/>
        <v>2073</v>
      </c>
      <c r="K15" s="11">
        <v>23.728452503936229</v>
      </c>
      <c r="L15" s="13"/>
      <c r="M15" s="4" t="s">
        <v>167</v>
      </c>
      <c r="N15" s="4" t="s">
        <v>62</v>
      </c>
      <c r="O15" s="4" t="s">
        <v>198</v>
      </c>
    </row>
    <row r="16" spans="1:15" x14ac:dyDescent="0.35">
      <c r="A16" s="5">
        <v>2065</v>
      </c>
      <c r="B16" s="11">
        <v>21.528512511478407</v>
      </c>
      <c r="C16" s="11">
        <f t="shared" si="4"/>
        <v>20.351173285137865</v>
      </c>
      <c r="D16" s="11">
        <f t="shared" si="5"/>
        <v>24.875466571041784</v>
      </c>
      <c r="F16" s="5">
        <f t="shared" si="0"/>
        <v>2065</v>
      </c>
      <c r="G16" s="5">
        <f t="shared" si="6"/>
        <v>21.528512511478407</v>
      </c>
      <c r="H16" s="5">
        <f t="shared" si="2"/>
        <v>2069</v>
      </c>
      <c r="I16" s="11">
        <v>22.966028925830379</v>
      </c>
      <c r="J16" s="15">
        <f t="shared" si="3"/>
        <v>2074</v>
      </c>
      <c r="K16" s="11">
        <v>23.079757303696688</v>
      </c>
      <c r="L16" s="13"/>
    </row>
    <row r="17" spans="1:15" x14ac:dyDescent="0.35">
      <c r="A17" s="5">
        <v>2066</v>
      </c>
      <c r="B17" s="11">
        <v>21.33737704918034</v>
      </c>
      <c r="C17" s="11">
        <f t="shared" si="4"/>
        <v>21.425013567495178</v>
      </c>
      <c r="D17" s="11">
        <f t="shared" si="5"/>
        <v>23.703736693542233</v>
      </c>
      <c r="F17" s="5">
        <f t="shared" si="0"/>
        <v>2066</v>
      </c>
      <c r="G17" s="5">
        <f t="shared" si="6"/>
        <v>21.33737704918034</v>
      </c>
      <c r="H17" s="5">
        <f t="shared" si="2"/>
        <v>2070</v>
      </c>
      <c r="I17" s="11">
        <v>23.71454336342541</v>
      </c>
      <c r="J17" s="15">
        <f t="shared" si="3"/>
        <v>2075</v>
      </c>
      <c r="K17" s="11">
        <v>22.57713564158994</v>
      </c>
      <c r="L17" s="13"/>
      <c r="M17" s="4" t="s">
        <v>16</v>
      </c>
      <c r="N17" s="4" t="s">
        <v>16</v>
      </c>
      <c r="O17" s="4" t="s">
        <v>16</v>
      </c>
    </row>
    <row r="18" spans="1:15" x14ac:dyDescent="0.35">
      <c r="A18" s="5">
        <v>2067</v>
      </c>
      <c r="B18" s="11">
        <v>25.061728767123299</v>
      </c>
      <c r="C18" s="11">
        <f t="shared" si="4"/>
        <v>21.787993528570109</v>
      </c>
      <c r="D18" s="11">
        <f t="shared" si="5"/>
        <v>23.004030118199768</v>
      </c>
      <c r="F18" s="5">
        <f t="shared" si="0"/>
        <v>2067</v>
      </c>
      <c r="G18" s="5">
        <f t="shared" si="6"/>
        <v>25.061728767123299</v>
      </c>
      <c r="H18" s="5">
        <f t="shared" si="2"/>
        <v>2071</v>
      </c>
      <c r="I18" s="11">
        <v>23.56799562482222</v>
      </c>
      <c r="J18" s="15">
        <f t="shared" si="3"/>
        <v>2076</v>
      </c>
      <c r="K18" s="11">
        <v>22.876585059959577</v>
      </c>
      <c r="L18" s="13"/>
    </row>
    <row r="19" spans="1:15" x14ac:dyDescent="0.35">
      <c r="A19" s="5">
        <v>2068</v>
      </c>
      <c r="B19" s="11">
        <v>21.771803013698623</v>
      </c>
      <c r="C19" s="11">
        <f t="shared" si="4"/>
        <v>23.001870843638603</v>
      </c>
      <c r="D19" s="11">
        <f t="shared" si="5"/>
        <v>22.505234190061437</v>
      </c>
      <c r="F19" s="5">
        <f t="shared" si="0"/>
        <v>2068</v>
      </c>
      <c r="G19" s="5">
        <f t="shared" si="6"/>
        <v>21.771803013698623</v>
      </c>
      <c r="H19" s="5">
        <f t="shared" si="2"/>
        <v>2072</v>
      </c>
      <c r="I19" s="11">
        <v>22.849681652219477</v>
      </c>
      <c r="J19" s="15">
        <f t="shared" si="3"/>
        <v>2077</v>
      </c>
      <c r="K19" s="11">
        <v>23.204510977767793</v>
      </c>
      <c r="L19" s="13"/>
      <c r="M19" s="4" t="s">
        <v>168</v>
      </c>
      <c r="N19" s="4" t="s">
        <v>185</v>
      </c>
      <c r="O19" s="4" t="s">
        <v>199</v>
      </c>
    </row>
    <row r="20" spans="1:15" x14ac:dyDescent="0.35">
      <c r="A20" s="5">
        <v>2069</v>
      </c>
      <c r="B20" s="11">
        <v>25.130723287671227</v>
      </c>
      <c r="C20" s="11">
        <f t="shared" si="4"/>
        <v>22.966028925830379</v>
      </c>
      <c r="D20" s="11">
        <f t="shared" si="5"/>
        <v>22.222612868034908</v>
      </c>
      <c r="F20" s="5">
        <f t="shared" si="0"/>
        <v>2069</v>
      </c>
      <c r="G20" s="5">
        <f t="shared" si="6"/>
        <v>25.130723287671227</v>
      </c>
      <c r="H20" s="5">
        <f t="shared" si="2"/>
        <v>2073</v>
      </c>
      <c r="I20" s="11">
        <v>24.455034164233854</v>
      </c>
      <c r="J20" s="15">
        <f t="shared" si="3"/>
        <v>2078</v>
      </c>
      <c r="K20" s="11">
        <v>23.970555539785913</v>
      </c>
      <c r="L20" s="13"/>
    </row>
    <row r="21" spans="1:15" x14ac:dyDescent="0.35">
      <c r="A21" s="5">
        <v>2070</v>
      </c>
      <c r="B21" s="11">
        <v>25.271084699453553</v>
      </c>
      <c r="C21" s="11">
        <f t="shared" si="4"/>
        <v>23.71454336342541</v>
      </c>
      <c r="D21" s="11">
        <f t="shared" si="5"/>
        <v>22.032858324281637</v>
      </c>
      <c r="F21" s="5">
        <f t="shared" si="0"/>
        <v>2070</v>
      </c>
      <c r="G21" s="5">
        <f t="shared" si="6"/>
        <v>25.271084699453553</v>
      </c>
      <c r="H21" s="5">
        <f t="shared" si="2"/>
        <v>2074</v>
      </c>
      <c r="I21" s="11">
        <v>23.193485681562994</v>
      </c>
      <c r="J21" s="15">
        <f t="shared" si="3"/>
        <v>2079</v>
      </c>
      <c r="K21" s="11">
        <v>26.118527947860894</v>
      </c>
      <c r="L21" s="13"/>
      <c r="M21" s="4" t="s">
        <v>18</v>
      </c>
      <c r="N21" s="4" t="s">
        <v>18</v>
      </c>
      <c r="O21" s="4" t="s">
        <v>18</v>
      </c>
    </row>
    <row r="22" spans="1:15" x14ac:dyDescent="0.35">
      <c r="A22" s="5">
        <v>2071</v>
      </c>
      <c r="B22" s="11">
        <v>20.604638356164397</v>
      </c>
      <c r="C22" s="11">
        <f t="shared" si="4"/>
        <v>23.56799562482222</v>
      </c>
      <c r="D22" s="11">
        <f t="shared" si="5"/>
        <v>22.496504596158697</v>
      </c>
      <c r="F22" s="5">
        <f t="shared" si="0"/>
        <v>2071</v>
      </c>
      <c r="G22" s="5">
        <f t="shared" si="6"/>
        <v>20.604638356164397</v>
      </c>
      <c r="H22" s="5">
        <f t="shared" si="2"/>
        <v>2075</v>
      </c>
      <c r="I22" s="11">
        <v>21.439727919754468</v>
      </c>
      <c r="J22" s="13"/>
      <c r="K22" s="13"/>
      <c r="L22" s="13"/>
      <c r="M22" s="4" t="s">
        <v>64</v>
      </c>
      <c r="N22" s="4" t="s">
        <v>64</v>
      </c>
      <c r="O22" s="4" t="s">
        <v>200</v>
      </c>
    </row>
    <row r="23" spans="1:15" x14ac:dyDescent="0.35">
      <c r="A23" s="5">
        <v>2072</v>
      </c>
      <c r="B23" s="11">
        <v>21.470158904109574</v>
      </c>
      <c r="C23" s="11">
        <f t="shared" si="4"/>
        <v>22.849681652219477</v>
      </c>
      <c r="D23" s="11">
        <f t="shared" si="5"/>
        <v>22.318837590394793</v>
      </c>
      <c r="F23" s="5">
        <f t="shared" si="0"/>
        <v>2072</v>
      </c>
      <c r="G23" s="5">
        <f t="shared" si="6"/>
        <v>21.470158904109574</v>
      </c>
      <c r="H23" s="5">
        <f t="shared" si="2"/>
        <v>2076</v>
      </c>
      <c r="I23" s="11">
        <v>22.185174495096931</v>
      </c>
      <c r="J23" s="13"/>
      <c r="K23" s="13"/>
      <c r="L23" s="13"/>
      <c r="M23" s="4" t="s">
        <v>65</v>
      </c>
      <c r="N23" s="4" t="s">
        <v>65</v>
      </c>
      <c r="O23" s="4" t="s">
        <v>201</v>
      </c>
    </row>
    <row r="24" spans="1:15" x14ac:dyDescent="0.35">
      <c r="A24" s="5">
        <v>2073</v>
      </c>
      <c r="B24" s="11">
        <v>29.798565573770496</v>
      </c>
      <c r="C24" s="11">
        <f t="shared" si="4"/>
        <v>24.455034164233854</v>
      </c>
      <c r="D24" s="11">
        <f t="shared" si="5"/>
        <v>23.728452503936229</v>
      </c>
      <c r="F24" s="5">
        <f t="shared" si="0"/>
        <v>2073</v>
      </c>
      <c r="G24" s="5">
        <f t="shared" si="6"/>
        <v>29.798565573770496</v>
      </c>
      <c r="H24" s="5">
        <f t="shared" si="2"/>
        <v>2077</v>
      </c>
      <c r="I24" s="11">
        <v>23.559340303316109</v>
      </c>
      <c r="J24" s="13"/>
      <c r="K24" s="13"/>
      <c r="L24" s="13"/>
    </row>
    <row r="25" spans="1:15" x14ac:dyDescent="0.35">
      <c r="A25" s="5">
        <v>2074</v>
      </c>
      <c r="B25" s="11">
        <v>18.822980874316929</v>
      </c>
      <c r="C25" s="11">
        <f t="shared" si="4"/>
        <v>23.193485681562994</v>
      </c>
      <c r="D25" s="11">
        <f t="shared" si="5"/>
        <v>23.079757303696688</v>
      </c>
      <c r="F25" s="5">
        <f t="shared" si="0"/>
        <v>2074</v>
      </c>
      <c r="G25" s="5">
        <f t="shared" si="6"/>
        <v>18.822980874316929</v>
      </c>
      <c r="H25" s="5">
        <f t="shared" si="2"/>
        <v>2078</v>
      </c>
      <c r="I25" s="11">
        <v>23.486076915337968</v>
      </c>
      <c r="J25" s="13"/>
      <c r="K25" s="13"/>
      <c r="L25" s="13"/>
      <c r="M25" s="4" t="s">
        <v>21</v>
      </c>
      <c r="N25" s="4" t="s">
        <v>66</v>
      </c>
      <c r="O25" s="4" t="s">
        <v>66</v>
      </c>
    </row>
    <row r="26" spans="1:15" x14ac:dyDescent="0.35">
      <c r="A26" s="5">
        <v>2075</v>
      </c>
      <c r="B26" s="11">
        <v>16.502295890410952</v>
      </c>
      <c r="C26" s="11">
        <f t="shared" si="4"/>
        <v>21.439727919754468</v>
      </c>
      <c r="D26" s="11">
        <f t="shared" si="5"/>
        <v>22.57713564158994</v>
      </c>
      <c r="F26" s="5">
        <f t="shared" si="0"/>
        <v>2075</v>
      </c>
      <c r="G26" s="5">
        <f t="shared" si="6"/>
        <v>16.502295890410952</v>
      </c>
      <c r="H26" s="5">
        <f t="shared" si="2"/>
        <v>2079</v>
      </c>
      <c r="I26" s="11">
        <v>29.043570214158798</v>
      </c>
      <c r="J26" s="13"/>
      <c r="K26" s="13"/>
      <c r="L26" s="13"/>
      <c r="M26" s="4" t="s">
        <v>167</v>
      </c>
      <c r="N26" s="4" t="s">
        <v>62</v>
      </c>
      <c r="O26" s="4" t="s">
        <v>198</v>
      </c>
    </row>
    <row r="27" spans="1:15" x14ac:dyDescent="0.35">
      <c r="A27" s="5">
        <v>2076</v>
      </c>
      <c r="B27" s="11">
        <v>24.331871232876711</v>
      </c>
      <c r="C27" s="11">
        <f t="shared" si="4"/>
        <v>22.185174495096931</v>
      </c>
      <c r="D27" s="11">
        <f t="shared" si="5"/>
        <v>22.876585059959577</v>
      </c>
      <c r="F27" s="5">
        <f t="shared" si="0"/>
        <v>2076</v>
      </c>
      <c r="G27" s="5">
        <f t="shared" si="6"/>
        <v>24.331871232876711</v>
      </c>
      <c r="J27" s="13"/>
    </row>
    <row r="28" spans="1:15" x14ac:dyDescent="0.35">
      <c r="A28" s="5">
        <v>2077</v>
      </c>
      <c r="B28" s="11">
        <v>28.340987945205455</v>
      </c>
      <c r="C28" s="11">
        <f t="shared" si="4"/>
        <v>23.559340303316109</v>
      </c>
      <c r="D28" s="11">
        <f t="shared" si="5"/>
        <v>23.204510977767793</v>
      </c>
      <c r="F28" s="5">
        <f t="shared" si="0"/>
        <v>2077</v>
      </c>
      <c r="G28" s="5">
        <f t="shared" si="6"/>
        <v>28.340987945205455</v>
      </c>
      <c r="J28" s="13"/>
      <c r="M28" s="4" t="s">
        <v>22</v>
      </c>
      <c r="N28" s="4" t="s">
        <v>16</v>
      </c>
      <c r="O28" s="4" t="s">
        <v>16</v>
      </c>
    </row>
    <row r="29" spans="1:15" x14ac:dyDescent="0.35">
      <c r="A29" s="5">
        <v>2078</v>
      </c>
      <c r="B29" s="11">
        <v>29.432248633879802</v>
      </c>
      <c r="C29" s="11">
        <f t="shared" si="4"/>
        <v>23.486076915337968</v>
      </c>
      <c r="D29" s="11">
        <f t="shared" si="5"/>
        <v>23.970555539785913</v>
      </c>
      <c r="F29" s="5">
        <f t="shared" si="0"/>
        <v>2078</v>
      </c>
      <c r="G29" s="5">
        <f t="shared" si="6"/>
        <v>29.432248633879802</v>
      </c>
      <c r="J29" s="13"/>
    </row>
    <row r="30" spans="1:15" x14ac:dyDescent="0.35">
      <c r="A30" s="5">
        <v>2079</v>
      </c>
      <c r="B30" s="11">
        <v>46.610447368421063</v>
      </c>
      <c r="C30" s="11">
        <f t="shared" si="4"/>
        <v>29.043570214158798</v>
      </c>
      <c r="D30" s="11">
        <f t="shared" si="5"/>
        <v>26.118527947860894</v>
      </c>
      <c r="E30" s="4" t="s">
        <v>161</v>
      </c>
      <c r="F30" s="5">
        <f t="shared" si="0"/>
        <v>2079</v>
      </c>
      <c r="G30" s="5"/>
      <c r="J30" s="13"/>
      <c r="M30" s="4" t="s">
        <v>169</v>
      </c>
      <c r="N30" s="4" t="s">
        <v>91</v>
      </c>
      <c r="O30" s="4" t="s">
        <v>91</v>
      </c>
    </row>
    <row r="31" spans="1:15" x14ac:dyDescent="0.35">
      <c r="M31" s="4" t="s">
        <v>170</v>
      </c>
    </row>
    <row r="32" spans="1:15" x14ac:dyDescent="0.35">
      <c r="M32" s="4" t="s">
        <v>171</v>
      </c>
      <c r="N32" s="4" t="s">
        <v>18</v>
      </c>
      <c r="O32" s="4" t="s">
        <v>18</v>
      </c>
    </row>
    <row r="33" spans="13:15" x14ac:dyDescent="0.35">
      <c r="M33" s="21" t="s">
        <v>26</v>
      </c>
      <c r="N33" s="4" t="s">
        <v>64</v>
      </c>
      <c r="O33" s="4" t="s">
        <v>200</v>
      </c>
    </row>
    <row r="34" spans="13:15" x14ac:dyDescent="0.35">
      <c r="M34" s="4" t="s">
        <v>172</v>
      </c>
      <c r="N34" s="4" t="s">
        <v>65</v>
      </c>
      <c r="O34" s="4" t="s">
        <v>201</v>
      </c>
    </row>
    <row r="36" spans="13:15" x14ac:dyDescent="0.35">
      <c r="M36" s="4" t="s">
        <v>56</v>
      </c>
      <c r="N36" s="4" t="s">
        <v>68</v>
      </c>
      <c r="O36" s="4" t="s">
        <v>68</v>
      </c>
    </row>
    <row r="37" spans="13:15" x14ac:dyDescent="0.35">
      <c r="M37" s="4" t="s">
        <v>173</v>
      </c>
      <c r="N37" s="4" t="s">
        <v>62</v>
      </c>
      <c r="O37" s="4" t="s">
        <v>198</v>
      </c>
    </row>
    <row r="38" spans="13:15" x14ac:dyDescent="0.35">
      <c r="M38" s="4" t="s">
        <v>174</v>
      </c>
    </row>
    <row r="39" spans="13:15" x14ac:dyDescent="0.35">
      <c r="N39" s="4" t="s">
        <v>22</v>
      </c>
      <c r="O39" s="4" t="s">
        <v>22</v>
      </c>
    </row>
    <row r="40" spans="13:15" x14ac:dyDescent="0.35">
      <c r="M40" s="4" t="s">
        <v>175</v>
      </c>
    </row>
    <row r="41" spans="13:15" x14ac:dyDescent="0.35">
      <c r="M41" s="4" t="s">
        <v>176</v>
      </c>
      <c r="N41" s="4" t="s">
        <v>186</v>
      </c>
      <c r="O41" s="4" t="s">
        <v>202</v>
      </c>
    </row>
    <row r="42" spans="13:15" x14ac:dyDescent="0.35">
      <c r="N42" s="4" t="s">
        <v>187</v>
      </c>
      <c r="O42" s="4" t="s">
        <v>203</v>
      </c>
    </row>
    <row r="43" spans="13:15" x14ac:dyDescent="0.35">
      <c r="N43" s="4" t="s">
        <v>188</v>
      </c>
      <c r="O43" s="4" t="s">
        <v>204</v>
      </c>
    </row>
    <row r="44" spans="13:15" x14ac:dyDescent="0.35">
      <c r="N44" s="21" t="s">
        <v>26</v>
      </c>
      <c r="O44" s="21" t="s">
        <v>26</v>
      </c>
    </row>
    <row r="45" spans="13:15" x14ac:dyDescent="0.35">
      <c r="N45" s="4" t="s">
        <v>72</v>
      </c>
      <c r="O45" s="4" t="s">
        <v>205</v>
      </c>
    </row>
    <row r="47" spans="13:15" x14ac:dyDescent="0.35">
      <c r="N47" s="4" t="s">
        <v>56</v>
      </c>
      <c r="O47" s="4" t="s">
        <v>56</v>
      </c>
    </row>
    <row r="48" spans="13:15" x14ac:dyDescent="0.35">
      <c r="N48" s="4" t="s">
        <v>189</v>
      </c>
      <c r="O48" s="4" t="s">
        <v>206</v>
      </c>
    </row>
    <row r="49" spans="14:15" x14ac:dyDescent="0.35">
      <c r="N49" s="4" t="s">
        <v>190</v>
      </c>
      <c r="O49" s="4" t="s">
        <v>207</v>
      </c>
    </row>
    <row r="51" spans="14:15" x14ac:dyDescent="0.35">
      <c r="N51" s="4" t="s">
        <v>191</v>
      </c>
      <c r="O51" s="4" t="s">
        <v>208</v>
      </c>
    </row>
    <row r="52" spans="14:15" x14ac:dyDescent="0.35">
      <c r="N52" s="4" t="s">
        <v>192</v>
      </c>
      <c r="O52" s="4" t="s">
        <v>209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0" workbookViewId="0">
      <selection activeCell="D24" sqref="D24"/>
    </sheetView>
  </sheetViews>
  <sheetFormatPr defaultRowHeight="15" x14ac:dyDescent="0.25"/>
  <sheetData>
    <row r="1" spans="1:4" x14ac:dyDescent="0.25">
      <c r="B1" s="1" t="s">
        <v>9</v>
      </c>
    </row>
    <row r="2" spans="1:4" x14ac:dyDescent="0.25">
      <c r="A2">
        <v>2051</v>
      </c>
      <c r="B2" s="2"/>
      <c r="D2" t="s">
        <v>12</v>
      </c>
    </row>
    <row r="3" spans="1:4" x14ac:dyDescent="0.25">
      <c r="A3">
        <v>2052</v>
      </c>
      <c r="B3" s="2">
        <v>2.2465833333333332</v>
      </c>
    </row>
    <row r="4" spans="1:4" x14ac:dyDescent="0.25">
      <c r="A4">
        <v>2053</v>
      </c>
      <c r="B4" s="2">
        <v>2.0877419354838711</v>
      </c>
      <c r="D4" t="s">
        <v>13</v>
      </c>
    </row>
    <row r="5" spans="1:4" x14ac:dyDescent="0.25">
      <c r="A5">
        <v>2054</v>
      </c>
      <c r="B5" s="2">
        <v>3.9435483870967749</v>
      </c>
    </row>
    <row r="6" spans="1:4" x14ac:dyDescent="0.25">
      <c r="A6">
        <v>2055</v>
      </c>
      <c r="B6" s="2">
        <v>4.6358064516129041</v>
      </c>
      <c r="D6" t="s">
        <v>14</v>
      </c>
    </row>
    <row r="7" spans="1:4" x14ac:dyDescent="0.25">
      <c r="A7">
        <v>2056</v>
      </c>
      <c r="B7" s="2">
        <v>2.3164516129032262</v>
      </c>
      <c r="D7" t="s">
        <v>15</v>
      </c>
    </row>
    <row r="8" spans="1:4" x14ac:dyDescent="0.25">
      <c r="A8">
        <v>2057</v>
      </c>
      <c r="B8" s="2">
        <v>5.4279999999999999</v>
      </c>
    </row>
    <row r="9" spans="1:4" x14ac:dyDescent="0.25">
      <c r="A9">
        <v>2058</v>
      </c>
      <c r="B9" s="2">
        <v>5.3246666666666673</v>
      </c>
      <c r="D9" t="s">
        <v>16</v>
      </c>
    </row>
    <row r="10" spans="1:4" x14ac:dyDescent="0.25">
      <c r="A10">
        <v>2059</v>
      </c>
      <c r="B10" s="2">
        <v>6.0913870967741923</v>
      </c>
    </row>
    <row r="11" spans="1:4" x14ac:dyDescent="0.25">
      <c r="A11">
        <v>2061</v>
      </c>
      <c r="B11" s="2">
        <v>2.9296774193548392</v>
      </c>
      <c r="D11" t="s">
        <v>17</v>
      </c>
    </row>
    <row r="12" spans="1:4" x14ac:dyDescent="0.25">
      <c r="A12">
        <v>2062</v>
      </c>
      <c r="B12" s="2">
        <v>2.431322580645161</v>
      </c>
      <c r="D12" t="s">
        <v>18</v>
      </c>
    </row>
    <row r="13" spans="1:4" x14ac:dyDescent="0.25">
      <c r="A13">
        <v>2063</v>
      </c>
      <c r="B13" s="2">
        <v>4.6788387096774189</v>
      </c>
      <c r="D13" t="s">
        <v>19</v>
      </c>
    </row>
    <row r="14" spans="1:4" x14ac:dyDescent="0.25">
      <c r="A14">
        <v>2064</v>
      </c>
      <c r="B14" s="2">
        <v>3.808870967741937</v>
      </c>
      <c r="D14" t="s">
        <v>20</v>
      </c>
    </row>
    <row r="15" spans="1:4" x14ac:dyDescent="0.25">
      <c r="A15">
        <v>2065</v>
      </c>
      <c r="B15" s="2">
        <v>2.7655806451612901</v>
      </c>
    </row>
    <row r="16" spans="1:4" x14ac:dyDescent="0.25">
      <c r="A16">
        <v>2066</v>
      </c>
      <c r="B16" s="2">
        <v>1.636709677419355</v>
      </c>
      <c r="D16" t="s">
        <v>21</v>
      </c>
    </row>
    <row r="17" spans="1:4" x14ac:dyDescent="0.25">
      <c r="A17">
        <v>2067</v>
      </c>
      <c r="B17" s="2">
        <v>1.901612903225806</v>
      </c>
      <c r="D17" t="s">
        <v>15</v>
      </c>
    </row>
    <row r="18" spans="1:4" x14ac:dyDescent="0.25">
      <c r="A18">
        <v>2068</v>
      </c>
      <c r="B18" s="2">
        <v>2.6076129032258062</v>
      </c>
    </row>
    <row r="19" spans="1:4" x14ac:dyDescent="0.25">
      <c r="A19">
        <v>2069</v>
      </c>
      <c r="B19" s="2">
        <v>2.0742258064516128</v>
      </c>
      <c r="D19" t="s">
        <v>22</v>
      </c>
    </row>
    <row r="20" spans="1:4" x14ac:dyDescent="0.25">
      <c r="A20">
        <v>2070</v>
      </c>
      <c r="B20" s="2">
        <v>3.334516129032258</v>
      </c>
    </row>
    <row r="21" spans="1:4" x14ac:dyDescent="0.25">
      <c r="A21">
        <v>2071</v>
      </c>
      <c r="B21" s="2">
        <v>2.419451612903226</v>
      </c>
      <c r="D21" t="s">
        <v>23</v>
      </c>
    </row>
    <row r="22" spans="1:4" x14ac:dyDescent="0.25">
      <c r="A22">
        <v>2072</v>
      </c>
      <c r="B22" s="2">
        <v>4.7670322580645177</v>
      </c>
      <c r="D22" t="s">
        <v>24</v>
      </c>
    </row>
    <row r="23" spans="1:4" x14ac:dyDescent="0.25">
      <c r="A23">
        <v>2073</v>
      </c>
      <c r="B23" s="2">
        <v>2.5699677419354829</v>
      </c>
      <c r="D23" t="s">
        <v>25</v>
      </c>
    </row>
    <row r="24" spans="1:4" x14ac:dyDescent="0.25">
      <c r="A24">
        <v>2074</v>
      </c>
      <c r="B24" s="2">
        <v>5.0850967741935467</v>
      </c>
      <c r="D24" t="s">
        <v>26</v>
      </c>
    </row>
    <row r="25" spans="1:4" x14ac:dyDescent="0.25">
      <c r="A25">
        <v>2075</v>
      </c>
      <c r="B25" s="2">
        <v>2.6687096774193542</v>
      </c>
    </row>
    <row r="26" spans="1:4" x14ac:dyDescent="0.25">
      <c r="A26">
        <v>2076</v>
      </c>
      <c r="B26" s="2">
        <v>2.863967741935483</v>
      </c>
    </row>
    <row r="27" spans="1:4" x14ac:dyDescent="0.25">
      <c r="A27">
        <v>2077</v>
      </c>
      <c r="B27" s="2">
        <v>8.2467741935483865</v>
      </c>
    </row>
    <row r="28" spans="1:4" x14ac:dyDescent="0.25">
      <c r="A28">
        <v>2078</v>
      </c>
      <c r="B28" s="2">
        <v>5.307483870967741</v>
      </c>
    </row>
    <row r="29" spans="1:4" x14ac:dyDescent="0.25">
      <c r="A29">
        <v>2079</v>
      </c>
      <c r="B29" s="2">
        <v>5.4619354838709686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2" sqref="E22"/>
    </sheetView>
  </sheetViews>
  <sheetFormatPr defaultRowHeight="15" x14ac:dyDescent="0.25"/>
  <sheetData>
    <row r="1" spans="1:5" x14ac:dyDescent="0.25">
      <c r="B1" s="1" t="s">
        <v>10</v>
      </c>
      <c r="E1" t="s">
        <v>27</v>
      </c>
    </row>
    <row r="2" spans="1:5" x14ac:dyDescent="0.25">
      <c r="A2">
        <v>2051</v>
      </c>
      <c r="B2" s="2"/>
    </row>
    <row r="3" spans="1:5" x14ac:dyDescent="0.25">
      <c r="A3">
        <v>2052</v>
      </c>
      <c r="B3" s="2"/>
      <c r="E3" t="s">
        <v>14</v>
      </c>
    </row>
    <row r="4" spans="1:5" x14ac:dyDescent="0.25">
      <c r="A4">
        <v>2053</v>
      </c>
      <c r="B4" s="2">
        <v>2.8166562499999999</v>
      </c>
      <c r="E4" t="s">
        <v>28</v>
      </c>
    </row>
    <row r="5" spans="1:5" x14ac:dyDescent="0.25">
      <c r="A5">
        <v>2054</v>
      </c>
      <c r="B5" s="2">
        <v>3.1909375</v>
      </c>
    </row>
    <row r="6" spans="1:5" x14ac:dyDescent="0.25">
      <c r="A6">
        <v>2055</v>
      </c>
      <c r="B6" s="2">
        <v>3.9825806451612902</v>
      </c>
      <c r="E6" t="s">
        <v>16</v>
      </c>
    </row>
    <row r="7" spans="1:5" x14ac:dyDescent="0.25">
      <c r="A7">
        <v>2056</v>
      </c>
      <c r="B7" s="2">
        <v>9.9458064516129046</v>
      </c>
    </row>
    <row r="8" spans="1:5" x14ac:dyDescent="0.25">
      <c r="A8">
        <v>2057</v>
      </c>
      <c r="B8" s="2">
        <v>25.826562500000001</v>
      </c>
      <c r="E8" t="s">
        <v>29</v>
      </c>
    </row>
    <row r="9" spans="1:5" x14ac:dyDescent="0.25">
      <c r="A9">
        <v>2058</v>
      </c>
      <c r="B9" s="2">
        <v>10.667187500000001</v>
      </c>
    </row>
    <row r="10" spans="1:5" x14ac:dyDescent="0.25">
      <c r="A10">
        <v>2059</v>
      </c>
      <c r="B10" s="2">
        <v>5.8921612903225808</v>
      </c>
      <c r="E10" t="s">
        <v>18</v>
      </c>
    </row>
    <row r="11" spans="1:5" x14ac:dyDescent="0.25">
      <c r="A11">
        <v>2060</v>
      </c>
      <c r="B11" s="2"/>
      <c r="E11" t="s">
        <v>30</v>
      </c>
    </row>
    <row r="12" spans="1:5" x14ac:dyDescent="0.25">
      <c r="A12">
        <v>2061</v>
      </c>
      <c r="B12" s="2">
        <v>4.4899999999999993</v>
      </c>
      <c r="E12" t="s">
        <v>31</v>
      </c>
    </row>
    <row r="13" spans="1:5" x14ac:dyDescent="0.25">
      <c r="A13">
        <v>2062</v>
      </c>
      <c r="B13" s="2">
        <v>1.828263157894737</v>
      </c>
    </row>
    <row r="14" spans="1:5" x14ac:dyDescent="0.25">
      <c r="A14">
        <v>2063</v>
      </c>
      <c r="B14" s="2">
        <v>11.041129032258061</v>
      </c>
      <c r="E14" t="s">
        <v>21</v>
      </c>
    </row>
    <row r="15" spans="1:5" x14ac:dyDescent="0.25">
      <c r="A15">
        <v>2064</v>
      </c>
      <c r="B15" s="2">
        <v>4.0191290322580651</v>
      </c>
      <c r="E15" t="s">
        <v>28</v>
      </c>
    </row>
    <row r="16" spans="1:5" x14ac:dyDescent="0.25">
      <c r="A16">
        <v>2065</v>
      </c>
      <c r="B16" s="2">
        <v>6.7753437499999993</v>
      </c>
    </row>
    <row r="17" spans="1:5" x14ac:dyDescent="0.25">
      <c r="A17">
        <v>2066</v>
      </c>
      <c r="B17" s="2">
        <v>4.9864838709677404</v>
      </c>
      <c r="E17" t="s">
        <v>22</v>
      </c>
    </row>
    <row r="18" spans="1:5" x14ac:dyDescent="0.25">
      <c r="A18">
        <v>2067</v>
      </c>
      <c r="B18" s="2">
        <v>2.616580645161291</v>
      </c>
    </row>
    <row r="19" spans="1:5" x14ac:dyDescent="0.25">
      <c r="A19">
        <v>2068</v>
      </c>
      <c r="B19" s="2">
        <v>5.5824193548387102</v>
      </c>
      <c r="E19" t="s">
        <v>32</v>
      </c>
    </row>
    <row r="20" spans="1:5" x14ac:dyDescent="0.25">
      <c r="A20">
        <v>2069</v>
      </c>
      <c r="B20" s="2">
        <v>1.5539375</v>
      </c>
      <c r="E20" t="s">
        <v>33</v>
      </c>
    </row>
    <row r="21" spans="1:5" x14ac:dyDescent="0.25">
      <c r="A21">
        <v>2070</v>
      </c>
      <c r="B21" s="2">
        <v>11.669774193548379</v>
      </c>
      <c r="E21" t="s">
        <v>34</v>
      </c>
    </row>
    <row r="22" spans="1:5" x14ac:dyDescent="0.25">
      <c r="A22">
        <v>2071</v>
      </c>
      <c r="B22" s="2">
        <v>3.773903225806452</v>
      </c>
      <c r="E22" t="s">
        <v>26</v>
      </c>
    </row>
    <row r="23" spans="1:5" x14ac:dyDescent="0.25">
      <c r="A23">
        <v>2072</v>
      </c>
      <c r="B23" s="2">
        <v>2.6033124999999999</v>
      </c>
    </row>
    <row r="24" spans="1:5" x14ac:dyDescent="0.25">
      <c r="A24">
        <v>2073</v>
      </c>
      <c r="B24" s="2">
        <v>5.4387499999999998</v>
      </c>
    </row>
    <row r="25" spans="1:5" x14ac:dyDescent="0.25">
      <c r="A25">
        <v>2074</v>
      </c>
      <c r="B25" s="2">
        <v>6.3417741935483862</v>
      </c>
    </row>
    <row r="26" spans="1:5" x14ac:dyDescent="0.25">
      <c r="A26">
        <v>2075</v>
      </c>
      <c r="B26" s="2">
        <v>3.5379999999999998</v>
      </c>
    </row>
    <row r="27" spans="1:5" x14ac:dyDescent="0.25">
      <c r="A27">
        <v>2076</v>
      </c>
      <c r="B27" s="2">
        <v>3.1744062499999992</v>
      </c>
    </row>
    <row r="28" spans="1:5" x14ac:dyDescent="0.25">
      <c r="A28">
        <v>2077</v>
      </c>
      <c r="B28" s="2">
        <v>8.8260312499999998</v>
      </c>
    </row>
    <row r="29" spans="1:5" x14ac:dyDescent="0.25">
      <c r="A29">
        <v>2078</v>
      </c>
      <c r="B29" s="2">
        <v>8.0459999999999994</v>
      </c>
    </row>
    <row r="30" spans="1:5" x14ac:dyDescent="0.25">
      <c r="A30">
        <v>2079</v>
      </c>
      <c r="B30" s="2">
        <v>7.3120000000000012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22" sqref="F22"/>
    </sheetView>
  </sheetViews>
  <sheetFormatPr defaultRowHeight="15" x14ac:dyDescent="0.25"/>
  <sheetData>
    <row r="1" spans="1:6" x14ac:dyDescent="0.25">
      <c r="C1" s="1" t="s">
        <v>11</v>
      </c>
      <c r="F1" t="s">
        <v>35</v>
      </c>
    </row>
    <row r="2" spans="1:6" x14ac:dyDescent="0.25">
      <c r="B2">
        <v>2051</v>
      </c>
      <c r="C2" s="2"/>
    </row>
    <row r="3" spans="1:6" x14ac:dyDescent="0.25">
      <c r="B3">
        <v>2052</v>
      </c>
      <c r="C3" s="2">
        <v>43.020937500000002</v>
      </c>
      <c r="F3" t="s">
        <v>14</v>
      </c>
    </row>
    <row r="4" spans="1:6" x14ac:dyDescent="0.25">
      <c r="B4">
        <v>2053</v>
      </c>
      <c r="C4" s="2">
        <v>28.786967741935481</v>
      </c>
      <c r="F4" t="s">
        <v>36</v>
      </c>
    </row>
    <row r="5" spans="1:6" x14ac:dyDescent="0.25">
      <c r="B5">
        <v>2054</v>
      </c>
      <c r="C5" s="2">
        <v>46.505806451612898</v>
      </c>
    </row>
    <row r="6" spans="1:6" x14ac:dyDescent="0.25">
      <c r="B6">
        <v>2055</v>
      </c>
      <c r="C6" s="2">
        <v>68.406562500000021</v>
      </c>
      <c r="F6" t="s">
        <v>16</v>
      </c>
    </row>
    <row r="7" spans="1:6" x14ac:dyDescent="0.25">
      <c r="B7">
        <v>2056</v>
      </c>
      <c r="C7" s="2">
        <v>38.919687499999988</v>
      </c>
    </row>
    <row r="8" spans="1:6" x14ac:dyDescent="0.25">
      <c r="A8">
        <v>2000</v>
      </c>
      <c r="B8">
        <v>2057</v>
      </c>
      <c r="C8" s="2">
        <v>57.251935483870973</v>
      </c>
      <c r="F8" t="s">
        <v>37</v>
      </c>
    </row>
    <row r="9" spans="1:6" x14ac:dyDescent="0.25">
      <c r="A9">
        <v>2001</v>
      </c>
      <c r="B9">
        <v>2058</v>
      </c>
      <c r="C9" s="2">
        <v>39.447741935483869</v>
      </c>
    </row>
    <row r="10" spans="1:6" x14ac:dyDescent="0.25">
      <c r="A10">
        <v>2002</v>
      </c>
      <c r="B10">
        <v>2059</v>
      </c>
      <c r="C10" s="2">
        <v>23.502031249999991</v>
      </c>
      <c r="F10" t="s">
        <v>18</v>
      </c>
    </row>
    <row r="11" spans="1:6" x14ac:dyDescent="0.25">
      <c r="A11">
        <v>2003</v>
      </c>
      <c r="B11">
        <v>2060</v>
      </c>
      <c r="C11" s="2">
        <v>45.838774193548382</v>
      </c>
      <c r="F11" t="s">
        <v>38</v>
      </c>
    </row>
    <row r="12" spans="1:6" x14ac:dyDescent="0.25">
      <c r="A12">
        <v>2004</v>
      </c>
      <c r="B12">
        <v>2061</v>
      </c>
      <c r="C12" s="2">
        <v>24.204838709677421</v>
      </c>
      <c r="F12" t="s">
        <v>39</v>
      </c>
    </row>
    <row r="13" spans="1:6" x14ac:dyDescent="0.25">
      <c r="A13">
        <v>2005</v>
      </c>
      <c r="B13">
        <v>2062</v>
      </c>
      <c r="C13" s="2">
        <v>19.973451612903219</v>
      </c>
    </row>
    <row r="14" spans="1:6" x14ac:dyDescent="0.25">
      <c r="A14">
        <v>2006</v>
      </c>
      <c r="B14">
        <v>2063</v>
      </c>
      <c r="C14" s="2">
        <v>33.470865625000002</v>
      </c>
      <c r="F14" t="s">
        <v>21</v>
      </c>
    </row>
    <row r="15" spans="1:6" x14ac:dyDescent="0.25">
      <c r="A15">
        <v>2007</v>
      </c>
      <c r="B15">
        <v>2064</v>
      </c>
      <c r="C15" s="2">
        <v>19.369968750000002</v>
      </c>
      <c r="F15" t="s">
        <v>36</v>
      </c>
    </row>
    <row r="16" spans="1:6" x14ac:dyDescent="0.25">
      <c r="A16">
        <v>2008</v>
      </c>
      <c r="B16">
        <v>2065</v>
      </c>
      <c r="C16" s="2">
        <v>41.596790322580652</v>
      </c>
    </row>
    <row r="17" spans="1:6" x14ac:dyDescent="0.25">
      <c r="A17">
        <v>2009</v>
      </c>
      <c r="B17">
        <v>2066</v>
      </c>
      <c r="C17" s="2">
        <v>14.91935483870968</v>
      </c>
      <c r="F17" t="s">
        <v>22</v>
      </c>
    </row>
    <row r="18" spans="1:6" x14ac:dyDescent="0.25">
      <c r="A18">
        <v>2010</v>
      </c>
      <c r="B18">
        <v>2067</v>
      </c>
      <c r="C18" s="2">
        <v>19.00359375</v>
      </c>
    </row>
    <row r="19" spans="1:6" x14ac:dyDescent="0.25">
      <c r="A19">
        <v>2011</v>
      </c>
      <c r="B19">
        <v>2068</v>
      </c>
      <c r="C19" s="2">
        <v>36.650281249999999</v>
      </c>
      <c r="F19" t="s">
        <v>40</v>
      </c>
    </row>
    <row r="20" spans="1:6" x14ac:dyDescent="0.25">
      <c r="A20">
        <v>2012</v>
      </c>
      <c r="B20">
        <v>2069</v>
      </c>
      <c r="C20" s="2">
        <v>19.604129032258069</v>
      </c>
      <c r="F20" t="s">
        <v>41</v>
      </c>
    </row>
    <row r="21" spans="1:6" x14ac:dyDescent="0.25">
      <c r="A21">
        <v>2013</v>
      </c>
      <c r="B21">
        <v>2070</v>
      </c>
      <c r="C21" s="2">
        <v>70.99464516129035</v>
      </c>
      <c r="F21" t="s">
        <v>42</v>
      </c>
    </row>
    <row r="22" spans="1:6" x14ac:dyDescent="0.25">
      <c r="A22">
        <v>2014</v>
      </c>
      <c r="B22">
        <v>2071</v>
      </c>
      <c r="C22" s="2">
        <v>20.758343750000002</v>
      </c>
      <c r="F22" t="s">
        <v>26</v>
      </c>
    </row>
    <row r="23" spans="1:6" x14ac:dyDescent="0.25">
      <c r="A23">
        <v>2015</v>
      </c>
      <c r="B23">
        <v>2072</v>
      </c>
      <c r="C23" s="2">
        <v>18.765677419354841</v>
      </c>
    </row>
    <row r="24" spans="1:6" x14ac:dyDescent="0.25">
      <c r="A24">
        <v>2016</v>
      </c>
      <c r="B24">
        <v>2073</v>
      </c>
      <c r="C24" s="2">
        <v>44.828580645161303</v>
      </c>
    </row>
    <row r="25" spans="1:6" x14ac:dyDescent="0.25">
      <c r="A25">
        <v>2017</v>
      </c>
      <c r="B25">
        <v>2074</v>
      </c>
      <c r="C25" s="2">
        <v>55.599935483870958</v>
      </c>
    </row>
    <row r="26" spans="1:6" x14ac:dyDescent="0.25">
      <c r="A26">
        <v>2018</v>
      </c>
      <c r="B26">
        <v>2075</v>
      </c>
      <c r="C26" s="2">
        <v>9.4121249999999996</v>
      </c>
    </row>
    <row r="27" spans="1:6" x14ac:dyDescent="0.25">
      <c r="A27">
        <v>2019</v>
      </c>
      <c r="B27">
        <v>2076</v>
      </c>
      <c r="C27" s="2">
        <v>14.810838709677419</v>
      </c>
    </row>
    <row r="28" spans="1:6" x14ac:dyDescent="0.25">
      <c r="A28">
        <v>2020</v>
      </c>
      <c r="B28">
        <v>2077</v>
      </c>
      <c r="C28" s="2">
        <v>73.217903225806452</v>
      </c>
    </row>
    <row r="29" spans="1:6" x14ac:dyDescent="0.25">
      <c r="A29">
        <v>2021</v>
      </c>
      <c r="B29">
        <v>2078</v>
      </c>
      <c r="C29" s="2">
        <v>56.021225806451611</v>
      </c>
    </row>
    <row r="30" spans="1:6" x14ac:dyDescent="0.25">
      <c r="A30">
        <v>2022</v>
      </c>
      <c r="B30">
        <v>2079</v>
      </c>
      <c r="C30" s="2">
        <v>29.324718749999999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4" workbookViewId="0">
      <selection activeCell="D22" sqref="D22"/>
    </sheetView>
  </sheetViews>
  <sheetFormatPr defaultRowHeight="15" x14ac:dyDescent="0.25"/>
  <sheetData>
    <row r="1" spans="1:4" x14ac:dyDescent="0.25">
      <c r="B1" s="1" t="s">
        <v>0</v>
      </c>
      <c r="D1" t="s">
        <v>43</v>
      </c>
    </row>
    <row r="2" spans="1:4" x14ac:dyDescent="0.25">
      <c r="A2">
        <v>2051</v>
      </c>
      <c r="B2" s="2"/>
    </row>
    <row r="3" spans="1:4" x14ac:dyDescent="0.25">
      <c r="A3">
        <v>2052</v>
      </c>
      <c r="B3" s="2">
        <v>65.76906249999999</v>
      </c>
      <c r="D3" t="s">
        <v>14</v>
      </c>
    </row>
    <row r="4" spans="1:4" x14ac:dyDescent="0.25">
      <c r="A4">
        <v>2053</v>
      </c>
      <c r="B4" s="2">
        <v>97.308125000000032</v>
      </c>
      <c r="D4" t="s">
        <v>36</v>
      </c>
    </row>
    <row r="5" spans="1:4" x14ac:dyDescent="0.25">
      <c r="A5">
        <v>2054</v>
      </c>
      <c r="B5" s="2">
        <v>125.20281249999999</v>
      </c>
    </row>
    <row r="6" spans="1:4" x14ac:dyDescent="0.25">
      <c r="A6">
        <v>2055</v>
      </c>
      <c r="B6" s="2">
        <v>96.429999999999978</v>
      </c>
      <c r="D6" t="s">
        <v>16</v>
      </c>
    </row>
    <row r="7" spans="1:4" x14ac:dyDescent="0.25">
      <c r="A7">
        <v>2056</v>
      </c>
      <c r="B7" s="2">
        <v>60.746129032258061</v>
      </c>
    </row>
    <row r="8" spans="1:4" x14ac:dyDescent="0.25">
      <c r="A8">
        <v>2057</v>
      </c>
      <c r="B8" s="2">
        <v>90.971875000000011</v>
      </c>
      <c r="D8" t="s">
        <v>44</v>
      </c>
    </row>
    <row r="9" spans="1:4" x14ac:dyDescent="0.25">
      <c r="A9">
        <v>2058</v>
      </c>
      <c r="B9" s="2">
        <v>81.160656250000017</v>
      </c>
    </row>
    <row r="10" spans="1:4" x14ac:dyDescent="0.25">
      <c r="A10">
        <v>2059</v>
      </c>
      <c r="B10" s="2">
        <v>55.829129032258081</v>
      </c>
      <c r="D10" t="s">
        <v>18</v>
      </c>
    </row>
    <row r="11" spans="1:4" x14ac:dyDescent="0.25">
      <c r="A11">
        <v>2060</v>
      </c>
      <c r="B11" s="2">
        <v>94.426562499999974</v>
      </c>
      <c r="D11" t="s">
        <v>38</v>
      </c>
    </row>
    <row r="12" spans="1:4" x14ac:dyDescent="0.25">
      <c r="A12">
        <v>2061</v>
      </c>
      <c r="B12" s="2">
        <v>50.565531250000006</v>
      </c>
      <c r="D12" t="s">
        <v>39</v>
      </c>
    </row>
    <row r="13" spans="1:4" x14ac:dyDescent="0.25">
      <c r="A13">
        <v>2062</v>
      </c>
      <c r="B13" s="2">
        <v>61.740312500000002</v>
      </c>
    </row>
    <row r="14" spans="1:4" x14ac:dyDescent="0.25">
      <c r="A14">
        <v>2063</v>
      </c>
      <c r="B14" s="2">
        <v>53.568516129032282</v>
      </c>
      <c r="D14" t="s">
        <v>21</v>
      </c>
    </row>
    <row r="15" spans="1:4" x14ac:dyDescent="0.25">
      <c r="A15">
        <v>2064</v>
      </c>
      <c r="B15" s="2">
        <v>68.523187500000006</v>
      </c>
      <c r="D15" t="s">
        <v>36</v>
      </c>
    </row>
    <row r="16" spans="1:4" x14ac:dyDescent="0.25">
      <c r="A16">
        <v>2065</v>
      </c>
      <c r="B16" s="2">
        <v>67.090470052083347</v>
      </c>
    </row>
    <row r="17" spans="1:4" x14ac:dyDescent="0.25">
      <c r="A17">
        <v>2066</v>
      </c>
      <c r="B17" s="2">
        <v>71.930312499999971</v>
      </c>
      <c r="D17" t="s">
        <v>22</v>
      </c>
    </row>
    <row r="18" spans="1:4" x14ac:dyDescent="0.25">
      <c r="A18">
        <v>2067</v>
      </c>
      <c r="B18" s="2">
        <v>74.613806451612916</v>
      </c>
    </row>
    <row r="19" spans="1:4" x14ac:dyDescent="0.25">
      <c r="A19">
        <v>2068</v>
      </c>
      <c r="B19" s="2">
        <v>68.271874999999994</v>
      </c>
      <c r="D19" t="s">
        <v>45</v>
      </c>
    </row>
    <row r="20" spans="1:4" x14ac:dyDescent="0.25">
      <c r="A20">
        <v>2069</v>
      </c>
      <c r="B20" s="2">
        <v>64.819249999999997</v>
      </c>
      <c r="D20" t="s">
        <v>46</v>
      </c>
    </row>
    <row r="21" spans="1:4" x14ac:dyDescent="0.25">
      <c r="A21">
        <v>2070</v>
      </c>
      <c r="B21" s="2">
        <v>110.64565625</v>
      </c>
      <c r="D21" t="s">
        <v>47</v>
      </c>
    </row>
    <row r="22" spans="1:4" x14ac:dyDescent="0.25">
      <c r="A22">
        <v>2071</v>
      </c>
      <c r="B22" s="2">
        <v>73.940290322580637</v>
      </c>
      <c r="D22" t="s">
        <v>26</v>
      </c>
    </row>
    <row r="23" spans="1:4" x14ac:dyDescent="0.25">
      <c r="A23">
        <v>2072</v>
      </c>
      <c r="B23" s="2">
        <v>67.385406250000003</v>
      </c>
    </row>
    <row r="24" spans="1:4" x14ac:dyDescent="0.25">
      <c r="A24">
        <v>2073</v>
      </c>
      <c r="B24" s="2">
        <v>130.71284374999999</v>
      </c>
    </row>
    <row r="25" spans="1:4" x14ac:dyDescent="0.25">
      <c r="A25">
        <v>2074</v>
      </c>
      <c r="B25" s="2">
        <v>68.643062500000013</v>
      </c>
    </row>
    <row r="26" spans="1:4" x14ac:dyDescent="0.25">
      <c r="A26">
        <v>2075</v>
      </c>
      <c r="B26" s="2">
        <v>48.653387096774203</v>
      </c>
    </row>
    <row r="27" spans="1:4" x14ac:dyDescent="0.25">
      <c r="A27">
        <v>2076</v>
      </c>
      <c r="B27" s="2">
        <v>41.2280625</v>
      </c>
    </row>
    <row r="28" spans="1:4" x14ac:dyDescent="0.25">
      <c r="A28">
        <v>2077</v>
      </c>
      <c r="B28" s="2">
        <v>83.259031249999992</v>
      </c>
    </row>
    <row r="29" spans="1:4" x14ac:dyDescent="0.25">
      <c r="A29">
        <v>2078</v>
      </c>
      <c r="B29" s="2">
        <v>73.540187500000002</v>
      </c>
    </row>
    <row r="30" spans="1:4" x14ac:dyDescent="0.25">
      <c r="A30">
        <v>2079</v>
      </c>
      <c r="B30" s="2">
        <v>53.415225806451602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3" zoomScale="90" zoomScaleNormal="90" workbookViewId="0">
      <selection activeCell="F32" sqref="F32"/>
    </sheetView>
  </sheetViews>
  <sheetFormatPr defaultRowHeight="17.25" x14ac:dyDescent="0.35"/>
  <cols>
    <col min="1" max="1" width="5.5703125" style="4" bestFit="1" customWidth="1"/>
    <col min="2" max="2" width="8.28515625" style="4" bestFit="1" customWidth="1"/>
    <col min="3" max="3" width="14.85546875" style="4" customWidth="1"/>
    <col min="4" max="4" width="9.140625" style="4"/>
    <col min="5" max="5" width="62.5703125" style="4" customWidth="1"/>
    <col min="6" max="6" width="81.7109375" style="4" customWidth="1"/>
    <col min="7" max="16384" width="9.140625" style="4"/>
  </cols>
  <sheetData>
    <row r="1" spans="1:6" ht="51.75" x14ac:dyDescent="0.35">
      <c r="A1" s="14"/>
      <c r="B1" s="12" t="s">
        <v>1</v>
      </c>
      <c r="C1" s="12" t="s">
        <v>179</v>
      </c>
      <c r="E1" s="4" t="s">
        <v>48</v>
      </c>
      <c r="F1" s="4" t="s">
        <v>212</v>
      </c>
    </row>
    <row r="2" spans="1:6" x14ac:dyDescent="0.35">
      <c r="A2" s="4">
        <v>2051</v>
      </c>
      <c r="B2" s="16">
        <v>66.044800000000009</v>
      </c>
    </row>
    <row r="3" spans="1:6" x14ac:dyDescent="0.35">
      <c r="A3" s="4">
        <v>2052</v>
      </c>
      <c r="B3" s="16">
        <v>69.926451612903207</v>
      </c>
      <c r="E3" s="4" t="s">
        <v>14</v>
      </c>
      <c r="F3" s="4" t="s">
        <v>14</v>
      </c>
    </row>
    <row r="4" spans="1:6" x14ac:dyDescent="0.35">
      <c r="A4" s="4">
        <v>2053</v>
      </c>
      <c r="B4" s="16">
        <v>92.848387096774189</v>
      </c>
      <c r="E4" s="4" t="s">
        <v>49</v>
      </c>
      <c r="F4" s="4" t="s">
        <v>62</v>
      </c>
    </row>
    <row r="5" spans="1:6" x14ac:dyDescent="0.35">
      <c r="A5" s="4">
        <v>2054</v>
      </c>
      <c r="B5" s="16">
        <v>70.750967741935469</v>
      </c>
    </row>
    <row r="6" spans="1:6" x14ac:dyDescent="0.35">
      <c r="A6" s="4">
        <v>2055</v>
      </c>
      <c r="B6" s="16">
        <v>123.96838709677419</v>
      </c>
      <c r="C6" s="16">
        <f t="shared" ref="C6:C30" si="0">AVERAGE(B2:B6)</f>
        <v>84.707798709677419</v>
      </c>
      <c r="E6" s="4" t="s">
        <v>16</v>
      </c>
      <c r="F6" s="4" t="s">
        <v>16</v>
      </c>
    </row>
    <row r="7" spans="1:6" x14ac:dyDescent="0.35">
      <c r="A7" s="4">
        <v>2056</v>
      </c>
      <c r="B7" s="16">
        <v>110.9096875</v>
      </c>
      <c r="C7" s="16">
        <f t="shared" si="0"/>
        <v>93.680776209677418</v>
      </c>
    </row>
    <row r="8" spans="1:6" x14ac:dyDescent="0.35">
      <c r="A8" s="4">
        <v>2057</v>
      </c>
      <c r="B8" s="16">
        <v>117.17419354838709</v>
      </c>
      <c r="C8" s="16">
        <f t="shared" si="0"/>
        <v>103.13032459677417</v>
      </c>
      <c r="E8" s="4" t="s">
        <v>29</v>
      </c>
      <c r="F8" s="4" t="s">
        <v>63</v>
      </c>
    </row>
    <row r="9" spans="1:6" x14ac:dyDescent="0.35">
      <c r="A9" s="4">
        <v>2058</v>
      </c>
      <c r="B9" s="16">
        <v>113.7354838709677</v>
      </c>
      <c r="C9" s="16">
        <f t="shared" si="0"/>
        <v>107.30774395161288</v>
      </c>
    </row>
    <row r="10" spans="1:6" x14ac:dyDescent="0.35">
      <c r="A10" s="4">
        <v>2059</v>
      </c>
      <c r="B10" s="16">
        <v>65.01783870967742</v>
      </c>
      <c r="C10" s="16">
        <f t="shared" si="0"/>
        <v>106.16111814516128</v>
      </c>
      <c r="E10" s="4" t="s">
        <v>18</v>
      </c>
      <c r="F10" s="4" t="s">
        <v>18</v>
      </c>
    </row>
    <row r="11" spans="1:6" x14ac:dyDescent="0.35">
      <c r="A11" s="4">
        <v>2060</v>
      </c>
      <c r="B11" s="16">
        <v>92.61</v>
      </c>
      <c r="C11" s="16">
        <f t="shared" si="0"/>
        <v>99.889440725806452</v>
      </c>
      <c r="E11" s="4" t="s">
        <v>50</v>
      </c>
      <c r="F11" s="4" t="s">
        <v>64</v>
      </c>
    </row>
    <row r="12" spans="1:6" x14ac:dyDescent="0.35">
      <c r="A12" s="4">
        <v>2061</v>
      </c>
      <c r="B12" s="16">
        <v>34.16538709677419</v>
      </c>
      <c r="C12" s="16">
        <f t="shared" si="0"/>
        <v>84.540580645161285</v>
      </c>
      <c r="E12" s="4" t="s">
        <v>51</v>
      </c>
      <c r="F12" s="4" t="s">
        <v>65</v>
      </c>
    </row>
    <row r="13" spans="1:6" x14ac:dyDescent="0.35">
      <c r="A13" s="4">
        <v>2062</v>
      </c>
      <c r="B13" s="16">
        <v>83.78400000000002</v>
      </c>
      <c r="C13" s="16">
        <f t="shared" si="0"/>
        <v>77.862541935483861</v>
      </c>
    </row>
    <row r="14" spans="1:6" x14ac:dyDescent="0.35">
      <c r="A14" s="4">
        <v>2063</v>
      </c>
      <c r="B14" s="16">
        <v>40.965032258064511</v>
      </c>
      <c r="C14" s="16">
        <f t="shared" si="0"/>
        <v>63.308451612903227</v>
      </c>
      <c r="E14" s="4" t="s">
        <v>21</v>
      </c>
      <c r="F14" s="4" t="s">
        <v>66</v>
      </c>
    </row>
    <row r="15" spans="1:6" x14ac:dyDescent="0.35">
      <c r="A15" s="4">
        <v>2064</v>
      </c>
      <c r="B15" s="16">
        <v>90.875096774193565</v>
      </c>
      <c r="C15" s="16">
        <f t="shared" si="0"/>
        <v>68.479903225806453</v>
      </c>
      <c r="E15" s="4" t="s">
        <v>49</v>
      </c>
      <c r="F15" s="4" t="s">
        <v>62</v>
      </c>
    </row>
    <row r="16" spans="1:6" x14ac:dyDescent="0.35">
      <c r="A16" s="4">
        <v>2065</v>
      </c>
      <c r="B16" s="16">
        <v>66.957666666666668</v>
      </c>
      <c r="C16" s="16">
        <f t="shared" si="0"/>
        <v>63.349436559139789</v>
      </c>
    </row>
    <row r="17" spans="1:6" x14ac:dyDescent="0.35">
      <c r="A17" s="4">
        <v>2066</v>
      </c>
      <c r="B17" s="16">
        <v>68.337290322580628</v>
      </c>
      <c r="C17" s="16">
        <f t="shared" si="0"/>
        <v>70.183817204301093</v>
      </c>
      <c r="E17" s="4" t="s">
        <v>22</v>
      </c>
      <c r="F17" s="4" t="s">
        <v>16</v>
      </c>
    </row>
    <row r="18" spans="1:6" x14ac:dyDescent="0.35">
      <c r="A18" s="4">
        <v>2067</v>
      </c>
      <c r="B18" s="16">
        <v>74.597451612903228</v>
      </c>
      <c r="C18" s="16">
        <f t="shared" si="0"/>
        <v>68.346507526881709</v>
      </c>
    </row>
    <row r="19" spans="1:6" x14ac:dyDescent="0.35">
      <c r="A19" s="4">
        <v>2068</v>
      </c>
      <c r="B19" s="16">
        <v>70.300648387096786</v>
      </c>
      <c r="C19" s="16">
        <f t="shared" si="0"/>
        <v>74.213630752688161</v>
      </c>
      <c r="E19" s="4" t="s">
        <v>52</v>
      </c>
      <c r="F19" s="4" t="s">
        <v>67</v>
      </c>
    </row>
    <row r="20" spans="1:6" x14ac:dyDescent="0.35">
      <c r="A20" s="4">
        <v>2069</v>
      </c>
      <c r="B20" s="16">
        <v>65.475225806451604</v>
      </c>
      <c r="C20" s="16">
        <f t="shared" si="0"/>
        <v>69.13365655913978</v>
      </c>
      <c r="E20" s="4" t="s">
        <v>53</v>
      </c>
    </row>
    <row r="21" spans="1:6" x14ac:dyDescent="0.35">
      <c r="A21" s="4">
        <v>2070</v>
      </c>
      <c r="B21" s="16">
        <v>76.755193548387084</v>
      </c>
      <c r="C21" s="16">
        <f t="shared" si="0"/>
        <v>71.093161935483863</v>
      </c>
      <c r="E21" s="4" t="s">
        <v>54</v>
      </c>
      <c r="F21" s="4" t="s">
        <v>18</v>
      </c>
    </row>
    <row r="22" spans="1:6" x14ac:dyDescent="0.35">
      <c r="A22" s="4">
        <v>2071</v>
      </c>
      <c r="B22" s="16">
        <v>59.781000000000013</v>
      </c>
      <c r="C22" s="16">
        <f t="shared" si="0"/>
        <v>69.381903870967733</v>
      </c>
      <c r="E22" s="4" t="s">
        <v>26</v>
      </c>
      <c r="F22" s="4" t="s">
        <v>64</v>
      </c>
    </row>
    <row r="23" spans="1:6" x14ac:dyDescent="0.35">
      <c r="A23" s="4">
        <v>2072</v>
      </c>
      <c r="B23" s="16">
        <v>58.640032258064522</v>
      </c>
      <c r="C23" s="16">
        <f t="shared" si="0"/>
        <v>66.190420000000003</v>
      </c>
      <c r="E23" s="4" t="s">
        <v>55</v>
      </c>
      <c r="F23" s="4" t="s">
        <v>65</v>
      </c>
    </row>
    <row r="24" spans="1:6" x14ac:dyDescent="0.35">
      <c r="A24" s="4">
        <v>2073</v>
      </c>
      <c r="B24" s="16">
        <v>44.635580645161298</v>
      </c>
      <c r="C24" s="16">
        <f t="shared" si="0"/>
        <v>61.057406451612906</v>
      </c>
    </row>
    <row r="25" spans="1:6" x14ac:dyDescent="0.35">
      <c r="A25" s="4">
        <v>2074</v>
      </c>
      <c r="B25" s="16">
        <v>57.671322580645153</v>
      </c>
      <c r="C25" s="16">
        <f t="shared" si="0"/>
        <v>59.496625806451604</v>
      </c>
      <c r="E25" s="4" t="s">
        <v>56</v>
      </c>
      <c r="F25" s="4" t="s">
        <v>68</v>
      </c>
    </row>
    <row r="26" spans="1:6" x14ac:dyDescent="0.35">
      <c r="A26" s="4">
        <v>2075</v>
      </c>
      <c r="B26" s="16">
        <v>64.625967741935469</v>
      </c>
      <c r="C26" s="16">
        <f t="shared" si="0"/>
        <v>57.070780645161292</v>
      </c>
      <c r="E26" s="4" t="s">
        <v>57</v>
      </c>
      <c r="F26" s="4" t="s">
        <v>62</v>
      </c>
    </row>
    <row r="27" spans="1:6" x14ac:dyDescent="0.35">
      <c r="A27" s="4">
        <v>2076</v>
      </c>
      <c r="B27" s="16">
        <v>63.799258064516131</v>
      </c>
      <c r="C27" s="16">
        <f t="shared" si="0"/>
        <v>57.874432258064516</v>
      </c>
      <c r="E27" s="4" t="s">
        <v>58</v>
      </c>
    </row>
    <row r="28" spans="1:6" x14ac:dyDescent="0.35">
      <c r="A28" s="4">
        <v>2077</v>
      </c>
      <c r="B28" s="16">
        <v>81.706580645161324</v>
      </c>
      <c r="C28" s="16">
        <f t="shared" si="0"/>
        <v>62.487741935483868</v>
      </c>
      <c r="F28" s="4" t="s">
        <v>22</v>
      </c>
    </row>
    <row r="29" spans="1:6" x14ac:dyDescent="0.35">
      <c r="A29" s="4">
        <v>2078</v>
      </c>
      <c r="B29" s="16">
        <v>104.51203225806449</v>
      </c>
      <c r="C29" s="16">
        <f t="shared" si="0"/>
        <v>74.463032258064516</v>
      </c>
      <c r="E29" s="4" t="s">
        <v>59</v>
      </c>
    </row>
    <row r="30" spans="1:6" x14ac:dyDescent="0.35">
      <c r="A30" s="4">
        <v>2079</v>
      </c>
      <c r="B30" s="16">
        <v>54.419387096774187</v>
      </c>
      <c r="C30" s="16">
        <f t="shared" si="0"/>
        <v>73.81264516129032</v>
      </c>
      <c r="E30" s="4" t="s">
        <v>60</v>
      </c>
      <c r="F30" s="4" t="s">
        <v>69</v>
      </c>
    </row>
    <row r="31" spans="1:6" x14ac:dyDescent="0.35">
      <c r="F31" s="4" t="s">
        <v>70</v>
      </c>
    </row>
    <row r="32" spans="1:6" x14ac:dyDescent="0.35">
      <c r="F32" s="4" t="s">
        <v>71</v>
      </c>
    </row>
    <row r="33" spans="6:6" x14ac:dyDescent="0.35">
      <c r="F33" s="4" t="s">
        <v>26</v>
      </c>
    </row>
    <row r="35" spans="6:6" x14ac:dyDescent="0.35">
      <c r="F35" s="4" t="s">
        <v>72</v>
      </c>
    </row>
    <row r="37" spans="6:6" x14ac:dyDescent="0.35">
      <c r="F37" s="4" t="s">
        <v>56</v>
      </c>
    </row>
    <row r="38" spans="6:6" x14ac:dyDescent="0.35">
      <c r="F38" s="4" t="s">
        <v>73</v>
      </c>
    </row>
    <row r="39" spans="6:6" x14ac:dyDescent="0.35">
      <c r="F39" s="4" t="s">
        <v>74</v>
      </c>
    </row>
    <row r="41" spans="6:6" x14ac:dyDescent="0.35">
      <c r="F41" s="4" t="s">
        <v>75</v>
      </c>
    </row>
    <row r="42" spans="6:6" x14ac:dyDescent="0.35">
      <c r="F42" s="4" t="s">
        <v>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D2" sqref="D2:D43"/>
    </sheetView>
  </sheetViews>
  <sheetFormatPr defaultRowHeight="17.25" x14ac:dyDescent="0.35"/>
  <cols>
    <col min="1" max="3" width="9.140625" style="4"/>
    <col min="4" max="4" width="78.7109375" style="4" bestFit="1" customWidth="1"/>
    <col min="5" max="16384" width="9.140625" style="4"/>
  </cols>
  <sheetData>
    <row r="1" spans="1:4" x14ac:dyDescent="0.35">
      <c r="A1" s="4" t="s">
        <v>61</v>
      </c>
      <c r="B1" s="4" t="s">
        <v>1</v>
      </c>
    </row>
    <row r="2" spans="1:4" x14ac:dyDescent="0.35">
      <c r="A2" s="4" t="s">
        <v>61</v>
      </c>
      <c r="D2" s="4" t="s">
        <v>212</v>
      </c>
    </row>
    <row r="3" spans="1:4" x14ac:dyDescent="0.35">
      <c r="A3" s="4" t="s">
        <v>61</v>
      </c>
    </row>
    <row r="4" spans="1:4" x14ac:dyDescent="0.35">
      <c r="A4" s="4" t="s">
        <v>61</v>
      </c>
      <c r="D4" s="4" t="s">
        <v>14</v>
      </c>
    </row>
    <row r="5" spans="1:4" x14ac:dyDescent="0.35">
      <c r="A5" s="4" t="s">
        <v>61</v>
      </c>
      <c r="D5" s="4" t="s">
        <v>62</v>
      </c>
    </row>
    <row r="6" spans="1:4" x14ac:dyDescent="0.35">
      <c r="A6" s="4">
        <v>2055</v>
      </c>
      <c r="B6" s="4">
        <v>84.707798709677419</v>
      </c>
    </row>
    <row r="7" spans="1:4" x14ac:dyDescent="0.35">
      <c r="A7" s="4">
        <v>2056</v>
      </c>
      <c r="B7" s="4">
        <v>93.680776209677418</v>
      </c>
      <c r="D7" s="4" t="s">
        <v>16</v>
      </c>
    </row>
    <row r="8" spans="1:4" x14ac:dyDescent="0.35">
      <c r="A8" s="4">
        <v>2057</v>
      </c>
      <c r="B8" s="4">
        <v>103.1303245967742</v>
      </c>
    </row>
    <row r="9" spans="1:4" x14ac:dyDescent="0.35">
      <c r="A9" s="4">
        <v>2058</v>
      </c>
      <c r="B9" s="4">
        <v>107.30774395161291</v>
      </c>
      <c r="D9" s="4" t="s">
        <v>63</v>
      </c>
    </row>
    <row r="10" spans="1:4" x14ac:dyDescent="0.35">
      <c r="A10" s="4">
        <v>2059</v>
      </c>
      <c r="B10" s="4">
        <v>106.1611181451613</v>
      </c>
    </row>
    <row r="11" spans="1:4" x14ac:dyDescent="0.35">
      <c r="A11" s="4">
        <v>2060</v>
      </c>
      <c r="B11" s="4">
        <v>99.889440725806452</v>
      </c>
      <c r="D11" s="4" t="s">
        <v>18</v>
      </c>
    </row>
    <row r="12" spans="1:4" x14ac:dyDescent="0.35">
      <c r="A12" s="4">
        <v>2061</v>
      </c>
      <c r="B12" s="4">
        <v>84.540580645161285</v>
      </c>
      <c r="D12" s="4" t="s">
        <v>64</v>
      </c>
    </row>
    <row r="13" spans="1:4" x14ac:dyDescent="0.35">
      <c r="A13" s="4">
        <v>2062</v>
      </c>
      <c r="B13" s="4">
        <v>77.862541935483861</v>
      </c>
      <c r="D13" s="4" t="s">
        <v>65</v>
      </c>
    </row>
    <row r="14" spans="1:4" x14ac:dyDescent="0.35">
      <c r="A14" s="4">
        <v>2063</v>
      </c>
      <c r="B14" s="4">
        <v>63.308451612903227</v>
      </c>
    </row>
    <row r="15" spans="1:4" x14ac:dyDescent="0.35">
      <c r="A15" s="4">
        <v>2064</v>
      </c>
      <c r="B15" s="4">
        <v>68.479903225806453</v>
      </c>
      <c r="D15" s="4" t="s">
        <v>66</v>
      </c>
    </row>
    <row r="16" spans="1:4" x14ac:dyDescent="0.35">
      <c r="A16" s="4">
        <v>2065</v>
      </c>
      <c r="B16" s="4">
        <v>63.349436559139789</v>
      </c>
      <c r="D16" s="4" t="s">
        <v>62</v>
      </c>
    </row>
    <row r="17" spans="1:4" x14ac:dyDescent="0.35">
      <c r="A17" s="4">
        <v>2066</v>
      </c>
      <c r="B17" s="4">
        <v>70.183817204301093</v>
      </c>
    </row>
    <row r="18" spans="1:4" x14ac:dyDescent="0.35">
      <c r="A18" s="4">
        <v>2067</v>
      </c>
      <c r="B18" s="4">
        <v>68.346507526881709</v>
      </c>
      <c r="D18" s="4" t="s">
        <v>16</v>
      </c>
    </row>
    <row r="19" spans="1:4" x14ac:dyDescent="0.35">
      <c r="A19" s="4">
        <v>2068</v>
      </c>
      <c r="B19" s="4">
        <v>74.213630752688161</v>
      </c>
    </row>
    <row r="20" spans="1:4" x14ac:dyDescent="0.35">
      <c r="A20" s="4">
        <v>2069</v>
      </c>
      <c r="B20" s="4">
        <v>69.13365655913978</v>
      </c>
      <c r="D20" s="4" t="s">
        <v>67</v>
      </c>
    </row>
    <row r="21" spans="1:4" x14ac:dyDescent="0.35">
      <c r="A21" s="4">
        <v>2070</v>
      </c>
      <c r="B21" s="4">
        <v>71.093161935483863</v>
      </c>
    </row>
    <row r="22" spans="1:4" x14ac:dyDescent="0.35">
      <c r="A22" s="4">
        <v>2071</v>
      </c>
      <c r="B22" s="4">
        <v>69.381903870967733</v>
      </c>
      <c r="D22" s="4" t="s">
        <v>18</v>
      </c>
    </row>
    <row r="23" spans="1:4" x14ac:dyDescent="0.35">
      <c r="A23" s="4">
        <v>2072</v>
      </c>
      <c r="B23" s="4">
        <v>66.190420000000003</v>
      </c>
      <c r="D23" s="4" t="s">
        <v>64</v>
      </c>
    </row>
    <row r="24" spans="1:4" x14ac:dyDescent="0.35">
      <c r="A24" s="4">
        <v>2073</v>
      </c>
      <c r="B24" s="4">
        <v>61.057406451612913</v>
      </c>
      <c r="D24" s="4" t="s">
        <v>65</v>
      </c>
    </row>
    <row r="25" spans="1:4" x14ac:dyDescent="0.35">
      <c r="A25" s="4">
        <v>2074</v>
      </c>
      <c r="B25" s="4">
        <v>59.496625806451597</v>
      </c>
    </row>
    <row r="26" spans="1:4" x14ac:dyDescent="0.35">
      <c r="A26" s="4">
        <v>2075</v>
      </c>
      <c r="B26" s="4">
        <v>57.070780645161292</v>
      </c>
      <c r="D26" s="4" t="s">
        <v>68</v>
      </c>
    </row>
    <row r="27" spans="1:4" x14ac:dyDescent="0.35">
      <c r="A27" s="4">
        <v>2076</v>
      </c>
      <c r="B27" s="4">
        <v>57.874432258064523</v>
      </c>
      <c r="D27" s="4" t="s">
        <v>62</v>
      </c>
    </row>
    <row r="28" spans="1:4" x14ac:dyDescent="0.35">
      <c r="A28" s="4">
        <v>2077</v>
      </c>
      <c r="B28" s="4">
        <v>62.487741935483868</v>
      </c>
    </row>
    <row r="29" spans="1:4" x14ac:dyDescent="0.35">
      <c r="A29" s="4">
        <v>2078</v>
      </c>
      <c r="B29" s="4">
        <v>74.46303225806453</v>
      </c>
      <c r="D29" s="4" t="s">
        <v>22</v>
      </c>
    </row>
    <row r="30" spans="1:4" x14ac:dyDescent="0.35">
      <c r="A30" s="4">
        <v>2079</v>
      </c>
      <c r="B30" s="4">
        <v>73.81264516129032</v>
      </c>
    </row>
    <row r="31" spans="1:4" x14ac:dyDescent="0.35">
      <c r="D31" s="4" t="s">
        <v>69</v>
      </c>
    </row>
    <row r="32" spans="1:4" x14ac:dyDescent="0.35">
      <c r="D32" s="4" t="s">
        <v>70</v>
      </c>
    </row>
    <row r="33" spans="4:4" x14ac:dyDescent="0.35">
      <c r="D33" s="4" t="s">
        <v>71</v>
      </c>
    </row>
    <row r="34" spans="4:4" x14ac:dyDescent="0.35">
      <c r="D34" s="4" t="s">
        <v>26</v>
      </c>
    </row>
    <row r="36" spans="4:4" x14ac:dyDescent="0.35">
      <c r="D36" s="4" t="s">
        <v>72</v>
      </c>
    </row>
    <row r="38" spans="4:4" x14ac:dyDescent="0.35">
      <c r="D38" s="4" t="s">
        <v>56</v>
      </c>
    </row>
    <row r="39" spans="4:4" x14ac:dyDescent="0.35">
      <c r="D39" s="4" t="s">
        <v>73</v>
      </c>
    </row>
    <row r="40" spans="4:4" x14ac:dyDescent="0.35">
      <c r="D40" s="4" t="s">
        <v>74</v>
      </c>
    </row>
    <row r="42" spans="4:4" x14ac:dyDescent="0.35">
      <c r="D42" s="4" t="s">
        <v>75</v>
      </c>
    </row>
    <row r="43" spans="4:4" x14ac:dyDescent="0.35">
      <c r="D43" s="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Mean_annaul_English_months</vt:lpstr>
      <vt:lpstr>Mann_Kendall test Manual</vt:lpstr>
      <vt:lpstr>Mean_annaul_nepalimonths</vt:lpstr>
      <vt:lpstr>baisakh</vt:lpstr>
      <vt:lpstr>jeth</vt:lpstr>
      <vt:lpstr>asar</vt:lpstr>
      <vt:lpstr>shrawan</vt:lpstr>
      <vt:lpstr>bhadra</vt:lpstr>
      <vt:lpstr>bhadra-movingaverage</vt:lpstr>
      <vt:lpstr>asoj</vt:lpstr>
      <vt:lpstr>kartik</vt:lpstr>
      <vt:lpstr>mangsir</vt:lpstr>
      <vt:lpstr>poush</vt:lpstr>
      <vt:lpstr>magh</vt:lpstr>
      <vt:lpstr>falgun</vt:lpstr>
      <vt:lpstr>chaitra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dcterms:created xsi:type="dcterms:W3CDTF">2023-01-17T08:03:52Z</dcterms:created>
  <dcterms:modified xsi:type="dcterms:W3CDTF">2023-02-02T04:51:11Z</dcterms:modified>
</cp:coreProperties>
</file>