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13"/>
  </bookViews>
  <sheets>
    <sheet name="Sheet1" sheetId="1" r:id="rId1"/>
    <sheet name="Sheet2" sheetId="2" r:id="rId2"/>
    <sheet name="5 years moving average" sheetId="4" r:id="rId3"/>
    <sheet name="MK test Manual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J33" i="3" l="1"/>
  <c r="J34" i="3" s="1"/>
  <c r="Z33" i="3"/>
  <c r="Z34" i="3" s="1"/>
  <c r="D32" i="3"/>
  <c r="D33" i="3" s="1"/>
  <c r="D34" i="3" s="1"/>
  <c r="E32" i="3"/>
  <c r="E33" i="3" s="1"/>
  <c r="E34" i="3" s="1"/>
  <c r="F32" i="3"/>
  <c r="F33" i="3" s="1"/>
  <c r="F34" i="3" s="1"/>
  <c r="G32" i="3"/>
  <c r="G33" i="3" s="1"/>
  <c r="G34" i="3" s="1"/>
  <c r="H32" i="3"/>
  <c r="H33" i="3" s="1"/>
  <c r="H34" i="3" s="1"/>
  <c r="I32" i="3"/>
  <c r="I33" i="3" s="1"/>
  <c r="I34" i="3" s="1"/>
  <c r="J32" i="3"/>
  <c r="K32" i="3"/>
  <c r="K33" i="3" s="1"/>
  <c r="K34" i="3" s="1"/>
  <c r="L32" i="3"/>
  <c r="L33" i="3" s="1"/>
  <c r="L34" i="3" s="1"/>
  <c r="M32" i="3"/>
  <c r="M33" i="3" s="1"/>
  <c r="M34" i="3" s="1"/>
  <c r="N32" i="3"/>
  <c r="N33" i="3" s="1"/>
  <c r="N34" i="3" s="1"/>
  <c r="O32" i="3"/>
  <c r="O33" i="3" s="1"/>
  <c r="O34" i="3" s="1"/>
  <c r="P32" i="3"/>
  <c r="P33" i="3" s="1"/>
  <c r="P34" i="3" s="1"/>
  <c r="Q32" i="3"/>
  <c r="Q33" i="3" s="1"/>
  <c r="Q34" i="3" s="1"/>
  <c r="R32" i="3"/>
  <c r="R33" i="3" s="1"/>
  <c r="R34" i="3" s="1"/>
  <c r="S32" i="3"/>
  <c r="S33" i="3" s="1"/>
  <c r="S34" i="3" s="1"/>
  <c r="T32" i="3"/>
  <c r="T33" i="3" s="1"/>
  <c r="T34" i="3" s="1"/>
  <c r="U32" i="3"/>
  <c r="U33" i="3" s="1"/>
  <c r="U34" i="3" s="1"/>
  <c r="V32" i="3"/>
  <c r="V33" i="3" s="1"/>
  <c r="V34" i="3" s="1"/>
  <c r="W32" i="3"/>
  <c r="W33" i="3" s="1"/>
  <c r="W34" i="3" s="1"/>
  <c r="X32" i="3"/>
  <c r="X33" i="3" s="1"/>
  <c r="X34" i="3" s="1"/>
  <c r="Y32" i="3"/>
  <c r="Y33" i="3" s="1"/>
  <c r="Y34" i="3" s="1"/>
  <c r="Z32" i="3"/>
  <c r="AA32" i="3"/>
  <c r="AA33" i="3" s="1"/>
  <c r="AA34" i="3" s="1"/>
  <c r="AB32" i="3"/>
  <c r="AB33" i="3" s="1"/>
  <c r="AB34" i="3" s="1"/>
  <c r="AC32" i="3"/>
  <c r="AC33" i="3" s="1"/>
  <c r="AC34" i="3" s="1"/>
  <c r="C32" i="3"/>
  <c r="C33" i="3" s="1"/>
  <c r="C34" i="3" s="1"/>
  <c r="B35" i="3" l="1"/>
  <c r="B37" i="3"/>
  <c r="B40" i="3" s="1"/>
  <c r="N32" i="1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S18" i="3"/>
  <c r="T18" i="3"/>
  <c r="U18" i="3"/>
  <c r="V18" i="3"/>
  <c r="W18" i="3"/>
  <c r="X18" i="3"/>
  <c r="Y18" i="3"/>
  <c r="Z18" i="3"/>
  <c r="AA18" i="3"/>
  <c r="AB18" i="3"/>
  <c r="AC18" i="3"/>
  <c r="AD18" i="3"/>
  <c r="T19" i="3"/>
  <c r="U19" i="3"/>
  <c r="V19" i="3"/>
  <c r="W19" i="3"/>
  <c r="X19" i="3"/>
  <c r="Y19" i="3"/>
  <c r="Z19" i="3"/>
  <c r="AA19" i="3"/>
  <c r="AB19" i="3"/>
  <c r="AC19" i="3"/>
  <c r="AD19" i="3"/>
  <c r="U20" i="3"/>
  <c r="V20" i="3"/>
  <c r="W20" i="3"/>
  <c r="X20" i="3"/>
  <c r="Y20" i="3"/>
  <c r="Z20" i="3"/>
  <c r="AA20" i="3"/>
  <c r="AB20" i="3"/>
  <c r="AC20" i="3"/>
  <c r="AD20" i="3"/>
  <c r="V21" i="3"/>
  <c r="W21" i="3"/>
  <c r="X21" i="3"/>
  <c r="Y21" i="3"/>
  <c r="Z21" i="3"/>
  <c r="AA21" i="3"/>
  <c r="AB21" i="3"/>
  <c r="AC21" i="3"/>
  <c r="AD21" i="3"/>
  <c r="W22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Y24" i="3"/>
  <c r="Z24" i="3"/>
  <c r="AA24" i="3"/>
  <c r="AB24" i="3"/>
  <c r="AC24" i="3"/>
  <c r="AD24" i="3"/>
  <c r="Z25" i="3"/>
  <c r="AA25" i="3"/>
  <c r="AB25" i="3"/>
  <c r="AC25" i="3"/>
  <c r="AD25" i="3"/>
  <c r="AA26" i="3"/>
  <c r="AB26" i="3"/>
  <c r="AC26" i="3"/>
  <c r="AD26" i="3"/>
  <c r="AB27" i="3"/>
  <c r="AC27" i="3"/>
  <c r="AD27" i="3"/>
  <c r="AC28" i="3"/>
  <c r="AD28" i="3"/>
  <c r="AD29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B5" i="3"/>
  <c r="AC5" i="3"/>
  <c r="AD5" i="3"/>
  <c r="AB4" i="3"/>
  <c r="AC4" i="3"/>
  <c r="AD4" i="3"/>
  <c r="AB3" i="3"/>
  <c r="AC3" i="3"/>
  <c r="AD3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9" i="3" l="1"/>
  <c r="O32" i="1" s="1"/>
  <c r="B41" i="3" l="1"/>
  <c r="B42" i="3" s="1"/>
  <c r="B43" i="3" s="1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13" i="1"/>
  <c r="F14" i="1"/>
  <c r="F15" i="1"/>
  <c r="F16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<sst xmlns="http://schemas.openxmlformats.org/spreadsheetml/2006/main" count="79" uniqueCount="62">
  <si>
    <t>lag</t>
  </si>
  <si>
    <t>Correlation</t>
  </si>
  <si>
    <t>Open a time series file to start</t>
  </si>
  <si>
    <t>File: 'D:\Andhi Khola and Jhimruk\Dscreen\TS_Jhimruk_Q_ann2.txt'</t>
  </si>
  <si>
    <t>Summary :  Start = 1995  End = 2022  Length = 28</t>
  </si>
  <si>
    <t xml:space="preserve">     Min       Q1   Median       Q3      Max</t>
  </si>
  <si>
    <t xml:space="preserve">   15.85    20.21    23.83    29.00    39.70</t>
  </si>
  <si>
    <t>Statistics :  Start = 1995  End = 2022  Length = 28</t>
  </si>
  <si>
    <t xml:space="preserve">    Mean       SD     Skew       SE       CV</t>
  </si>
  <si>
    <t xml:space="preserve">   24.99    5.911   0.4834    1.117   0.2365</t>
  </si>
  <si>
    <t>Persistence test :</t>
  </si>
  <si>
    <t xml:space="preserve">    Series  Start = 1995  End = 2022  Length = 28</t>
  </si>
  <si>
    <t xml:space="preserve">    Null hypothesis: There is no lag-1 persistence in the series</t>
  </si>
  <si>
    <t xml:space="preserve">    r(1) =  0.043</t>
  </si>
  <si>
    <t xml:space="preserve">    Alpha    0.10    0.05    0.02    0.01</t>
  </si>
  <si>
    <t xml:space="preserve">    UCL     0.311   0.370   0.440   0.487</t>
  </si>
  <si>
    <t xml:space="preserve">    LCL    -0.311  -0.370  -0.440  -0.487</t>
  </si>
  <si>
    <t>Mann-Kendall trend test :</t>
  </si>
  <si>
    <t xml:space="preserve">    Null hypothesis: There is no trend in the series</t>
  </si>
  <si>
    <t xml:space="preserve">    S    =       -44</t>
  </si>
  <si>
    <t xml:space="preserve">    tau  =   -0.1164</t>
  </si>
  <si>
    <t xml:space="preserve">    p    =    0.3975</t>
  </si>
  <si>
    <t>Since P (0.3975)&gt; 0.05(significance level), there is no significant trend</t>
  </si>
  <si>
    <t>Apparent trend :  Start = 1995  End = 2022  Length = 28</t>
  </si>
  <si>
    <t xml:space="preserve">            Estimate        SE    t-stat  Pr(&gt;|t|)</t>
  </si>
  <si>
    <t xml:space="preserve">    Const      27.52     2.140     12.86   &lt;0.0001 ***</t>
  </si>
  <si>
    <t xml:space="preserve">    Slope    -0.1876    0.1360    -1.379    0.1797</t>
  </si>
  <si>
    <t xml:space="preserve">    Residual SE:    5.815    Regression DF: 26</t>
  </si>
  <si>
    <t xml:space="preserve">    R-squared:    0.06814    Adj R-squared: 0.03230</t>
  </si>
  <si>
    <t xml:space="preserve">This change is not significant change </t>
  </si>
  <si>
    <t>There is apparent trend of decreasing annual discharge by 0.18 m3/s per year.</t>
  </si>
  <si>
    <t>year</t>
  </si>
  <si>
    <t>Mean annual discharge</t>
  </si>
  <si>
    <t>alpha</t>
  </si>
  <si>
    <t>Z-stat</t>
  </si>
  <si>
    <t>p-value</t>
  </si>
  <si>
    <t>trend</t>
  </si>
  <si>
    <t>n</t>
  </si>
  <si>
    <t>s.e.</t>
  </si>
  <si>
    <t>MK-stat</t>
  </si>
  <si>
    <t>prel</t>
  </si>
  <si>
    <t>ties</t>
  </si>
  <si>
    <t>freq</t>
  </si>
  <si>
    <t>File: 'D:\Andhi Khola and Jhimruk\Dscreen\TS_Jhimruk_Q5rave_ann.txt'</t>
  </si>
  <si>
    <t>Statistics :  Start = 1999  End = 2022  Length = 24</t>
  </si>
  <si>
    <t xml:space="preserve">   24.63    3.201   0.8475   0.6534   0.1299</t>
  </si>
  <si>
    <t>Summary :  Start = 1999  End = 2022  Length = 24</t>
  </si>
  <si>
    <t xml:space="preserve">   20.62    22.57    23.62    26.46    30.97</t>
  </si>
  <si>
    <t xml:space="preserve">    Series  Start = 1999  End = 2022  Length = 24</t>
  </si>
  <si>
    <t xml:space="preserve">    r(1) =  0.843</t>
  </si>
  <si>
    <t xml:space="preserve">    UCL     0.336   0.400   0.475   0.526</t>
  </si>
  <si>
    <t xml:space="preserve">    LCL    -0.336  -0.400  -0.475  -0.526</t>
  </si>
  <si>
    <t>Persistence test (pre-white) :</t>
  </si>
  <si>
    <t xml:space="preserve">    r(1) =  0.026</t>
  </si>
  <si>
    <t>Mann-Kendall trend test (pre-white) :</t>
  </si>
  <si>
    <t xml:space="preserve">    S    =       -26</t>
  </si>
  <si>
    <t xml:space="preserve">    tau  =  -0.09420</t>
  </si>
  <si>
    <t xml:space="preserve">    p    =    0.5377</t>
  </si>
  <si>
    <t>Spearman rank-order trend test (pre-white) :</t>
  </si>
  <si>
    <t xml:space="preserve">    S    =   2602.00</t>
  </si>
  <si>
    <t xml:space="preserve">    rho  =   -0.1313</t>
  </si>
  <si>
    <t xml:space="preserve">    p    =    0.5393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</si>
</sst>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Autocorrelation function</a:t>
            </a:r>
          </a:p>
        </c:rich>
      </c:tx>
      <c:layout>
        <c:manualLayout>
          <c:xMode val="edge"/>
          <c:yMode val="edge"/>
          <c:x val="0.337106954100884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7991838611416"/>
          <c:y val="7.3492630030242756E-2"/>
          <c:w val="0.84997566909975664"/>
          <c:h val="0.75429292791688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0" cmpd="sng">
              <a:solidFill>
                <a:schemeClr val="accent1"/>
              </a:solidFill>
              <a:prstDash val="solid"/>
            </a:ln>
            <a:effectLst/>
          </c:spPr>
          <c:invertIfNegative val="0"/>
          <c:cat>
            <c:strRef>
              <c:f>Sheet1!$F$2:$F$16</c:f>
              <c:strCache>
                <c:ptCount val="15"/>
                <c:pt idx="0">
                  <c:v>r(0)</c:v>
                </c:pt>
                <c:pt idx="1">
                  <c:v>r(1)</c:v>
                </c:pt>
                <c:pt idx="2">
                  <c:v>r(2)</c:v>
                </c:pt>
                <c:pt idx="3">
                  <c:v>r(3)</c:v>
                </c:pt>
                <c:pt idx="4">
                  <c:v>r(4)</c:v>
                </c:pt>
                <c:pt idx="5">
                  <c:v>r(5)</c:v>
                </c:pt>
                <c:pt idx="6">
                  <c:v>r(6)</c:v>
                </c:pt>
                <c:pt idx="7">
                  <c:v>r(7)</c:v>
                </c:pt>
                <c:pt idx="8">
                  <c:v>r(8)</c:v>
                </c:pt>
                <c:pt idx="9">
                  <c:v>r(9)</c:v>
                </c:pt>
                <c:pt idx="10">
                  <c:v>r(10)</c:v>
                </c:pt>
                <c:pt idx="11">
                  <c:v>r(11)</c:v>
                </c:pt>
                <c:pt idx="12">
                  <c:v>r(12)</c:v>
                </c:pt>
                <c:pt idx="13">
                  <c:v>r(13)</c:v>
                </c:pt>
                <c:pt idx="14">
                  <c:v>r(14)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1</c:v>
                </c:pt>
                <c:pt idx="1">
                  <c:v>4.3388423127106876E-2</c:v>
                </c:pt>
                <c:pt idx="2">
                  <c:v>0.11547215324839191</c:v>
                </c:pt>
                <c:pt idx="3">
                  <c:v>0.15800850254922358</c:v>
                </c:pt>
                <c:pt idx="4">
                  <c:v>7.2291715895259415E-2</c:v>
                </c:pt>
                <c:pt idx="5">
                  <c:v>9.4727965574633477E-2</c:v>
                </c:pt>
                <c:pt idx="6">
                  <c:v>-0.21851767094240465</c:v>
                </c:pt>
                <c:pt idx="7">
                  <c:v>-4.3385880260814476E-2</c:v>
                </c:pt>
                <c:pt idx="8">
                  <c:v>-6.0332161550312888E-2</c:v>
                </c:pt>
                <c:pt idx="9">
                  <c:v>-0.22441867353287406</c:v>
                </c:pt>
                <c:pt idx="10">
                  <c:v>0.18986535850117947</c:v>
                </c:pt>
                <c:pt idx="11">
                  <c:v>-0.2344123572998438</c:v>
                </c:pt>
                <c:pt idx="12">
                  <c:v>-0.18105635093887804</c:v>
                </c:pt>
                <c:pt idx="13">
                  <c:v>0.36617306463062316</c:v>
                </c:pt>
                <c:pt idx="14">
                  <c:v>-0.12757676769850021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3D6-B073-B8C470A1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21050559"/>
        <c:axId val="621062207"/>
      </c:barChart>
      <c:catAx>
        <c:axId val="6210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lag </a:t>
                </a:r>
              </a:p>
            </c:rich>
          </c:tx>
          <c:layout>
            <c:manualLayout>
              <c:xMode val="edge"/>
              <c:yMode val="edge"/>
              <c:x val="0.517878401671776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62207"/>
        <c:crosses val="autoZero"/>
        <c:auto val="1"/>
        <c:lblAlgn val="ctr"/>
        <c:lblOffset val="100"/>
        <c:noMultiLvlLbl val="0"/>
      </c:catAx>
      <c:valAx>
        <c:axId val="621062207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Auto correlation function (ACF)</a:t>
                </a:r>
              </a:p>
            </c:rich>
          </c:tx>
          <c:layout>
            <c:manualLayout>
              <c:xMode val="edge"/>
              <c:yMode val="edge"/>
              <c:x val="3.033852520259785E-2"/>
              <c:y val="0.1487013777257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Trend of change in discharge</a:t>
            </a:r>
          </a:p>
        </c:rich>
      </c:tx>
      <c:layout>
        <c:manualLayout>
          <c:xMode val="edge"/>
          <c:yMode val="edge"/>
          <c:x val="0.40136045367211026"/>
          <c:y val="8.51834407523267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9701352391926E-2"/>
          <c:y val="0.15968481564384657"/>
          <c:w val="0.83101808962029777"/>
          <c:h val="0.72943121885910345"/>
        </c:manualLayout>
      </c:layout>
      <c:scatterChart>
        <c:scatterStyle val="lineMarker"/>
        <c:varyColors val="0"/>
        <c:ser>
          <c:idx val="0"/>
          <c:order val="0"/>
          <c:tx>
            <c:v>Annaul Mean</c:v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24.0324019</c:v>
                </c:pt>
                <c:pt idx="1">
                  <c:v>27.625297809999999</c:v>
                </c:pt>
                <c:pt idx="2">
                  <c:v>28.286193990000001</c:v>
                </c:pt>
                <c:pt idx="3">
                  <c:v>33.696236259999999</c:v>
                </c:pt>
                <c:pt idx="4">
                  <c:v>29.664906850000001</c:v>
                </c:pt>
                <c:pt idx="5">
                  <c:v>34.957153419999997</c:v>
                </c:pt>
                <c:pt idx="6">
                  <c:v>28.248898629999999</c:v>
                </c:pt>
                <c:pt idx="7">
                  <c:v>19.689263010000001</c:v>
                </c:pt>
                <c:pt idx="8">
                  <c:v>39.704214290000003</c:v>
                </c:pt>
                <c:pt idx="9">
                  <c:v>16.235106559999998</c:v>
                </c:pt>
                <c:pt idx="10">
                  <c:v>21.890109630000001</c:v>
                </c:pt>
                <c:pt idx="11">
                  <c:v>17.541330680000002</c:v>
                </c:pt>
                <c:pt idx="12">
                  <c:v>23.243706849999999</c:v>
                </c:pt>
                <c:pt idx="13">
                  <c:v>24.193700110000002</c:v>
                </c:pt>
                <c:pt idx="14">
                  <c:v>21.104016479999999</c:v>
                </c:pt>
                <c:pt idx="15">
                  <c:v>23.186895889999999</c:v>
                </c:pt>
                <c:pt idx="16">
                  <c:v>23.62412904</c:v>
                </c:pt>
                <c:pt idx="17">
                  <c:v>19.858986340000001</c:v>
                </c:pt>
                <c:pt idx="18">
                  <c:v>29.980536990000001</c:v>
                </c:pt>
                <c:pt idx="19">
                  <c:v>20.557810960000001</c:v>
                </c:pt>
                <c:pt idx="20">
                  <c:v>19.73936986</c:v>
                </c:pt>
                <c:pt idx="21">
                  <c:v>28.33258743</c:v>
                </c:pt>
                <c:pt idx="22">
                  <c:v>23.424625679999998</c:v>
                </c:pt>
                <c:pt idx="23">
                  <c:v>15.852994519999999</c:v>
                </c:pt>
                <c:pt idx="24">
                  <c:v>18.272549179999999</c:v>
                </c:pt>
                <c:pt idx="25">
                  <c:v>30.5201989</c:v>
                </c:pt>
                <c:pt idx="26">
                  <c:v>30.95216164</c:v>
                </c:pt>
                <c:pt idx="27">
                  <c:v>25.307030139999998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903-844D-E744870BC517}"/>
            </c:ext>
          </c:extLst>
        </c:ser>
        <c:ser>
          <c:idx val="1"/>
          <c:order val="1"/>
          <c:tx>
            <c:v>5-year running average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4">
                  <c:v>28.661007361999999</c:v>
                </c:pt>
                <c:pt idx="5">
                  <c:v>30.845957665999997</c:v>
                </c:pt>
                <c:pt idx="6">
                  <c:v>30.97067783</c:v>
                </c:pt>
                <c:pt idx="7">
                  <c:v>29.251291634000001</c:v>
                </c:pt>
                <c:pt idx="8">
                  <c:v>30.452887240000003</c:v>
                </c:pt>
                <c:pt idx="9">
                  <c:v>27.766927182</c:v>
                </c:pt>
                <c:pt idx="10">
                  <c:v>25.153518424000001</c:v>
                </c:pt>
                <c:pt idx="11">
                  <c:v>23.012004833999999</c:v>
                </c:pt>
                <c:pt idx="12">
                  <c:v>23.722893601999999</c:v>
                </c:pt>
                <c:pt idx="13">
                  <c:v>20.620790765999999</c:v>
                </c:pt>
                <c:pt idx="14">
                  <c:v>21.594572750000001</c:v>
                </c:pt>
                <c:pt idx="15">
                  <c:v>21.853930001999998</c:v>
                </c:pt>
                <c:pt idx="16">
                  <c:v>23.070489674000001</c:v>
                </c:pt>
                <c:pt idx="17">
                  <c:v>22.393545572000001</c:v>
                </c:pt>
                <c:pt idx="18">
                  <c:v>23.550912948000001</c:v>
                </c:pt>
                <c:pt idx="19">
                  <c:v>23.441671844000002</c:v>
                </c:pt>
                <c:pt idx="20">
                  <c:v>22.752166637999998</c:v>
                </c:pt>
                <c:pt idx="21">
                  <c:v>23.693858316</c:v>
                </c:pt>
                <c:pt idx="22">
                  <c:v>24.406986183999997</c:v>
                </c:pt>
                <c:pt idx="23">
                  <c:v>21.58147769</c:v>
                </c:pt>
                <c:pt idx="24">
                  <c:v>21.124425333999998</c:v>
                </c:pt>
                <c:pt idx="25">
                  <c:v>23.280591141999999</c:v>
                </c:pt>
                <c:pt idx="26">
                  <c:v>23.804505983999999</c:v>
                </c:pt>
                <c:pt idx="27">
                  <c:v>24.180986875999999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4-4903-844D-E744870B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59104"/>
        <c:axId val="1643659936"/>
      </c:scatterChart>
      <c:valAx>
        <c:axId val="1643659104"/>
        <c:scaling>
          <c:orientation val="minMax"/>
          <c:max val="2022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643659936"/>
        <c:crosses val="autoZero"/>
        <c:crossBetween val="midCat"/>
        <c:majorUnit val="3"/>
      </c:valAx>
      <c:valAx>
        <c:axId val="16436599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64365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86217121726769"/>
          <c:y val="6.7838635755770996E-2"/>
          <c:w val="0.74844705512585641"/>
          <c:h val="0.10609166182117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38100</xdr:rowOff>
    </xdr:from>
    <xdr:to>
      <xdr:col>24</xdr:col>
      <xdr:colOff>247650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181536</xdr:colOff>
      <xdr:row>15</xdr:row>
      <xdr:rowOff>7844</xdr:rowOff>
    </xdr:from>
    <xdr:to>
      <xdr:col>24</xdr:col>
      <xdr:colOff>582080</xdr:colOff>
      <xdr:row>29</xdr:row>
      <xdr:rowOff>79562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3889" y="3369609"/>
          <a:ext cx="4759632" cy="32093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33616</xdr:colOff>
      <xdr:row>1</xdr:row>
      <xdr:rowOff>89645</xdr:rowOff>
    </xdr:from>
    <xdr:to>
      <xdr:col>15</xdr:col>
      <xdr:colOff>280147</xdr:colOff>
      <xdr:row>20</xdr:row>
      <xdr:rowOff>22411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0.07768</cdr:x>
      <cdr:y>0.73611</cdr:y>
    </cdr:from>
    <cdr:to>
      <cdr:x>0.98532</cdr:x>
      <cdr:y>0.73727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03225" y="2019300"/>
          <a:ext cx="4711699" cy="3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0.08685</cdr:x>
      <cdr:y>0.39699</cdr:y>
    </cdr:from>
    <cdr:to>
      <cdr:x>0.9841</cdr:x>
      <cdr:y>0.40046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50850" y="1089025"/>
          <a:ext cx="46577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0.17288</cdr:x>
      <cdr:y>0.47432</cdr:y>
    </cdr:from>
    <cdr:to>
      <cdr:x>0.26462</cdr:x>
      <cdr:y>0.92918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02370" y="1504454"/>
          <a:ext cx="478873" cy="14427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0.4685</cdr:x>
      <cdr:y>0.30324</cdr:y>
    </cdr:from>
    <cdr:to>
      <cdr:x>0.56758</cdr:x>
      <cdr:y>0.3831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32050" y="831850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UCL</a:t>
          </a:r>
        </a:p>
      </cdr:txBody>
    </cdr:sp>
  </cdr:relSizeAnchor>
  <cdr:relSizeAnchor xmlns:cdr="http://schemas.openxmlformats.org/drawingml/2006/chartDrawing">
    <cdr:from>
      <cdr:x>0.63731</cdr:x>
      <cdr:y>0.74421</cdr:y>
    </cdr:from>
    <cdr:to>
      <cdr:x>0.73639</cdr:x>
      <cdr:y>0.82407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08350" y="2041525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LCL</a:t>
          </a:r>
        </a:p>
      </cdr:txBody>
    </cdr:sp>
  </cdr:relSizeAnchor>
  <cdr:relSizeAnchor xmlns:cdr="http://schemas.openxmlformats.org/drawingml/2006/chartDrawing">
    <cdr:from>
      <cdr:x>0.21046</cdr:x>
      <cdr:y>0.18283</cdr:y>
    </cdr:from>
    <cdr:to>
      <cdr:x>0.94708</cdr:x>
      <cdr:y>0.26269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98549" y="574675"/>
          <a:ext cx="3844925" cy="2510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Since , r(1) lies in the confidence limit, there is no persistance.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439967</xdr:colOff>
      <xdr:row>13</xdr:row>
      <xdr:rowOff>0</xdr:rowOff>
    </xdr:from>
    <xdr:to>
      <xdr:col>19</xdr:col>
      <xdr:colOff>114301</xdr:colOff>
      <xdr:row>28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367" y="2819400"/>
          <a:ext cx="5770334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38100</xdr:rowOff>
    </xdr:from>
    <xdr:to>
      <xdr:col>16</xdr:col>
      <xdr:colOff>523875</xdr:colOff>
      <xdr:row>10</xdr:row>
      <xdr:rowOff>200794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0" y="38100"/>
          <a:ext cx="3819525" cy="2353444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352426</xdr:colOff>
      <xdr:row>13</xdr:row>
      <xdr:rowOff>28575</xdr:rowOff>
    </xdr:from>
    <xdr:to>
      <xdr:col>17</xdr:col>
      <xdr:colOff>100014</xdr:colOff>
      <xdr:row>24</xdr:row>
      <xdr:rowOff>51955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6" y="2505075"/>
          <a:ext cx="4014788" cy="243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85" zoomScaleNormal="85" workbookViewId="0">
      <selection activeCell="B2" sqref="B2"/>
    </sheetView>
  </sheetViews>
  <sheetFormatPr defaultRowHeight="17.25" x14ac:dyDescent="0.35"/>
  <cols>
    <col min="1" max="1" width="13.28515625" style="1" customWidth="1"/>
    <col min="2" max="2" width="23" style="1" customWidth="1"/>
    <col min="3" max="4" width="9.140625" style="1"/>
    <col min="5" max="5" width="5.140625" style="1" customWidth="1"/>
    <col min="6" max="6" width="9.140625" style="1"/>
    <col min="7" max="7" width="12.85546875" style="1" customWidth="1"/>
    <col min="8" max="18" width="9.140625" style="1"/>
    <col min="19" max="19" width="20" style="1" customWidth="1"/>
    <col min="20" max="16384" width="9.140625" style="1"/>
  </cols>
  <sheetData>
    <row r="1" spans="1:19" x14ac:dyDescent="0.35">
      <c r="A1" s="9" t="s">
        <v>31</v>
      </c>
      <c r="B1" s="9" t="s">
        <v>32</v>
      </c>
      <c r="E1" s="1" t="s">
        <v>0</v>
      </c>
      <c r="F1" s="1" t="s">
        <v>0</v>
      </c>
      <c r="G1" s="1" t="s">
        <v>1</v>
      </c>
    </row>
    <row r="2" spans="1:19" x14ac:dyDescent="0.35">
      <c r="A2" s="4">
        <v>1995</v>
      </c>
      <c r="B2" s="4">
        <v>24.0324019</v>
      </c>
      <c r="E2" s="1">
        <v>0</v>
      </c>
      <c r="F2" s="1" t="str">
        <f>CONCATENATE("r(",E2,")")</f>
        <v>r(0)</v>
      </c>
      <c r="G2" s="1">
        <f>CORREL($B$2:$B$29,B2:B29)</f>
        <v>1</v>
      </c>
      <c r="L2" s="1" t="s">
        <v>2</v>
      </c>
    </row>
    <row r="3" spans="1:19" x14ac:dyDescent="0.35">
      <c r="A3" s="4">
        <v>1996</v>
      </c>
      <c r="B3" s="4">
        <v>27.625297809999999</v>
      </c>
      <c r="C3"/>
      <c r="D3"/>
      <c r="E3" s="1">
        <v>1</v>
      </c>
      <c r="F3" s="1" t="str">
        <f t="shared" ref="F3:F16" si="0">CONCATENATE("r(",E3,")")</f>
        <v>r(1)</v>
      </c>
      <c r="G3" s="1">
        <f>CORREL($B$2:$B$29,B3:B30)</f>
        <v>4.3388423127106876E-2</v>
      </c>
    </row>
    <row r="4" spans="1:19" x14ac:dyDescent="0.35">
      <c r="A4" s="4">
        <v>1997</v>
      </c>
      <c r="B4" s="4">
        <v>28.286193990000001</v>
      </c>
      <c r="C4"/>
      <c r="D4"/>
      <c r="E4" s="1">
        <v>2</v>
      </c>
      <c r="F4" s="1" t="str">
        <f t="shared" si="0"/>
        <v>r(2)</v>
      </c>
      <c r="G4" s="1">
        <f t="shared" ref="G4:G16" si="1">CORREL($B$2:$B$29,B4:B31)</f>
        <v>0.11547215324839191</v>
      </c>
      <c r="L4" s="1" t="s">
        <v>3</v>
      </c>
    </row>
    <row r="5" spans="1:19" x14ac:dyDescent="0.35">
      <c r="A5" s="4">
        <v>1998</v>
      </c>
      <c r="B5" s="4">
        <v>33.696236259999999</v>
      </c>
      <c r="C5"/>
      <c r="D5"/>
      <c r="E5" s="1">
        <v>3</v>
      </c>
      <c r="F5" s="1" t="str">
        <f t="shared" si="0"/>
        <v>r(3)</v>
      </c>
      <c r="G5" s="1">
        <f t="shared" si="1"/>
        <v>0.15800850254922358</v>
      </c>
    </row>
    <row r="6" spans="1:19" x14ac:dyDescent="0.35">
      <c r="A6" s="4">
        <v>1999</v>
      </c>
      <c r="B6" s="4">
        <v>29.664906850000001</v>
      </c>
      <c r="C6">
        <f t="shared" ref="C6:C29" si="2">AVERAGE(B2:B6)</f>
        <v>28.661007361999999</v>
      </c>
      <c r="D6"/>
      <c r="E6" s="1">
        <v>4</v>
      </c>
      <c r="F6" s="1" t="str">
        <f t="shared" si="0"/>
        <v>r(4)</v>
      </c>
      <c r="G6" s="1">
        <f t="shared" si="1"/>
        <v>7.2291715895259415E-2</v>
      </c>
      <c r="L6" s="1" t="s">
        <v>4</v>
      </c>
    </row>
    <row r="7" spans="1:19" x14ac:dyDescent="0.35">
      <c r="A7" s="4">
        <v>2000</v>
      </c>
      <c r="B7" s="4">
        <v>34.957153419999997</v>
      </c>
      <c r="C7">
        <f t="shared" si="2"/>
        <v>30.845957665999997</v>
      </c>
      <c r="D7"/>
      <c r="E7" s="1">
        <v>5</v>
      </c>
      <c r="F7" s="1" t="str">
        <f t="shared" si="0"/>
        <v>r(5)</v>
      </c>
      <c r="G7" s="1">
        <f t="shared" si="1"/>
        <v>9.4727965574633477E-2</v>
      </c>
    </row>
    <row r="8" spans="1:19" x14ac:dyDescent="0.35">
      <c r="A8" s="4">
        <v>2001</v>
      </c>
      <c r="B8" s="4">
        <v>28.248898629999999</v>
      </c>
      <c r="C8">
        <f t="shared" si="2"/>
        <v>30.97067783</v>
      </c>
      <c r="D8"/>
      <c r="E8" s="1">
        <v>6</v>
      </c>
      <c r="F8" s="1" t="str">
        <f t="shared" si="0"/>
        <v>r(6)</v>
      </c>
      <c r="G8" s="1">
        <f t="shared" si="1"/>
        <v>-0.21851767094240465</v>
      </c>
      <c r="L8" s="1" t="s">
        <v>5</v>
      </c>
    </row>
    <row r="9" spans="1:19" x14ac:dyDescent="0.35">
      <c r="A9" s="4">
        <v>2002</v>
      </c>
      <c r="B9" s="4">
        <v>19.689263010000001</v>
      </c>
      <c r="C9">
        <f t="shared" si="2"/>
        <v>29.251291634000001</v>
      </c>
      <c r="D9"/>
      <c r="E9" s="1">
        <v>7</v>
      </c>
      <c r="F9" s="1" t="str">
        <f t="shared" si="0"/>
        <v>r(7)</v>
      </c>
      <c r="G9" s="1">
        <f t="shared" si="1"/>
        <v>-4.3385880260814476E-2</v>
      </c>
      <c r="L9" s="1" t="s">
        <v>6</v>
      </c>
    </row>
    <row r="10" spans="1:19" x14ac:dyDescent="0.35">
      <c r="A10" s="4">
        <v>2003</v>
      </c>
      <c r="B10" s="4">
        <v>39.704214290000003</v>
      </c>
      <c r="C10">
        <f t="shared" si="2"/>
        <v>30.452887240000003</v>
      </c>
      <c r="D10"/>
      <c r="E10" s="1">
        <v>8</v>
      </c>
      <c r="F10" s="1" t="str">
        <f t="shared" si="0"/>
        <v>r(8)</v>
      </c>
      <c r="G10" s="1">
        <f t="shared" si="1"/>
        <v>-6.0332161550312888E-2</v>
      </c>
    </row>
    <row r="11" spans="1:19" x14ac:dyDescent="0.35">
      <c r="A11" s="4">
        <v>2004</v>
      </c>
      <c r="B11" s="4">
        <v>16.235106559999998</v>
      </c>
      <c r="C11">
        <f t="shared" si="2"/>
        <v>27.766927182</v>
      </c>
      <c r="D11"/>
      <c r="E11" s="1">
        <v>9</v>
      </c>
      <c r="F11" s="1" t="str">
        <f t="shared" si="0"/>
        <v>r(9)</v>
      </c>
      <c r="G11" s="1">
        <f t="shared" si="1"/>
        <v>-0.22441867353287406</v>
      </c>
      <c r="L11" s="1" t="s">
        <v>7</v>
      </c>
    </row>
    <row r="12" spans="1:19" x14ac:dyDescent="0.35">
      <c r="A12" s="4">
        <v>2005</v>
      </c>
      <c r="B12" s="4">
        <v>21.890109630000001</v>
      </c>
      <c r="C12">
        <f t="shared" si="2"/>
        <v>25.153518424000001</v>
      </c>
      <c r="D12"/>
      <c r="E12" s="1">
        <v>10</v>
      </c>
      <c r="F12" s="1" t="str">
        <f t="shared" si="0"/>
        <v>r(10)</v>
      </c>
      <c r="G12" s="1">
        <f t="shared" si="1"/>
        <v>0.18986535850117947</v>
      </c>
    </row>
    <row r="13" spans="1:19" x14ac:dyDescent="0.35">
      <c r="A13" s="4">
        <v>2006</v>
      </c>
      <c r="B13" s="4">
        <v>17.541330680000002</v>
      </c>
      <c r="C13">
        <f t="shared" si="2"/>
        <v>23.012004833999999</v>
      </c>
      <c r="D13"/>
      <c r="E13" s="1">
        <v>11</v>
      </c>
      <c r="F13" s="1" t="str">
        <f>CONCATENATE("r(",E13,")")</f>
        <v>r(11)</v>
      </c>
      <c r="G13" s="1">
        <f t="shared" si="1"/>
        <v>-0.2344123572998438</v>
      </c>
      <c r="L13" s="1" t="s">
        <v>8</v>
      </c>
    </row>
    <row r="14" spans="1:19" x14ac:dyDescent="0.35">
      <c r="A14" s="4">
        <v>2007</v>
      </c>
      <c r="B14" s="4">
        <v>23.243706849999999</v>
      </c>
      <c r="C14">
        <f t="shared" si="2"/>
        <v>23.722893601999999</v>
      </c>
      <c r="D14"/>
      <c r="E14" s="1">
        <v>12</v>
      </c>
      <c r="F14" s="1" t="str">
        <f t="shared" si="0"/>
        <v>r(12)</v>
      </c>
      <c r="G14" s="1">
        <f t="shared" si="1"/>
        <v>-0.18105635093887804</v>
      </c>
      <c r="L14" s="1" t="s">
        <v>9</v>
      </c>
      <c r="S14" s="2">
        <v>400000000</v>
      </c>
    </row>
    <row r="15" spans="1:19" x14ac:dyDescent="0.35">
      <c r="A15" s="4">
        <v>2008</v>
      </c>
      <c r="B15" s="4">
        <v>24.193700110000002</v>
      </c>
      <c r="C15">
        <f t="shared" si="2"/>
        <v>20.620790765999999</v>
      </c>
      <c r="D15"/>
      <c r="E15" s="1">
        <v>13</v>
      </c>
      <c r="F15" s="1" t="str">
        <f t="shared" si="0"/>
        <v>r(13)</v>
      </c>
      <c r="G15" s="1">
        <f t="shared" si="1"/>
        <v>0.36617306463062316</v>
      </c>
    </row>
    <row r="16" spans="1:19" x14ac:dyDescent="0.35">
      <c r="A16" s="4">
        <v>2009</v>
      </c>
      <c r="B16" s="4">
        <v>21.104016479999999</v>
      </c>
      <c r="C16">
        <f t="shared" si="2"/>
        <v>21.594572750000001</v>
      </c>
      <c r="D16"/>
      <c r="E16" s="1">
        <v>14</v>
      </c>
      <c r="F16" s="1" t="str">
        <f t="shared" si="0"/>
        <v>r(14)</v>
      </c>
      <c r="G16" s="1">
        <f t="shared" si="1"/>
        <v>-0.12757676769850021</v>
      </c>
      <c r="L16" s="1" t="s">
        <v>10</v>
      </c>
    </row>
    <row r="17" spans="1:15" x14ac:dyDescent="0.35">
      <c r="A17" s="4">
        <v>2010</v>
      </c>
      <c r="B17" s="4">
        <v>23.186895889999999</v>
      </c>
      <c r="C17">
        <f t="shared" si="2"/>
        <v>21.853930001999998</v>
      </c>
      <c r="D17"/>
      <c r="L17" s="1" t="s">
        <v>11</v>
      </c>
    </row>
    <row r="18" spans="1:15" x14ac:dyDescent="0.35">
      <c r="A18" s="4">
        <v>2011</v>
      </c>
      <c r="B18" s="4">
        <v>23.62412904</v>
      </c>
      <c r="C18">
        <f t="shared" si="2"/>
        <v>23.070489674000001</v>
      </c>
      <c r="D18"/>
    </row>
    <row r="19" spans="1:15" x14ac:dyDescent="0.35">
      <c r="A19" s="4">
        <v>2012</v>
      </c>
      <c r="B19" s="4">
        <v>19.858986340000001</v>
      </c>
      <c r="C19">
        <f t="shared" si="2"/>
        <v>22.393545572000001</v>
      </c>
      <c r="D19"/>
      <c r="L19" s="1" t="s">
        <v>12</v>
      </c>
    </row>
    <row r="20" spans="1:15" x14ac:dyDescent="0.35">
      <c r="A20" s="4">
        <v>2013</v>
      </c>
      <c r="B20" s="4">
        <v>29.980536990000001</v>
      </c>
      <c r="C20">
        <f t="shared" si="2"/>
        <v>23.550912948000001</v>
      </c>
      <c r="D20"/>
      <c r="G20" s="1">
        <v>2013</v>
      </c>
      <c r="H20" s="4">
        <v>2012</v>
      </c>
    </row>
    <row r="21" spans="1:15" x14ac:dyDescent="0.35">
      <c r="A21" s="4">
        <v>2014</v>
      </c>
      <c r="B21" s="4">
        <v>20.557810960000001</v>
      </c>
      <c r="C21">
        <f t="shared" si="2"/>
        <v>23.441671844000002</v>
      </c>
      <c r="D21"/>
      <c r="H21" s="4">
        <v>2013</v>
      </c>
      <c r="L21" s="1" t="s">
        <v>13</v>
      </c>
    </row>
    <row r="22" spans="1:15" x14ac:dyDescent="0.35">
      <c r="A22" s="4">
        <v>2015</v>
      </c>
      <c r="B22" s="4">
        <v>19.73936986</v>
      </c>
      <c r="C22">
        <f t="shared" si="2"/>
        <v>22.752166637999998</v>
      </c>
      <c r="D22"/>
      <c r="H22" s="4">
        <v>2014</v>
      </c>
    </row>
    <row r="23" spans="1:15" x14ac:dyDescent="0.35">
      <c r="A23" s="4">
        <v>2016</v>
      </c>
      <c r="B23" s="4">
        <v>28.33258743</v>
      </c>
      <c r="C23">
        <f t="shared" si="2"/>
        <v>23.693858316</v>
      </c>
      <c r="D23"/>
      <c r="H23" s="4">
        <v>2015</v>
      </c>
      <c r="L23" s="1" t="s">
        <v>14</v>
      </c>
    </row>
    <row r="24" spans="1:15" x14ac:dyDescent="0.35">
      <c r="A24" s="4">
        <v>2017</v>
      </c>
      <c r="B24" s="4">
        <v>23.424625679999998</v>
      </c>
      <c r="C24">
        <f t="shared" si="2"/>
        <v>24.406986183999997</v>
      </c>
      <c r="D24"/>
      <c r="H24" s="4">
        <v>2016</v>
      </c>
      <c r="L24" s="1" t="s">
        <v>15</v>
      </c>
    </row>
    <row r="25" spans="1:15" x14ac:dyDescent="0.35">
      <c r="A25" s="4">
        <v>2018</v>
      </c>
      <c r="B25" s="4">
        <v>15.852994519999999</v>
      </c>
      <c r="C25">
        <f t="shared" si="2"/>
        <v>21.58147769</v>
      </c>
      <c r="D25"/>
      <c r="L25" s="1" t="s">
        <v>16</v>
      </c>
    </row>
    <row r="26" spans="1:15" x14ac:dyDescent="0.35">
      <c r="A26" s="4">
        <v>2019</v>
      </c>
      <c r="B26" s="4">
        <v>18.272549179999999</v>
      </c>
      <c r="C26">
        <f t="shared" si="2"/>
        <v>21.124425333999998</v>
      </c>
      <c r="D26"/>
    </row>
    <row r="27" spans="1:15" x14ac:dyDescent="0.35">
      <c r="A27" s="4">
        <v>2020</v>
      </c>
      <c r="B27" s="4">
        <v>30.5201989</v>
      </c>
      <c r="C27">
        <f t="shared" si="2"/>
        <v>23.280591141999999</v>
      </c>
      <c r="D27"/>
      <c r="L27" s="1" t="s">
        <v>17</v>
      </c>
    </row>
    <row r="28" spans="1:15" x14ac:dyDescent="0.35">
      <c r="A28" s="4">
        <v>2021</v>
      </c>
      <c r="B28" s="4">
        <v>30.95216164</v>
      </c>
      <c r="C28">
        <f t="shared" si="2"/>
        <v>23.804505983999999</v>
      </c>
      <c r="D28"/>
      <c r="L28" s="1" t="s">
        <v>11</v>
      </c>
    </row>
    <row r="29" spans="1:15" x14ac:dyDescent="0.35">
      <c r="A29" s="4">
        <v>2022</v>
      </c>
      <c r="B29" s="4">
        <v>25.307030139999998</v>
      </c>
      <c r="C29">
        <f t="shared" si="2"/>
        <v>24.180986875999999</v>
      </c>
      <c r="D29"/>
    </row>
    <row r="30" spans="1:15" x14ac:dyDescent="0.35">
      <c r="L30" s="1" t="s">
        <v>18</v>
      </c>
    </row>
    <row r="32" spans="1:15" x14ac:dyDescent="0.35">
      <c r="L32" s="1" t="s">
        <v>19</v>
      </c>
      <c r="N32" s="1">
        <f>-44</f>
        <v>-44</v>
      </c>
      <c r="O32" s="1" t="b">
        <f>N32='MK test Manual'!B39</f>
        <v>1</v>
      </c>
    </row>
    <row r="33" spans="12:12" x14ac:dyDescent="0.35">
      <c r="L33" s="1" t="s">
        <v>20</v>
      </c>
    </row>
    <row r="34" spans="12:12" x14ac:dyDescent="0.35">
      <c r="L34" s="1" t="s">
        <v>21</v>
      </c>
    </row>
    <row r="35" spans="12:12" x14ac:dyDescent="0.35">
      <c r="L35" s="1" t="s">
        <v>22</v>
      </c>
    </row>
    <row r="37" spans="12:12" x14ac:dyDescent="0.35">
      <c r="L37" s="1" t="s">
        <v>23</v>
      </c>
    </row>
    <row r="39" spans="12:12" x14ac:dyDescent="0.35">
      <c r="L39" s="1" t="s">
        <v>24</v>
      </c>
    </row>
    <row r="40" spans="12:12" x14ac:dyDescent="0.35">
      <c r="L40" s="1" t="s">
        <v>25</v>
      </c>
    </row>
    <row r="41" spans="12:12" x14ac:dyDescent="0.35">
      <c r="L41" s="1" t="s">
        <v>26</v>
      </c>
    </row>
    <row r="43" spans="12:12" x14ac:dyDescent="0.35">
      <c r="L43" s="1" t="s">
        <v>27</v>
      </c>
    </row>
    <row r="44" spans="12:12" x14ac:dyDescent="0.35">
      <c r="L44" s="1" t="s">
        <v>28</v>
      </c>
    </row>
    <row r="46" spans="12:12" x14ac:dyDescent="0.35">
      <c r="L46" s="1" t="s">
        <v>30</v>
      </c>
    </row>
    <row r="47" spans="12:12" x14ac:dyDescent="0.35">
      <c r="L47" s="1" t="s">
        <v>29</v>
      </c>
    </row>
  </sheetData>
  <dataValidations disablePrompts="1" count="1">
    <dataValidation type="list" allowBlank="1" showInputMessage="1" showErrorMessage="1" sqref="G20">
      <formula1>$H$20:$H$24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opLeftCell="A12" workbookViewId="0">
      <selection activeCell="J18" sqref="J18"/>
    </sheetView>
  </sheetViews>
  <sheetFormatPr defaultRowHeight="15" x14ac:dyDescent="0.25"/>
  <sheetData>
    <row r="2" spans="1:7" ht="17.25" x14ac:dyDescent="0.35">
      <c r="A2" s="1">
        <v>1995</v>
      </c>
      <c r="B2" s="1">
        <v>24.0324019</v>
      </c>
      <c r="C2" t="e">
        <v>#N/A</v>
      </c>
      <c r="D2" t="e">
        <v>#N/A</v>
      </c>
    </row>
    <row r="3" spans="1:7" ht="17.25" x14ac:dyDescent="0.35">
      <c r="A3" s="1">
        <v>1996</v>
      </c>
      <c r="B3" s="1">
        <v>27.625297809999999</v>
      </c>
      <c r="C3" t="e">
        <v>#N/A</v>
      </c>
      <c r="D3" t="e">
        <v>#N/A</v>
      </c>
    </row>
    <row r="4" spans="1:7" ht="17.25" x14ac:dyDescent="0.35">
      <c r="A4" s="1">
        <v>1997</v>
      </c>
      <c r="B4" s="1">
        <v>28.286193990000001</v>
      </c>
      <c r="C4" t="e">
        <v>#N/A</v>
      </c>
      <c r="D4" t="e">
        <v>#N/A</v>
      </c>
    </row>
    <row r="5" spans="1:7" ht="17.25" x14ac:dyDescent="0.35">
      <c r="A5" s="1">
        <v>1998</v>
      </c>
      <c r="B5" s="1">
        <v>33.696236259999999</v>
      </c>
      <c r="C5" t="e">
        <v>#N/A</v>
      </c>
      <c r="D5" t="e">
        <v>#N/A</v>
      </c>
      <c r="F5">
        <v>1960</v>
      </c>
      <c r="G5">
        <v>19.100000000000001</v>
      </c>
    </row>
    <row r="6" spans="1:7" ht="17.25" x14ac:dyDescent="0.35">
      <c r="A6" s="1">
        <v>1999</v>
      </c>
      <c r="B6" s="1">
        <v>29.664906850000001</v>
      </c>
      <c r="C6">
        <f t="shared" ref="C6:C27" si="0">AVERAGE(B3:B7)</f>
        <v>30.845957665999997</v>
      </c>
      <c r="D6" t="e">
        <v>#N/A</v>
      </c>
      <c r="F6">
        <v>1961</v>
      </c>
      <c r="G6">
        <v>19.2</v>
      </c>
    </row>
    <row r="7" spans="1:7" ht="17.25" x14ac:dyDescent="0.35">
      <c r="A7" s="1">
        <v>2000</v>
      </c>
      <c r="B7" s="1">
        <v>34.957153419999997</v>
      </c>
      <c r="C7">
        <f t="shared" si="0"/>
        <v>30.97067783</v>
      </c>
      <c r="D7" t="e">
        <v>#N/A</v>
      </c>
      <c r="F7">
        <v>1962</v>
      </c>
      <c r="G7">
        <v>19.149999999999999</v>
      </c>
    </row>
    <row r="8" spans="1:7" ht="17.25" x14ac:dyDescent="0.35">
      <c r="A8" s="1">
        <v>2001</v>
      </c>
      <c r="B8" s="1">
        <v>28.248898629999999</v>
      </c>
      <c r="C8">
        <f t="shared" si="0"/>
        <v>29.251291634000001</v>
      </c>
      <c r="D8" t="e">
        <v>#N/A</v>
      </c>
      <c r="F8">
        <v>1963</v>
      </c>
      <c r="G8">
        <v>18.850000000000001</v>
      </c>
    </row>
    <row r="9" spans="1:7" ht="17.25" x14ac:dyDescent="0.35">
      <c r="A9" s="1">
        <v>2002</v>
      </c>
      <c r="B9" s="1">
        <v>19.689263010000001</v>
      </c>
      <c r="C9">
        <f t="shared" si="0"/>
        <v>30.452887240000003</v>
      </c>
      <c r="D9" t="e">
        <v>#N/A</v>
      </c>
      <c r="F9">
        <v>1964</v>
      </c>
      <c r="G9">
        <v>19.05</v>
      </c>
    </row>
    <row r="10" spans="1:7" ht="17.25" x14ac:dyDescent="0.35">
      <c r="A10" s="1">
        <v>2003</v>
      </c>
      <c r="B10" s="1">
        <v>39.704214290000003</v>
      </c>
      <c r="C10">
        <f t="shared" si="0"/>
        <v>27.766927182</v>
      </c>
      <c r="D10" t="e">
        <v>#N/A</v>
      </c>
      <c r="F10" s="3">
        <v>1965</v>
      </c>
      <c r="G10" s="3">
        <v>18.8</v>
      </c>
    </row>
    <row r="11" spans="1:7" ht="17.25" x14ac:dyDescent="0.35">
      <c r="A11" s="1">
        <v>2004</v>
      </c>
      <c r="B11" s="1">
        <v>16.235106559999998</v>
      </c>
      <c r="C11">
        <f t="shared" si="0"/>
        <v>25.153518424000001</v>
      </c>
      <c r="D11">
        <f t="shared" ref="D11:D27" si="1">AVERAGE(B3:B12)</f>
        <v>27.999738044999997</v>
      </c>
      <c r="F11">
        <v>1966</v>
      </c>
      <c r="G11">
        <v>19.3</v>
      </c>
    </row>
    <row r="12" spans="1:7" ht="17.25" x14ac:dyDescent="0.35">
      <c r="A12" s="1">
        <v>2005</v>
      </c>
      <c r="B12" s="1">
        <v>21.890109630000001</v>
      </c>
      <c r="C12">
        <f t="shared" si="0"/>
        <v>23.012004833999999</v>
      </c>
      <c r="D12">
        <f t="shared" si="1"/>
        <v>26.991341332000001</v>
      </c>
      <c r="F12">
        <v>1967</v>
      </c>
      <c r="G12">
        <v>18.95</v>
      </c>
    </row>
    <row r="13" spans="1:7" ht="17.25" x14ac:dyDescent="0.35">
      <c r="A13" s="1">
        <v>2006</v>
      </c>
      <c r="B13" s="1">
        <v>17.541330680000002</v>
      </c>
      <c r="C13">
        <f t="shared" si="0"/>
        <v>23.722893601999999</v>
      </c>
      <c r="D13">
        <f t="shared" si="1"/>
        <v>26.487092618000002</v>
      </c>
      <c r="F13">
        <v>1968</v>
      </c>
      <c r="G13">
        <v>18.7</v>
      </c>
    </row>
    <row r="14" spans="1:7" ht="17.25" x14ac:dyDescent="0.35">
      <c r="A14" s="1">
        <v>2007</v>
      </c>
      <c r="B14" s="1">
        <v>23.243706849999999</v>
      </c>
      <c r="C14">
        <f t="shared" si="0"/>
        <v>20.620790765999999</v>
      </c>
      <c r="D14">
        <f t="shared" si="1"/>
        <v>25.536839003000004</v>
      </c>
      <c r="F14">
        <v>1969</v>
      </c>
      <c r="G14">
        <v>19.3</v>
      </c>
    </row>
    <row r="15" spans="1:7" ht="17.25" x14ac:dyDescent="0.35">
      <c r="A15" s="1">
        <v>2008</v>
      </c>
      <c r="B15" s="1">
        <v>24.193700110000002</v>
      </c>
      <c r="C15">
        <f t="shared" si="0"/>
        <v>21.594572750000001</v>
      </c>
      <c r="D15">
        <f t="shared" si="1"/>
        <v>24.680749966</v>
      </c>
      <c r="F15" s="3">
        <v>1970</v>
      </c>
      <c r="G15" s="3">
        <v>19.3</v>
      </c>
    </row>
    <row r="16" spans="1:7" ht="17.25" x14ac:dyDescent="0.35">
      <c r="A16" s="1">
        <v>2009</v>
      </c>
      <c r="B16" s="1">
        <v>21.104016479999999</v>
      </c>
      <c r="C16">
        <f t="shared" si="0"/>
        <v>21.853930001999998</v>
      </c>
      <c r="D16">
        <f t="shared" si="1"/>
        <v>23.503724213000002</v>
      </c>
      <c r="F16">
        <v>1971</v>
      </c>
      <c r="G16">
        <v>18.55</v>
      </c>
    </row>
    <row r="17" spans="1:7" ht="17.25" x14ac:dyDescent="0.35">
      <c r="A17" s="1">
        <v>2010</v>
      </c>
      <c r="B17" s="1">
        <v>23.186895889999999</v>
      </c>
      <c r="C17">
        <f t="shared" si="0"/>
        <v>23.070489674000001</v>
      </c>
      <c r="D17">
        <f t="shared" si="1"/>
        <v>23.041247253999995</v>
      </c>
      <c r="F17">
        <v>1972</v>
      </c>
      <c r="G17">
        <v>19.25</v>
      </c>
    </row>
    <row r="18" spans="1:7" ht="17.25" x14ac:dyDescent="0.35">
      <c r="A18" s="1">
        <v>2011</v>
      </c>
      <c r="B18" s="1">
        <v>23.62412904</v>
      </c>
      <c r="C18">
        <f t="shared" si="0"/>
        <v>22.393545572000001</v>
      </c>
      <c r="D18">
        <f t="shared" si="1"/>
        <v>23.058219586999996</v>
      </c>
      <c r="F18">
        <v>1973</v>
      </c>
      <c r="G18">
        <v>19.2</v>
      </c>
    </row>
    <row r="19" spans="1:7" ht="17.25" x14ac:dyDescent="0.35">
      <c r="A19" s="1">
        <v>2012</v>
      </c>
      <c r="B19" s="1">
        <v>19.858986340000001</v>
      </c>
      <c r="C19">
        <f t="shared" si="0"/>
        <v>23.550912948000001</v>
      </c>
      <c r="D19">
        <f t="shared" si="1"/>
        <v>22.085851856999998</v>
      </c>
      <c r="F19">
        <v>1974</v>
      </c>
      <c r="G19">
        <v>18.95</v>
      </c>
    </row>
    <row r="20" spans="1:7" ht="17.25" x14ac:dyDescent="0.35">
      <c r="A20" s="1">
        <v>2013</v>
      </c>
      <c r="B20" s="1">
        <v>29.980536990000001</v>
      </c>
      <c r="C20">
        <f t="shared" si="0"/>
        <v>23.441671844000002</v>
      </c>
      <c r="D20">
        <f t="shared" si="1"/>
        <v>22.518122297000001</v>
      </c>
      <c r="F20" s="3">
        <v>1975</v>
      </c>
      <c r="G20" s="3">
        <v>19.100000000000001</v>
      </c>
    </row>
    <row r="21" spans="1:7" ht="17.25" x14ac:dyDescent="0.35">
      <c r="A21" s="1">
        <v>2014</v>
      </c>
      <c r="B21" s="1">
        <v>20.557810960000001</v>
      </c>
      <c r="C21">
        <f t="shared" si="0"/>
        <v>22.752166637999998</v>
      </c>
      <c r="D21">
        <f t="shared" si="1"/>
        <v>22.303048319999998</v>
      </c>
      <c r="F21">
        <v>1976</v>
      </c>
      <c r="G21">
        <v>18.75</v>
      </c>
    </row>
    <row r="22" spans="1:7" ht="17.25" x14ac:dyDescent="0.35">
      <c r="A22" s="1">
        <v>2015</v>
      </c>
      <c r="B22" s="1">
        <v>19.73936986</v>
      </c>
      <c r="C22">
        <f t="shared" si="0"/>
        <v>23.693858316</v>
      </c>
      <c r="D22">
        <f t="shared" si="1"/>
        <v>23.382173994999999</v>
      </c>
      <c r="F22">
        <v>1977</v>
      </c>
      <c r="G22">
        <v>18.95</v>
      </c>
    </row>
    <row r="23" spans="1:7" ht="17.25" x14ac:dyDescent="0.35">
      <c r="A23" s="1">
        <v>2016</v>
      </c>
      <c r="B23" s="1">
        <v>28.33258743</v>
      </c>
      <c r="C23">
        <f t="shared" si="0"/>
        <v>24.406986183999997</v>
      </c>
      <c r="D23">
        <f t="shared" si="1"/>
        <v>23.400265877999999</v>
      </c>
      <c r="F23">
        <v>1978</v>
      </c>
      <c r="G23">
        <v>18.899999999999999</v>
      </c>
    </row>
    <row r="24" spans="1:7" ht="17.25" x14ac:dyDescent="0.35">
      <c r="A24" s="1">
        <v>2017</v>
      </c>
      <c r="B24" s="1">
        <v>23.424625679999998</v>
      </c>
      <c r="C24">
        <f t="shared" si="0"/>
        <v>21.58147769</v>
      </c>
      <c r="D24">
        <f t="shared" si="1"/>
        <v>22.566195319000002</v>
      </c>
      <c r="F24">
        <v>1979</v>
      </c>
      <c r="G24">
        <v>19.399999999999999</v>
      </c>
    </row>
    <row r="25" spans="1:7" ht="17.25" x14ac:dyDescent="0.35">
      <c r="A25" s="1">
        <v>2018</v>
      </c>
      <c r="B25" s="1">
        <v>15.852994519999999</v>
      </c>
      <c r="C25">
        <f t="shared" si="0"/>
        <v>21.124425333999998</v>
      </c>
      <c r="D25">
        <f t="shared" si="1"/>
        <v>22.283048589</v>
      </c>
      <c r="F25" s="3">
        <v>1980</v>
      </c>
      <c r="G25" s="3">
        <v>19.55</v>
      </c>
    </row>
    <row r="26" spans="1:7" ht="17.25" x14ac:dyDescent="0.35">
      <c r="A26" s="1">
        <v>2019</v>
      </c>
      <c r="B26" s="1">
        <v>18.272549179999999</v>
      </c>
      <c r="C26">
        <f t="shared" si="0"/>
        <v>23.280591141999999</v>
      </c>
      <c r="D26">
        <f t="shared" si="1"/>
        <v>23.016378889999999</v>
      </c>
      <c r="F26">
        <v>1981</v>
      </c>
      <c r="G26">
        <v>19.5</v>
      </c>
    </row>
    <row r="27" spans="1:7" ht="17.25" x14ac:dyDescent="0.35">
      <c r="A27" s="1">
        <v>2020</v>
      </c>
      <c r="B27" s="1">
        <v>30.5201989</v>
      </c>
      <c r="C27">
        <f t="shared" si="0"/>
        <v>23.804505983999999</v>
      </c>
      <c r="D27">
        <f t="shared" si="1"/>
        <v>23.749182150000003</v>
      </c>
      <c r="F27">
        <v>1982</v>
      </c>
      <c r="G27">
        <v>19.3</v>
      </c>
    </row>
    <row r="28" spans="1:7" ht="17.25" x14ac:dyDescent="0.35">
      <c r="A28" s="1">
        <v>2021</v>
      </c>
      <c r="B28" s="1">
        <v>30.95216164</v>
      </c>
      <c r="F28">
        <v>1983</v>
      </c>
      <c r="G28">
        <v>19.350000000000001</v>
      </c>
    </row>
    <row r="29" spans="1:7" x14ac:dyDescent="0.25">
      <c r="F29">
        <v>1984</v>
      </c>
      <c r="G29">
        <v>19.55</v>
      </c>
    </row>
    <row r="30" spans="1:7" x14ac:dyDescent="0.25">
      <c r="F30" s="3">
        <v>1985</v>
      </c>
      <c r="G30" s="3">
        <v>19.25</v>
      </c>
    </row>
    <row r="31" spans="1:7" x14ac:dyDescent="0.25">
      <c r="F31">
        <v>1986</v>
      </c>
      <c r="G31">
        <v>19.239999999999998</v>
      </c>
    </row>
    <row r="32" spans="1:7" x14ac:dyDescent="0.25">
      <c r="F32">
        <v>1987</v>
      </c>
      <c r="G32">
        <v>19.510000000000002</v>
      </c>
    </row>
    <row r="33" spans="6:7" x14ac:dyDescent="0.25">
      <c r="F33">
        <v>1988</v>
      </c>
      <c r="G33">
        <v>19.600000000000001</v>
      </c>
    </row>
    <row r="34" spans="6:7" x14ac:dyDescent="0.25">
      <c r="F34">
        <v>1989</v>
      </c>
      <c r="G34">
        <v>19.41</v>
      </c>
    </row>
    <row r="35" spans="6:7" x14ac:dyDescent="0.25">
      <c r="F35" s="3">
        <v>1990</v>
      </c>
      <c r="G35" s="3">
        <v>19.45</v>
      </c>
    </row>
    <row r="36" spans="6:7" x14ac:dyDescent="0.25">
      <c r="F36">
        <v>1991</v>
      </c>
      <c r="G36">
        <v>19.7</v>
      </c>
    </row>
    <row r="37" spans="6:7" x14ac:dyDescent="0.25">
      <c r="F37">
        <v>1992</v>
      </c>
      <c r="G37">
        <v>19.18</v>
      </c>
    </row>
    <row r="38" spans="6:7" x14ac:dyDescent="0.25">
      <c r="F38">
        <v>1993</v>
      </c>
      <c r="G38">
        <v>19.45</v>
      </c>
    </row>
    <row r="39" spans="6:7" x14ac:dyDescent="0.25">
      <c r="F39">
        <v>1994</v>
      </c>
      <c r="G39">
        <v>19.75</v>
      </c>
    </row>
    <row r="40" spans="6:7" x14ac:dyDescent="0.25">
      <c r="F40" s="3">
        <v>1995</v>
      </c>
      <c r="G40" s="3">
        <v>19.8</v>
      </c>
    </row>
    <row r="41" spans="6:7" x14ac:dyDescent="0.25">
      <c r="F41">
        <v>1996</v>
      </c>
      <c r="G41">
        <v>19.649999999999999</v>
      </c>
    </row>
    <row r="42" spans="6:7" x14ac:dyDescent="0.25">
      <c r="F42">
        <v>1997</v>
      </c>
      <c r="G42">
        <v>19.399999999999999</v>
      </c>
    </row>
    <row r="43" spans="6:7" x14ac:dyDescent="0.25">
      <c r="F43">
        <v>1998</v>
      </c>
      <c r="G43">
        <v>20.3</v>
      </c>
    </row>
    <row r="44" spans="6:7" x14ac:dyDescent="0.25">
      <c r="F44">
        <v>1999</v>
      </c>
      <c r="G44">
        <v>20.149999999999999</v>
      </c>
    </row>
    <row r="45" spans="6:7" x14ac:dyDescent="0.25">
      <c r="F45" s="3">
        <v>2000</v>
      </c>
      <c r="G45" s="3">
        <v>19.7</v>
      </c>
    </row>
    <row r="46" spans="6:7" x14ac:dyDescent="0.25">
      <c r="F46">
        <v>2001</v>
      </c>
      <c r="G46">
        <v>20.100000000000001</v>
      </c>
    </row>
    <row r="47" spans="6:7" x14ac:dyDescent="0.25">
      <c r="F47">
        <v>2002</v>
      </c>
      <c r="G47">
        <v>20</v>
      </c>
    </row>
    <row r="48" spans="6:7" x14ac:dyDescent="0.25">
      <c r="F48">
        <v>2003</v>
      </c>
      <c r="G48">
        <v>20.100000000000001</v>
      </c>
    </row>
    <row r="49" spans="6:7" x14ac:dyDescent="0.25">
      <c r="F49">
        <v>2004</v>
      </c>
      <c r="G49">
        <v>19.55</v>
      </c>
    </row>
    <row r="50" spans="6:7" x14ac:dyDescent="0.25">
      <c r="F50" s="3">
        <v>2005</v>
      </c>
      <c r="G50" s="3">
        <v>20.2</v>
      </c>
    </row>
    <row r="51" spans="6:7" x14ac:dyDescent="0.25">
      <c r="F51">
        <v>2006</v>
      </c>
      <c r="G51">
        <v>19.850000000000001</v>
      </c>
    </row>
    <row r="52" spans="6:7" x14ac:dyDescent="0.25">
      <c r="F52">
        <v>2007</v>
      </c>
      <c r="G52">
        <v>19.8</v>
      </c>
    </row>
    <row r="53" spans="6:7" x14ac:dyDescent="0.25">
      <c r="F53">
        <v>2008</v>
      </c>
      <c r="G53">
        <v>19.850000000000001</v>
      </c>
    </row>
    <row r="54" spans="6:7" x14ac:dyDescent="0.25">
      <c r="F54">
        <v>2009</v>
      </c>
      <c r="G54">
        <v>20.25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E15" sqref="E15"/>
    </sheetView>
  </sheetViews>
  <sheetFormatPr defaultRowHeight="17.25" x14ac:dyDescent="0.35"/>
  <cols>
    <col min="1" max="16384" width="9.140625" style="1"/>
  </cols>
  <sheetData>
    <row r="1" spans="1:4" x14ac:dyDescent="0.35">
      <c r="A1" s="1">
        <v>1999</v>
      </c>
      <c r="B1" s="1">
        <v>28.661007361999999</v>
      </c>
      <c r="D1" s="1" t="s">
        <v>2</v>
      </c>
    </row>
    <row r="2" spans="1:4" x14ac:dyDescent="0.35">
      <c r="A2" s="1">
        <v>2000</v>
      </c>
      <c r="B2" s="1">
        <v>30.845957665999997</v>
      </c>
    </row>
    <row r="3" spans="1:4" x14ac:dyDescent="0.35">
      <c r="A3" s="1">
        <v>2001</v>
      </c>
      <c r="B3" s="1">
        <v>30.97067783</v>
      </c>
      <c r="D3" s="1" t="s">
        <v>43</v>
      </c>
    </row>
    <row r="4" spans="1:4" x14ac:dyDescent="0.35">
      <c r="A4" s="1">
        <v>2002</v>
      </c>
      <c r="B4" s="1">
        <v>29.251291634000001</v>
      </c>
    </row>
    <row r="5" spans="1:4" x14ac:dyDescent="0.35">
      <c r="A5" s="1">
        <v>2003</v>
      </c>
      <c r="B5" s="1">
        <v>30.452887240000003</v>
      </c>
      <c r="D5" s="1" t="s">
        <v>44</v>
      </c>
    </row>
    <row r="6" spans="1:4" x14ac:dyDescent="0.35">
      <c r="A6" s="1">
        <v>2004</v>
      </c>
      <c r="B6" s="1">
        <v>27.766927182</v>
      </c>
    </row>
    <row r="7" spans="1:4" x14ac:dyDescent="0.35">
      <c r="A7" s="1">
        <v>2005</v>
      </c>
      <c r="B7" s="1">
        <v>25.153518424000001</v>
      </c>
      <c r="D7" s="1" t="s">
        <v>8</v>
      </c>
    </row>
    <row r="8" spans="1:4" x14ac:dyDescent="0.35">
      <c r="A8" s="1">
        <v>2006</v>
      </c>
      <c r="B8" s="1">
        <v>23.012004833999999</v>
      </c>
      <c r="D8" s="1" t="s">
        <v>45</v>
      </c>
    </row>
    <row r="9" spans="1:4" x14ac:dyDescent="0.35">
      <c r="A9" s="1">
        <v>2007</v>
      </c>
      <c r="B9" s="1">
        <v>23.722893601999999</v>
      </c>
    </row>
    <row r="10" spans="1:4" x14ac:dyDescent="0.35">
      <c r="A10" s="1">
        <v>2008</v>
      </c>
      <c r="B10" s="1">
        <v>20.620790765999999</v>
      </c>
      <c r="D10" s="1" t="s">
        <v>46</v>
      </c>
    </row>
    <row r="11" spans="1:4" x14ac:dyDescent="0.35">
      <c r="A11" s="1">
        <v>2009</v>
      </c>
      <c r="B11" s="1">
        <v>21.594572750000001</v>
      </c>
    </row>
    <row r="12" spans="1:4" x14ac:dyDescent="0.35">
      <c r="A12" s="1">
        <v>2010</v>
      </c>
      <c r="B12" s="1">
        <v>21.853930001999998</v>
      </c>
      <c r="D12" s="1" t="s">
        <v>5</v>
      </c>
    </row>
    <row r="13" spans="1:4" x14ac:dyDescent="0.35">
      <c r="A13" s="1">
        <v>2011</v>
      </c>
      <c r="B13" s="1">
        <v>23.070489674000001</v>
      </c>
      <c r="D13" s="1" t="s">
        <v>47</v>
      </c>
    </row>
    <row r="14" spans="1:4" x14ac:dyDescent="0.35">
      <c r="A14" s="1">
        <v>2012</v>
      </c>
      <c r="B14" s="1">
        <v>22.393545572000001</v>
      </c>
    </row>
    <row r="15" spans="1:4" x14ac:dyDescent="0.35">
      <c r="A15" s="1">
        <v>2013</v>
      </c>
      <c r="B15" s="1">
        <v>23.550912948000001</v>
      </c>
      <c r="D15" s="1" t="s">
        <v>10</v>
      </c>
    </row>
    <row r="16" spans="1:4" x14ac:dyDescent="0.35">
      <c r="A16" s="1">
        <v>2014</v>
      </c>
      <c r="B16" s="1">
        <v>23.441671844000002</v>
      </c>
      <c r="D16" s="1" t="s">
        <v>48</v>
      </c>
    </row>
    <row r="17" spans="1:4" x14ac:dyDescent="0.35">
      <c r="A17" s="1">
        <v>2015</v>
      </c>
      <c r="B17" s="1">
        <v>22.752166637999998</v>
      </c>
    </row>
    <row r="18" spans="1:4" x14ac:dyDescent="0.35">
      <c r="A18" s="1">
        <v>2016</v>
      </c>
      <c r="B18" s="1">
        <v>23.693858316</v>
      </c>
      <c r="D18" s="1" t="s">
        <v>12</v>
      </c>
    </row>
    <row r="19" spans="1:4" x14ac:dyDescent="0.35">
      <c r="A19" s="1">
        <v>2017</v>
      </c>
      <c r="B19" s="1">
        <v>24.406986183999997</v>
      </c>
    </row>
    <row r="20" spans="1:4" x14ac:dyDescent="0.35">
      <c r="A20" s="1">
        <v>2018</v>
      </c>
      <c r="B20" s="1">
        <v>21.58147769</v>
      </c>
      <c r="D20" s="1" t="s">
        <v>49</v>
      </c>
    </row>
    <row r="21" spans="1:4" x14ac:dyDescent="0.35">
      <c r="A21" s="1">
        <v>2019</v>
      </c>
      <c r="B21" s="1">
        <v>21.124425333999998</v>
      </c>
    </row>
    <row r="22" spans="1:4" x14ac:dyDescent="0.35">
      <c r="A22" s="1">
        <v>2020</v>
      </c>
      <c r="B22" s="1">
        <v>23.280591141999999</v>
      </c>
      <c r="D22" s="1" t="s">
        <v>14</v>
      </c>
    </row>
    <row r="23" spans="1:4" x14ac:dyDescent="0.35">
      <c r="A23" s="1">
        <v>2021</v>
      </c>
      <c r="B23" s="1">
        <v>23.804505983999999</v>
      </c>
      <c r="D23" s="1" t="s">
        <v>50</v>
      </c>
    </row>
    <row r="24" spans="1:4" x14ac:dyDescent="0.35">
      <c r="A24" s="1">
        <v>2022</v>
      </c>
      <c r="B24" s="1">
        <v>24.180986875999999</v>
      </c>
      <c r="D24" s="1" t="s">
        <v>51</v>
      </c>
    </row>
    <row r="26" spans="1:4" x14ac:dyDescent="0.35">
      <c r="D26" s="1" t="s">
        <v>52</v>
      </c>
    </row>
    <row r="27" spans="1:4" x14ac:dyDescent="0.35">
      <c r="D27" s="1" t="s">
        <v>48</v>
      </c>
    </row>
    <row r="29" spans="1:4" x14ac:dyDescent="0.35">
      <c r="D29" s="1" t="s">
        <v>12</v>
      </c>
    </row>
    <row r="31" spans="1:4" x14ac:dyDescent="0.35">
      <c r="D31" s="1" t="s">
        <v>53</v>
      </c>
    </row>
    <row r="33" spans="4:4" x14ac:dyDescent="0.35">
      <c r="D33" s="1" t="s">
        <v>14</v>
      </c>
    </row>
    <row r="34" spans="4:4" x14ac:dyDescent="0.35">
      <c r="D34" s="1" t="s">
        <v>50</v>
      </c>
    </row>
    <row r="35" spans="4:4" x14ac:dyDescent="0.35">
      <c r="D35" s="1" t="s">
        <v>51</v>
      </c>
    </row>
    <row r="37" spans="4:4" x14ac:dyDescent="0.35">
      <c r="D37" s="1" t="s">
        <v>54</v>
      </c>
    </row>
    <row r="38" spans="4:4" x14ac:dyDescent="0.35">
      <c r="D38" s="1" t="s">
        <v>48</v>
      </c>
    </row>
    <row r="40" spans="4:4" x14ac:dyDescent="0.35">
      <c r="D40" s="1" t="s">
        <v>18</v>
      </c>
    </row>
    <row r="42" spans="4:4" x14ac:dyDescent="0.35">
      <c r="D42" s="1" t="s">
        <v>55</v>
      </c>
    </row>
    <row r="43" spans="4:4" x14ac:dyDescent="0.35">
      <c r="D43" s="1" t="s">
        <v>56</v>
      </c>
    </row>
    <row r="44" spans="4:4" x14ac:dyDescent="0.35">
      <c r="D44" s="1" t="s">
        <v>57</v>
      </c>
    </row>
    <row r="46" spans="4:4" x14ac:dyDescent="0.35">
      <c r="D46" s="1" t="s">
        <v>58</v>
      </c>
    </row>
    <row r="47" spans="4:4" x14ac:dyDescent="0.35">
      <c r="D47" s="1" t="s">
        <v>48</v>
      </c>
    </row>
    <row r="49" spans="4:4" x14ac:dyDescent="0.35">
      <c r="D49" s="1" t="s">
        <v>18</v>
      </c>
    </row>
    <row r="51" spans="4:4" x14ac:dyDescent="0.35">
      <c r="D51" s="1" t="s">
        <v>59</v>
      </c>
    </row>
    <row r="52" spans="4:4" x14ac:dyDescent="0.35">
      <c r="D52" s="1" t="s">
        <v>60</v>
      </c>
    </row>
    <row r="53" spans="4:4" x14ac:dyDescent="0.35">
      <c r="D53" s="1" t="s">
        <v>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opLeftCell="G1" zoomScale="85" zoomScaleNormal="85" workbookViewId="0">
      <selection activeCell="K12" sqref="K12"/>
    </sheetView>
  </sheetViews>
  <sheetFormatPr defaultRowHeight="15" x14ac:dyDescent="0.25"/>
  <cols>
    <col min="1" max="1" width="9.42578125" customWidth="1"/>
    <col min="2" max="2" width="8.7109375" customWidth="1"/>
  </cols>
  <sheetData>
    <row r="1" spans="1:30" ht="17.25" x14ac:dyDescent="0.35"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ht="17.25" x14ac:dyDescent="0.35">
      <c r="C2" s="1">
        <v>24.0324019</v>
      </c>
      <c r="D2" s="1">
        <v>27.625297809999999</v>
      </c>
      <c r="E2" s="1">
        <v>28.286193990000001</v>
      </c>
      <c r="F2" s="1">
        <v>33.696236259999999</v>
      </c>
      <c r="G2" s="1">
        <v>29.664906850000001</v>
      </c>
      <c r="H2" s="1">
        <v>34.957153419999997</v>
      </c>
      <c r="I2" s="1">
        <v>28.248898629999999</v>
      </c>
      <c r="J2" s="1">
        <v>19.689263010000001</v>
      </c>
      <c r="K2" s="1">
        <v>39.704214290000003</v>
      </c>
      <c r="L2" s="1">
        <v>16.235106559999998</v>
      </c>
      <c r="M2" s="1">
        <v>21.890109630000001</v>
      </c>
      <c r="N2" s="1">
        <v>17.541330680000002</v>
      </c>
      <c r="O2" s="1">
        <v>23.243706849999999</v>
      </c>
      <c r="P2" s="1">
        <v>24.193700110000002</v>
      </c>
      <c r="Q2" s="1">
        <v>21.104016479999999</v>
      </c>
      <c r="R2" s="1">
        <v>23.186895889999999</v>
      </c>
      <c r="S2" s="1">
        <v>23.62412904</v>
      </c>
      <c r="T2" s="1">
        <v>19.858986340000001</v>
      </c>
      <c r="U2" s="1">
        <v>29.980536990000001</v>
      </c>
      <c r="V2" s="1">
        <v>20.557810960000001</v>
      </c>
      <c r="W2" s="1">
        <v>19.73936986</v>
      </c>
      <c r="X2" s="1">
        <v>28.33258743</v>
      </c>
      <c r="Y2" s="1">
        <v>23.424625679999998</v>
      </c>
      <c r="Z2" s="1">
        <v>15.852994519999999</v>
      </c>
      <c r="AA2" s="1">
        <v>18.272549179999999</v>
      </c>
      <c r="AB2" s="1">
        <v>30.5201989</v>
      </c>
      <c r="AC2" s="1">
        <v>30.95216164</v>
      </c>
      <c r="AD2" s="1">
        <v>25.307030139999998</v>
      </c>
    </row>
    <row r="3" spans="1:30" ht="17.25" x14ac:dyDescent="0.35">
      <c r="A3" s="1">
        <v>1995</v>
      </c>
      <c r="B3" s="1">
        <v>24.0324019</v>
      </c>
      <c r="C3" s="1"/>
      <c r="D3" s="1">
        <f t="shared" ref="D3:AB12" si="0">IF(D$2=$B3,0,IF(D$2&gt;$B3,1,-1))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-1</v>
      </c>
      <c r="K3" s="1">
        <f t="shared" si="0"/>
        <v>1</v>
      </c>
      <c r="L3" s="1">
        <f t="shared" si="0"/>
        <v>-1</v>
      </c>
      <c r="M3" s="1">
        <f t="shared" si="0"/>
        <v>-1</v>
      </c>
      <c r="N3" s="1">
        <f t="shared" si="0"/>
        <v>-1</v>
      </c>
      <c r="O3" s="1">
        <f t="shared" si="0"/>
        <v>-1</v>
      </c>
      <c r="P3" s="1">
        <f t="shared" si="0"/>
        <v>1</v>
      </c>
      <c r="Q3" s="1">
        <f t="shared" si="0"/>
        <v>-1</v>
      </c>
      <c r="R3" s="1">
        <f t="shared" si="0"/>
        <v>-1</v>
      </c>
      <c r="S3" s="1">
        <f t="shared" si="0"/>
        <v>-1</v>
      </c>
      <c r="T3" s="1">
        <f t="shared" si="0"/>
        <v>-1</v>
      </c>
      <c r="U3" s="1">
        <f t="shared" si="0"/>
        <v>1</v>
      </c>
      <c r="V3" s="1">
        <f t="shared" si="0"/>
        <v>-1</v>
      </c>
      <c r="W3" s="1">
        <f t="shared" si="0"/>
        <v>-1</v>
      </c>
      <c r="X3" s="1">
        <f t="shared" si="0"/>
        <v>1</v>
      </c>
      <c r="Y3" s="1">
        <f t="shared" si="0"/>
        <v>-1</v>
      </c>
      <c r="Z3" s="1">
        <f t="shared" si="0"/>
        <v>-1</v>
      </c>
      <c r="AA3" s="1">
        <f t="shared" si="0"/>
        <v>-1</v>
      </c>
      <c r="AB3" s="1">
        <f t="shared" si="0"/>
        <v>1</v>
      </c>
      <c r="AC3" s="1">
        <f t="shared" ref="AC3:AD18" si="1">IF(AC$2=$B3,0,IF(AC$2&gt;$B3,1,-1))</f>
        <v>1</v>
      </c>
      <c r="AD3" s="1">
        <f t="shared" si="1"/>
        <v>1</v>
      </c>
    </row>
    <row r="4" spans="1:30" ht="17.25" x14ac:dyDescent="0.35">
      <c r="A4" s="1">
        <v>1996</v>
      </c>
      <c r="B4" s="1">
        <v>27.625297809999999</v>
      </c>
      <c r="C4" s="1"/>
      <c r="D4" s="1"/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-1</v>
      </c>
      <c r="K4" s="1">
        <f t="shared" si="0"/>
        <v>1</v>
      </c>
      <c r="L4" s="1">
        <f t="shared" si="0"/>
        <v>-1</v>
      </c>
      <c r="M4" s="1">
        <f t="shared" si="0"/>
        <v>-1</v>
      </c>
      <c r="N4" s="1">
        <f t="shared" si="0"/>
        <v>-1</v>
      </c>
      <c r="O4" s="1">
        <f t="shared" si="0"/>
        <v>-1</v>
      </c>
      <c r="P4" s="1">
        <f t="shared" si="0"/>
        <v>-1</v>
      </c>
      <c r="Q4" s="1">
        <f t="shared" si="0"/>
        <v>-1</v>
      </c>
      <c r="R4" s="1">
        <f t="shared" si="0"/>
        <v>-1</v>
      </c>
      <c r="S4" s="1">
        <f t="shared" si="0"/>
        <v>-1</v>
      </c>
      <c r="T4" s="1">
        <f t="shared" si="0"/>
        <v>-1</v>
      </c>
      <c r="U4" s="1">
        <f t="shared" si="0"/>
        <v>1</v>
      </c>
      <c r="V4" s="1">
        <f t="shared" si="0"/>
        <v>-1</v>
      </c>
      <c r="W4" s="1">
        <f t="shared" si="0"/>
        <v>-1</v>
      </c>
      <c r="X4" s="1">
        <f t="shared" si="0"/>
        <v>1</v>
      </c>
      <c r="Y4" s="1">
        <f t="shared" si="0"/>
        <v>-1</v>
      </c>
      <c r="Z4" s="1">
        <f t="shared" si="0"/>
        <v>-1</v>
      </c>
      <c r="AA4" s="1">
        <f t="shared" si="0"/>
        <v>-1</v>
      </c>
      <c r="AB4" s="1">
        <f t="shared" si="0"/>
        <v>1</v>
      </c>
      <c r="AC4" s="1">
        <f t="shared" si="1"/>
        <v>1</v>
      </c>
      <c r="AD4" s="1">
        <f t="shared" si="1"/>
        <v>-1</v>
      </c>
    </row>
    <row r="5" spans="1:30" ht="17.25" x14ac:dyDescent="0.35">
      <c r="A5" s="1">
        <v>1997</v>
      </c>
      <c r="B5" s="1">
        <v>28.286193990000001</v>
      </c>
      <c r="C5" s="1"/>
      <c r="E5" s="1"/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-1</v>
      </c>
      <c r="J5" s="1">
        <f t="shared" si="0"/>
        <v>-1</v>
      </c>
      <c r="K5" s="1">
        <f t="shared" si="0"/>
        <v>1</v>
      </c>
      <c r="L5" s="1">
        <f t="shared" si="0"/>
        <v>-1</v>
      </c>
      <c r="M5" s="1">
        <f t="shared" si="0"/>
        <v>-1</v>
      </c>
      <c r="N5" s="1">
        <f t="shared" si="0"/>
        <v>-1</v>
      </c>
      <c r="O5" s="1">
        <f t="shared" si="0"/>
        <v>-1</v>
      </c>
      <c r="P5" s="1">
        <f t="shared" si="0"/>
        <v>-1</v>
      </c>
      <c r="Q5" s="1">
        <f t="shared" si="0"/>
        <v>-1</v>
      </c>
      <c r="R5" s="1">
        <f t="shared" si="0"/>
        <v>-1</v>
      </c>
      <c r="S5" s="1">
        <f t="shared" si="0"/>
        <v>-1</v>
      </c>
      <c r="T5" s="1">
        <f t="shared" si="0"/>
        <v>-1</v>
      </c>
      <c r="U5" s="1">
        <f t="shared" si="0"/>
        <v>1</v>
      </c>
      <c r="V5" s="1">
        <f t="shared" si="0"/>
        <v>-1</v>
      </c>
      <c r="W5" s="1">
        <f t="shared" si="0"/>
        <v>-1</v>
      </c>
      <c r="X5" s="1">
        <f t="shared" si="0"/>
        <v>1</v>
      </c>
      <c r="Y5" s="1">
        <f t="shared" si="0"/>
        <v>-1</v>
      </c>
      <c r="Z5" s="1">
        <f t="shared" si="0"/>
        <v>-1</v>
      </c>
      <c r="AA5" s="1">
        <f t="shared" si="0"/>
        <v>-1</v>
      </c>
      <c r="AB5" s="1">
        <f t="shared" si="0"/>
        <v>1</v>
      </c>
      <c r="AC5" s="1">
        <f t="shared" si="1"/>
        <v>1</v>
      </c>
      <c r="AD5" s="1">
        <f t="shared" si="1"/>
        <v>-1</v>
      </c>
    </row>
    <row r="6" spans="1:30" ht="17.25" x14ac:dyDescent="0.35">
      <c r="A6" s="1">
        <v>1998</v>
      </c>
      <c r="B6" s="1">
        <v>33.696236259999999</v>
      </c>
      <c r="C6" s="1"/>
      <c r="F6" s="1"/>
      <c r="G6" s="1">
        <f t="shared" si="0"/>
        <v>-1</v>
      </c>
      <c r="H6" s="1">
        <f t="shared" si="0"/>
        <v>1</v>
      </c>
      <c r="I6" s="1">
        <f t="shared" si="0"/>
        <v>-1</v>
      </c>
      <c r="J6" s="1">
        <f t="shared" si="0"/>
        <v>-1</v>
      </c>
      <c r="K6" s="1">
        <f t="shared" si="0"/>
        <v>1</v>
      </c>
      <c r="L6" s="1">
        <f t="shared" si="0"/>
        <v>-1</v>
      </c>
      <c r="M6" s="1">
        <f t="shared" si="0"/>
        <v>-1</v>
      </c>
      <c r="N6" s="1">
        <f t="shared" si="0"/>
        <v>-1</v>
      </c>
      <c r="O6" s="1">
        <f t="shared" si="0"/>
        <v>-1</v>
      </c>
      <c r="P6" s="1">
        <f t="shared" si="0"/>
        <v>-1</v>
      </c>
      <c r="Q6" s="1">
        <f t="shared" si="0"/>
        <v>-1</v>
      </c>
      <c r="R6" s="1">
        <f t="shared" si="0"/>
        <v>-1</v>
      </c>
      <c r="S6" s="1">
        <f t="shared" si="0"/>
        <v>-1</v>
      </c>
      <c r="T6" s="1">
        <f t="shared" si="0"/>
        <v>-1</v>
      </c>
      <c r="U6" s="1">
        <f t="shared" si="0"/>
        <v>-1</v>
      </c>
      <c r="V6" s="1">
        <f t="shared" si="0"/>
        <v>-1</v>
      </c>
      <c r="W6" s="1">
        <f t="shared" si="0"/>
        <v>-1</v>
      </c>
      <c r="X6" s="1">
        <f t="shared" si="0"/>
        <v>-1</v>
      </c>
      <c r="Y6" s="1">
        <f t="shared" si="0"/>
        <v>-1</v>
      </c>
      <c r="Z6" s="1">
        <f t="shared" si="0"/>
        <v>-1</v>
      </c>
      <c r="AA6" s="1">
        <f t="shared" si="0"/>
        <v>-1</v>
      </c>
      <c r="AB6" s="1">
        <f t="shared" si="0"/>
        <v>-1</v>
      </c>
      <c r="AC6" s="1">
        <f t="shared" si="1"/>
        <v>-1</v>
      </c>
      <c r="AD6" s="1">
        <f t="shared" si="1"/>
        <v>-1</v>
      </c>
    </row>
    <row r="7" spans="1:30" ht="17.25" x14ac:dyDescent="0.35">
      <c r="A7" s="1">
        <v>1999</v>
      </c>
      <c r="B7" s="1">
        <v>29.664906850000001</v>
      </c>
      <c r="C7" s="1"/>
      <c r="F7" s="1"/>
      <c r="G7" s="1"/>
      <c r="H7" s="1">
        <f t="shared" si="0"/>
        <v>1</v>
      </c>
      <c r="I7" s="1">
        <f t="shared" si="0"/>
        <v>-1</v>
      </c>
      <c r="J7" s="1">
        <f t="shared" si="0"/>
        <v>-1</v>
      </c>
      <c r="K7" s="1">
        <f t="shared" si="0"/>
        <v>1</v>
      </c>
      <c r="L7" s="1">
        <f t="shared" si="0"/>
        <v>-1</v>
      </c>
      <c r="M7" s="1">
        <f t="shared" si="0"/>
        <v>-1</v>
      </c>
      <c r="N7" s="1">
        <f t="shared" si="0"/>
        <v>-1</v>
      </c>
      <c r="O7" s="1">
        <f t="shared" si="0"/>
        <v>-1</v>
      </c>
      <c r="P7" s="1">
        <f t="shared" si="0"/>
        <v>-1</v>
      </c>
      <c r="Q7" s="1">
        <f t="shared" si="0"/>
        <v>-1</v>
      </c>
      <c r="R7" s="1">
        <f t="shared" si="0"/>
        <v>-1</v>
      </c>
      <c r="S7" s="1">
        <f t="shared" si="0"/>
        <v>-1</v>
      </c>
      <c r="T7" s="1">
        <f t="shared" si="0"/>
        <v>-1</v>
      </c>
      <c r="U7" s="1">
        <f t="shared" si="0"/>
        <v>1</v>
      </c>
      <c r="V7" s="1">
        <f t="shared" si="0"/>
        <v>-1</v>
      </c>
      <c r="W7" s="1">
        <f t="shared" si="0"/>
        <v>-1</v>
      </c>
      <c r="X7" s="1">
        <f t="shared" si="0"/>
        <v>-1</v>
      </c>
      <c r="Y7" s="1">
        <f t="shared" si="0"/>
        <v>-1</v>
      </c>
      <c r="Z7" s="1">
        <f t="shared" si="0"/>
        <v>-1</v>
      </c>
      <c r="AA7" s="1">
        <f t="shared" si="0"/>
        <v>-1</v>
      </c>
      <c r="AB7" s="1">
        <f t="shared" si="0"/>
        <v>1</v>
      </c>
      <c r="AC7" s="1">
        <f t="shared" si="1"/>
        <v>1</v>
      </c>
      <c r="AD7" s="1">
        <f t="shared" si="1"/>
        <v>-1</v>
      </c>
    </row>
    <row r="8" spans="1:30" ht="17.25" x14ac:dyDescent="0.35">
      <c r="A8" s="1">
        <v>2000</v>
      </c>
      <c r="B8" s="1">
        <v>34.957153419999997</v>
      </c>
      <c r="C8" s="1"/>
      <c r="F8" s="1"/>
      <c r="G8" s="1"/>
      <c r="H8" s="1"/>
      <c r="I8" s="1">
        <f t="shared" si="0"/>
        <v>-1</v>
      </c>
      <c r="J8" s="1">
        <f t="shared" si="0"/>
        <v>-1</v>
      </c>
      <c r="K8" s="1">
        <f t="shared" si="0"/>
        <v>1</v>
      </c>
      <c r="L8" s="1">
        <f t="shared" si="0"/>
        <v>-1</v>
      </c>
      <c r="M8" s="1">
        <f t="shared" si="0"/>
        <v>-1</v>
      </c>
      <c r="N8" s="1">
        <f t="shared" si="0"/>
        <v>-1</v>
      </c>
      <c r="O8" s="1">
        <f t="shared" si="0"/>
        <v>-1</v>
      </c>
      <c r="P8" s="1">
        <f t="shared" si="0"/>
        <v>-1</v>
      </c>
      <c r="Q8" s="1">
        <f t="shared" si="0"/>
        <v>-1</v>
      </c>
      <c r="R8" s="1">
        <f t="shared" si="0"/>
        <v>-1</v>
      </c>
      <c r="S8" s="1">
        <f t="shared" si="0"/>
        <v>-1</v>
      </c>
      <c r="T8" s="1">
        <f t="shared" si="0"/>
        <v>-1</v>
      </c>
      <c r="U8" s="1">
        <f t="shared" si="0"/>
        <v>-1</v>
      </c>
      <c r="V8" s="1">
        <f t="shared" si="0"/>
        <v>-1</v>
      </c>
      <c r="W8" s="1">
        <f t="shared" si="0"/>
        <v>-1</v>
      </c>
      <c r="X8" s="1">
        <f t="shared" si="0"/>
        <v>-1</v>
      </c>
      <c r="Y8" s="1">
        <f t="shared" si="0"/>
        <v>-1</v>
      </c>
      <c r="Z8" s="1">
        <f t="shared" si="0"/>
        <v>-1</v>
      </c>
      <c r="AA8" s="1">
        <f t="shared" si="0"/>
        <v>-1</v>
      </c>
      <c r="AB8" s="1">
        <f t="shared" si="0"/>
        <v>-1</v>
      </c>
      <c r="AC8" s="1">
        <f t="shared" si="1"/>
        <v>-1</v>
      </c>
      <c r="AD8" s="1">
        <f t="shared" si="1"/>
        <v>-1</v>
      </c>
    </row>
    <row r="9" spans="1:30" ht="17.25" x14ac:dyDescent="0.35">
      <c r="A9" s="1">
        <v>2001</v>
      </c>
      <c r="B9" s="1">
        <v>28.248898629999999</v>
      </c>
      <c r="C9" s="1"/>
      <c r="F9" s="1"/>
      <c r="G9" s="1"/>
      <c r="H9" s="1"/>
      <c r="I9" s="1"/>
      <c r="J9" s="1">
        <f t="shared" si="0"/>
        <v>-1</v>
      </c>
      <c r="K9" s="1">
        <f t="shared" si="0"/>
        <v>1</v>
      </c>
      <c r="L9" s="1">
        <f t="shared" si="0"/>
        <v>-1</v>
      </c>
      <c r="M9" s="1">
        <f t="shared" si="0"/>
        <v>-1</v>
      </c>
      <c r="N9" s="1">
        <f t="shared" si="0"/>
        <v>-1</v>
      </c>
      <c r="O9" s="1">
        <f t="shared" si="0"/>
        <v>-1</v>
      </c>
      <c r="P9" s="1">
        <f t="shared" si="0"/>
        <v>-1</v>
      </c>
      <c r="Q9" s="1">
        <f t="shared" si="0"/>
        <v>-1</v>
      </c>
      <c r="R9" s="1">
        <f t="shared" si="0"/>
        <v>-1</v>
      </c>
      <c r="S9" s="1">
        <f t="shared" si="0"/>
        <v>-1</v>
      </c>
      <c r="T9" s="1">
        <f t="shared" si="0"/>
        <v>-1</v>
      </c>
      <c r="U9" s="1">
        <f t="shared" si="0"/>
        <v>1</v>
      </c>
      <c r="V9" s="1">
        <f t="shared" si="0"/>
        <v>-1</v>
      </c>
      <c r="W9" s="1">
        <f t="shared" si="0"/>
        <v>-1</v>
      </c>
      <c r="X9" s="1">
        <f t="shared" si="0"/>
        <v>1</v>
      </c>
      <c r="Y9" s="1">
        <f t="shared" si="0"/>
        <v>-1</v>
      </c>
      <c r="Z9" s="1">
        <f t="shared" si="0"/>
        <v>-1</v>
      </c>
      <c r="AA9" s="1">
        <f t="shared" si="0"/>
        <v>-1</v>
      </c>
      <c r="AB9" s="1">
        <f t="shared" si="0"/>
        <v>1</v>
      </c>
      <c r="AC9" s="1">
        <f t="shared" si="1"/>
        <v>1</v>
      </c>
      <c r="AD9" s="1">
        <f t="shared" si="1"/>
        <v>-1</v>
      </c>
    </row>
    <row r="10" spans="1:30" ht="17.25" x14ac:dyDescent="0.35">
      <c r="A10" s="1">
        <v>2002</v>
      </c>
      <c r="B10" s="1">
        <v>19.689263010000001</v>
      </c>
      <c r="C10" s="1"/>
      <c r="F10" s="1"/>
      <c r="G10" s="1"/>
      <c r="H10" s="1"/>
      <c r="I10" s="1"/>
      <c r="J10" s="1"/>
      <c r="K10" s="1">
        <f t="shared" si="0"/>
        <v>1</v>
      </c>
      <c r="L10" s="1">
        <f t="shared" si="0"/>
        <v>-1</v>
      </c>
      <c r="M10" s="1">
        <f t="shared" si="0"/>
        <v>1</v>
      </c>
      <c r="N10" s="1">
        <f t="shared" si="0"/>
        <v>-1</v>
      </c>
      <c r="O10" s="1">
        <f t="shared" si="0"/>
        <v>1</v>
      </c>
      <c r="P10" s="1">
        <f t="shared" si="0"/>
        <v>1</v>
      </c>
      <c r="Q10" s="1">
        <f t="shared" si="0"/>
        <v>1</v>
      </c>
      <c r="R10" s="1">
        <f t="shared" si="0"/>
        <v>1</v>
      </c>
      <c r="S10" s="1">
        <f t="shared" si="0"/>
        <v>1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1</v>
      </c>
      <c r="X10" s="1">
        <f t="shared" si="0"/>
        <v>1</v>
      </c>
      <c r="Y10" s="1">
        <f t="shared" si="0"/>
        <v>1</v>
      </c>
      <c r="Z10" s="1">
        <f t="shared" si="0"/>
        <v>-1</v>
      </c>
      <c r="AA10" s="1">
        <f t="shared" si="0"/>
        <v>-1</v>
      </c>
      <c r="AB10" s="1">
        <f t="shared" si="0"/>
        <v>1</v>
      </c>
      <c r="AC10" s="1">
        <f t="shared" si="1"/>
        <v>1</v>
      </c>
      <c r="AD10" s="1">
        <f t="shared" si="1"/>
        <v>1</v>
      </c>
    </row>
    <row r="11" spans="1:30" ht="17.25" x14ac:dyDescent="0.35">
      <c r="A11" s="1">
        <v>2003</v>
      </c>
      <c r="B11" s="1">
        <v>39.704214290000003</v>
      </c>
      <c r="C11" s="1"/>
      <c r="F11" s="1"/>
      <c r="G11" s="1"/>
      <c r="H11" s="1"/>
      <c r="I11" s="1"/>
      <c r="J11" s="1"/>
      <c r="K11" s="1"/>
      <c r="L11" s="1">
        <f t="shared" si="0"/>
        <v>-1</v>
      </c>
      <c r="M11" s="1">
        <f t="shared" si="0"/>
        <v>-1</v>
      </c>
      <c r="N11" s="1">
        <f t="shared" si="0"/>
        <v>-1</v>
      </c>
      <c r="O11" s="1">
        <f t="shared" si="0"/>
        <v>-1</v>
      </c>
      <c r="P11" s="1">
        <f t="shared" si="0"/>
        <v>-1</v>
      </c>
      <c r="Q11" s="1">
        <f t="shared" si="0"/>
        <v>-1</v>
      </c>
      <c r="R11" s="1">
        <f t="shared" si="0"/>
        <v>-1</v>
      </c>
      <c r="S11" s="1">
        <f t="shared" si="0"/>
        <v>-1</v>
      </c>
      <c r="T11" s="1">
        <f t="shared" si="0"/>
        <v>-1</v>
      </c>
      <c r="U11" s="1">
        <f t="shared" si="0"/>
        <v>-1</v>
      </c>
      <c r="V11" s="1">
        <f t="shared" si="0"/>
        <v>-1</v>
      </c>
      <c r="W11" s="1">
        <f t="shared" si="0"/>
        <v>-1</v>
      </c>
      <c r="X11" s="1">
        <f t="shared" si="0"/>
        <v>-1</v>
      </c>
      <c r="Y11" s="1">
        <f t="shared" si="0"/>
        <v>-1</v>
      </c>
      <c r="Z11" s="1">
        <f t="shared" si="0"/>
        <v>-1</v>
      </c>
      <c r="AA11" s="1">
        <f t="shared" si="0"/>
        <v>-1</v>
      </c>
      <c r="AB11" s="1">
        <f t="shared" si="0"/>
        <v>-1</v>
      </c>
      <c r="AC11" s="1">
        <f t="shared" si="1"/>
        <v>-1</v>
      </c>
      <c r="AD11" s="1">
        <f t="shared" si="1"/>
        <v>-1</v>
      </c>
    </row>
    <row r="12" spans="1:30" ht="17.25" x14ac:dyDescent="0.35">
      <c r="A12" s="1">
        <v>2004</v>
      </c>
      <c r="B12" s="1">
        <v>16.235106559999998</v>
      </c>
      <c r="C12" s="1"/>
      <c r="F12" s="1"/>
      <c r="G12" s="1"/>
      <c r="H12" s="1"/>
      <c r="I12" s="1"/>
      <c r="J12" s="1"/>
      <c r="K12" s="1"/>
      <c r="L12" s="1"/>
      <c r="M12" s="1">
        <f t="shared" si="0"/>
        <v>1</v>
      </c>
      <c r="N12" s="1">
        <f t="shared" si="0"/>
        <v>1</v>
      </c>
      <c r="O12" s="1">
        <f t="shared" si="0"/>
        <v>1</v>
      </c>
      <c r="P12" s="1">
        <f t="shared" si="0"/>
        <v>1</v>
      </c>
      <c r="Q12" s="1">
        <f t="shared" si="0"/>
        <v>1</v>
      </c>
      <c r="R12" s="1">
        <f t="shared" si="0"/>
        <v>1</v>
      </c>
      <c r="S12" s="1">
        <f t="shared" si="0"/>
        <v>1</v>
      </c>
      <c r="T12" s="1">
        <f t="shared" si="0"/>
        <v>1</v>
      </c>
      <c r="U12" s="1">
        <f t="shared" si="0"/>
        <v>1</v>
      </c>
      <c r="V12" s="1">
        <f t="shared" si="0"/>
        <v>1</v>
      </c>
      <c r="W12" s="1">
        <f t="shared" si="0"/>
        <v>1</v>
      </c>
      <c r="X12" s="1">
        <f t="shared" si="0"/>
        <v>1</v>
      </c>
      <c r="Y12" s="1">
        <f t="shared" si="0"/>
        <v>1</v>
      </c>
      <c r="Z12" s="1">
        <f>IF(Z$2=$B12,0,IF(Z$2&gt;$B12,1,-1))</f>
        <v>-1</v>
      </c>
      <c r="AA12" s="1">
        <f>IF(AA$2=$B12,0,IF(AA$2&gt;$B12,1,-1))</f>
        <v>1</v>
      </c>
      <c r="AB12" s="1">
        <f>IF(AB$2=$B12,0,IF(AB$2&gt;$B12,1,-1))</f>
        <v>1</v>
      </c>
      <c r="AC12" s="1">
        <f t="shared" si="1"/>
        <v>1</v>
      </c>
      <c r="AD12" s="1">
        <f t="shared" si="1"/>
        <v>1</v>
      </c>
    </row>
    <row r="13" spans="1:30" ht="17.25" x14ac:dyDescent="0.35">
      <c r="A13" s="1">
        <v>2005</v>
      </c>
      <c r="B13" s="1">
        <v>21.890109630000001</v>
      </c>
      <c r="C13" s="1"/>
      <c r="F13" s="1"/>
      <c r="G13" s="1"/>
      <c r="H13" s="1"/>
      <c r="I13" s="1"/>
      <c r="J13" s="1"/>
      <c r="K13" s="1"/>
      <c r="L13" s="1"/>
      <c r="M13" s="1"/>
      <c r="N13" s="1">
        <f t="shared" ref="N13:U20" si="2">IF(N$2=$B13,0,IF(N$2&gt;$B13,1,-1))</f>
        <v>-1</v>
      </c>
      <c r="O13" s="1">
        <f t="shared" si="2"/>
        <v>1</v>
      </c>
      <c r="P13" s="1">
        <f t="shared" si="2"/>
        <v>1</v>
      </c>
      <c r="Q13" s="1">
        <f t="shared" si="2"/>
        <v>-1</v>
      </c>
      <c r="R13" s="1">
        <f t="shared" si="2"/>
        <v>1</v>
      </c>
      <c r="S13" s="1">
        <f t="shared" si="2"/>
        <v>1</v>
      </c>
      <c r="T13" s="1">
        <f t="shared" si="2"/>
        <v>-1</v>
      </c>
      <c r="U13" s="1">
        <f t="shared" si="2"/>
        <v>1</v>
      </c>
      <c r="V13" s="1">
        <f t="shared" ref="V13:AD29" si="3">IF(V$2=$B13,0,IF(V$2&gt;$B13,1,-1))</f>
        <v>-1</v>
      </c>
      <c r="W13" s="1">
        <f t="shared" si="3"/>
        <v>-1</v>
      </c>
      <c r="X13" s="1">
        <f t="shared" si="3"/>
        <v>1</v>
      </c>
      <c r="Y13" s="1">
        <f t="shared" si="3"/>
        <v>1</v>
      </c>
      <c r="Z13" s="1">
        <f t="shared" si="3"/>
        <v>-1</v>
      </c>
      <c r="AA13" s="1">
        <f t="shared" si="3"/>
        <v>-1</v>
      </c>
      <c r="AB13" s="1">
        <f t="shared" si="3"/>
        <v>1</v>
      </c>
      <c r="AC13" s="1">
        <f t="shared" si="1"/>
        <v>1</v>
      </c>
      <c r="AD13" s="1">
        <f t="shared" si="1"/>
        <v>1</v>
      </c>
    </row>
    <row r="14" spans="1:30" ht="17.25" x14ac:dyDescent="0.35">
      <c r="A14" s="1">
        <v>2006</v>
      </c>
      <c r="B14" s="1">
        <v>17.541330680000002</v>
      </c>
      <c r="C14" s="1"/>
      <c r="F14" s="1"/>
      <c r="G14" s="1"/>
      <c r="H14" s="1"/>
      <c r="I14" s="1"/>
      <c r="J14" s="1"/>
      <c r="K14" s="1"/>
      <c r="L14" s="1"/>
      <c r="M14" s="1"/>
      <c r="N14" s="1"/>
      <c r="O14" s="1">
        <f t="shared" si="2"/>
        <v>1</v>
      </c>
      <c r="P14" s="1">
        <f t="shared" si="2"/>
        <v>1</v>
      </c>
      <c r="Q14" s="1">
        <f t="shared" si="2"/>
        <v>1</v>
      </c>
      <c r="R14" s="1">
        <f t="shared" si="2"/>
        <v>1</v>
      </c>
      <c r="S14" s="1">
        <f t="shared" si="2"/>
        <v>1</v>
      </c>
      <c r="T14" s="1">
        <f t="shared" si="2"/>
        <v>1</v>
      </c>
      <c r="U14" s="1">
        <f t="shared" si="2"/>
        <v>1</v>
      </c>
      <c r="V14" s="1">
        <f t="shared" si="3"/>
        <v>1</v>
      </c>
      <c r="W14" s="1">
        <f t="shared" si="3"/>
        <v>1</v>
      </c>
      <c r="X14" s="1">
        <f t="shared" si="3"/>
        <v>1</v>
      </c>
      <c r="Y14" s="1">
        <f t="shared" si="3"/>
        <v>1</v>
      </c>
      <c r="Z14" s="1">
        <f t="shared" si="3"/>
        <v>-1</v>
      </c>
      <c r="AA14" s="1">
        <f t="shared" si="3"/>
        <v>1</v>
      </c>
      <c r="AB14" s="1">
        <f t="shared" si="3"/>
        <v>1</v>
      </c>
      <c r="AC14" s="1">
        <f t="shared" si="1"/>
        <v>1</v>
      </c>
      <c r="AD14" s="1">
        <f t="shared" si="1"/>
        <v>1</v>
      </c>
    </row>
    <row r="15" spans="1:30" ht="17.25" x14ac:dyDescent="0.35">
      <c r="A15" s="1">
        <v>2007</v>
      </c>
      <c r="B15" s="1">
        <v>23.243706849999999</v>
      </c>
      <c r="C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 t="shared" si="2"/>
        <v>1</v>
      </c>
      <c r="Q15" s="1">
        <f t="shared" si="2"/>
        <v>-1</v>
      </c>
      <c r="R15" s="1">
        <f t="shared" si="2"/>
        <v>-1</v>
      </c>
      <c r="S15" s="1">
        <f t="shared" si="2"/>
        <v>1</v>
      </c>
      <c r="T15" s="1">
        <f t="shared" si="2"/>
        <v>-1</v>
      </c>
      <c r="U15" s="1">
        <f t="shared" si="2"/>
        <v>1</v>
      </c>
      <c r="V15" s="1">
        <f t="shared" si="3"/>
        <v>-1</v>
      </c>
      <c r="W15" s="1">
        <f t="shared" si="3"/>
        <v>-1</v>
      </c>
      <c r="X15" s="1">
        <f t="shared" si="3"/>
        <v>1</v>
      </c>
      <c r="Y15" s="1">
        <f t="shared" si="3"/>
        <v>1</v>
      </c>
      <c r="Z15" s="1">
        <f t="shared" si="3"/>
        <v>-1</v>
      </c>
      <c r="AA15" s="1">
        <f t="shared" si="3"/>
        <v>-1</v>
      </c>
      <c r="AB15" s="1">
        <f t="shared" si="3"/>
        <v>1</v>
      </c>
      <c r="AC15" s="1">
        <f t="shared" si="1"/>
        <v>1</v>
      </c>
      <c r="AD15" s="1">
        <f t="shared" si="1"/>
        <v>1</v>
      </c>
    </row>
    <row r="16" spans="1:30" ht="17.25" x14ac:dyDescent="0.35">
      <c r="A16" s="1">
        <v>2008</v>
      </c>
      <c r="B16" s="1">
        <v>24.193700110000002</v>
      </c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f t="shared" si="2"/>
        <v>-1</v>
      </c>
      <c r="R16" s="1">
        <f t="shared" si="2"/>
        <v>-1</v>
      </c>
      <c r="S16" s="1">
        <f t="shared" si="2"/>
        <v>-1</v>
      </c>
      <c r="T16" s="1">
        <f t="shared" si="2"/>
        <v>-1</v>
      </c>
      <c r="U16" s="1">
        <f t="shared" si="2"/>
        <v>1</v>
      </c>
      <c r="V16" s="1">
        <f t="shared" si="3"/>
        <v>-1</v>
      </c>
      <c r="W16" s="1">
        <f t="shared" si="3"/>
        <v>-1</v>
      </c>
      <c r="X16" s="1">
        <f t="shared" si="3"/>
        <v>1</v>
      </c>
      <c r="Y16" s="1">
        <f t="shared" si="3"/>
        <v>-1</v>
      </c>
      <c r="Z16" s="1">
        <f t="shared" si="3"/>
        <v>-1</v>
      </c>
      <c r="AA16" s="1">
        <f t="shared" si="3"/>
        <v>-1</v>
      </c>
      <c r="AB16" s="1">
        <f t="shared" si="3"/>
        <v>1</v>
      </c>
      <c r="AC16" s="1">
        <f t="shared" si="1"/>
        <v>1</v>
      </c>
      <c r="AD16" s="1">
        <f t="shared" si="1"/>
        <v>1</v>
      </c>
    </row>
    <row r="17" spans="1:30" ht="17.25" x14ac:dyDescent="0.35">
      <c r="A17" s="1">
        <v>2009</v>
      </c>
      <c r="B17" s="1">
        <v>21.104016479999999</v>
      </c>
      <c r="C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f t="shared" si="2"/>
        <v>1</v>
      </c>
      <c r="S17" s="1">
        <f t="shared" si="2"/>
        <v>1</v>
      </c>
      <c r="T17" s="1">
        <f t="shared" si="2"/>
        <v>-1</v>
      </c>
      <c r="U17" s="1">
        <f t="shared" si="2"/>
        <v>1</v>
      </c>
      <c r="V17" s="1">
        <f t="shared" si="3"/>
        <v>-1</v>
      </c>
      <c r="W17" s="1">
        <f t="shared" si="3"/>
        <v>-1</v>
      </c>
      <c r="X17" s="1">
        <f t="shared" si="3"/>
        <v>1</v>
      </c>
      <c r="Y17" s="1">
        <f t="shared" si="3"/>
        <v>1</v>
      </c>
      <c r="Z17" s="1">
        <f t="shared" si="3"/>
        <v>-1</v>
      </c>
      <c r="AA17" s="1">
        <f t="shared" si="3"/>
        <v>-1</v>
      </c>
      <c r="AB17" s="1">
        <f t="shared" si="3"/>
        <v>1</v>
      </c>
      <c r="AC17" s="1">
        <f t="shared" si="1"/>
        <v>1</v>
      </c>
      <c r="AD17" s="1">
        <f t="shared" si="1"/>
        <v>1</v>
      </c>
    </row>
    <row r="18" spans="1:30" ht="17.25" x14ac:dyDescent="0.35">
      <c r="A18" s="1">
        <v>2010</v>
      </c>
      <c r="B18" s="1">
        <v>23.186895889999999</v>
      </c>
      <c r="C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f t="shared" si="2"/>
        <v>1</v>
      </c>
      <c r="T18" s="1">
        <f t="shared" si="2"/>
        <v>-1</v>
      </c>
      <c r="U18" s="1">
        <f t="shared" si="2"/>
        <v>1</v>
      </c>
      <c r="V18" s="1">
        <f t="shared" si="3"/>
        <v>-1</v>
      </c>
      <c r="W18" s="1">
        <f t="shared" si="3"/>
        <v>-1</v>
      </c>
      <c r="X18" s="1">
        <f t="shared" si="3"/>
        <v>1</v>
      </c>
      <c r="Y18" s="1">
        <f t="shared" si="3"/>
        <v>1</v>
      </c>
      <c r="Z18" s="1">
        <f t="shared" si="3"/>
        <v>-1</v>
      </c>
      <c r="AA18" s="1">
        <f t="shared" si="3"/>
        <v>-1</v>
      </c>
      <c r="AB18" s="1">
        <f t="shared" si="3"/>
        <v>1</v>
      </c>
      <c r="AC18" s="1">
        <f t="shared" si="1"/>
        <v>1</v>
      </c>
      <c r="AD18" s="1">
        <f t="shared" si="1"/>
        <v>1</v>
      </c>
    </row>
    <row r="19" spans="1:30" ht="17.25" x14ac:dyDescent="0.35">
      <c r="A19" s="1">
        <v>2011</v>
      </c>
      <c r="B19" s="1">
        <v>23.62412904</v>
      </c>
      <c r="C19" s="1"/>
      <c r="F19" s="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>
        <f t="shared" si="2"/>
        <v>-1</v>
      </c>
      <c r="U19" s="1">
        <f t="shared" si="2"/>
        <v>1</v>
      </c>
      <c r="V19" s="1">
        <f t="shared" si="3"/>
        <v>-1</v>
      </c>
      <c r="W19" s="1">
        <f t="shared" si="3"/>
        <v>-1</v>
      </c>
      <c r="X19" s="1">
        <f t="shared" si="3"/>
        <v>1</v>
      </c>
      <c r="Y19" s="1">
        <f t="shared" si="3"/>
        <v>-1</v>
      </c>
      <c r="Z19" s="1">
        <f t="shared" si="3"/>
        <v>-1</v>
      </c>
      <c r="AA19" s="1">
        <f t="shared" si="3"/>
        <v>-1</v>
      </c>
      <c r="AB19" s="1">
        <f t="shared" si="3"/>
        <v>1</v>
      </c>
      <c r="AC19" s="1">
        <f t="shared" si="3"/>
        <v>1</v>
      </c>
      <c r="AD19" s="1">
        <f t="shared" si="3"/>
        <v>1</v>
      </c>
    </row>
    <row r="20" spans="1:30" ht="17.25" x14ac:dyDescent="0.35">
      <c r="A20" s="1">
        <v>2012</v>
      </c>
      <c r="B20" s="1">
        <v>19.858986340000001</v>
      </c>
      <c r="C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f t="shared" si="2"/>
        <v>1</v>
      </c>
      <c r="V20" s="1">
        <f t="shared" si="3"/>
        <v>1</v>
      </c>
      <c r="W20" s="1">
        <f t="shared" si="3"/>
        <v>-1</v>
      </c>
      <c r="X20" s="1">
        <f t="shared" si="3"/>
        <v>1</v>
      </c>
      <c r="Y20" s="1">
        <f t="shared" si="3"/>
        <v>1</v>
      </c>
      <c r="Z20" s="1">
        <f t="shared" si="3"/>
        <v>-1</v>
      </c>
      <c r="AA20" s="1">
        <f t="shared" si="3"/>
        <v>-1</v>
      </c>
      <c r="AB20" s="1">
        <f t="shared" si="3"/>
        <v>1</v>
      </c>
      <c r="AC20" s="1">
        <f t="shared" si="3"/>
        <v>1</v>
      </c>
      <c r="AD20" s="1">
        <f t="shared" si="3"/>
        <v>1</v>
      </c>
    </row>
    <row r="21" spans="1:30" ht="17.25" x14ac:dyDescent="0.35">
      <c r="A21" s="1">
        <v>2013</v>
      </c>
      <c r="B21" s="1">
        <v>29.980536990000001</v>
      </c>
      <c r="C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f t="shared" si="3"/>
        <v>-1</v>
      </c>
      <c r="W21" s="1">
        <f t="shared" si="3"/>
        <v>-1</v>
      </c>
      <c r="X21" s="1">
        <f t="shared" si="3"/>
        <v>-1</v>
      </c>
      <c r="Y21" s="1">
        <f t="shared" si="3"/>
        <v>-1</v>
      </c>
      <c r="Z21" s="1">
        <f t="shared" si="3"/>
        <v>-1</v>
      </c>
      <c r="AA21" s="1">
        <f t="shared" si="3"/>
        <v>-1</v>
      </c>
      <c r="AB21" s="1">
        <f t="shared" si="3"/>
        <v>1</v>
      </c>
      <c r="AC21" s="1">
        <f t="shared" si="3"/>
        <v>1</v>
      </c>
      <c r="AD21" s="1">
        <f t="shared" si="3"/>
        <v>-1</v>
      </c>
    </row>
    <row r="22" spans="1:30" ht="17.25" x14ac:dyDescent="0.35">
      <c r="A22" s="1">
        <v>2014</v>
      </c>
      <c r="B22" s="1">
        <v>20.557810960000001</v>
      </c>
      <c r="C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f t="shared" si="3"/>
        <v>-1</v>
      </c>
      <c r="X22" s="1">
        <f t="shared" si="3"/>
        <v>1</v>
      </c>
      <c r="Y22" s="1">
        <f t="shared" si="3"/>
        <v>1</v>
      </c>
      <c r="Z22" s="1">
        <f t="shared" si="3"/>
        <v>-1</v>
      </c>
      <c r="AA22" s="1">
        <f t="shared" si="3"/>
        <v>-1</v>
      </c>
      <c r="AB22" s="1">
        <f t="shared" si="3"/>
        <v>1</v>
      </c>
      <c r="AC22" s="1">
        <f t="shared" si="3"/>
        <v>1</v>
      </c>
      <c r="AD22" s="1">
        <f t="shared" si="3"/>
        <v>1</v>
      </c>
    </row>
    <row r="23" spans="1:30" ht="17.25" x14ac:dyDescent="0.35">
      <c r="A23" s="1">
        <v>2015</v>
      </c>
      <c r="B23" s="1">
        <v>19.73936986</v>
      </c>
      <c r="C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f t="shared" si="3"/>
        <v>1</v>
      </c>
      <c r="Y23" s="1">
        <f t="shared" si="3"/>
        <v>1</v>
      </c>
      <c r="Z23" s="1">
        <f t="shared" si="3"/>
        <v>-1</v>
      </c>
      <c r="AA23" s="1">
        <f t="shared" si="3"/>
        <v>-1</v>
      </c>
      <c r="AB23" s="1">
        <f t="shared" si="3"/>
        <v>1</v>
      </c>
      <c r="AC23" s="1">
        <f t="shared" si="3"/>
        <v>1</v>
      </c>
      <c r="AD23" s="1">
        <f t="shared" si="3"/>
        <v>1</v>
      </c>
    </row>
    <row r="24" spans="1:30" ht="17.25" x14ac:dyDescent="0.35">
      <c r="A24" s="1">
        <v>2016</v>
      </c>
      <c r="B24" s="1">
        <v>28.33258743</v>
      </c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f t="shared" si="3"/>
        <v>-1</v>
      </c>
      <c r="Z24" s="1">
        <f t="shared" si="3"/>
        <v>-1</v>
      </c>
      <c r="AA24" s="1">
        <f t="shared" si="3"/>
        <v>-1</v>
      </c>
      <c r="AB24" s="1">
        <f t="shared" si="3"/>
        <v>1</v>
      </c>
      <c r="AC24" s="1">
        <f t="shared" si="3"/>
        <v>1</v>
      </c>
      <c r="AD24" s="1">
        <f t="shared" si="3"/>
        <v>-1</v>
      </c>
    </row>
    <row r="25" spans="1:30" ht="17.25" x14ac:dyDescent="0.35">
      <c r="A25" s="1">
        <v>2017</v>
      </c>
      <c r="B25" s="1">
        <v>23.424625679999998</v>
      </c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>
        <f t="shared" si="3"/>
        <v>-1</v>
      </c>
      <c r="AA25" s="1">
        <f t="shared" si="3"/>
        <v>-1</v>
      </c>
      <c r="AB25" s="1">
        <f t="shared" si="3"/>
        <v>1</v>
      </c>
      <c r="AC25" s="1">
        <f t="shared" si="3"/>
        <v>1</v>
      </c>
      <c r="AD25" s="1">
        <f t="shared" si="3"/>
        <v>1</v>
      </c>
    </row>
    <row r="26" spans="1:30" ht="17.25" x14ac:dyDescent="0.35">
      <c r="A26" s="1">
        <v>2018</v>
      </c>
      <c r="B26" s="1">
        <v>15.852994519999999</v>
      </c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>
        <f t="shared" si="3"/>
        <v>1</v>
      </c>
      <c r="AB26" s="1">
        <f t="shared" si="3"/>
        <v>1</v>
      </c>
      <c r="AC26" s="1">
        <f t="shared" si="3"/>
        <v>1</v>
      </c>
      <c r="AD26" s="1">
        <f t="shared" si="3"/>
        <v>1</v>
      </c>
    </row>
    <row r="27" spans="1:30" ht="17.25" x14ac:dyDescent="0.35">
      <c r="A27" s="1">
        <v>2019</v>
      </c>
      <c r="B27" s="1">
        <v>18.272549179999999</v>
      </c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 t="shared" si="3"/>
        <v>1</v>
      </c>
      <c r="AC27" s="1">
        <f t="shared" si="3"/>
        <v>1</v>
      </c>
      <c r="AD27" s="1">
        <f t="shared" si="3"/>
        <v>1</v>
      </c>
    </row>
    <row r="28" spans="1:30" ht="17.25" x14ac:dyDescent="0.35">
      <c r="A28" s="1">
        <v>2020</v>
      </c>
      <c r="B28" s="1">
        <v>30.5201989</v>
      </c>
      <c r="C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 t="shared" si="3"/>
        <v>1</v>
      </c>
      <c r="AD28" s="1">
        <f t="shared" si="3"/>
        <v>-1</v>
      </c>
    </row>
    <row r="29" spans="1:30" ht="17.25" x14ac:dyDescent="0.35">
      <c r="A29" s="1">
        <v>2021</v>
      </c>
      <c r="B29" s="1">
        <v>30.95216164</v>
      </c>
      <c r="C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 t="shared" si="3"/>
        <v>-1</v>
      </c>
    </row>
    <row r="30" spans="1:30" ht="17.25" x14ac:dyDescent="0.35">
      <c r="A30" s="1">
        <v>2022</v>
      </c>
      <c r="B30" s="1">
        <v>25.307030139999998</v>
      </c>
      <c r="C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7.25" x14ac:dyDescent="0.35">
      <c r="A31" s="1"/>
      <c r="B31" s="1"/>
      <c r="C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7.25" x14ac:dyDescent="0.35">
      <c r="A32" s="1"/>
      <c r="B32" s="8" t="s">
        <v>40</v>
      </c>
      <c r="C32" s="4">
        <f>COUNTIF(D2:$AD2,C2)</f>
        <v>0</v>
      </c>
      <c r="D32" s="4">
        <f>COUNTIF(E2:$AD2,D2)</f>
        <v>0</v>
      </c>
      <c r="E32" s="4">
        <f>COUNTIF(F2:$AD2,E2)</f>
        <v>0</v>
      </c>
      <c r="F32" s="4">
        <f>COUNTIF(G2:$AD2,F2)</f>
        <v>0</v>
      </c>
      <c r="G32" s="4">
        <f>COUNTIF(H2:$AD2,G2)</f>
        <v>0</v>
      </c>
      <c r="H32" s="4">
        <f>COUNTIF(I2:$AD2,H2)</f>
        <v>0</v>
      </c>
      <c r="I32" s="4">
        <f>COUNTIF(J2:$AD2,I2)</f>
        <v>0</v>
      </c>
      <c r="J32" s="4">
        <f>COUNTIF(K2:$AD2,J2)</f>
        <v>0</v>
      </c>
      <c r="K32" s="4">
        <f>COUNTIF(L2:$AD2,K2)</f>
        <v>0</v>
      </c>
      <c r="L32" s="4">
        <f>COUNTIF(M2:$AD2,L2)</f>
        <v>0</v>
      </c>
      <c r="M32" s="4">
        <f>COUNTIF(N2:$AD2,M2)</f>
        <v>0</v>
      </c>
      <c r="N32" s="4">
        <f>COUNTIF(O2:$AD2,N2)</f>
        <v>0</v>
      </c>
      <c r="O32" s="4">
        <f>COUNTIF(P2:$AD2,O2)</f>
        <v>0</v>
      </c>
      <c r="P32" s="4">
        <f>COUNTIF(Q2:$AD2,P2)</f>
        <v>0</v>
      </c>
      <c r="Q32" s="4">
        <f>COUNTIF(R2:$AD2,Q2)</f>
        <v>0</v>
      </c>
      <c r="R32" s="4">
        <f>COUNTIF(S2:$AD2,R2)</f>
        <v>0</v>
      </c>
      <c r="S32" s="4">
        <f>COUNTIF(T2:$AD2,S2)</f>
        <v>0</v>
      </c>
      <c r="T32" s="4">
        <f>COUNTIF(U2:$AD2,T2)</f>
        <v>0</v>
      </c>
      <c r="U32" s="4">
        <f>COUNTIF(V2:$AD2,U2)</f>
        <v>0</v>
      </c>
      <c r="V32" s="4">
        <f>COUNTIF(W2:$AD2,V2)</f>
        <v>0</v>
      </c>
      <c r="W32" s="4">
        <f>COUNTIF(X2:$AD2,W2)</f>
        <v>0</v>
      </c>
      <c r="X32" s="4">
        <f>COUNTIF(Y2:$AD2,X2)</f>
        <v>0</v>
      </c>
      <c r="Y32" s="4">
        <f>COUNTIF(Z2:$AD2,Y2)</f>
        <v>0</v>
      </c>
      <c r="Z32" s="4">
        <f>COUNTIF(AA2:$AD2,Z2)</f>
        <v>0</v>
      </c>
      <c r="AA32" s="4">
        <f>COUNTIF(AB2:$AD2,AA2)</f>
        <v>0</v>
      </c>
      <c r="AB32" s="4">
        <f>COUNTIF(AC2:$AD2,AB2)</f>
        <v>0</v>
      </c>
      <c r="AC32" s="4">
        <f>COUNTIF(AD2:$AD2,AC2)</f>
        <v>0</v>
      </c>
      <c r="AD32" s="1"/>
    </row>
    <row r="33" spans="1:30" ht="17.25" x14ac:dyDescent="0.35">
      <c r="A33" s="1"/>
      <c r="B33" s="8" t="s">
        <v>41</v>
      </c>
      <c r="C33" s="4">
        <f>C32</f>
        <v>0</v>
      </c>
      <c r="D33" s="5">
        <f>IF(COUNTIF($C2:C2,D2)=0,D32,0)</f>
        <v>0</v>
      </c>
      <c r="E33" s="5">
        <f>IF(COUNTIF($C2:D2,E2)=0,E32,0)</f>
        <v>0</v>
      </c>
      <c r="F33" s="5">
        <f>IF(COUNTIF($C2:E2,F2)=0,F32,0)</f>
        <v>0</v>
      </c>
      <c r="G33" s="5">
        <f>IF(COUNTIF($C2:F2,G2)=0,G32,0)</f>
        <v>0</v>
      </c>
      <c r="H33" s="5">
        <f>IF(COUNTIF($C2:G2,H2)=0,H32,0)</f>
        <v>0</v>
      </c>
      <c r="I33" s="5">
        <f>IF(COUNTIF($C2:H2,I2)=0,I32,0)</f>
        <v>0</v>
      </c>
      <c r="J33" s="5">
        <f>IF(COUNTIF($C2:I2,J2)=0,J32,0)</f>
        <v>0</v>
      </c>
      <c r="K33" s="5">
        <f>IF(COUNTIF($C2:J2,K2)=0,K32,0)</f>
        <v>0</v>
      </c>
      <c r="L33" s="5">
        <f>IF(COUNTIF($C2:K2,L2)=0,L32,0)</f>
        <v>0</v>
      </c>
      <c r="M33" s="5">
        <f>IF(COUNTIF($C2:L2,M2)=0,M32,0)</f>
        <v>0</v>
      </c>
      <c r="N33" s="5">
        <f>IF(COUNTIF($C2:M2,N2)=0,N32,0)</f>
        <v>0</v>
      </c>
      <c r="O33" s="5">
        <f>IF(COUNTIF($C2:N2,O2)=0,O32,0)</f>
        <v>0</v>
      </c>
      <c r="P33" s="5">
        <f>IF(COUNTIF($C2:O2,P2)=0,P32,0)</f>
        <v>0</v>
      </c>
      <c r="Q33" s="5">
        <f>IF(COUNTIF($C2:P2,Q2)=0,Q32,0)</f>
        <v>0</v>
      </c>
      <c r="R33" s="5">
        <f>IF(COUNTIF($C2:Q2,R2)=0,R32,0)</f>
        <v>0</v>
      </c>
      <c r="S33" s="5">
        <f>IF(COUNTIF($C2:R2,S2)=0,S32,0)</f>
        <v>0</v>
      </c>
      <c r="T33" s="5">
        <f>IF(COUNTIF($C2:S2,T2)=0,T32,0)</f>
        <v>0</v>
      </c>
      <c r="U33" s="5">
        <f>IF(COUNTIF($C2:T2,U2)=0,U32,0)</f>
        <v>0</v>
      </c>
      <c r="V33" s="5">
        <f>IF(COUNTIF($C2:U2,V2)=0,V32,0)</f>
        <v>0</v>
      </c>
      <c r="W33" s="5">
        <f>IF(COUNTIF($C2:V2,W2)=0,W32,0)</f>
        <v>0</v>
      </c>
      <c r="X33" s="5">
        <f>IF(COUNTIF($C2:W2,X2)=0,X32,0)</f>
        <v>0</v>
      </c>
      <c r="Y33" s="5">
        <f>IF(COUNTIF($C2:X2,Y2)=0,Y32,0)</f>
        <v>0</v>
      </c>
      <c r="Z33" s="5">
        <f>IF(COUNTIF($C2:Y2,Z2)=0,Z32,0)</f>
        <v>0</v>
      </c>
      <c r="AA33" s="5">
        <f>IF(COUNTIF($C2:Z2,AA2)=0,AA32,0)</f>
        <v>0</v>
      </c>
      <c r="AB33" s="5">
        <f>IF(COUNTIF($C2:AA2,AB2)=0,AB32,0)</f>
        <v>0</v>
      </c>
      <c r="AC33" s="5">
        <f>IF(COUNTIF($C2:AB2,AC2)=0,AC32,0)</f>
        <v>0</v>
      </c>
      <c r="AD33" s="1"/>
    </row>
    <row r="34" spans="1:30" ht="17.25" x14ac:dyDescent="0.35">
      <c r="A34" s="1"/>
      <c r="B34" s="8" t="s">
        <v>42</v>
      </c>
      <c r="C34" s="5">
        <f>IF(C33=0,0,C33*(C33+1)*(2*C33+7))</f>
        <v>0</v>
      </c>
      <c r="D34" s="5">
        <f t="shared" ref="D34:AC34" si="4">IF(D33=0,0,D33*(D33+1)*(2*D33+7))</f>
        <v>0</v>
      </c>
      <c r="E34" s="5">
        <f t="shared" si="4"/>
        <v>0</v>
      </c>
      <c r="F34" s="5">
        <f t="shared" si="4"/>
        <v>0</v>
      </c>
      <c r="G34" s="5">
        <f t="shared" si="4"/>
        <v>0</v>
      </c>
      <c r="H34" s="5">
        <f t="shared" si="4"/>
        <v>0</v>
      </c>
      <c r="I34" s="5">
        <f t="shared" si="4"/>
        <v>0</v>
      </c>
      <c r="J34" s="5">
        <f t="shared" si="4"/>
        <v>0</v>
      </c>
      <c r="K34" s="5">
        <f t="shared" si="4"/>
        <v>0</v>
      </c>
      <c r="L34" s="5">
        <f t="shared" si="4"/>
        <v>0</v>
      </c>
      <c r="M34" s="5">
        <f t="shared" si="4"/>
        <v>0</v>
      </c>
      <c r="N34" s="5">
        <f t="shared" si="4"/>
        <v>0</v>
      </c>
      <c r="O34" s="5">
        <f t="shared" si="4"/>
        <v>0</v>
      </c>
      <c r="P34" s="5">
        <f t="shared" si="4"/>
        <v>0</v>
      </c>
      <c r="Q34" s="5">
        <f t="shared" si="4"/>
        <v>0</v>
      </c>
      <c r="R34" s="5">
        <f t="shared" si="4"/>
        <v>0</v>
      </c>
      <c r="S34" s="5">
        <f t="shared" si="4"/>
        <v>0</v>
      </c>
      <c r="T34" s="5">
        <f t="shared" si="4"/>
        <v>0</v>
      </c>
      <c r="U34" s="5">
        <f t="shared" si="4"/>
        <v>0</v>
      </c>
      <c r="V34" s="5">
        <f t="shared" si="4"/>
        <v>0</v>
      </c>
      <c r="W34" s="5">
        <f t="shared" si="4"/>
        <v>0</v>
      </c>
      <c r="X34" s="5">
        <f t="shared" si="4"/>
        <v>0</v>
      </c>
      <c r="Y34" s="5">
        <f t="shared" si="4"/>
        <v>0</v>
      </c>
      <c r="Z34" s="5">
        <f t="shared" si="4"/>
        <v>0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1"/>
    </row>
    <row r="35" spans="1:30" ht="17.25" x14ac:dyDescent="0.35">
      <c r="A35" s="1"/>
      <c r="B35" s="1">
        <f>SUM(C34:AC34)</f>
        <v>0</v>
      </c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7" spans="1:30" x14ac:dyDescent="0.25">
      <c r="A37" s="5" t="s">
        <v>37</v>
      </c>
      <c r="B37" s="6">
        <f>COUNT(B3:B30)</f>
        <v>28</v>
      </c>
    </row>
    <row r="38" spans="1:30" ht="17.25" x14ac:dyDescent="0.35">
      <c r="A38" s="5" t="s">
        <v>33</v>
      </c>
      <c r="B38" s="7">
        <v>0.05</v>
      </c>
    </row>
    <row r="39" spans="1:30" x14ac:dyDescent="0.25">
      <c r="A39" s="5" t="s">
        <v>39</v>
      </c>
      <c r="B39" s="6">
        <f>SUM(C3:AD30)</f>
        <v>-44</v>
      </c>
    </row>
    <row r="40" spans="1:30" x14ac:dyDescent="0.25">
      <c r="A40" s="5" t="s">
        <v>38</v>
      </c>
      <c r="B40" s="6">
        <f>SQRT((B37*(B37-1)*(2*B37+5)-B35)/18)</f>
        <v>50.616202939375057</v>
      </c>
    </row>
    <row r="41" spans="1:30" x14ac:dyDescent="0.25">
      <c r="A41" s="5" t="s">
        <v>34</v>
      </c>
      <c r="B41" s="6">
        <f>IF(B39&gt;0,(B39-1)/B40,IF(B39&lt;0,(B39+1)/B40,0))</f>
        <v>-0.84953033817061951</v>
      </c>
    </row>
    <row r="42" spans="1:30" x14ac:dyDescent="0.25">
      <c r="A42" s="5" t="s">
        <v>35</v>
      </c>
      <c r="B42" s="6">
        <f>2*_xlfn.NORM.S.DIST(-ABS(B41),TRUE)</f>
        <v>0.39558625614378767</v>
      </c>
    </row>
    <row r="43" spans="1:30" x14ac:dyDescent="0.25">
      <c r="A43" s="5" t="s">
        <v>36</v>
      </c>
      <c r="B43" s="6" t="str">
        <f>IF(B42&lt;B38,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5 years moving average</vt:lpstr>
      <vt:lpstr>MK test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2023-01-17T06:37:01Z</dcterms:modified>
</cp:coreProperties>
</file>