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ata-Srv\Working_Folder_HCE\ED\Jobs\OPEN\930101 DED of Myagdi Khola-B HEP\21 Hydrology\02 Hydrology_UFSR_Dec\Daily Discharge\Myagdi_B_Discharge_Calculations\Discharge\Imperical Methods\"/>
    </mc:Choice>
  </mc:AlternateContent>
  <bookViews>
    <workbookView xWindow="0" yWindow="0" windowWidth="20490" windowHeight="6810"/>
  </bookViews>
  <sheets>
    <sheet name="Imperical_myagdi Nepali" sheetId="1" r:id="rId1"/>
    <sheet name="Imperical_ica Nepali" sheetId="2" r:id="rId2"/>
    <sheet name="Imperical_myagdib Nepali 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i">'[1]settling basin 240'!$D$7</definedName>
    <definedName name="anscount" hidden="1">5</definedName>
    <definedName name="Area3000" localSheetId="1">#REF!</definedName>
    <definedName name="Area3000" localSheetId="0">#REF!</definedName>
    <definedName name="Area3000" localSheetId="2">#REF!</definedName>
    <definedName name="Area5000" localSheetId="1">#REF!</definedName>
    <definedName name="Area5000" localSheetId="0">#REF!</definedName>
    <definedName name="Area5000" localSheetId="2">#REF!</definedName>
    <definedName name="AX_headcanal" localSheetId="1">#REF!</definedName>
    <definedName name="AX_headcanal" localSheetId="0">#REF!</definedName>
    <definedName name="AX_headcanal" localSheetId="2">#REF!</definedName>
    <definedName name="B">'[1]settling basin 240'!$D$6</definedName>
    <definedName name="Basin" localSheetId="1">#REF!</definedName>
    <definedName name="Basin" localSheetId="0">#REF!</definedName>
    <definedName name="Basin" localSheetId="2">#REF!</definedName>
    <definedName name="Bcanal" localSheetId="1">#REF!</definedName>
    <definedName name="Bcanal" localSheetId="0">#REF!</definedName>
    <definedName name="Bcanal" localSheetId="2">#REF!</definedName>
    <definedName name="Bcanal">'[2]Intake Canal'!$C$13</definedName>
    <definedName name="Bheadcanal" localSheetId="1">#REF!</definedName>
    <definedName name="Bheadcanal" localSheetId="0">#REF!</definedName>
    <definedName name="Bheadcanal" localSheetId="2">#REF!</definedName>
    <definedName name="DesignDischarge" localSheetId="1">#REF!</definedName>
    <definedName name="DesignDischarge" localSheetId="0">#REF!</definedName>
    <definedName name="DesignDischarge" localSheetId="2">#REF!</definedName>
    <definedName name="DesignDischarge">'[2]Side Intake and Orifice'!$C$8</definedName>
    <definedName name="FLinlet" localSheetId="1">#REF!</definedName>
    <definedName name="FLinlet" localSheetId="0">#REF!</definedName>
    <definedName name="FLinlet" localSheetId="2">#REF!</definedName>
    <definedName name="Freaboard" localSheetId="1">#REF!</definedName>
    <definedName name="Freaboard" localSheetId="0">#REF!</definedName>
    <definedName name="Freaboard" localSheetId="2">#REF!</definedName>
    <definedName name="H_100" localSheetId="1">#REF!</definedName>
    <definedName name="H_100" localSheetId="0">#REF!</definedName>
    <definedName name="H_100" localSheetId="2">#REF!</definedName>
    <definedName name="H_20" localSheetId="1">#REF!</definedName>
    <definedName name="H_20" localSheetId="0">#REF!</definedName>
    <definedName name="H_20" localSheetId="2">#REF!</definedName>
    <definedName name="H_L_orifice" localSheetId="1">#REF!</definedName>
    <definedName name="H_L_orifice" localSheetId="0">#REF!</definedName>
    <definedName name="H_L_orifice" localSheetId="2">#REF!</definedName>
    <definedName name="H100y" localSheetId="1">#REF!</definedName>
    <definedName name="H100y" localSheetId="0">#REF!</definedName>
    <definedName name="H100y" localSheetId="2">#REF!</definedName>
    <definedName name="H100y">'[3]Water Level'!$B$19</definedName>
    <definedName name="Hbasin" localSheetId="1">#REF!</definedName>
    <definedName name="Hbasin" localSheetId="0">#REF!</definedName>
    <definedName name="Hbasin" localSheetId="2">#REF!</definedName>
    <definedName name="Hbasin">'[4]Settling Basin'!$I$31</definedName>
    <definedName name="HcatCrest" localSheetId="1">#REF!</definedName>
    <definedName name="HcatCrest" localSheetId="0">#REF!</definedName>
    <definedName name="HcatCrest" localSheetId="2">#REF!</definedName>
    <definedName name="Hd" localSheetId="1">#REF!</definedName>
    <definedName name="Hd" localSheetId="0">#REF!</definedName>
    <definedName name="Hd" localSheetId="2">#REF!</definedName>
    <definedName name="Hd">'[3]Water Level'!$B$14</definedName>
    <definedName name="HFL" localSheetId="1">#REF!</definedName>
    <definedName name="HFL" localSheetId="0">#REF!</definedName>
    <definedName name="HFL" localSheetId="2">#REF!</definedName>
    <definedName name="Hflood" localSheetId="1">#REF!</definedName>
    <definedName name="Hflood" localSheetId="0">#REF!</definedName>
    <definedName name="Hflood" localSheetId="2">#REF!</definedName>
    <definedName name="Hr" localSheetId="1">#REF!</definedName>
    <definedName name="Hr" localSheetId="0">#REF!</definedName>
    <definedName name="Hr" localSheetId="2">#REF!</definedName>
    <definedName name="Hr">'[3]Side Intake and Orifice'!$H$18</definedName>
    <definedName name="LHeadCanal" localSheetId="1">#REF!</definedName>
    <definedName name="LHeadCanal" localSheetId="0">#REF!</definedName>
    <definedName name="LHeadCanal" localSheetId="2">#REF!</definedName>
    <definedName name="limcount" hidden="1">1</definedName>
    <definedName name="MWI" localSheetId="1">#REF!</definedName>
    <definedName name="MWI" localSheetId="0">#REF!</definedName>
    <definedName name="MWI" localSheetId="2">#REF!</definedName>
    <definedName name="n" localSheetId="1">#REF!</definedName>
    <definedName name="n" localSheetId="0">#REF!</definedName>
    <definedName name="n" localSheetId="2">#REF!</definedName>
    <definedName name="n">'[4]Intake Canal'!$C$10</definedName>
    <definedName name="ncanal" localSheetId="1">#REF!</definedName>
    <definedName name="ncanal" localSheetId="0">#REF!</definedName>
    <definedName name="ncanal" localSheetId="2">#REF!</definedName>
    <definedName name="Nhead" localSheetId="1">#REF!</definedName>
    <definedName name="Nhead" localSheetId="0">#REF!</definedName>
    <definedName name="Nhead" localSheetId="2">#REF!</definedName>
    <definedName name="optAheadcanal" localSheetId="1">#REF!</definedName>
    <definedName name="optAheadcanal" localSheetId="0">#REF!</definedName>
    <definedName name="optAheadcanal" localSheetId="2">#REF!</definedName>
    <definedName name="optAheadcanal">'[4]Headrace Canal '!$H$20</definedName>
    <definedName name="optBheadcanal" localSheetId="1">#REF!</definedName>
    <definedName name="optBheadcanal" localSheetId="0">#REF!</definedName>
    <definedName name="optBheadcanal" localSheetId="2">#REF!</definedName>
    <definedName name="optHheadcanal" localSheetId="1">#REF!</definedName>
    <definedName name="optHheadcanal" localSheetId="0">#REF!</definedName>
    <definedName name="optHheadcanal" localSheetId="2">#REF!</definedName>
    <definedName name="optHLheadcanal" localSheetId="1">#REF!</definedName>
    <definedName name="optHLheadcanal" localSheetId="0">#REF!</definedName>
    <definedName name="optHLheadcanal" localSheetId="2">#REF!</definedName>
    <definedName name="optPheadcanal" localSheetId="1">#REF!</definedName>
    <definedName name="optPheadcanal" localSheetId="0">#REF!</definedName>
    <definedName name="optPheadcanal" localSheetId="2">#REF!</definedName>
    <definedName name="optRheadCanal" localSheetId="1">#REF!</definedName>
    <definedName name="optRheadCanal" localSheetId="0">#REF!</definedName>
    <definedName name="optRheadCanal" localSheetId="2">#REF!</definedName>
    <definedName name="optSlopeheadcanal" localSheetId="1">#REF!</definedName>
    <definedName name="optSlopeheadcanal" localSheetId="0">#REF!</definedName>
    <definedName name="optSlopeheadcanal" localSheetId="2">#REF!</definedName>
    <definedName name="Pi">'[5]settling basin 240'!$D$8</definedName>
    <definedName name="_xlnm.Print_Area" localSheetId="1">'Imperical_ica Nepali'!$A$1:$I$60</definedName>
    <definedName name="_xlnm.Print_Area" localSheetId="0">'Imperical_myagdi Nepali'!$A$1:$I$60</definedName>
    <definedName name="_xlnm.Print_Area" localSheetId="2">'Imperical_myagdib Nepali '!$A$1:$I$60</definedName>
    <definedName name="Q_20" localSheetId="1">#REF!</definedName>
    <definedName name="Q_20" localSheetId="0">#REF!</definedName>
    <definedName name="Q_20" localSheetId="2">#REF!</definedName>
    <definedName name="qd" localSheetId="1">#REF!</definedName>
    <definedName name="qd" localSheetId="0">#REF!</definedName>
    <definedName name="qd" localSheetId="2">#REF!</definedName>
    <definedName name="Qintake" localSheetId="1">#REF!</definedName>
    <definedName name="Qintake" localSheetId="0">#REF!</definedName>
    <definedName name="Qintake" localSheetId="2">#REF!</definedName>
    <definedName name="Qo">'[6]Side Intake and Orifice'!$H$22</definedName>
    <definedName name="R_hyd">'[5]settling basin 240'!$D$9</definedName>
    <definedName name="Return100D" localSheetId="1">#REF!</definedName>
    <definedName name="Return100D" localSheetId="0">#REF!</definedName>
    <definedName name="Return100D" localSheetId="2">#REF!</definedName>
    <definedName name="Return100D">[7]Hydrology!$B$22</definedName>
    <definedName name="Return10D" localSheetId="1">#REF!</definedName>
    <definedName name="Return10D" localSheetId="0">#REF!</definedName>
    <definedName name="Return10D" localSheetId="2">#REF!</definedName>
    <definedName name="Return20D" localSheetId="1">#REF!</definedName>
    <definedName name="Return20D" localSheetId="0">#REF!</definedName>
    <definedName name="Return20D" localSheetId="2">#REF!</definedName>
    <definedName name="Return2D" localSheetId="1">#REF!</definedName>
    <definedName name="Return2D" localSheetId="0">#REF!</definedName>
    <definedName name="Return2D" localSheetId="2">#REF!</definedName>
    <definedName name="Return5D" localSheetId="1">#REF!</definedName>
    <definedName name="Return5D" localSheetId="0">#REF!</definedName>
    <definedName name="Return5D" localSheetId="2">#REF!</definedName>
    <definedName name="sencount" hidden="1">1</definedName>
    <definedName name="SlopeCanal" localSheetId="1">#REF!</definedName>
    <definedName name="SlopeCanal" localSheetId="0">#REF!</definedName>
    <definedName name="SlopeCanal" localSheetId="2">#REF!</definedName>
    <definedName name="solver_adj" hidden="1">'[8]subs weir(100)'!$G$97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'[8]subs weir(100)'!$G$98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TopWHeadCanal" localSheetId="1">#REF!</definedName>
    <definedName name="TopWHeadCanal" localSheetId="0">#REF!</definedName>
    <definedName name="TopWHeadCanal" localSheetId="2">#REF!</definedName>
    <definedName name="VheadCanal" localSheetId="1">#REF!</definedName>
    <definedName name="VheadCanal" localSheetId="0">#REF!</definedName>
    <definedName name="VheadCanal" localSheetId="2">#REF!</definedName>
    <definedName name="Wbasin">'[6]Settling Basin'!$C$20</definedName>
    <definedName name="Wcrest" localSheetId="1">#REF!</definedName>
    <definedName name="Wcrest" localSheetId="0">#REF!</definedName>
    <definedName name="Wcrest" localSheetId="2">#REF!</definedName>
    <definedName name="WLHeadCanal" localSheetId="1">#REF!</definedName>
    <definedName name="WLHeadCanal" localSheetId="0">#REF!</definedName>
    <definedName name="WLHeadCanal" localSheetId="2">#REF!</definedName>
    <definedName name="WLsetling" localSheetId="1">#REF!</definedName>
    <definedName name="WLsetling" localSheetId="0">#REF!</definedName>
    <definedName name="WLsetling" localSheetId="2">#REF!</definedName>
    <definedName name="wrn.5." localSheetId="1" hidden="1">{"Mahesh Maskey - Personal View",#N/A,FALSE,"HeadLossApril (2)";#N/A,#N/A,FALSE,"Hydraulic Gadient"}</definedName>
    <definedName name="wrn.5." localSheetId="0" hidden="1">{"Mahesh Maskey - Personal View",#N/A,FALSE,"HeadLossApril (2)";#N/A,#N/A,FALSE,"Hydraulic Gadient"}</definedName>
    <definedName name="wrn.5." localSheetId="2" hidden="1">{"Mahesh Maskey - Personal View",#N/A,FALSE,"HeadLossApril (2)";#N/A,#N/A,FALSE,"Hydraulic Gadient"}</definedName>
    <definedName name="wrn.5." hidden="1">{"Mahesh Maskey - Personal View",#N/A,FALSE,"HeadLossApril (2)";#N/A,#N/A,FALSE,"Hydraulic Gadient"}</definedName>
    <definedName name="wrn.Print." localSheetId="1" hidden="1">{#N/A,#N/A,TRUE,"Flat Before Crest";#N/A,#N/A,TRUE,"1-4 Before Crest";#N/A,#N/A,TRUE,"Crest";#N/A,#N/A,TRUE,"after crest";#N/A,#N/A,TRUE,"Data"}</definedName>
    <definedName name="wrn.Print." localSheetId="0" hidden="1">{#N/A,#N/A,TRUE,"Flat Before Crest";#N/A,#N/A,TRUE,"1-4 Before Crest";#N/A,#N/A,TRUE,"Crest";#N/A,#N/A,TRUE,"after crest";#N/A,#N/A,TRUE,"Data"}</definedName>
    <definedName name="wrn.Print." localSheetId="2" hidden="1">{#N/A,#N/A,TRUE,"Flat Before Crest";#N/A,#N/A,TRUE,"1-4 Before Crest";#N/A,#N/A,TRUE,"Crest";#N/A,#N/A,TRUE,"after crest";#N/A,#N/A,TRUE,"Data"}</definedName>
    <definedName name="wrn.Print." hidden="1">{#N/A,#N/A,TRUE,"Flat Before Crest";#N/A,#N/A,TRUE,"1-4 Before Crest";#N/A,#N/A,TRUE,"Crest";#N/A,#N/A,TRUE,"after crest";#N/A,#N/A,TRUE,"Data"}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D9" i="3" l="1"/>
  <c r="H23" i="3" s="1"/>
  <c r="D42" i="3" s="1"/>
  <c r="D10" i="3"/>
  <c r="E25" i="3" s="1"/>
  <c r="D12" i="3"/>
  <c r="H26" i="3" s="1"/>
  <c r="D48" i="3" s="1"/>
  <c r="O13" i="3"/>
  <c r="S27" i="3" s="1"/>
  <c r="O50" i="3" s="1"/>
  <c r="O8" i="3"/>
  <c r="S22" i="3" s="1"/>
  <c r="O40" i="3" s="1"/>
  <c r="O9" i="3"/>
  <c r="P24" i="3" s="1"/>
  <c r="O10" i="3"/>
  <c r="P25" i="3" s="1"/>
  <c r="D7" i="3"/>
  <c r="E22" i="3" s="1"/>
  <c r="D11" i="3"/>
  <c r="E26" i="3" s="1"/>
  <c r="D13" i="3"/>
  <c r="H27" i="3" s="1"/>
  <c r="D50" i="3" s="1"/>
  <c r="D14" i="3"/>
  <c r="H28" i="3" s="1"/>
  <c r="D52" i="3" s="1"/>
  <c r="D15" i="3"/>
  <c r="H29" i="3" s="1"/>
  <c r="D54" i="3" s="1"/>
  <c r="D16" i="3"/>
  <c r="E31" i="3" s="1"/>
  <c r="D17" i="3"/>
  <c r="E32" i="3" s="1"/>
  <c r="R32" i="3"/>
  <c r="O32" i="3"/>
  <c r="G32" i="3"/>
  <c r="D32" i="3"/>
  <c r="O31" i="3"/>
  <c r="D31" i="3"/>
  <c r="O29" i="3"/>
  <c r="D29" i="3"/>
  <c r="O28" i="3"/>
  <c r="D28" i="3"/>
  <c r="O27" i="3"/>
  <c r="D27" i="3"/>
  <c r="O26" i="3"/>
  <c r="D26" i="3"/>
  <c r="O24" i="3"/>
  <c r="D24" i="3"/>
  <c r="L18" i="3"/>
  <c r="A18" i="3"/>
  <c r="P28" i="3"/>
  <c r="H24" i="3"/>
  <c r="D44" i="3" s="1"/>
  <c r="Q4" i="2"/>
  <c r="F4" i="2"/>
  <c r="F4" i="3" s="1"/>
  <c r="Q4" i="3" s="1"/>
  <c r="O46" i="3" s="1"/>
  <c r="P23" i="3" l="1"/>
  <c r="N41" i="3" s="1"/>
  <c r="E29" i="3"/>
  <c r="C53" i="3" s="1"/>
  <c r="E54" i="3" s="1"/>
  <c r="E30" i="3"/>
  <c r="C55" i="3" s="1"/>
  <c r="S24" i="3"/>
  <c r="O44" i="3" s="1"/>
  <c r="O16" i="3"/>
  <c r="S30" i="3" s="1"/>
  <c r="O56" i="3" s="1"/>
  <c r="O17" i="3"/>
  <c r="P32" i="3" s="1"/>
  <c r="N59" i="3" s="1"/>
  <c r="O12" i="3"/>
  <c r="O7" i="3"/>
  <c r="S21" i="3" s="1"/>
  <c r="O38" i="3" s="1"/>
  <c r="O15" i="3"/>
  <c r="S29" i="3" s="1"/>
  <c r="O54" i="3" s="1"/>
  <c r="O14" i="3"/>
  <c r="P29" i="3" s="1"/>
  <c r="O11" i="3"/>
  <c r="P26" i="3" s="1"/>
  <c r="N47" i="3" s="1"/>
  <c r="D8" i="3"/>
  <c r="H22" i="3" s="1"/>
  <c r="D40" i="3" s="1"/>
  <c r="S23" i="3"/>
  <c r="O42" i="3" s="1"/>
  <c r="S25" i="3"/>
  <c r="T25" i="3" s="1"/>
  <c r="P11" i="3" s="1"/>
  <c r="U7" i="3" s="1"/>
  <c r="H25" i="3"/>
  <c r="I25" i="3" s="1"/>
  <c r="E11" i="3" s="1"/>
  <c r="J7" i="3" s="1"/>
  <c r="C59" i="3"/>
  <c r="C47" i="3"/>
  <c r="E48" i="3" s="1"/>
  <c r="I26" i="3"/>
  <c r="E12" i="3" s="1"/>
  <c r="J8" i="3" s="1"/>
  <c r="C57" i="3"/>
  <c r="N51" i="3"/>
  <c r="C39" i="3"/>
  <c r="E40" i="3" s="1"/>
  <c r="N43" i="3"/>
  <c r="N45" i="3"/>
  <c r="P46" i="3" s="1"/>
  <c r="H31" i="3"/>
  <c r="D58" i="3" s="1"/>
  <c r="C45" i="3"/>
  <c r="H21" i="3"/>
  <c r="D38" i="3" s="1"/>
  <c r="E27" i="3"/>
  <c r="E28" i="3"/>
  <c r="H30" i="3"/>
  <c r="D56" i="3" s="1"/>
  <c r="D46" i="3"/>
  <c r="E24" i="3"/>
  <c r="P30" i="3"/>
  <c r="E23" i="3"/>
  <c r="S31" i="3"/>
  <c r="O58" i="3" s="1"/>
  <c r="T23" i="3" l="1"/>
  <c r="P9" i="3" s="1"/>
  <c r="U17" i="3" s="1"/>
  <c r="I22" i="3"/>
  <c r="E8" i="3" s="1"/>
  <c r="J16" i="3" s="1"/>
  <c r="T24" i="3"/>
  <c r="P10" i="3" s="1"/>
  <c r="U6" i="3" s="1"/>
  <c r="P44" i="3"/>
  <c r="P31" i="3"/>
  <c r="N57" i="3" s="1"/>
  <c r="P58" i="3" s="1"/>
  <c r="P42" i="3"/>
  <c r="P22" i="3"/>
  <c r="T22" i="3" s="1"/>
  <c r="P8" i="3" s="1"/>
  <c r="U16" i="3" s="1"/>
  <c r="I29" i="3"/>
  <c r="E15" i="3" s="1"/>
  <c r="J11" i="3" s="1"/>
  <c r="T29" i="3"/>
  <c r="P15" i="3" s="1"/>
  <c r="U11" i="3" s="1"/>
  <c r="E46" i="3"/>
  <c r="I30" i="3"/>
  <c r="E16" i="3" s="1"/>
  <c r="J12" i="3" s="1"/>
  <c r="E56" i="3"/>
  <c r="S28" i="3"/>
  <c r="N53" i="3"/>
  <c r="P54" i="3" s="1"/>
  <c r="P27" i="3"/>
  <c r="S26" i="3"/>
  <c r="D6" i="3"/>
  <c r="E58" i="3"/>
  <c r="I31" i="3"/>
  <c r="E17" i="3" s="1"/>
  <c r="J13" i="3" s="1"/>
  <c r="T31" i="3"/>
  <c r="P17" i="3" s="1"/>
  <c r="U13" i="3" s="1"/>
  <c r="I24" i="3"/>
  <c r="E10" i="3" s="1"/>
  <c r="J6" i="3" s="1"/>
  <c r="C43" i="3"/>
  <c r="E44" i="3" s="1"/>
  <c r="I28" i="3"/>
  <c r="E14" i="3" s="1"/>
  <c r="J10" i="3" s="1"/>
  <c r="C51" i="3"/>
  <c r="E52" i="3" s="1"/>
  <c r="C49" i="3"/>
  <c r="E50" i="3" s="1"/>
  <c r="I27" i="3"/>
  <c r="E13" i="3" s="1"/>
  <c r="J9" i="3" s="1"/>
  <c r="I23" i="3"/>
  <c r="E9" i="3" s="1"/>
  <c r="J17" i="3" s="1"/>
  <c r="C41" i="3"/>
  <c r="E42" i="3" s="1"/>
  <c r="N55" i="3"/>
  <c r="P56" i="3" s="1"/>
  <c r="T30" i="3"/>
  <c r="P16" i="3" s="1"/>
  <c r="U12" i="3" s="1"/>
  <c r="N39" i="3" l="1"/>
  <c r="P40" i="3" s="1"/>
  <c r="O52" i="3"/>
  <c r="P52" i="3" s="1"/>
  <c r="T28" i="3"/>
  <c r="P14" i="3" s="1"/>
  <c r="U10" i="3" s="1"/>
  <c r="T27" i="3"/>
  <c r="P13" i="3" s="1"/>
  <c r="U9" i="3" s="1"/>
  <c r="N49" i="3"/>
  <c r="P50" i="3" s="1"/>
  <c r="O48" i="3"/>
  <c r="P48" i="3" s="1"/>
  <c r="T26" i="3"/>
  <c r="P12" i="3" s="1"/>
  <c r="U8" i="3" s="1"/>
  <c r="H32" i="3"/>
  <c r="E21" i="3"/>
  <c r="O6" i="3"/>
  <c r="R32" i="2"/>
  <c r="O32" i="2"/>
  <c r="G32" i="2"/>
  <c r="D32" i="2"/>
  <c r="O31" i="2"/>
  <c r="D31" i="2"/>
  <c r="E30" i="2"/>
  <c r="C55" i="2" s="1"/>
  <c r="O29" i="2"/>
  <c r="D29" i="2"/>
  <c r="O28" i="2"/>
  <c r="D28" i="2"/>
  <c r="O27" i="2"/>
  <c r="D27" i="2"/>
  <c r="O26" i="2"/>
  <c r="D26" i="2"/>
  <c r="O24" i="2"/>
  <c r="D24" i="2"/>
  <c r="L18" i="2"/>
  <c r="A18" i="2"/>
  <c r="S25" i="2"/>
  <c r="H25" i="2"/>
  <c r="D60" i="3" l="1"/>
  <c r="E60" i="3" s="1"/>
  <c r="I32" i="3"/>
  <c r="E18" i="3" s="1"/>
  <c r="J14" i="3" s="1"/>
  <c r="S32" i="3"/>
  <c r="P21" i="3"/>
  <c r="I21" i="3"/>
  <c r="E7" i="3" s="1"/>
  <c r="J15" i="3" s="1"/>
  <c r="C37" i="3"/>
  <c r="E38" i="3" s="1"/>
  <c r="D46" i="2"/>
  <c r="P30" i="2"/>
  <c r="O46" i="2"/>
  <c r="R32" i="1"/>
  <c r="O32" i="1"/>
  <c r="O31" i="1"/>
  <c r="O29" i="1"/>
  <c r="O28" i="1"/>
  <c r="O27" i="1"/>
  <c r="O26" i="1"/>
  <c r="O24" i="1"/>
  <c r="L18" i="1"/>
  <c r="G32" i="1"/>
  <c r="D32" i="1"/>
  <c r="D31" i="1"/>
  <c r="D29" i="1"/>
  <c r="D28" i="1"/>
  <c r="D27" i="1"/>
  <c r="D26" i="1"/>
  <c r="D24" i="1"/>
  <c r="A18" i="1"/>
  <c r="O60" i="3" l="1"/>
  <c r="P60" i="3" s="1"/>
  <c r="T32" i="3"/>
  <c r="P18" i="3" s="1"/>
  <c r="U14" i="3" s="1"/>
  <c r="T21" i="3"/>
  <c r="P7" i="3" s="1"/>
  <c r="U15" i="3" s="1"/>
  <c r="N37" i="3"/>
  <c r="P38" i="3" s="1"/>
  <c r="N55" i="2"/>
  <c r="S25" i="1" l="1"/>
  <c r="O46" i="1"/>
  <c r="P30" i="1"/>
  <c r="D46" i="1"/>
  <c r="H25" i="1"/>
  <c r="E30" i="1"/>
  <c r="C55" i="1" l="1"/>
  <c r="N55" i="1"/>
  <c r="O10" i="2"/>
  <c r="O8" i="2"/>
  <c r="D16" i="1"/>
  <c r="D11" i="1"/>
  <c r="E26" i="1" s="1"/>
  <c r="D15" i="1" l="1"/>
  <c r="H29" i="1" s="1"/>
  <c r="D54" i="1" s="1"/>
  <c r="S24" i="2"/>
  <c r="O44" i="2" s="1"/>
  <c r="P25" i="2"/>
  <c r="O9" i="2"/>
  <c r="E31" i="1"/>
  <c r="H30" i="1"/>
  <c r="C47" i="1"/>
  <c r="P23" i="2"/>
  <c r="S22" i="2"/>
  <c r="O40" i="2" s="1"/>
  <c r="D13" i="1"/>
  <c r="D8" i="1"/>
  <c r="O9" i="1"/>
  <c r="O10" i="1"/>
  <c r="O12" i="2"/>
  <c r="D6" i="1"/>
  <c r="D10" i="1"/>
  <c r="O7" i="2"/>
  <c r="D17" i="1"/>
  <c r="D14" i="1"/>
  <c r="D12" i="1"/>
  <c r="D9" i="1"/>
  <c r="O15" i="2"/>
  <c r="S29" i="2" s="1"/>
  <c r="O54" i="2" s="1"/>
  <c r="O17" i="2" l="1"/>
  <c r="S31" i="2" s="1"/>
  <c r="O58" i="2" s="1"/>
  <c r="O13" i="1"/>
  <c r="O17" i="1"/>
  <c r="O11" i="1"/>
  <c r="P26" i="1" s="1"/>
  <c r="O6" i="1"/>
  <c r="O15" i="1"/>
  <c r="S29" i="1" s="1"/>
  <c r="O54" i="1" s="1"/>
  <c r="O16" i="1"/>
  <c r="O7" i="1"/>
  <c r="O12" i="1"/>
  <c r="O14" i="1"/>
  <c r="O13" i="2"/>
  <c r="O16" i="2"/>
  <c r="S30" i="2" s="1"/>
  <c r="O14" i="2"/>
  <c r="S28" i="2" s="1"/>
  <c r="O52" i="2" s="1"/>
  <c r="O11" i="2"/>
  <c r="P26" i="2" s="1"/>
  <c r="N47" i="2" s="1"/>
  <c r="S21" i="2"/>
  <c r="O38" i="2" s="1"/>
  <c r="P22" i="2"/>
  <c r="P32" i="2"/>
  <c r="C57" i="1"/>
  <c r="S23" i="2"/>
  <c r="O42" i="2" s="1"/>
  <c r="P24" i="2"/>
  <c r="E24" i="1"/>
  <c r="H23" i="1"/>
  <c r="D42" i="1" s="1"/>
  <c r="E25" i="1"/>
  <c r="H24" i="1"/>
  <c r="D44" i="1" s="1"/>
  <c r="E27" i="1"/>
  <c r="H26" i="1"/>
  <c r="S24" i="1"/>
  <c r="O44" i="1" s="1"/>
  <c r="P25" i="1"/>
  <c r="E28" i="1"/>
  <c r="H27" i="1"/>
  <c r="D50" i="1" s="1"/>
  <c r="T25" i="2"/>
  <c r="P11" i="2" s="1"/>
  <c r="U7" i="2" s="1"/>
  <c r="N45" i="2"/>
  <c r="P46" i="2" s="1"/>
  <c r="E29" i="1"/>
  <c r="H28" i="1"/>
  <c r="D52" i="1" s="1"/>
  <c r="E23" i="1"/>
  <c r="H22" i="1"/>
  <c r="D40" i="1" s="1"/>
  <c r="P24" i="1"/>
  <c r="S23" i="1"/>
  <c r="O42" i="1" s="1"/>
  <c r="N41" i="2"/>
  <c r="P42" i="2" s="1"/>
  <c r="E21" i="1"/>
  <c r="H32" i="1"/>
  <c r="D60" i="1" s="1"/>
  <c r="H31" i="1"/>
  <c r="D58" i="1" s="1"/>
  <c r="E32" i="1"/>
  <c r="S26" i="2"/>
  <c r="O48" i="2" s="1"/>
  <c r="P27" i="2"/>
  <c r="D56" i="1"/>
  <c r="E56" i="1" s="1"/>
  <c r="I30" i="1"/>
  <c r="E16" i="1" s="1"/>
  <c r="J12" i="1" s="1"/>
  <c r="T23" i="2" l="1"/>
  <c r="P9" i="2" s="1"/>
  <c r="U17" i="2" s="1"/>
  <c r="P31" i="1"/>
  <c r="S30" i="1"/>
  <c r="P31" i="2"/>
  <c r="N57" i="2" s="1"/>
  <c r="P58" i="2" s="1"/>
  <c r="P32" i="1"/>
  <c r="S31" i="1"/>
  <c r="O58" i="1" s="1"/>
  <c r="P28" i="2"/>
  <c r="S27" i="2"/>
  <c r="O50" i="2" s="1"/>
  <c r="P29" i="2"/>
  <c r="N53" i="2" s="1"/>
  <c r="P54" i="2" s="1"/>
  <c r="S28" i="1"/>
  <c r="O52" i="1" s="1"/>
  <c r="P29" i="1"/>
  <c r="S26" i="1"/>
  <c r="O48" i="1" s="1"/>
  <c r="P27" i="1"/>
  <c r="S32" i="1"/>
  <c r="O60" i="1" s="1"/>
  <c r="P21" i="1"/>
  <c r="S27" i="1"/>
  <c r="O50" i="1" s="1"/>
  <c r="P28" i="1"/>
  <c r="I31" i="1"/>
  <c r="E17" i="1" s="1"/>
  <c r="J13" i="1" s="1"/>
  <c r="P22" i="1"/>
  <c r="N39" i="1" s="1"/>
  <c r="S21" i="1"/>
  <c r="O38" i="1" s="1"/>
  <c r="N47" i="1"/>
  <c r="D7" i="1"/>
  <c r="C37" i="1"/>
  <c r="T26" i="2"/>
  <c r="P12" i="2" s="1"/>
  <c r="U8" i="2" s="1"/>
  <c r="N43" i="2"/>
  <c r="P44" i="2" s="1"/>
  <c r="T24" i="2"/>
  <c r="P10" i="2" s="1"/>
  <c r="U6" i="2" s="1"/>
  <c r="N49" i="2"/>
  <c r="P48" i="2"/>
  <c r="N59" i="2"/>
  <c r="N39" i="2"/>
  <c r="P40" i="2" s="1"/>
  <c r="T22" i="2"/>
  <c r="P8" i="2" s="1"/>
  <c r="U16" i="2" s="1"/>
  <c r="I29" i="1"/>
  <c r="E15" i="1" s="1"/>
  <c r="J11" i="1" s="1"/>
  <c r="C53" i="1"/>
  <c r="E54" i="1" s="1"/>
  <c r="C49" i="1"/>
  <c r="E50" i="1" s="1"/>
  <c r="I27" i="1"/>
  <c r="E13" i="1" s="1"/>
  <c r="J9" i="1" s="1"/>
  <c r="C45" i="1"/>
  <c r="E46" i="1" s="1"/>
  <c r="I25" i="1"/>
  <c r="E11" i="1" s="1"/>
  <c r="J7" i="1" s="1"/>
  <c r="E58" i="1"/>
  <c r="I32" i="1"/>
  <c r="E18" i="1" s="1"/>
  <c r="J14" i="1" s="1"/>
  <c r="C59" i="1"/>
  <c r="E60" i="1" s="1"/>
  <c r="C51" i="1"/>
  <c r="E52" i="1" s="1"/>
  <c r="I28" i="1"/>
  <c r="E14" i="1" s="1"/>
  <c r="J10" i="1" s="1"/>
  <c r="C43" i="1"/>
  <c r="E44" i="1" s="1"/>
  <c r="I24" i="1"/>
  <c r="E10" i="1" s="1"/>
  <c r="J6" i="1" s="1"/>
  <c r="O56" i="2"/>
  <c r="P56" i="2" s="1"/>
  <c r="T30" i="2"/>
  <c r="P16" i="2" s="1"/>
  <c r="U12" i="2" s="1"/>
  <c r="O8" i="1"/>
  <c r="O6" i="2"/>
  <c r="C41" i="1"/>
  <c r="E42" i="1" s="1"/>
  <c r="I23" i="1"/>
  <c r="E9" i="1" s="1"/>
  <c r="J17" i="1" s="1"/>
  <c r="N45" i="1"/>
  <c r="P46" i="1" s="1"/>
  <c r="T25" i="1"/>
  <c r="P11" i="1" s="1"/>
  <c r="U7" i="1" s="1"/>
  <c r="N43" i="1"/>
  <c r="P44" i="1" s="1"/>
  <c r="T24" i="1"/>
  <c r="P10" i="1" s="1"/>
  <c r="U6" i="1" s="1"/>
  <c r="D48" i="1"/>
  <c r="E48" i="1" s="1"/>
  <c r="I26" i="1"/>
  <c r="E12" i="1" s="1"/>
  <c r="J8" i="1" s="1"/>
  <c r="T31" i="2" l="1"/>
  <c r="P17" i="2" s="1"/>
  <c r="U13" i="2" s="1"/>
  <c r="T27" i="2"/>
  <c r="P13" i="2" s="1"/>
  <c r="U9" i="2" s="1"/>
  <c r="P50" i="2"/>
  <c r="T29" i="2"/>
  <c r="P15" i="2" s="1"/>
  <c r="U11" i="2" s="1"/>
  <c r="O56" i="1"/>
  <c r="P56" i="1" s="1"/>
  <c r="T30" i="1"/>
  <c r="P16" i="1" s="1"/>
  <c r="U12" i="1" s="1"/>
  <c r="T28" i="1"/>
  <c r="P14" i="1" s="1"/>
  <c r="U10" i="1" s="1"/>
  <c r="N51" i="1"/>
  <c r="P52" i="1" s="1"/>
  <c r="N57" i="1"/>
  <c r="P58" i="1" s="1"/>
  <c r="T31" i="1"/>
  <c r="P17" i="1" s="1"/>
  <c r="U13" i="1" s="1"/>
  <c r="T29" i="1"/>
  <c r="P15" i="1" s="1"/>
  <c r="U11" i="1" s="1"/>
  <c r="N53" i="1"/>
  <c r="P54" i="1" s="1"/>
  <c r="T28" i="2"/>
  <c r="P14" i="2" s="1"/>
  <c r="U10" i="2" s="1"/>
  <c r="N51" i="2"/>
  <c r="P52" i="2" s="1"/>
  <c r="T26" i="1"/>
  <c r="P12" i="1" s="1"/>
  <c r="U8" i="1" s="1"/>
  <c r="T21" i="1"/>
  <c r="P7" i="1" s="1"/>
  <c r="U15" i="1" s="1"/>
  <c r="N37" i="1"/>
  <c r="P38" i="1" s="1"/>
  <c r="P48" i="1"/>
  <c r="T32" i="1"/>
  <c r="P18" i="1" s="1"/>
  <c r="U14" i="1" s="1"/>
  <c r="N59" i="1"/>
  <c r="P60" i="1" s="1"/>
  <c r="T27" i="1"/>
  <c r="P13" i="1" s="1"/>
  <c r="U9" i="1" s="1"/>
  <c r="N49" i="1"/>
  <c r="P50" i="1" s="1"/>
  <c r="S22" i="1"/>
  <c r="P23" i="1"/>
  <c r="E22" i="1"/>
  <c r="H21" i="1"/>
  <c r="S32" i="2"/>
  <c r="P21" i="2"/>
  <c r="D38" i="1" l="1"/>
  <c r="E38" i="1" s="1"/>
  <c r="I21" i="1"/>
  <c r="E7" i="1" s="1"/>
  <c r="J15" i="1" s="1"/>
  <c r="C39" i="1"/>
  <c r="E40" i="1" s="1"/>
  <c r="I22" i="1"/>
  <c r="E8" i="1" s="1"/>
  <c r="J16" i="1" s="1"/>
  <c r="O60" i="2"/>
  <c r="P60" i="2" s="1"/>
  <c r="T32" i="2"/>
  <c r="P18" i="2" s="1"/>
  <c r="U14" i="2" s="1"/>
  <c r="N41" i="1"/>
  <c r="P42" i="1" s="1"/>
  <c r="T23" i="1"/>
  <c r="P9" i="1" s="1"/>
  <c r="U17" i="1" s="1"/>
  <c r="T21" i="2"/>
  <c r="P7" i="2" s="1"/>
  <c r="U15" i="2" s="1"/>
  <c r="N37" i="2"/>
  <c r="P38" i="2" s="1"/>
  <c r="O40" i="1"/>
  <c r="P40" i="1" s="1"/>
  <c r="T22" i="1"/>
  <c r="P8" i="1" s="1"/>
  <c r="U16" i="1" s="1"/>
  <c r="J18" i="1" l="1"/>
  <c r="D8" i="2"/>
  <c r="D16" i="2"/>
  <c r="D14" i="2"/>
  <c r="D15" i="2"/>
  <c r="H29" i="2" s="1"/>
  <c r="D54" i="2" s="1"/>
  <c r="D13" i="2"/>
  <c r="D9" i="2"/>
  <c r="D7" i="2"/>
  <c r="D12" i="2"/>
  <c r="D11" i="2"/>
  <c r="E26" i="2" s="1"/>
  <c r="D10" i="2"/>
  <c r="H24" i="2" s="1"/>
  <c r="D44" i="2" s="1"/>
  <c r="D17" i="2"/>
  <c r="E27" i="2" l="1"/>
  <c r="H26" i="2"/>
  <c r="D48" i="2" s="1"/>
  <c r="E22" i="2"/>
  <c r="H21" i="2"/>
  <c r="D38" i="2" s="1"/>
  <c r="H30" i="2"/>
  <c r="E31" i="2"/>
  <c r="H22" i="2"/>
  <c r="D40" i="2" s="1"/>
  <c r="E23" i="2"/>
  <c r="E24" i="2"/>
  <c r="H23" i="2"/>
  <c r="D42" i="2" s="1"/>
  <c r="E29" i="2"/>
  <c r="H28" i="2"/>
  <c r="D52" i="2" s="1"/>
  <c r="E32" i="2"/>
  <c r="H31" i="2"/>
  <c r="D58" i="2" s="1"/>
  <c r="C47" i="2"/>
  <c r="E48" i="2" s="1"/>
  <c r="H27" i="2"/>
  <c r="D50" i="2" s="1"/>
  <c r="E28" i="2"/>
  <c r="E25" i="2"/>
  <c r="I26" i="2" l="1"/>
  <c r="E12" i="2" s="1"/>
  <c r="J8" i="2" s="1"/>
  <c r="C43" i="2"/>
  <c r="E44" i="2" s="1"/>
  <c r="I24" i="2"/>
  <c r="E10" i="2" s="1"/>
  <c r="J6" i="2" s="1"/>
  <c r="C41" i="2"/>
  <c r="E42" i="2" s="1"/>
  <c r="I23" i="2"/>
  <c r="E9" i="2" s="1"/>
  <c r="J17" i="2" s="1"/>
  <c r="I31" i="2"/>
  <c r="E17" i="2" s="1"/>
  <c r="J13" i="2" s="1"/>
  <c r="C57" i="2"/>
  <c r="E58" i="2" s="1"/>
  <c r="C59" i="2"/>
  <c r="D6" i="2"/>
  <c r="I30" i="2"/>
  <c r="E16" i="2" s="1"/>
  <c r="J12" i="2" s="1"/>
  <c r="D56" i="2"/>
  <c r="E56" i="2" s="1"/>
  <c r="I22" i="2"/>
  <c r="E8" i="2" s="1"/>
  <c r="J16" i="2" s="1"/>
  <c r="C39" i="2"/>
  <c r="E40" i="2" s="1"/>
  <c r="I25" i="2"/>
  <c r="E11" i="2" s="1"/>
  <c r="J7" i="2" s="1"/>
  <c r="C45" i="2"/>
  <c r="E46" i="2" s="1"/>
  <c r="I29" i="2"/>
  <c r="E15" i="2" s="1"/>
  <c r="J11" i="2" s="1"/>
  <c r="C53" i="2"/>
  <c r="E54" i="2" s="1"/>
  <c r="I28" i="2"/>
  <c r="E14" i="2" s="1"/>
  <c r="J10" i="2" s="1"/>
  <c r="C51" i="2"/>
  <c r="E52" i="2" s="1"/>
  <c r="I27" i="2"/>
  <c r="E13" i="2" s="1"/>
  <c r="J9" i="2" s="1"/>
  <c r="C49" i="2"/>
  <c r="E50" i="2" s="1"/>
  <c r="E21" i="2" l="1"/>
  <c r="H32" i="2"/>
  <c r="D60" i="2" l="1"/>
  <c r="E60" i="2" s="1"/>
  <c r="I32" i="2"/>
  <c r="E18" i="2" s="1"/>
  <c r="J14" i="2" s="1"/>
  <c r="I21" i="2"/>
  <c r="E7" i="2" s="1"/>
  <c r="J15" i="2" s="1"/>
  <c r="C37" i="2"/>
  <c r="E38" i="2" s="1"/>
</calcChain>
</file>

<file path=xl/sharedStrings.xml><?xml version="1.0" encoding="utf-8"?>
<sst xmlns="http://schemas.openxmlformats.org/spreadsheetml/2006/main" count="685" uniqueCount="56">
  <si>
    <t>Conversion into Nepali Calander</t>
  </si>
  <si>
    <t>Design discharge</t>
  </si>
  <si>
    <t>m3/s</t>
  </si>
  <si>
    <t>Month</t>
  </si>
  <si>
    <t>Days</t>
  </si>
  <si>
    <t>Flow</t>
  </si>
  <si>
    <t>January</t>
  </si>
  <si>
    <t>Baishakh</t>
  </si>
  <si>
    <t>February</t>
  </si>
  <si>
    <t>Magh</t>
  </si>
  <si>
    <t>Jestha</t>
  </si>
  <si>
    <t>March</t>
  </si>
  <si>
    <t>Falgun</t>
  </si>
  <si>
    <t>Ashadh</t>
  </si>
  <si>
    <t>April</t>
  </si>
  <si>
    <t>Chaitra</t>
  </si>
  <si>
    <t>Shrawan</t>
  </si>
  <si>
    <t>May</t>
  </si>
  <si>
    <t>Bhadra</t>
  </si>
  <si>
    <t>June</t>
  </si>
  <si>
    <t>Asoj</t>
  </si>
  <si>
    <t>July</t>
  </si>
  <si>
    <t>Kartik</t>
  </si>
  <si>
    <t>August</t>
  </si>
  <si>
    <t>Mangshir</t>
  </si>
  <si>
    <t>September</t>
  </si>
  <si>
    <t>Paush</t>
  </si>
  <si>
    <t>October</t>
  </si>
  <si>
    <t>November</t>
  </si>
  <si>
    <t>Kartick</t>
  </si>
  <si>
    <t>December</t>
  </si>
  <si>
    <t xml:space="preserve">Jan </t>
  </si>
  <si>
    <t>Feb</t>
  </si>
  <si>
    <t>Mar</t>
  </si>
  <si>
    <t>Apr</t>
  </si>
  <si>
    <t>Jun</t>
  </si>
  <si>
    <t>Asar</t>
  </si>
  <si>
    <t>Jul</t>
  </si>
  <si>
    <t>Aug</t>
  </si>
  <si>
    <t>Sep</t>
  </si>
  <si>
    <t>Oct</t>
  </si>
  <si>
    <t>Nov</t>
  </si>
  <si>
    <t>Dec</t>
  </si>
  <si>
    <t>Jan</t>
  </si>
  <si>
    <t>Propoportional flow</t>
  </si>
  <si>
    <t>Gregorian month</t>
  </si>
  <si>
    <t>Half month</t>
  </si>
  <si>
    <t>Monthly Flow</t>
  </si>
  <si>
    <t>Nepali month</t>
  </si>
  <si>
    <t>Regional analysis</t>
  </si>
  <si>
    <t>Myagdi +Kunaban</t>
  </si>
  <si>
    <t>Hydest</t>
  </si>
  <si>
    <t>Modified Hydest</t>
  </si>
  <si>
    <t>ICA</t>
  </si>
  <si>
    <t>MyagdiB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</si>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</sst>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name val="Arial"/>
      <family val="2"/>
    </font>
    <font>
      <b/>
      <sz val="11"/>
      <name val="Gill Sans MT"/>
      <family val="2"/>
    </font>
    <font>
      <sz val="11"/>
      <name val="Gill Sans MT"/>
      <family val="2"/>
    </font>
    <font>
      <sz val="11"/>
      <color indexed="8"/>
      <name val="Gill Sans MT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9">
    <xf numFmtId="0" fontId="0" fillId="0" borderId="0" xfId="0"/>
    <xf numFmtId="0" fontId="4" fillId="0" borderId="0" xfId="1" applyFont="1"/>
    <xf numFmtId="0" fontId="5" fillId="0" borderId="0" xfId="1" applyFont="1"/>
    <xf numFmtId="0" fontId="5" fillId="0" borderId="0" xfId="1" applyFont="1" applyBorder="1"/>
    <xf numFmtId="2" fontId="5" fillId="2" borderId="0" xfId="1" applyNumberFormat="1" applyFont="1" applyFill="1"/>
    <xf numFmtId="0" fontId="5" fillId="0" borderId="1" xfId="1" applyFont="1" applyBorder="1"/>
    <xf numFmtId="0" fontId="5" fillId="0" borderId="1" xfId="1" applyFont="1" applyBorder="1" applyAlignment="1">
      <alignment horizontal="right"/>
    </xf>
    <xf numFmtId="0" fontId="5" fillId="0" borderId="1" xfId="1" applyFont="1" applyBorder="1" applyAlignment="1">
      <alignment horizontal="center"/>
    </xf>
    <xf numFmtId="164" fontId="6" fillId="0" borderId="1" xfId="1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right" vertical="center"/>
    </xf>
    <xf numFmtId="2" fontId="1" fillId="0" borderId="1" xfId="2" applyNumberFormat="1" applyFont="1" applyBorder="1" applyAlignment="1">
      <alignment horizontal="center"/>
    </xf>
    <xf numFmtId="2" fontId="5" fillId="0" borderId="1" xfId="1" applyNumberFormat="1" applyFont="1" applyBorder="1"/>
    <xf numFmtId="2" fontId="5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/>
    </xf>
    <xf numFmtId="164" fontId="5" fillId="0" borderId="0" xfId="1" applyNumberFormat="1" applyFont="1"/>
    <xf numFmtId="0" fontId="5" fillId="3" borderId="1" xfId="1" applyFont="1" applyFill="1" applyBorder="1"/>
    <xf numFmtId="2" fontId="5" fillId="3" borderId="1" xfId="1" applyNumberFormat="1" applyFont="1" applyFill="1" applyBorder="1"/>
    <xf numFmtId="0" fontId="5" fillId="0" borderId="2" xfId="1" applyFont="1" applyBorder="1"/>
    <xf numFmtId="2" fontId="5" fillId="0" borderId="2" xfId="1" applyNumberFormat="1" applyFont="1" applyBorder="1"/>
    <xf numFmtId="2" fontId="5" fillId="0" borderId="0" xfId="1" applyNumberFormat="1" applyFont="1" applyBorder="1"/>
    <xf numFmtId="2" fontId="5" fillId="0" borderId="0" xfId="1" applyNumberFormat="1" applyFont="1"/>
    <xf numFmtId="0" fontId="5" fillId="0" borderId="3" xfId="1" applyFont="1" applyBorder="1"/>
    <xf numFmtId="2" fontId="5" fillId="0" borderId="3" xfId="1" applyNumberFormat="1" applyFont="1" applyBorder="1"/>
    <xf numFmtId="0" fontId="4" fillId="0" borderId="1" xfId="1" applyFont="1" applyBorder="1" applyAlignment="1">
      <alignment horizontal="justify" vertical="top"/>
    </xf>
    <xf numFmtId="0" fontId="4" fillId="0" borderId="1" xfId="1" applyFont="1" applyBorder="1" applyAlignment="1"/>
    <xf numFmtId="0" fontId="4" fillId="0" borderId="1" xfId="1" applyFont="1" applyFill="1" applyBorder="1" applyAlignment="1"/>
    <xf numFmtId="0" fontId="5" fillId="0" borderId="0" xfId="1" applyFont="1" applyAlignment="1"/>
    <xf numFmtId="2" fontId="5" fillId="0" borderId="1" xfId="1" applyNumberFormat="1" applyFont="1" applyBorder="1" applyAlignment="1"/>
    <xf numFmtId="0" fontId="5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5" fillId="0" borderId="1" xfId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4" fillId="0" borderId="4" xfId="1" applyFont="1" applyBorder="1" applyAlignment="1">
      <alignment horizontal="left" vertical="top"/>
    </xf>
    <xf numFmtId="0" fontId="4" fillId="0" borderId="5" xfId="1" applyFont="1" applyBorder="1" applyAlignment="1">
      <alignment horizontal="left" vertical="top"/>
    </xf>
    <xf numFmtId="0" fontId="4" fillId="0" borderId="6" xfId="1" applyFont="1" applyBorder="1" applyAlignment="1">
      <alignment horizontal="left" vertical="top"/>
    </xf>
  </cellXfs>
  <cellStyles count="3">
    <cellStyle name="Normal" xfId="0" builtinId="0"/>
    <cellStyle name="Normal 2" xfId="1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s\OPEN\751340%20Balephi\61Design_HW\final\settling%20basi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D/Jobs/OPEN/930101%20DED%20of%20Myagdi%20Khola-B%20HEP/21%20Hydrology/02%20Hydrology_UFSR_Dec/Daily%20Discharge/Myagdi_B_Discharge_Calculations/Discharge/Myagdi_B_CAR%20with%20404.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ork\Khare\mhs\overall%20desig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Khare\751030%20Khare.ms\61Hydraulics\OLD\Basic%20Desig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Basic%20Desig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obs\OPEN\751340%20Balephi\61Design_HW\final\settling%20basi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N\751020%20Lower%20Hongu.np\61Hydraulics\Headwork\Supporting%20xls\Basic%20Design%20L.%20Hongu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N\640%20Khare\61Hydraulics\Basic%20Desig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HKSHP\Design\Weir%20hydraulics_diwash(final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YDEST_Myagdi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ling basin III"/>
      <sheetName val="settling basin IV a"/>
      <sheetName val="settling basin IV b"/>
      <sheetName val="settling basin 200"/>
      <sheetName val="settling basin 220"/>
      <sheetName val="settling basin 240"/>
      <sheetName val="settling basin 250"/>
      <sheetName val="settling basin 260"/>
      <sheetName val="settling basin 280"/>
      <sheetName val="settling basin 300"/>
      <sheetName val="settling basin 320"/>
      <sheetName val="settling basin 340"/>
      <sheetName val="settling basin 360"/>
      <sheetName val="settling basin 380"/>
      <sheetName val="settling basin 400"/>
      <sheetName val="Hydrology"/>
    </sheetNames>
    <sheetDataSet>
      <sheetData sheetId="0"/>
      <sheetData sheetId="1"/>
      <sheetData sheetId="2"/>
      <sheetData sheetId="3"/>
      <sheetData sheetId="4"/>
      <sheetData sheetId="5">
        <row r="6">
          <cell r="D6">
            <v>3.8</v>
          </cell>
        </row>
        <row r="7">
          <cell r="D7">
            <v>1.026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Eng"/>
      <sheetName val="SUMMARY_Nepali"/>
      <sheetName val="Station 404.7"/>
      <sheetName val="PIVOT 404.7"/>
      <sheetName val="404.7_CAR_Nepali"/>
      <sheetName val="Station 404.7 Nepali"/>
      <sheetName val="Pivot 404.7 Nepali"/>
      <sheetName val="Station 404.7 PCAR"/>
      <sheetName val="pivot 404.7 PCAR"/>
      <sheetName val="Station 404.7 PCAR Nepali "/>
      <sheetName val="pivot 404.7 PCAR Nepali"/>
    </sheetNames>
    <sheetDataSet>
      <sheetData sheetId="0"/>
      <sheetData sheetId="1">
        <row r="12">
          <cell r="E12">
            <v>5.4918664248990838</v>
          </cell>
        </row>
      </sheetData>
      <sheetData sheetId="2">
        <row r="15">
          <cell r="O15">
            <v>120.55548519997096</v>
          </cell>
        </row>
        <row r="23">
          <cell r="P23">
            <v>1.6380557945112124</v>
          </cell>
        </row>
      </sheetData>
      <sheetData sheetId="3">
        <row r="4">
          <cell r="B4">
            <v>4.3480327347569858</v>
          </cell>
        </row>
      </sheetData>
      <sheetData sheetId="4"/>
      <sheetData sheetId="5">
        <row r="15">
          <cell r="U15">
            <v>20.491009726223961</v>
          </cell>
        </row>
      </sheetData>
      <sheetData sheetId="6">
        <row r="4">
          <cell r="B4">
            <v>5.8547712174584685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Flushing Chanel "/>
      <sheetName val="Headrace Cana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Surge Shaft"/>
      <sheetName val="Penstock"/>
      <sheetName val="Format 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>
        <row r="8">
          <cell r="C8">
            <v>2.94</v>
          </cell>
        </row>
      </sheetData>
      <sheetData sheetId="10"/>
      <sheetData sheetId="11"/>
      <sheetData sheetId="12"/>
      <sheetData sheetId="13">
        <row r="13">
          <cell r="C13">
            <v>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>
        <row r="14">
          <cell r="B14">
            <v>1535.41</v>
          </cell>
        </row>
        <row r="19">
          <cell r="B19">
            <v>1537.81</v>
          </cell>
        </row>
      </sheetData>
      <sheetData sheetId="7"/>
      <sheetData sheetId="8"/>
      <sheetData sheetId="9"/>
      <sheetData sheetId="10">
        <row r="18">
          <cell r="H18">
            <v>1.6415788877562578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Canal "/>
      <sheetName val="Headrace Tunnel1 - Option 1"/>
      <sheetName val="Headrace Canal  (2)"/>
      <sheetName val="Headrace Tunnel2 - Option 1"/>
      <sheetName val="Headrace Tunnel - Option2"/>
      <sheetName val="HeadLoss"/>
      <sheetName val="Hydraulic Gadient"/>
      <sheetName val="Format A"/>
    </sheetNames>
    <sheetDataSet>
      <sheetData sheetId="0">
        <row r="7">
          <cell r="B7">
            <v>2.94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C10">
            <v>0.02</v>
          </cell>
        </row>
      </sheetData>
      <sheetData sheetId="14">
        <row r="31">
          <cell r="I31">
            <v>2.8266242162540216</v>
          </cell>
        </row>
      </sheetData>
      <sheetData sheetId="15"/>
      <sheetData sheetId="16">
        <row r="20">
          <cell r="H20">
            <v>3.375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ling basin III"/>
      <sheetName val="settling basin IV a"/>
      <sheetName val="settling basin IV b"/>
      <sheetName val="settling basin 200"/>
      <sheetName val="settling basin 220"/>
      <sheetName val="settling basin 240"/>
      <sheetName val="settling basin 250"/>
      <sheetName val="settling basin 260"/>
      <sheetName val="settling basin 280"/>
      <sheetName val="settling basin 300"/>
      <sheetName val="settling basin 320"/>
      <sheetName val="settling basin 340"/>
      <sheetName val="settling basin 360"/>
      <sheetName val="settling basin 380"/>
      <sheetName val="settling basin 4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>
            <v>3.8</v>
          </cell>
        </row>
        <row r="8">
          <cell r="D8">
            <v>2.98</v>
          </cell>
        </row>
        <row r="9">
          <cell r="D9">
            <v>0.34429530201342284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2">
          <cell r="H22">
            <v>51.720844308653703</v>
          </cell>
        </row>
      </sheetData>
      <sheetData sheetId="11"/>
      <sheetData sheetId="12"/>
      <sheetData sheetId="13"/>
      <sheetData sheetId="14"/>
      <sheetData sheetId="15">
        <row r="20">
          <cell r="C20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race Canal "/>
      <sheetName val="Submergence"/>
      <sheetName val="Headrace Tunnel I"/>
      <sheetName val="Headrace Tunnel II Phase 1"/>
      <sheetName val="Headrace Canal Option II"/>
      <sheetName val="Headrace Tunnel II Phase 2"/>
      <sheetName val="Basic Design"/>
      <sheetName val="HeadLossApril (2)"/>
    </sheetNames>
    <sheetDataSet>
      <sheetData sheetId="0"/>
      <sheetData sheetId="1"/>
      <sheetData sheetId="2"/>
      <sheetData sheetId="3"/>
      <sheetData sheetId="4">
        <row r="22">
          <cell r="B22">
            <v>207.30894043101549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elev."/>
      <sheetName val="Water level"/>
      <sheetName val="Final"/>
      <sheetName val="Final_int"/>
      <sheetName val="Low bed"/>
      <sheetName val="Low bed_int"/>
      <sheetName val="subs weir(100)"/>
      <sheetName val="Design @10"/>
      <sheetName val="subs weir(ds)"/>
      <sheetName val="Final (drain holes)"/>
      <sheetName val="Final (ds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EST_MYAGDI"/>
      <sheetName val="HYDEST_ICA"/>
      <sheetName val="HYDEST_myagdib"/>
      <sheetName val="Modified HYDEST_Myagdi"/>
      <sheetName val="Modified HYDEST_PH"/>
      <sheetName val="Modified HYDEST_ICA"/>
      <sheetName val="Modified HYDEST_MYAGDIB"/>
      <sheetName val="COMPARISION_myagdi"/>
      <sheetName val="COMPARISION_ica"/>
      <sheetName val="COMPARISION_myagdi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C42">
            <v>1.0746550659727736</v>
          </cell>
          <cell r="D42">
            <v>1.5391733520060937</v>
          </cell>
        </row>
        <row r="43">
          <cell r="C43">
            <v>0.96850895319620867</v>
          </cell>
          <cell r="D43">
            <v>1.3115891527598726</v>
          </cell>
        </row>
        <row r="44">
          <cell r="C44">
            <v>1.8994009643225294</v>
          </cell>
          <cell r="D44">
            <v>1.1725660909259785</v>
          </cell>
        </row>
        <row r="45">
          <cell r="C45">
            <v>1.7350536701922854</v>
          </cell>
          <cell r="D45">
            <v>1.1821001486243705</v>
          </cell>
        </row>
        <row r="46">
          <cell r="C46">
            <v>2.2079546161876928</v>
          </cell>
          <cell r="D46">
            <v>1.5607657828019545</v>
          </cell>
        </row>
        <row r="47">
          <cell r="C47">
            <v>3.8462875497211066</v>
          </cell>
          <cell r="D47">
            <v>15.120450704379438</v>
          </cell>
        </row>
        <row r="48">
          <cell r="C48">
            <v>7.0411496764765955</v>
          </cell>
          <cell r="D48">
            <v>18.181327077839832</v>
          </cell>
        </row>
        <row r="49">
          <cell r="C49">
            <v>10.013599060872107</v>
          </cell>
          <cell r="D49">
            <v>22.072361255424287</v>
          </cell>
        </row>
        <row r="50">
          <cell r="C50">
            <v>6.0758971296911941</v>
          </cell>
          <cell r="D50">
            <v>17.099905690518433</v>
          </cell>
        </row>
        <row r="51">
          <cell r="C51">
            <v>3.4279859484284945</v>
          </cell>
          <cell r="D51">
            <v>7.4345523645140039</v>
          </cell>
        </row>
        <row r="52">
          <cell r="C52">
            <v>1.9037362587944584</v>
          </cell>
          <cell r="D52">
            <v>8.3652796032146206</v>
          </cell>
        </row>
        <row r="53">
          <cell r="C53">
            <v>1.3419694541577183</v>
          </cell>
          <cell r="D53">
            <v>5.3892792390869841</v>
          </cell>
        </row>
      </sheetData>
      <sheetData sheetId="8">
        <row r="42">
          <cell r="C42">
            <v>3.1989012940983566</v>
          </cell>
          <cell r="D42">
            <v>0.60000984625886244</v>
          </cell>
        </row>
        <row r="43">
          <cell r="C43">
            <v>2.8360835375763385</v>
          </cell>
          <cell r="D43">
            <v>0.51183380318362415</v>
          </cell>
        </row>
        <row r="44">
          <cell r="C44">
            <v>0.98786534143200444</v>
          </cell>
          <cell r="D44">
            <v>0.44962711330464916</v>
          </cell>
        </row>
        <row r="45">
          <cell r="C45">
            <v>0.77096257435801419</v>
          </cell>
          <cell r="D45">
            <v>0.43250426107632467</v>
          </cell>
        </row>
        <row r="46">
          <cell r="C46">
            <v>0.83105111785025143</v>
          </cell>
          <cell r="D46">
            <v>0.54613387741736019</v>
          </cell>
        </row>
        <row r="47">
          <cell r="C47">
            <v>12.877239262604519</v>
          </cell>
          <cell r="D47">
            <v>2.2944459848219596</v>
          </cell>
        </row>
        <row r="48">
          <cell r="C48">
            <v>24.94888304852277</v>
          </cell>
          <cell r="D48">
            <v>6.8750056418742549</v>
          </cell>
        </row>
        <row r="49">
          <cell r="C49">
            <v>33.579087756163737</v>
          </cell>
          <cell r="D49">
            <v>8.4515480628229884</v>
          </cell>
        </row>
        <row r="50">
          <cell r="C50">
            <v>20.468111964750623</v>
          </cell>
          <cell r="D50">
            <v>6.591261847306793</v>
          </cell>
        </row>
        <row r="51">
          <cell r="C51">
            <v>11.084754633067604</v>
          </cell>
          <cell r="D51">
            <v>2.869561385966295</v>
          </cell>
        </row>
        <row r="52">
          <cell r="C52">
            <v>5.833408840653548</v>
          </cell>
          <cell r="D52">
            <v>1.3596107341177852</v>
          </cell>
        </row>
        <row r="53">
          <cell r="C53">
            <v>4.0354975279857186</v>
          </cell>
          <cell r="D53">
            <v>0.88742828826337938</v>
          </cell>
        </row>
      </sheetData>
      <sheetData sheetId="9">
        <row r="42">
          <cell r="C42">
            <v>3.4779449169001406</v>
          </cell>
          <cell r="D42">
            <v>2.0987434755561827</v>
          </cell>
        </row>
        <row r="43">
          <cell r="C43">
            <v>3.0896182701740305</v>
          </cell>
          <cell r="D43">
            <v>1.7877966605338802</v>
          </cell>
        </row>
        <row r="44">
          <cell r="C44">
            <v>2.4036274779473987</v>
          </cell>
          <cell r="D44">
            <v>1.6075502896304297</v>
          </cell>
        </row>
        <row r="45">
          <cell r="C45">
            <v>2.2921567569518131</v>
          </cell>
          <cell r="D45">
            <v>1.6458475971487048</v>
          </cell>
        </row>
        <row r="46">
          <cell r="C46">
            <v>3.0388748836516641</v>
          </cell>
          <cell r="D46">
            <v>2.2052133113062165</v>
          </cell>
        </row>
        <row r="47">
          <cell r="C47">
            <v>13.368115901989725</v>
          </cell>
          <cell r="D47">
            <v>17.393229237391648</v>
          </cell>
        </row>
        <row r="48">
          <cell r="C48">
            <v>25.657674786819481</v>
          </cell>
          <cell r="D48">
            <v>25.040909448450186</v>
          </cell>
        </row>
        <row r="49">
          <cell r="C49">
            <v>35.605507379430676</v>
          </cell>
          <cell r="D49">
            <v>30.274895170599635</v>
          </cell>
        </row>
        <row r="50">
          <cell r="C50">
            <v>21.858827254896799</v>
          </cell>
          <cell r="D50">
            <v>23.403302032596255</v>
          </cell>
        </row>
        <row r="51">
          <cell r="C51">
            <v>11.745933555343761</v>
          </cell>
          <cell r="D51">
            <v>10.170572643243716</v>
          </cell>
        </row>
        <row r="52">
          <cell r="C52">
            <v>6.2383402025507015</v>
          </cell>
          <cell r="D52">
            <v>9.573731794067978</v>
          </cell>
        </row>
        <row r="53">
          <cell r="C53">
            <v>4.3530449793606332</v>
          </cell>
          <cell r="D53">
            <v>6.1618412868431447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U61"/>
  <sheetViews>
    <sheetView tabSelected="1" workbookViewId="0">
      <selection activeCell="J4" sqref="J4"/>
    </sheetView>
  </sheetViews>
  <sheetFormatPr defaultColWidth="8" defaultRowHeight="17.25" x14ac:dyDescent="0.35"/>
  <cols>
    <col min="1" max="1" width="8.75" style="2" bestFit="1" customWidth="1"/>
    <col min="2" max="2" width="8.75" style="2" customWidth="1"/>
    <col min="3" max="3" width="6.625" style="2" customWidth="1"/>
    <col min="4" max="4" width="9.125" style="2" customWidth="1"/>
    <col min="5" max="5" width="14.625" style="2" customWidth="1"/>
    <col min="6" max="6" width="8.5" style="2" customWidth="1"/>
    <col min="7" max="7" width="5.5" style="2" customWidth="1"/>
    <col min="8" max="10" width="8" style="2"/>
    <col min="11" max="11" width="14.75" style="2" customWidth="1"/>
    <col min="12" max="12" width="8.75" style="2" bestFit="1" customWidth="1"/>
    <col min="13" max="13" width="8.75" style="2" customWidth="1"/>
    <col min="14" max="14" width="6.625" style="2" customWidth="1"/>
    <col min="15" max="15" width="9.125" style="2" customWidth="1"/>
    <col min="16" max="16" width="14.625" style="2" customWidth="1"/>
    <col min="17" max="17" width="8.5" style="2" customWidth="1"/>
    <col min="18" max="18" width="5.5" style="2" customWidth="1"/>
    <col min="19" max="16384" width="8" style="2"/>
  </cols>
  <sheetData>
    <row r="1" spans="1:21" x14ac:dyDescent="0.35">
      <c r="A1" s="1"/>
      <c r="B1" s="1"/>
      <c r="L1" s="1"/>
      <c r="M1" s="1"/>
    </row>
    <row r="2" spans="1:21" x14ac:dyDescent="0.35">
      <c r="A2" s="1" t="s">
        <v>0</v>
      </c>
      <c r="B2" s="1"/>
      <c r="E2" s="2" t="s">
        <v>51</v>
      </c>
      <c r="K2" s="3"/>
      <c r="L2" s="1" t="s">
        <v>0</v>
      </c>
      <c r="M2" s="1"/>
      <c r="P2" s="2" t="s">
        <v>52</v>
      </c>
    </row>
    <row r="3" spans="1:21" x14ac:dyDescent="0.35">
      <c r="A3" s="1"/>
      <c r="B3" s="1" t="s">
        <v>49</v>
      </c>
      <c r="D3" s="33" t="s">
        <v>50</v>
      </c>
      <c r="E3" s="33"/>
      <c r="K3" s="3"/>
      <c r="L3" s="1"/>
      <c r="M3" s="1" t="s">
        <v>49</v>
      </c>
      <c r="O3" s="33" t="s">
        <v>50</v>
      </c>
      <c r="P3" s="33"/>
    </row>
    <row r="4" spans="1:21" ht="66" customHeight="1" x14ac:dyDescent="0.35">
      <c r="A4" s="1"/>
      <c r="B4" s="1"/>
      <c r="D4" s="2" t="s">
        <v>1</v>
      </c>
      <c r="F4" s="4">
        <v>12.5</v>
      </c>
      <c r="G4" s="2" t="s">
        <v>2</v>
      </c>
      <c r="K4" s="3"/>
      <c r="L4" s="1"/>
      <c r="M4" s="1"/>
      <c r="O4" s="2" t="s">
        <v>1</v>
      </c>
      <c r="Q4" s="4">
        <f>F4</f>
        <v>12.5</v>
      </c>
      <c r="R4" s="2" t="s">
        <v>2</v>
      </c>
    </row>
    <row r="5" spans="1:21" x14ac:dyDescent="0.35">
      <c r="A5" s="5" t="s">
        <v>3</v>
      </c>
      <c r="B5" s="5"/>
      <c r="C5" s="6" t="s">
        <v>4</v>
      </c>
      <c r="D5" s="7" t="s">
        <v>5</v>
      </c>
      <c r="E5" s="6" t="s">
        <v>5</v>
      </c>
      <c r="F5" s="6" t="s">
        <v>3</v>
      </c>
      <c r="K5" s="3"/>
      <c r="L5" s="5" t="s">
        <v>3</v>
      </c>
      <c r="M5" s="5"/>
      <c r="N5" s="6" t="s">
        <v>4</v>
      </c>
      <c r="O5" s="7" t="s">
        <v>5</v>
      </c>
      <c r="P5" s="6" t="s">
        <v>5</v>
      </c>
      <c r="Q5" s="6" t="s">
        <v>3</v>
      </c>
    </row>
    <row r="6" spans="1:21" x14ac:dyDescent="0.35">
      <c r="A6" s="8" t="s">
        <v>6</v>
      </c>
      <c r="B6" s="8"/>
      <c r="C6" s="9">
        <v>31</v>
      </c>
      <c r="D6" s="10">
        <f>[9]COMPARISION_myagdi!D42</f>
        <v>1.5391733520060937</v>
      </c>
      <c r="E6" s="11"/>
      <c r="F6" s="5"/>
      <c r="I6" s="7" t="s">
        <v>7</v>
      </c>
      <c r="J6" s="12">
        <f t="shared" ref="J6:J14" si="0">E10</f>
        <v>1.3747187173138324</v>
      </c>
      <c r="K6" s="3"/>
      <c r="L6" s="8" t="s">
        <v>6</v>
      </c>
      <c r="M6" s="8"/>
      <c r="N6" s="9">
        <v>31</v>
      </c>
      <c r="O6" s="10">
        <f>[9]COMPARISION_myagdi!C42</f>
        <v>1.0746550659727736</v>
      </c>
      <c r="P6" s="11"/>
      <c r="Q6" s="5"/>
      <c r="T6" s="7" t="s">
        <v>7</v>
      </c>
      <c r="U6" s="12">
        <f t="shared" ref="U6:U14" si="1">P10</f>
        <v>1.9803378741829736</v>
      </c>
    </row>
    <row r="7" spans="1:21" x14ac:dyDescent="0.35">
      <c r="A7" s="8" t="s">
        <v>8</v>
      </c>
      <c r="B7" s="8"/>
      <c r="C7" s="9">
        <v>28</v>
      </c>
      <c r="D7" s="10">
        <f>[9]COMPARISION_myagdi!D43</f>
        <v>1.3115891527598726</v>
      </c>
      <c r="E7" s="13">
        <f t="shared" ref="E7:E18" si="2">I21</f>
        <v>1.4033641592868187</v>
      </c>
      <c r="F7" s="13" t="s">
        <v>9</v>
      </c>
      <c r="I7" s="7" t="s">
        <v>10</v>
      </c>
      <c r="J7" s="12">
        <f t="shared" si="0"/>
        <v>7.0555565330590735</v>
      </c>
      <c r="K7" s="3"/>
      <c r="L7" s="8" t="s">
        <v>8</v>
      </c>
      <c r="M7" s="8"/>
      <c r="N7" s="9">
        <v>28</v>
      </c>
      <c r="O7" s="10">
        <f>[9]COMPARISION_myagdi!C43</f>
        <v>0.96850895319620867</v>
      </c>
      <c r="P7" s="13">
        <f t="shared" ref="P7:P18" si="3">T21</f>
        <v>1.0043255503385653</v>
      </c>
      <c r="Q7" s="13" t="s">
        <v>9</v>
      </c>
      <c r="T7" s="7" t="s">
        <v>10</v>
      </c>
      <c r="U7" s="12">
        <f t="shared" si="1"/>
        <v>7.3895894793226802</v>
      </c>
    </row>
    <row r="8" spans="1:21" x14ac:dyDescent="0.35">
      <c r="A8" s="8" t="s">
        <v>11</v>
      </c>
      <c r="B8" s="8"/>
      <c r="C8" s="9">
        <v>31</v>
      </c>
      <c r="D8" s="10">
        <f>[9]COMPARISION_myagdi!D44</f>
        <v>1.1725660909259785</v>
      </c>
      <c r="E8" s="13">
        <f t="shared" si="2"/>
        <v>1.2790254924100004</v>
      </c>
      <c r="F8" s="13" t="s">
        <v>12</v>
      </c>
      <c r="I8" s="7" t="s">
        <v>13</v>
      </c>
      <c r="J8" s="12">
        <f t="shared" si="0"/>
        <v>16.357641680176734</v>
      </c>
      <c r="K8" s="3"/>
      <c r="L8" s="8" t="s">
        <v>11</v>
      </c>
      <c r="M8" s="8"/>
      <c r="N8" s="9">
        <v>31</v>
      </c>
      <c r="O8" s="10">
        <f>[9]COMPARISION_myagdi!C44</f>
        <v>1.8994009643225294</v>
      </c>
      <c r="P8" s="13">
        <f t="shared" si="3"/>
        <v>1.4112276714282845</v>
      </c>
      <c r="Q8" s="13" t="s">
        <v>12</v>
      </c>
      <c r="T8" s="7" t="s">
        <v>13</v>
      </c>
      <c r="U8" s="12">
        <f t="shared" si="1"/>
        <v>5.3301516828330993</v>
      </c>
    </row>
    <row r="9" spans="1:21" x14ac:dyDescent="0.35">
      <c r="A9" s="8" t="s">
        <v>14</v>
      </c>
      <c r="B9" s="8"/>
      <c r="C9" s="9">
        <v>30</v>
      </c>
      <c r="D9" s="10">
        <f>[9]COMPARISION_myagdi!D45</f>
        <v>1.1821001486243705</v>
      </c>
      <c r="E9" s="13">
        <f t="shared" si="2"/>
        <v>1.1552635121159898</v>
      </c>
      <c r="F9" s="13" t="s">
        <v>15</v>
      </c>
      <c r="I9" s="7" t="s">
        <v>16</v>
      </c>
      <c r="J9" s="12">
        <f t="shared" si="0"/>
        <v>20.776097204265351</v>
      </c>
      <c r="K9" s="3"/>
      <c r="L9" s="8" t="s">
        <v>14</v>
      </c>
      <c r="M9" s="8"/>
      <c r="N9" s="9">
        <v>30</v>
      </c>
      <c r="O9" s="10">
        <f>[9]COMPARISION_myagdi!C45</f>
        <v>1.7350536701922854</v>
      </c>
      <c r="P9" s="13">
        <f t="shared" si="3"/>
        <v>1.7934635708515927</v>
      </c>
      <c r="Q9" s="13" t="s">
        <v>15</v>
      </c>
      <c r="T9" s="7" t="s">
        <v>16</v>
      </c>
      <c r="U9" s="12">
        <f t="shared" si="1"/>
        <v>8.8024509612122337</v>
      </c>
    </row>
    <row r="10" spans="1:21" x14ac:dyDescent="0.35">
      <c r="A10" s="8" t="s">
        <v>17</v>
      </c>
      <c r="B10" s="8"/>
      <c r="C10" s="9">
        <v>31</v>
      </c>
      <c r="D10" s="10">
        <f>[9]COMPARISION_myagdi!D46</f>
        <v>1.5607657828019545</v>
      </c>
      <c r="E10" s="15">
        <f t="shared" si="2"/>
        <v>1.3747187173138324</v>
      </c>
      <c r="F10" s="13" t="s">
        <v>7</v>
      </c>
      <c r="I10" s="7" t="s">
        <v>18</v>
      </c>
      <c r="J10" s="12">
        <f t="shared" si="0"/>
        <v>19.800124502621582</v>
      </c>
      <c r="K10" s="3"/>
      <c r="L10" s="8" t="s">
        <v>17</v>
      </c>
      <c r="M10" s="8"/>
      <c r="N10" s="9">
        <v>31</v>
      </c>
      <c r="O10" s="10">
        <f>[9]COMPARISION_myagdi!C46</f>
        <v>2.2079546161876928</v>
      </c>
      <c r="P10" s="15">
        <f t="shared" si="3"/>
        <v>1.9803378741829736</v>
      </c>
      <c r="Q10" s="13" t="s">
        <v>7</v>
      </c>
      <c r="T10" s="7" t="s">
        <v>18</v>
      </c>
      <c r="U10" s="12">
        <f t="shared" si="1"/>
        <v>8.08576833733256</v>
      </c>
    </row>
    <row r="11" spans="1:21" x14ac:dyDescent="0.35">
      <c r="A11" s="8" t="s">
        <v>19</v>
      </c>
      <c r="B11" s="8"/>
      <c r="C11" s="9">
        <v>30</v>
      </c>
      <c r="D11" s="10">
        <f>[9]COMPARISION_myagdi!D47</f>
        <v>15.120450704379438</v>
      </c>
      <c r="E11" s="15">
        <f t="shared" si="2"/>
        <v>7.0555565330590735</v>
      </c>
      <c r="F11" s="13" t="s">
        <v>10</v>
      </c>
      <c r="I11" s="7" t="s">
        <v>20</v>
      </c>
      <c r="J11" s="12">
        <f t="shared" si="0"/>
        <v>12.056968575900154</v>
      </c>
      <c r="K11" s="3"/>
      <c r="L11" s="8" t="s">
        <v>19</v>
      </c>
      <c r="M11" s="8"/>
      <c r="N11" s="9">
        <v>30</v>
      </c>
      <c r="O11" s="10">
        <f>[9]COMPARISION_myagdi!C47</f>
        <v>3.8462875497211066</v>
      </c>
      <c r="P11" s="15">
        <f t="shared" si="3"/>
        <v>7.3895894793226802</v>
      </c>
      <c r="Q11" s="13" t="s">
        <v>10</v>
      </c>
      <c r="T11" s="7" t="s">
        <v>20</v>
      </c>
      <c r="U11" s="12">
        <f t="shared" si="1"/>
        <v>4.7152819225639897</v>
      </c>
    </row>
    <row r="12" spans="1:21" x14ac:dyDescent="0.35">
      <c r="A12" s="8" t="s">
        <v>21</v>
      </c>
      <c r="B12" s="8"/>
      <c r="C12" s="9">
        <v>31</v>
      </c>
      <c r="D12" s="10">
        <f>[9]COMPARISION_myagdi!D48</f>
        <v>18.181327077839832</v>
      </c>
      <c r="E12" s="15">
        <f t="shared" si="2"/>
        <v>16.357641680176734</v>
      </c>
      <c r="F12" s="13" t="s">
        <v>13</v>
      </c>
      <c r="I12" s="7" t="s">
        <v>22</v>
      </c>
      <c r="J12" s="12">
        <f t="shared" si="0"/>
        <v>10.43263980160731</v>
      </c>
      <c r="K12" s="3"/>
      <c r="L12" s="8" t="s">
        <v>21</v>
      </c>
      <c r="M12" s="8"/>
      <c r="N12" s="9">
        <v>31</v>
      </c>
      <c r="O12" s="10">
        <f>[9]COMPARISION_myagdi!C48</f>
        <v>7.0411496764765955</v>
      </c>
      <c r="P12" s="15">
        <f t="shared" si="3"/>
        <v>5.3301516828330993</v>
      </c>
      <c r="Q12" s="13" t="s">
        <v>13</v>
      </c>
      <c r="T12" s="7" t="s">
        <v>22</v>
      </c>
      <c r="U12" s="12">
        <f t="shared" si="1"/>
        <v>7.2018681293972291</v>
      </c>
    </row>
    <row r="13" spans="1:21" x14ac:dyDescent="0.35">
      <c r="A13" s="8" t="s">
        <v>23</v>
      </c>
      <c r="B13" s="8"/>
      <c r="C13" s="9">
        <v>31</v>
      </c>
      <c r="D13" s="10">
        <f>[9]COMPARISION_myagdi!D49</f>
        <v>22.072361255424287</v>
      </c>
      <c r="E13" s="15">
        <f t="shared" si="2"/>
        <v>20.776097204265351</v>
      </c>
      <c r="F13" s="13" t="s">
        <v>16</v>
      </c>
      <c r="I13" s="7" t="s">
        <v>24</v>
      </c>
      <c r="J13" s="12">
        <f t="shared" si="0"/>
        <v>6.7903555624558507</v>
      </c>
      <c r="K13" s="3"/>
      <c r="L13" s="8" t="s">
        <v>23</v>
      </c>
      <c r="M13" s="8"/>
      <c r="N13" s="9">
        <v>31</v>
      </c>
      <c r="O13" s="10">
        <f>[9]COMPARISION_myagdi!C49</f>
        <v>10.013599060872107</v>
      </c>
      <c r="P13" s="15">
        <f t="shared" si="3"/>
        <v>8.8024509612122337</v>
      </c>
      <c r="Q13" s="13" t="s">
        <v>16</v>
      </c>
      <c r="T13" s="7" t="s">
        <v>24</v>
      </c>
      <c r="U13" s="12">
        <f t="shared" si="1"/>
        <v>1.6012081878606412</v>
      </c>
    </row>
    <row r="14" spans="1:21" x14ac:dyDescent="0.35">
      <c r="A14" s="8" t="s">
        <v>25</v>
      </c>
      <c r="B14" s="8"/>
      <c r="C14" s="9">
        <v>30</v>
      </c>
      <c r="D14" s="10">
        <f>[9]COMPARISION_myagdi!D50</f>
        <v>17.099905690518433</v>
      </c>
      <c r="E14" s="15">
        <f t="shared" si="2"/>
        <v>19.800124502621582</v>
      </c>
      <c r="F14" s="13" t="s">
        <v>18</v>
      </c>
      <c r="I14" s="7" t="s">
        <v>26</v>
      </c>
      <c r="J14" s="12">
        <f t="shared" si="0"/>
        <v>3.5263247775962308</v>
      </c>
      <c r="K14" s="3"/>
      <c r="L14" s="8" t="s">
        <v>25</v>
      </c>
      <c r="M14" s="8"/>
      <c r="N14" s="9">
        <v>30</v>
      </c>
      <c r="O14" s="10">
        <f>[9]COMPARISION_myagdi!C50</f>
        <v>6.0758971296911941</v>
      </c>
      <c r="P14" s="15">
        <f t="shared" si="3"/>
        <v>8.08576833733256</v>
      </c>
      <c r="Q14" s="13" t="s">
        <v>18</v>
      </c>
      <c r="T14" s="7" t="s">
        <v>26</v>
      </c>
      <c r="U14" s="12">
        <f t="shared" si="1"/>
        <v>1.2126237824553256</v>
      </c>
    </row>
    <row r="15" spans="1:21" x14ac:dyDescent="0.35">
      <c r="A15" s="8" t="s">
        <v>27</v>
      </c>
      <c r="B15" s="8"/>
      <c r="C15" s="9">
        <v>31</v>
      </c>
      <c r="D15" s="10">
        <f>[9]COMPARISION_myagdi!D51</f>
        <v>7.4345523645140039</v>
      </c>
      <c r="E15" s="15">
        <f t="shared" si="2"/>
        <v>12.056968575900154</v>
      </c>
      <c r="F15" s="13" t="s">
        <v>20</v>
      </c>
      <c r="I15" s="14" t="s">
        <v>9</v>
      </c>
      <c r="J15" s="16">
        <f>E7</f>
        <v>1.4033641592868187</v>
      </c>
      <c r="K15" s="3"/>
      <c r="L15" s="8" t="s">
        <v>27</v>
      </c>
      <c r="M15" s="8"/>
      <c r="N15" s="9">
        <v>31</v>
      </c>
      <c r="O15" s="10">
        <f>[9]COMPARISION_myagdi!C51</f>
        <v>3.4279859484284945</v>
      </c>
      <c r="P15" s="15">
        <f t="shared" si="3"/>
        <v>4.7152819225639897</v>
      </c>
      <c r="Q15" s="13" t="s">
        <v>20</v>
      </c>
      <c r="T15" s="14" t="s">
        <v>9</v>
      </c>
      <c r="U15" s="16">
        <f>P7</f>
        <v>1.0043255503385653</v>
      </c>
    </row>
    <row r="16" spans="1:21" x14ac:dyDescent="0.35">
      <c r="A16" s="8" t="s">
        <v>28</v>
      </c>
      <c r="B16" s="8"/>
      <c r="C16" s="9">
        <v>30</v>
      </c>
      <c r="D16" s="10">
        <f>[9]COMPARISION_myagdi!D52</f>
        <v>8.3652796032146206</v>
      </c>
      <c r="E16" s="15">
        <f t="shared" si="2"/>
        <v>10.43263980160731</v>
      </c>
      <c r="F16" s="13" t="s">
        <v>29</v>
      </c>
      <c r="I16" s="14" t="s">
        <v>12</v>
      </c>
      <c r="J16" s="16">
        <f>E8</f>
        <v>1.2790254924100004</v>
      </c>
      <c r="K16" s="3"/>
      <c r="L16" s="8" t="s">
        <v>28</v>
      </c>
      <c r="M16" s="8"/>
      <c r="N16" s="9">
        <v>30</v>
      </c>
      <c r="O16" s="10">
        <f>[9]COMPARISION_myagdi!C52</f>
        <v>1.9037362587944584</v>
      </c>
      <c r="P16" s="15">
        <f t="shared" si="3"/>
        <v>7.2018681293972291</v>
      </c>
      <c r="Q16" s="13" t="s">
        <v>29</v>
      </c>
      <c r="T16" s="14" t="s">
        <v>12</v>
      </c>
      <c r="U16" s="16">
        <f>P8</f>
        <v>1.4112276714282845</v>
      </c>
    </row>
    <row r="17" spans="1:21" x14ac:dyDescent="0.35">
      <c r="A17" s="8" t="s">
        <v>30</v>
      </c>
      <c r="B17" s="8"/>
      <c r="C17" s="9">
        <v>31</v>
      </c>
      <c r="D17" s="10">
        <f>[9]COMPARISION_myagdi!D53</f>
        <v>5.3892792390869841</v>
      </c>
      <c r="E17" s="15">
        <f t="shared" si="2"/>
        <v>6.7903555624558507</v>
      </c>
      <c r="F17" s="13" t="s">
        <v>24</v>
      </c>
      <c r="I17" s="14" t="s">
        <v>15</v>
      </c>
      <c r="J17" s="16">
        <f>E9</f>
        <v>1.1552635121159898</v>
      </c>
      <c r="K17" s="3"/>
      <c r="L17" s="8" t="s">
        <v>30</v>
      </c>
      <c r="M17" s="8"/>
      <c r="N17" s="9">
        <v>31</v>
      </c>
      <c r="O17" s="10">
        <f>[9]COMPARISION_myagdi!C53</f>
        <v>1.3419694541577183</v>
      </c>
      <c r="P17" s="15">
        <f t="shared" si="3"/>
        <v>1.6012081878606412</v>
      </c>
      <c r="Q17" s="13" t="s">
        <v>24</v>
      </c>
      <c r="T17" s="14" t="s">
        <v>15</v>
      </c>
      <c r="U17" s="16">
        <f>P9</f>
        <v>1.7934635708515927</v>
      </c>
    </row>
    <row r="18" spans="1:21" x14ac:dyDescent="0.35">
      <c r="A18" s="8" t="str">
        <f>A6</f>
        <v>January</v>
      </c>
      <c r="B18" s="8"/>
      <c r="C18" s="5"/>
      <c r="D18" s="15"/>
      <c r="E18" s="15">
        <f t="shared" si="2"/>
        <v>3.5263247775962308</v>
      </c>
      <c r="F18" s="13" t="s">
        <v>26</v>
      </c>
      <c r="I18" s="2" t="s">
        <v>55</v>
      </c>
      <c r="J18" s="23">
        <f>AVERAGE(J6:J17)</f>
        <v>8.5006733765674127</v>
      </c>
      <c r="L18" s="8" t="str">
        <f>L6</f>
        <v>January</v>
      </c>
      <c r="M18" s="8"/>
      <c r="N18" s="5"/>
      <c r="O18" s="15"/>
      <c r="P18" s="15">
        <f t="shared" si="3"/>
        <v>1.2126237824553256</v>
      </c>
      <c r="Q18" s="13" t="s">
        <v>26</v>
      </c>
    </row>
    <row r="19" spans="1:21" x14ac:dyDescent="0.35">
      <c r="D19" s="17"/>
      <c r="O19" s="17"/>
    </row>
    <row r="21" spans="1:21" x14ac:dyDescent="0.35">
      <c r="A21" s="18" t="s">
        <v>9</v>
      </c>
      <c r="B21" s="18">
        <v>29</v>
      </c>
      <c r="C21" s="18" t="s">
        <v>31</v>
      </c>
      <c r="D21" s="18">
        <v>16</v>
      </c>
      <c r="E21" s="19">
        <f t="shared" ref="E21:E29" si="4">D6*D21/C6</f>
        <v>0.79441205264830639</v>
      </c>
      <c r="F21" s="18" t="s">
        <v>32</v>
      </c>
      <c r="G21" s="18">
        <v>13</v>
      </c>
      <c r="H21" s="19">
        <f>D7*G21/C7</f>
        <v>0.60895210663851229</v>
      </c>
      <c r="I21" s="19">
        <f t="shared" ref="I21:I32" si="5">E21+H21</f>
        <v>1.4033641592868187</v>
      </c>
      <c r="L21" s="18" t="s">
        <v>9</v>
      </c>
      <c r="M21" s="18">
        <v>29</v>
      </c>
      <c r="N21" s="18" t="s">
        <v>31</v>
      </c>
      <c r="O21" s="18">
        <v>16</v>
      </c>
      <c r="P21" s="19">
        <f t="shared" ref="P21:P29" si="6">O6*O21/N6</f>
        <v>0.5546606792117541</v>
      </c>
      <c r="Q21" s="18" t="s">
        <v>32</v>
      </c>
      <c r="R21" s="18">
        <v>13</v>
      </c>
      <c r="S21" s="19">
        <f>O7*R21/N7</f>
        <v>0.44966487112681114</v>
      </c>
      <c r="T21" s="19">
        <f t="shared" ref="T21:T32" si="7">P21+S21</f>
        <v>1.0043255503385653</v>
      </c>
    </row>
    <row r="22" spans="1:21" x14ac:dyDescent="0.35">
      <c r="A22" s="18" t="s">
        <v>12</v>
      </c>
      <c r="B22" s="18">
        <v>30</v>
      </c>
      <c r="C22" s="18" t="s">
        <v>32</v>
      </c>
      <c r="D22" s="18">
        <v>16</v>
      </c>
      <c r="E22" s="19">
        <f t="shared" si="4"/>
        <v>0.74947951586278438</v>
      </c>
      <c r="F22" s="18" t="s">
        <v>33</v>
      </c>
      <c r="G22" s="18">
        <v>14</v>
      </c>
      <c r="H22" s="19">
        <f>D8*G22/C8</f>
        <v>0.52954597654721602</v>
      </c>
      <c r="I22" s="19">
        <f t="shared" si="5"/>
        <v>1.2790254924100004</v>
      </c>
      <c r="L22" s="18" t="s">
        <v>12</v>
      </c>
      <c r="M22" s="18">
        <v>30</v>
      </c>
      <c r="N22" s="18" t="s">
        <v>32</v>
      </c>
      <c r="O22" s="18">
        <v>16</v>
      </c>
      <c r="P22" s="19">
        <f t="shared" si="6"/>
        <v>0.55343368754069067</v>
      </c>
      <c r="Q22" s="18" t="s">
        <v>33</v>
      </c>
      <c r="R22" s="18">
        <v>14</v>
      </c>
      <c r="S22" s="19">
        <f>O8*R22/N8</f>
        <v>0.85779398388759387</v>
      </c>
      <c r="T22" s="19">
        <f t="shared" si="7"/>
        <v>1.4112276714282845</v>
      </c>
    </row>
    <row r="23" spans="1:21" x14ac:dyDescent="0.35">
      <c r="A23" s="18" t="s">
        <v>15</v>
      </c>
      <c r="B23" s="18">
        <v>30</v>
      </c>
      <c r="C23" s="18" t="s">
        <v>33</v>
      </c>
      <c r="D23" s="18">
        <v>17</v>
      </c>
      <c r="E23" s="19">
        <f t="shared" si="4"/>
        <v>0.6430201143787625</v>
      </c>
      <c r="F23" s="18" t="s">
        <v>34</v>
      </c>
      <c r="G23" s="18">
        <v>13</v>
      </c>
      <c r="H23" s="19">
        <f>D9*G23/C9</f>
        <v>0.51224339773722727</v>
      </c>
      <c r="I23" s="19">
        <f t="shared" si="5"/>
        <v>1.1552635121159898</v>
      </c>
      <c r="L23" s="18" t="s">
        <v>15</v>
      </c>
      <c r="M23" s="18">
        <v>30</v>
      </c>
      <c r="N23" s="18" t="s">
        <v>33</v>
      </c>
      <c r="O23" s="18">
        <v>17</v>
      </c>
      <c r="P23" s="19">
        <f t="shared" si="6"/>
        <v>1.0416069804349355</v>
      </c>
      <c r="Q23" s="18" t="s">
        <v>34</v>
      </c>
      <c r="R23" s="18">
        <v>13</v>
      </c>
      <c r="S23" s="19">
        <f>O9*R23/N9</f>
        <v>0.75185659041665709</v>
      </c>
      <c r="T23" s="19">
        <f t="shared" si="7"/>
        <v>1.7934635708515927</v>
      </c>
    </row>
    <row r="24" spans="1:21" x14ac:dyDescent="0.35">
      <c r="A24" s="18" t="s">
        <v>7</v>
      </c>
      <c r="B24" s="18">
        <v>31</v>
      </c>
      <c r="C24" s="18" t="s">
        <v>34</v>
      </c>
      <c r="D24" s="18">
        <f>C9-G23</f>
        <v>17</v>
      </c>
      <c r="E24" s="19">
        <f t="shared" si="4"/>
        <v>0.66985675088714336</v>
      </c>
      <c r="F24" s="18" t="s">
        <v>17</v>
      </c>
      <c r="G24" s="18">
        <v>14</v>
      </c>
      <c r="H24" s="19">
        <f>D10*G24/C10</f>
        <v>0.70486196642668919</v>
      </c>
      <c r="I24" s="19">
        <f t="shared" si="5"/>
        <v>1.3747187173138324</v>
      </c>
      <c r="L24" s="18" t="s">
        <v>7</v>
      </c>
      <c r="M24" s="18">
        <v>31</v>
      </c>
      <c r="N24" s="18" t="s">
        <v>34</v>
      </c>
      <c r="O24" s="18">
        <f>N9-R23</f>
        <v>17</v>
      </c>
      <c r="P24" s="19">
        <f t="shared" si="6"/>
        <v>0.98319707977562842</v>
      </c>
      <c r="Q24" s="18" t="s">
        <v>17</v>
      </c>
      <c r="R24" s="18">
        <v>14</v>
      </c>
      <c r="S24" s="19">
        <f>O10*R24/N10</f>
        <v>0.99714079440734527</v>
      </c>
      <c r="T24" s="19">
        <f t="shared" si="7"/>
        <v>1.9803378741829736</v>
      </c>
    </row>
    <row r="25" spans="1:21" x14ac:dyDescent="0.35">
      <c r="A25" s="18" t="s">
        <v>10</v>
      </c>
      <c r="B25" s="18">
        <v>31</v>
      </c>
      <c r="C25" s="18" t="s">
        <v>17</v>
      </c>
      <c r="D25" s="18">
        <v>16</v>
      </c>
      <c r="E25" s="19">
        <f t="shared" si="4"/>
        <v>0.80555653305907327</v>
      </c>
      <c r="F25" s="18" t="s">
        <v>35</v>
      </c>
      <c r="G25" s="18">
        <v>15</v>
      </c>
      <c r="H25" s="19">
        <f>F4*G25/C11</f>
        <v>6.25</v>
      </c>
      <c r="I25" s="19">
        <f t="shared" si="5"/>
        <v>7.0555565330590735</v>
      </c>
      <c r="L25" s="18" t="s">
        <v>10</v>
      </c>
      <c r="M25" s="18">
        <v>31</v>
      </c>
      <c r="N25" s="18" t="s">
        <v>17</v>
      </c>
      <c r="O25" s="18">
        <v>16</v>
      </c>
      <c r="P25" s="19">
        <f t="shared" si="6"/>
        <v>1.1395894793226802</v>
      </c>
      <c r="Q25" s="18" t="s">
        <v>35</v>
      </c>
      <c r="R25" s="18">
        <v>15</v>
      </c>
      <c r="S25" s="19">
        <f>Q4*R25/N11</f>
        <v>6.25</v>
      </c>
      <c r="T25" s="19">
        <f t="shared" si="7"/>
        <v>7.3895894793226802</v>
      </c>
    </row>
    <row r="26" spans="1:21" x14ac:dyDescent="0.35">
      <c r="A26" s="18" t="s">
        <v>36</v>
      </c>
      <c r="B26" s="18">
        <v>32</v>
      </c>
      <c r="C26" s="18" t="s">
        <v>35</v>
      </c>
      <c r="D26" s="18">
        <f>C11-G25</f>
        <v>15</v>
      </c>
      <c r="E26" s="19">
        <f t="shared" si="4"/>
        <v>7.5602253521897191</v>
      </c>
      <c r="F26" s="18" t="s">
        <v>37</v>
      </c>
      <c r="G26" s="18">
        <v>15</v>
      </c>
      <c r="H26" s="19">
        <f t="shared" ref="H26:H31" si="8">D12*G26/C12</f>
        <v>8.7974163279870154</v>
      </c>
      <c r="I26" s="19">
        <f t="shared" si="5"/>
        <v>16.357641680176734</v>
      </c>
      <c r="L26" s="18" t="s">
        <v>36</v>
      </c>
      <c r="M26" s="18">
        <v>32</v>
      </c>
      <c r="N26" s="18" t="s">
        <v>35</v>
      </c>
      <c r="O26" s="18">
        <f>N11-R25</f>
        <v>15</v>
      </c>
      <c r="P26" s="19">
        <f t="shared" si="6"/>
        <v>1.9231437748605533</v>
      </c>
      <c r="Q26" s="18" t="s">
        <v>37</v>
      </c>
      <c r="R26" s="18">
        <v>15</v>
      </c>
      <c r="S26" s="19">
        <f t="shared" ref="S26:S31" si="9">O12*R26/N12</f>
        <v>3.4070079079725462</v>
      </c>
      <c r="T26" s="19">
        <f t="shared" si="7"/>
        <v>5.3301516828330993</v>
      </c>
    </row>
    <row r="27" spans="1:21" x14ac:dyDescent="0.35">
      <c r="A27" s="18" t="s">
        <v>16</v>
      </c>
      <c r="B27" s="18">
        <v>31</v>
      </c>
      <c r="C27" s="18" t="s">
        <v>37</v>
      </c>
      <c r="D27" s="18">
        <f>C12-G26</f>
        <v>16</v>
      </c>
      <c r="E27" s="19">
        <f t="shared" si="4"/>
        <v>9.3839107498528165</v>
      </c>
      <c r="F27" s="18" t="s">
        <v>38</v>
      </c>
      <c r="G27" s="18">
        <v>16</v>
      </c>
      <c r="H27" s="19">
        <f t="shared" si="8"/>
        <v>11.392186454412535</v>
      </c>
      <c r="I27" s="19">
        <f t="shared" si="5"/>
        <v>20.776097204265351</v>
      </c>
      <c r="L27" s="18" t="s">
        <v>16</v>
      </c>
      <c r="M27" s="18">
        <v>31</v>
      </c>
      <c r="N27" s="18" t="s">
        <v>37</v>
      </c>
      <c r="O27" s="18">
        <f>N12-R26</f>
        <v>16</v>
      </c>
      <c r="P27" s="19">
        <f t="shared" si="6"/>
        <v>3.6341417685040494</v>
      </c>
      <c r="Q27" s="18" t="s">
        <v>38</v>
      </c>
      <c r="R27" s="18">
        <v>16</v>
      </c>
      <c r="S27" s="19">
        <f t="shared" si="9"/>
        <v>5.1683091927081843</v>
      </c>
      <c r="T27" s="19">
        <f t="shared" si="7"/>
        <v>8.8024509612122337</v>
      </c>
    </row>
    <row r="28" spans="1:21" x14ac:dyDescent="0.35">
      <c r="A28" s="18" t="s">
        <v>18</v>
      </c>
      <c r="B28" s="18">
        <v>31</v>
      </c>
      <c r="C28" s="18" t="s">
        <v>38</v>
      </c>
      <c r="D28" s="18">
        <f>C13-G27</f>
        <v>15</v>
      </c>
      <c r="E28" s="19">
        <f t="shared" si="4"/>
        <v>10.68017480101175</v>
      </c>
      <c r="F28" s="18" t="s">
        <v>39</v>
      </c>
      <c r="G28" s="18">
        <v>16</v>
      </c>
      <c r="H28" s="19">
        <f t="shared" si="8"/>
        <v>9.1199497016098316</v>
      </c>
      <c r="I28" s="19">
        <f t="shared" si="5"/>
        <v>19.800124502621582</v>
      </c>
      <c r="L28" s="18" t="s">
        <v>18</v>
      </c>
      <c r="M28" s="18">
        <v>31</v>
      </c>
      <c r="N28" s="18" t="s">
        <v>38</v>
      </c>
      <c r="O28" s="18">
        <f>N13-R27</f>
        <v>15</v>
      </c>
      <c r="P28" s="19">
        <f t="shared" si="6"/>
        <v>4.8452898681639223</v>
      </c>
      <c r="Q28" s="18" t="s">
        <v>39</v>
      </c>
      <c r="R28" s="18">
        <v>16</v>
      </c>
      <c r="S28" s="19">
        <f t="shared" si="9"/>
        <v>3.2404784691686368</v>
      </c>
      <c r="T28" s="19">
        <f t="shared" si="7"/>
        <v>8.08576833733256</v>
      </c>
    </row>
    <row r="29" spans="1:21" x14ac:dyDescent="0.35">
      <c r="A29" s="18" t="s">
        <v>20</v>
      </c>
      <c r="B29" s="18">
        <v>31</v>
      </c>
      <c r="C29" s="18" t="s">
        <v>39</v>
      </c>
      <c r="D29" s="18">
        <f>C14-G28</f>
        <v>14</v>
      </c>
      <c r="E29" s="19">
        <f t="shared" si="4"/>
        <v>7.9799559889086025</v>
      </c>
      <c r="F29" s="18" t="s">
        <v>40</v>
      </c>
      <c r="G29" s="18">
        <v>17</v>
      </c>
      <c r="H29" s="19">
        <f t="shared" si="8"/>
        <v>4.0770125869915503</v>
      </c>
      <c r="I29" s="19">
        <f t="shared" si="5"/>
        <v>12.056968575900154</v>
      </c>
      <c r="L29" s="18" t="s">
        <v>20</v>
      </c>
      <c r="M29" s="18">
        <v>31</v>
      </c>
      <c r="N29" s="18" t="s">
        <v>39</v>
      </c>
      <c r="O29" s="18">
        <f>N14-R28</f>
        <v>14</v>
      </c>
      <c r="P29" s="19">
        <f t="shared" si="6"/>
        <v>2.8354186605225573</v>
      </c>
      <c r="Q29" s="18" t="s">
        <v>40</v>
      </c>
      <c r="R29" s="18">
        <v>17</v>
      </c>
      <c r="S29" s="19">
        <f t="shared" si="9"/>
        <v>1.8798632620414324</v>
      </c>
      <c r="T29" s="19">
        <f t="shared" si="7"/>
        <v>4.7152819225639897</v>
      </c>
    </row>
    <row r="30" spans="1:21" x14ac:dyDescent="0.35">
      <c r="A30" s="18" t="s">
        <v>22</v>
      </c>
      <c r="B30" s="18">
        <v>30</v>
      </c>
      <c r="C30" s="18" t="s">
        <v>40</v>
      </c>
      <c r="D30" s="18">
        <v>15</v>
      </c>
      <c r="E30" s="19">
        <f>F4*D30/30</f>
        <v>6.25</v>
      </c>
      <c r="F30" s="18" t="s">
        <v>41</v>
      </c>
      <c r="G30" s="18">
        <v>15</v>
      </c>
      <c r="H30" s="19">
        <f t="shared" si="8"/>
        <v>4.1826398016073103</v>
      </c>
      <c r="I30" s="19">
        <f t="shared" si="5"/>
        <v>10.43263980160731</v>
      </c>
      <c r="L30" s="18" t="s">
        <v>22</v>
      </c>
      <c r="M30" s="18">
        <v>30</v>
      </c>
      <c r="N30" s="18" t="s">
        <v>40</v>
      </c>
      <c r="O30" s="18">
        <v>15</v>
      </c>
      <c r="P30" s="19">
        <f>Q4*O30/30</f>
        <v>6.25</v>
      </c>
      <c r="Q30" s="18" t="s">
        <v>41</v>
      </c>
      <c r="R30" s="18">
        <v>15</v>
      </c>
      <c r="S30" s="19">
        <f t="shared" si="9"/>
        <v>0.9518681293972292</v>
      </c>
      <c r="T30" s="19">
        <f t="shared" si="7"/>
        <v>7.2018681293972291</v>
      </c>
    </row>
    <row r="31" spans="1:21" x14ac:dyDescent="0.35">
      <c r="A31" s="18" t="s">
        <v>24</v>
      </c>
      <c r="B31" s="18">
        <v>29</v>
      </c>
      <c r="C31" s="18" t="s">
        <v>41</v>
      </c>
      <c r="D31" s="18">
        <f>C16-G30</f>
        <v>15</v>
      </c>
      <c r="E31" s="19">
        <f>D16*D31/C16</f>
        <v>4.1826398016073103</v>
      </c>
      <c r="F31" s="18" t="s">
        <v>42</v>
      </c>
      <c r="G31" s="18">
        <v>15</v>
      </c>
      <c r="H31" s="19">
        <f t="shared" si="8"/>
        <v>2.6077157608485404</v>
      </c>
      <c r="I31" s="19">
        <f t="shared" si="5"/>
        <v>6.7903555624558507</v>
      </c>
      <c r="L31" s="18" t="s">
        <v>24</v>
      </c>
      <c r="M31" s="18">
        <v>29</v>
      </c>
      <c r="N31" s="18" t="s">
        <v>41</v>
      </c>
      <c r="O31" s="18">
        <f>N16-R30</f>
        <v>15</v>
      </c>
      <c r="P31" s="19">
        <f>O16*O31/N16</f>
        <v>0.9518681293972292</v>
      </c>
      <c r="Q31" s="18" t="s">
        <v>42</v>
      </c>
      <c r="R31" s="18">
        <v>15</v>
      </c>
      <c r="S31" s="19">
        <f t="shared" si="9"/>
        <v>0.64934005846341203</v>
      </c>
      <c r="T31" s="19">
        <f t="shared" si="7"/>
        <v>1.6012081878606412</v>
      </c>
    </row>
    <row r="32" spans="1:21" x14ac:dyDescent="0.35">
      <c r="A32" s="18" t="s">
        <v>26</v>
      </c>
      <c r="B32" s="18">
        <v>30</v>
      </c>
      <c r="C32" s="18" t="s">
        <v>42</v>
      </c>
      <c r="D32" s="18">
        <f>C17-G31</f>
        <v>16</v>
      </c>
      <c r="E32" s="19">
        <f>D17*D32/C17</f>
        <v>2.7815634782384433</v>
      </c>
      <c r="F32" s="18" t="s">
        <v>43</v>
      </c>
      <c r="G32" s="18">
        <f>C6-D21</f>
        <v>15</v>
      </c>
      <c r="H32" s="19">
        <f>D6*G32/C6</f>
        <v>0.74476129935778723</v>
      </c>
      <c r="I32" s="19">
        <f t="shared" si="5"/>
        <v>3.5263247775962308</v>
      </c>
      <c r="L32" s="18" t="s">
        <v>26</v>
      </c>
      <c r="M32" s="18">
        <v>30</v>
      </c>
      <c r="N32" s="18" t="s">
        <v>42</v>
      </c>
      <c r="O32" s="18">
        <f>N17-R31</f>
        <v>16</v>
      </c>
      <c r="P32" s="19">
        <f>O17*O32/N17</f>
        <v>0.69262939569430626</v>
      </c>
      <c r="Q32" s="18" t="s">
        <v>43</v>
      </c>
      <c r="R32" s="18">
        <f>N6-O21</f>
        <v>15</v>
      </c>
      <c r="S32" s="19">
        <f>O6*R32/N6</f>
        <v>0.5199943867610195</v>
      </c>
      <c r="T32" s="19">
        <f t="shared" si="7"/>
        <v>1.2126237824553256</v>
      </c>
    </row>
    <row r="33" spans="1:20" x14ac:dyDescent="0.35">
      <c r="A33" s="20"/>
      <c r="B33" s="20"/>
      <c r="C33" s="20"/>
      <c r="D33" s="20"/>
      <c r="E33" s="21"/>
      <c r="F33" s="20"/>
      <c r="G33" s="3"/>
      <c r="H33" s="22"/>
      <c r="I33" s="22"/>
      <c r="K33" s="23"/>
      <c r="L33" s="20"/>
      <c r="M33" s="20"/>
      <c r="N33" s="20"/>
      <c r="O33" s="20"/>
      <c r="P33" s="21"/>
      <c r="Q33" s="20"/>
      <c r="R33" s="3"/>
      <c r="S33" s="22"/>
      <c r="T33" s="22"/>
    </row>
    <row r="34" spans="1:20" x14ac:dyDescent="0.35">
      <c r="A34" s="24"/>
      <c r="B34" s="24"/>
      <c r="C34" s="24"/>
      <c r="D34" s="24"/>
      <c r="E34" s="25"/>
      <c r="F34" s="24"/>
      <c r="G34" s="3"/>
      <c r="H34" s="22"/>
      <c r="I34" s="22"/>
      <c r="L34" s="24"/>
      <c r="M34" s="24"/>
      <c r="N34" s="24"/>
      <c r="O34" s="24"/>
      <c r="P34" s="25"/>
      <c r="Q34" s="24"/>
      <c r="R34" s="3"/>
      <c r="S34" s="22"/>
      <c r="T34" s="22"/>
    </row>
    <row r="35" spans="1:20" x14ac:dyDescent="0.35">
      <c r="A35" s="36" t="s">
        <v>44</v>
      </c>
      <c r="B35" s="37"/>
      <c r="C35" s="37"/>
      <c r="D35" s="37"/>
      <c r="E35" s="37"/>
      <c r="F35" s="38"/>
      <c r="L35" s="36" t="s">
        <v>44</v>
      </c>
      <c r="M35" s="37"/>
      <c r="N35" s="37"/>
      <c r="O35" s="37"/>
      <c r="P35" s="37"/>
      <c r="Q35" s="38"/>
    </row>
    <row r="36" spans="1:20" s="29" customFormat="1" ht="34.5" x14ac:dyDescent="0.35">
      <c r="A36" s="26" t="s">
        <v>45</v>
      </c>
      <c r="B36" s="26"/>
      <c r="C36" s="27" t="s">
        <v>46</v>
      </c>
      <c r="D36" s="27" t="s">
        <v>46</v>
      </c>
      <c r="E36" s="28" t="s">
        <v>47</v>
      </c>
      <c r="F36" s="26" t="s">
        <v>48</v>
      </c>
      <c r="L36" s="26" t="s">
        <v>45</v>
      </c>
      <c r="M36" s="26"/>
      <c r="N36" s="27" t="s">
        <v>46</v>
      </c>
      <c r="O36" s="27" t="s">
        <v>46</v>
      </c>
      <c r="P36" s="28" t="s">
        <v>47</v>
      </c>
      <c r="Q36" s="26" t="s">
        <v>48</v>
      </c>
    </row>
    <row r="37" spans="1:20" s="29" customFormat="1" x14ac:dyDescent="0.35">
      <c r="A37" s="7" t="s">
        <v>6</v>
      </c>
      <c r="B37" s="7"/>
      <c r="C37" s="30">
        <f>E21</f>
        <v>0.79441205264830639</v>
      </c>
      <c r="D37" s="30"/>
      <c r="E37" s="30"/>
      <c r="F37" s="34" t="s">
        <v>9</v>
      </c>
      <c r="L37" s="7" t="s">
        <v>6</v>
      </c>
      <c r="M37" s="7"/>
      <c r="N37" s="30">
        <f>P21</f>
        <v>0.5546606792117541</v>
      </c>
      <c r="O37" s="30"/>
      <c r="P37" s="30"/>
      <c r="Q37" s="34" t="s">
        <v>9</v>
      </c>
    </row>
    <row r="38" spans="1:20" s="29" customFormat="1" x14ac:dyDescent="0.35">
      <c r="A38" s="35" t="s">
        <v>8</v>
      </c>
      <c r="B38" s="32"/>
      <c r="C38" s="30"/>
      <c r="D38" s="30">
        <f>H21</f>
        <v>0.60895210663851229</v>
      </c>
      <c r="E38" s="30">
        <f>C37+D38</f>
        <v>1.4033641592868187</v>
      </c>
      <c r="F38" s="34"/>
      <c r="L38" s="35" t="s">
        <v>8</v>
      </c>
      <c r="M38" s="32"/>
      <c r="N38" s="30"/>
      <c r="O38" s="30">
        <f>S21</f>
        <v>0.44966487112681114</v>
      </c>
      <c r="P38" s="30">
        <f>N37+O38</f>
        <v>1.0043255503385653</v>
      </c>
      <c r="Q38" s="34"/>
    </row>
    <row r="39" spans="1:20" s="29" customFormat="1" x14ac:dyDescent="0.35">
      <c r="A39" s="35"/>
      <c r="B39" s="32"/>
      <c r="C39" s="30">
        <f>E22</f>
        <v>0.74947951586278438</v>
      </c>
      <c r="D39" s="30"/>
      <c r="E39" s="30"/>
      <c r="F39" s="34" t="s">
        <v>12</v>
      </c>
      <c r="L39" s="35"/>
      <c r="M39" s="32"/>
      <c r="N39" s="30">
        <f>P22</f>
        <v>0.55343368754069067</v>
      </c>
      <c r="O39" s="30"/>
      <c r="P39" s="30"/>
      <c r="Q39" s="34" t="s">
        <v>12</v>
      </c>
    </row>
    <row r="40" spans="1:20" s="29" customFormat="1" x14ac:dyDescent="0.35">
      <c r="A40" s="35" t="s">
        <v>11</v>
      </c>
      <c r="B40" s="32"/>
      <c r="C40" s="30"/>
      <c r="D40" s="30">
        <f>H22</f>
        <v>0.52954597654721602</v>
      </c>
      <c r="E40" s="30">
        <f>C39+D40</f>
        <v>1.2790254924100004</v>
      </c>
      <c r="F40" s="34"/>
      <c r="L40" s="35" t="s">
        <v>11</v>
      </c>
      <c r="M40" s="32"/>
      <c r="N40" s="30"/>
      <c r="O40" s="30">
        <f>S22</f>
        <v>0.85779398388759387</v>
      </c>
      <c r="P40" s="30">
        <f>N39+O40</f>
        <v>1.4112276714282845</v>
      </c>
      <c r="Q40" s="34"/>
    </row>
    <row r="41" spans="1:20" s="29" customFormat="1" x14ac:dyDescent="0.35">
      <c r="A41" s="35"/>
      <c r="B41" s="32"/>
      <c r="C41" s="30">
        <f>E23</f>
        <v>0.6430201143787625</v>
      </c>
      <c r="D41" s="30"/>
      <c r="E41" s="30"/>
      <c r="F41" s="34" t="s">
        <v>15</v>
      </c>
      <c r="L41" s="35"/>
      <c r="M41" s="32"/>
      <c r="N41" s="30">
        <f>P23</f>
        <v>1.0416069804349355</v>
      </c>
      <c r="O41" s="30"/>
      <c r="P41" s="30"/>
      <c r="Q41" s="34" t="s">
        <v>15</v>
      </c>
    </row>
    <row r="42" spans="1:20" s="29" customFormat="1" x14ac:dyDescent="0.35">
      <c r="A42" s="35" t="s">
        <v>14</v>
      </c>
      <c r="B42" s="32"/>
      <c r="C42" s="30"/>
      <c r="D42" s="30">
        <f>H23</f>
        <v>0.51224339773722727</v>
      </c>
      <c r="E42" s="30">
        <f>C41+D42</f>
        <v>1.1552635121159898</v>
      </c>
      <c r="F42" s="34"/>
      <c r="L42" s="35" t="s">
        <v>14</v>
      </c>
      <c r="M42" s="32"/>
      <c r="N42" s="30"/>
      <c r="O42" s="30">
        <f>S23</f>
        <v>0.75185659041665709</v>
      </c>
      <c r="P42" s="30">
        <f>N41+O42</f>
        <v>1.7934635708515927</v>
      </c>
      <c r="Q42" s="34"/>
    </row>
    <row r="43" spans="1:20" s="29" customFormat="1" x14ac:dyDescent="0.35">
      <c r="A43" s="35"/>
      <c r="B43" s="32"/>
      <c r="C43" s="30">
        <f>E24</f>
        <v>0.66985675088714336</v>
      </c>
      <c r="D43" s="30"/>
      <c r="E43" s="30"/>
      <c r="F43" s="34" t="s">
        <v>7</v>
      </c>
      <c r="L43" s="35"/>
      <c r="M43" s="32"/>
      <c r="N43" s="30">
        <f>P24</f>
        <v>0.98319707977562842</v>
      </c>
      <c r="O43" s="30"/>
      <c r="P43" s="30"/>
      <c r="Q43" s="34" t="s">
        <v>7</v>
      </c>
    </row>
    <row r="44" spans="1:20" s="29" customFormat="1" x14ac:dyDescent="0.35">
      <c r="A44" s="35" t="s">
        <v>17</v>
      </c>
      <c r="B44" s="32"/>
      <c r="C44" s="30"/>
      <c r="D44" s="30">
        <f>H24</f>
        <v>0.70486196642668919</v>
      </c>
      <c r="E44" s="30">
        <f>C43+D44</f>
        <v>1.3747187173138324</v>
      </c>
      <c r="F44" s="34"/>
      <c r="L44" s="35" t="s">
        <v>17</v>
      </c>
      <c r="M44" s="32"/>
      <c r="N44" s="30"/>
      <c r="O44" s="30">
        <f>S24</f>
        <v>0.99714079440734527</v>
      </c>
      <c r="P44" s="30">
        <f>N43+O44</f>
        <v>1.9803378741829736</v>
      </c>
      <c r="Q44" s="34"/>
    </row>
    <row r="45" spans="1:20" s="29" customFormat="1" x14ac:dyDescent="0.35">
      <c r="A45" s="35"/>
      <c r="B45" s="32"/>
      <c r="C45" s="30">
        <f>E25</f>
        <v>0.80555653305907327</v>
      </c>
      <c r="D45" s="30"/>
      <c r="E45" s="30"/>
      <c r="F45" s="34" t="s">
        <v>10</v>
      </c>
      <c r="L45" s="35"/>
      <c r="M45" s="32"/>
      <c r="N45" s="30">
        <f>P25</f>
        <v>1.1395894793226802</v>
      </c>
      <c r="O45" s="30"/>
      <c r="P45" s="30"/>
      <c r="Q45" s="34" t="s">
        <v>10</v>
      </c>
    </row>
    <row r="46" spans="1:20" s="29" customFormat="1" x14ac:dyDescent="0.35">
      <c r="A46" s="35" t="s">
        <v>19</v>
      </c>
      <c r="B46" s="32"/>
      <c r="C46" s="30"/>
      <c r="D46" s="30">
        <f>F4/2</f>
        <v>6.25</v>
      </c>
      <c r="E46" s="30">
        <f>C45+D46</f>
        <v>7.0555565330590735</v>
      </c>
      <c r="F46" s="34"/>
      <c r="L46" s="35" t="s">
        <v>19</v>
      </c>
      <c r="M46" s="32"/>
      <c r="N46" s="30"/>
      <c r="O46" s="30">
        <f>Q4/2</f>
        <v>6.25</v>
      </c>
      <c r="P46" s="30">
        <f>N45+O46</f>
        <v>7.3895894793226802</v>
      </c>
      <c r="Q46" s="34"/>
    </row>
    <row r="47" spans="1:20" s="29" customFormat="1" x14ac:dyDescent="0.35">
      <c r="A47" s="35"/>
      <c r="B47" s="32"/>
      <c r="C47" s="30">
        <f>E26</f>
        <v>7.5602253521897191</v>
      </c>
      <c r="D47" s="30"/>
      <c r="E47" s="30"/>
      <c r="F47" s="34" t="s">
        <v>36</v>
      </c>
      <c r="L47" s="35"/>
      <c r="M47" s="32"/>
      <c r="N47" s="30">
        <f>P26</f>
        <v>1.9231437748605533</v>
      </c>
      <c r="O47" s="30"/>
      <c r="P47" s="30"/>
      <c r="Q47" s="34" t="s">
        <v>36</v>
      </c>
    </row>
    <row r="48" spans="1:20" s="29" customFormat="1" x14ac:dyDescent="0.35">
      <c r="A48" s="35" t="s">
        <v>21</v>
      </c>
      <c r="B48" s="32"/>
      <c r="C48" s="30"/>
      <c r="D48" s="30">
        <f>H26</f>
        <v>8.7974163279870154</v>
      </c>
      <c r="E48" s="30">
        <f>C47+D48</f>
        <v>16.357641680176734</v>
      </c>
      <c r="F48" s="34"/>
      <c r="L48" s="35" t="s">
        <v>21</v>
      </c>
      <c r="M48" s="32"/>
      <c r="N48" s="30"/>
      <c r="O48" s="30">
        <f>S26</f>
        <v>3.4070079079725462</v>
      </c>
      <c r="P48" s="30">
        <f>N47+O48</f>
        <v>5.3301516828330993</v>
      </c>
      <c r="Q48" s="34"/>
    </row>
    <row r="49" spans="1:17" s="29" customFormat="1" x14ac:dyDescent="0.35">
      <c r="A49" s="35"/>
      <c r="B49" s="32"/>
      <c r="C49" s="30">
        <f>E27</f>
        <v>9.3839107498528165</v>
      </c>
      <c r="D49" s="30"/>
      <c r="E49" s="30"/>
      <c r="F49" s="34" t="s">
        <v>16</v>
      </c>
      <c r="L49" s="35"/>
      <c r="M49" s="32"/>
      <c r="N49" s="30">
        <f>P27</f>
        <v>3.6341417685040494</v>
      </c>
      <c r="O49" s="30"/>
      <c r="P49" s="30"/>
      <c r="Q49" s="34" t="s">
        <v>16</v>
      </c>
    </row>
    <row r="50" spans="1:17" s="29" customFormat="1" x14ac:dyDescent="0.35">
      <c r="A50" s="35" t="s">
        <v>23</v>
      </c>
      <c r="B50" s="32"/>
      <c r="C50" s="30"/>
      <c r="D50" s="30">
        <f>H27</f>
        <v>11.392186454412535</v>
      </c>
      <c r="E50" s="30">
        <f>C49+D50</f>
        <v>20.776097204265351</v>
      </c>
      <c r="F50" s="34"/>
      <c r="L50" s="35" t="s">
        <v>23</v>
      </c>
      <c r="M50" s="32"/>
      <c r="N50" s="30"/>
      <c r="O50" s="30">
        <f>S27</f>
        <v>5.1683091927081843</v>
      </c>
      <c r="P50" s="30">
        <f>N49+O50</f>
        <v>8.8024509612122337</v>
      </c>
      <c r="Q50" s="34"/>
    </row>
    <row r="51" spans="1:17" s="29" customFormat="1" x14ac:dyDescent="0.35">
      <c r="A51" s="35"/>
      <c r="B51" s="32"/>
      <c r="C51" s="30">
        <f>E28</f>
        <v>10.68017480101175</v>
      </c>
      <c r="D51" s="30"/>
      <c r="E51" s="30"/>
      <c r="F51" s="34" t="s">
        <v>18</v>
      </c>
      <c r="L51" s="35"/>
      <c r="M51" s="32"/>
      <c r="N51" s="30">
        <f>P28</f>
        <v>4.8452898681639223</v>
      </c>
      <c r="O51" s="30"/>
      <c r="P51" s="30"/>
      <c r="Q51" s="34" t="s">
        <v>18</v>
      </c>
    </row>
    <row r="52" spans="1:17" s="29" customFormat="1" x14ac:dyDescent="0.35">
      <c r="A52" s="35" t="s">
        <v>25</v>
      </c>
      <c r="B52" s="32"/>
      <c r="C52" s="30"/>
      <c r="D52" s="30">
        <f>H28</f>
        <v>9.1199497016098316</v>
      </c>
      <c r="E52" s="30">
        <f>C51+D52</f>
        <v>19.800124502621582</v>
      </c>
      <c r="F52" s="34"/>
      <c r="L52" s="35" t="s">
        <v>25</v>
      </c>
      <c r="M52" s="32"/>
      <c r="N52" s="30"/>
      <c r="O52" s="30">
        <f>S28</f>
        <v>3.2404784691686368</v>
      </c>
      <c r="P52" s="30">
        <f>N51+O52</f>
        <v>8.08576833733256</v>
      </c>
      <c r="Q52" s="34"/>
    </row>
    <row r="53" spans="1:17" s="29" customFormat="1" x14ac:dyDescent="0.35">
      <c r="A53" s="35"/>
      <c r="B53" s="32"/>
      <c r="C53" s="30">
        <f>E29</f>
        <v>7.9799559889086025</v>
      </c>
      <c r="D53" s="30"/>
      <c r="E53" s="30"/>
      <c r="F53" s="34" t="s">
        <v>20</v>
      </c>
      <c r="L53" s="35"/>
      <c r="M53" s="32"/>
      <c r="N53" s="30">
        <f>P29</f>
        <v>2.8354186605225573</v>
      </c>
      <c r="O53" s="30"/>
      <c r="P53" s="30"/>
      <c r="Q53" s="34" t="s">
        <v>20</v>
      </c>
    </row>
    <row r="54" spans="1:17" s="29" customFormat="1" x14ac:dyDescent="0.35">
      <c r="A54" s="35" t="s">
        <v>27</v>
      </c>
      <c r="B54" s="32"/>
      <c r="C54" s="30"/>
      <c r="D54" s="30">
        <f>H29</f>
        <v>4.0770125869915503</v>
      </c>
      <c r="E54" s="30">
        <f>C53+D54</f>
        <v>12.056968575900154</v>
      </c>
      <c r="F54" s="34"/>
      <c r="L54" s="35" t="s">
        <v>27</v>
      </c>
      <c r="M54" s="32"/>
      <c r="N54" s="30"/>
      <c r="O54" s="30">
        <f>S29</f>
        <v>1.8798632620414324</v>
      </c>
      <c r="P54" s="30">
        <f>N53+O54</f>
        <v>4.7152819225639897</v>
      </c>
      <c r="Q54" s="34"/>
    </row>
    <row r="55" spans="1:17" s="29" customFormat="1" x14ac:dyDescent="0.35">
      <c r="A55" s="35"/>
      <c r="B55" s="32"/>
      <c r="C55" s="30">
        <f>E30</f>
        <v>6.25</v>
      </c>
      <c r="D55" s="30"/>
      <c r="E55" s="30"/>
      <c r="F55" s="34" t="s">
        <v>29</v>
      </c>
      <c r="L55" s="35"/>
      <c r="M55" s="32"/>
      <c r="N55" s="30">
        <f>P30</f>
        <v>6.25</v>
      </c>
      <c r="O55" s="30"/>
      <c r="P55" s="30"/>
      <c r="Q55" s="34" t="s">
        <v>29</v>
      </c>
    </row>
    <row r="56" spans="1:17" s="29" customFormat="1" x14ac:dyDescent="0.35">
      <c r="A56" s="35" t="s">
        <v>28</v>
      </c>
      <c r="B56" s="32"/>
      <c r="C56" s="30"/>
      <c r="D56" s="30">
        <f>H30</f>
        <v>4.1826398016073103</v>
      </c>
      <c r="E56" s="30">
        <f>C55+D56</f>
        <v>10.43263980160731</v>
      </c>
      <c r="F56" s="34"/>
      <c r="L56" s="35" t="s">
        <v>28</v>
      </c>
      <c r="M56" s="32"/>
      <c r="N56" s="30"/>
      <c r="O56" s="30">
        <f>S30</f>
        <v>0.9518681293972292</v>
      </c>
      <c r="P56" s="30">
        <f>N55+O56</f>
        <v>7.2018681293972291</v>
      </c>
      <c r="Q56" s="34"/>
    </row>
    <row r="57" spans="1:17" s="29" customFormat="1" x14ac:dyDescent="0.35">
      <c r="A57" s="35"/>
      <c r="B57" s="32"/>
      <c r="C57" s="30">
        <f>E31</f>
        <v>4.1826398016073103</v>
      </c>
      <c r="D57" s="30"/>
      <c r="E57" s="30"/>
      <c r="F57" s="34" t="s">
        <v>24</v>
      </c>
      <c r="L57" s="35"/>
      <c r="M57" s="32"/>
      <c r="N57" s="30">
        <f>P31</f>
        <v>0.9518681293972292</v>
      </c>
      <c r="O57" s="30"/>
      <c r="P57" s="30"/>
      <c r="Q57" s="34" t="s">
        <v>24</v>
      </c>
    </row>
    <row r="58" spans="1:17" s="29" customFormat="1" x14ac:dyDescent="0.35">
      <c r="A58" s="35" t="s">
        <v>30</v>
      </c>
      <c r="B58" s="32"/>
      <c r="C58" s="30"/>
      <c r="D58" s="30">
        <f>H31</f>
        <v>2.6077157608485404</v>
      </c>
      <c r="E58" s="30">
        <f>C57+D58</f>
        <v>6.7903555624558507</v>
      </c>
      <c r="F58" s="34"/>
      <c r="L58" s="35" t="s">
        <v>30</v>
      </c>
      <c r="M58" s="32"/>
      <c r="N58" s="30"/>
      <c r="O58" s="30">
        <f>S31</f>
        <v>0.64934005846341203</v>
      </c>
      <c r="P58" s="30">
        <f>N57+O58</f>
        <v>1.6012081878606412</v>
      </c>
      <c r="Q58" s="34"/>
    </row>
    <row r="59" spans="1:17" s="29" customFormat="1" x14ac:dyDescent="0.35">
      <c r="A59" s="35"/>
      <c r="B59" s="32"/>
      <c r="C59" s="30">
        <f>E32</f>
        <v>2.7815634782384433</v>
      </c>
      <c r="D59" s="30"/>
      <c r="E59" s="30"/>
      <c r="F59" s="34" t="s">
        <v>26</v>
      </c>
      <c r="L59" s="35"/>
      <c r="M59" s="32"/>
      <c r="N59" s="30">
        <f>P32</f>
        <v>0.69262939569430626</v>
      </c>
      <c r="O59" s="30"/>
      <c r="P59" s="30"/>
      <c r="Q59" s="34" t="s">
        <v>26</v>
      </c>
    </row>
    <row r="60" spans="1:17" s="29" customFormat="1" x14ac:dyDescent="0.35">
      <c r="A60" s="7" t="s">
        <v>6</v>
      </c>
      <c r="B60" s="7"/>
      <c r="C60" s="30"/>
      <c r="D60" s="30">
        <f>H32</f>
        <v>0.74476129935778723</v>
      </c>
      <c r="E60" s="30">
        <f>C59+D60</f>
        <v>3.5263247775962308</v>
      </c>
      <c r="F60" s="34"/>
      <c r="L60" s="7" t="s">
        <v>6</v>
      </c>
      <c r="M60" s="7"/>
      <c r="N60" s="30"/>
      <c r="O60" s="30">
        <f>S32</f>
        <v>0.5199943867610195</v>
      </c>
      <c r="P60" s="30">
        <f>N59+O60</f>
        <v>1.2126237824553256</v>
      </c>
      <c r="Q60" s="34"/>
    </row>
    <row r="61" spans="1:17" s="29" customFormat="1" x14ac:dyDescent="0.35"/>
  </sheetData>
  <mergeCells count="48">
    <mergeCell ref="A35:F35"/>
    <mergeCell ref="F37:F38"/>
    <mergeCell ref="A38:A39"/>
    <mergeCell ref="F39:F40"/>
    <mergeCell ref="Q45:Q46"/>
    <mergeCell ref="Q39:Q40"/>
    <mergeCell ref="A40:A41"/>
    <mergeCell ref="L40:L41"/>
    <mergeCell ref="F41:F42"/>
    <mergeCell ref="Q41:Q42"/>
    <mergeCell ref="A42:A43"/>
    <mergeCell ref="L42:L43"/>
    <mergeCell ref="A46:A47"/>
    <mergeCell ref="F47:F48"/>
    <mergeCell ref="A48:A49"/>
    <mergeCell ref="F49:F50"/>
    <mergeCell ref="F43:F44"/>
    <mergeCell ref="A44:A45"/>
    <mergeCell ref="F45:F46"/>
    <mergeCell ref="A50:A51"/>
    <mergeCell ref="L50:L51"/>
    <mergeCell ref="F51:F52"/>
    <mergeCell ref="Q59:Q60"/>
    <mergeCell ref="L56:L57"/>
    <mergeCell ref="Q57:Q58"/>
    <mergeCell ref="Q53:Q54"/>
    <mergeCell ref="L54:L55"/>
    <mergeCell ref="A52:A53"/>
    <mergeCell ref="L52:L53"/>
    <mergeCell ref="A56:A57"/>
    <mergeCell ref="F57:F58"/>
    <mergeCell ref="A58:A59"/>
    <mergeCell ref="F59:F60"/>
    <mergeCell ref="F53:F54"/>
    <mergeCell ref="A54:A55"/>
    <mergeCell ref="F55:F56"/>
    <mergeCell ref="L58:L59"/>
    <mergeCell ref="Q55:Q56"/>
    <mergeCell ref="Q49:Q50"/>
    <mergeCell ref="Q43:Q44"/>
    <mergeCell ref="L44:L45"/>
    <mergeCell ref="L35:Q35"/>
    <mergeCell ref="Q37:Q38"/>
    <mergeCell ref="L38:L39"/>
    <mergeCell ref="L46:L47"/>
    <mergeCell ref="Q47:Q48"/>
    <mergeCell ref="L48:L49"/>
    <mergeCell ref="Q51:Q52"/>
  </mergeCells>
  <pageMargins left="0.75" right="0.75" top="1" bottom="1" header="0.5" footer="0.5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U61"/>
  <sheetViews>
    <sheetView topLeftCell="B1" workbookViewId="0">
      <selection activeCell="Q4" sqref="Q4"/>
    </sheetView>
  </sheetViews>
  <sheetFormatPr defaultColWidth="8" defaultRowHeight="17.25" x14ac:dyDescent="0.35"/>
  <cols>
    <col min="1" max="1" width="8.75" style="2" bestFit="1" customWidth="1"/>
    <col min="2" max="2" width="8.75" style="2" customWidth="1"/>
    <col min="3" max="3" width="6.625" style="2" customWidth="1"/>
    <col min="4" max="4" width="9.125" style="2" customWidth="1"/>
    <col min="5" max="5" width="14.625" style="2" customWidth="1"/>
    <col min="6" max="6" width="8.5" style="2" customWidth="1"/>
    <col min="7" max="7" width="5.5" style="2" customWidth="1"/>
    <col min="8" max="10" width="8" style="2"/>
    <col min="11" max="11" width="14.75" style="2" customWidth="1"/>
    <col min="12" max="12" width="8.75" style="2" bestFit="1" customWidth="1"/>
    <col min="13" max="13" width="8.75" style="2" customWidth="1"/>
    <col min="14" max="14" width="6.625" style="2" customWidth="1"/>
    <col min="15" max="15" width="9.125" style="2" customWidth="1"/>
    <col min="16" max="16" width="14.625" style="2" customWidth="1"/>
    <col min="17" max="17" width="8.5" style="2" customWidth="1"/>
    <col min="18" max="18" width="5.5" style="2" customWidth="1"/>
    <col min="19" max="16384" width="8" style="2"/>
  </cols>
  <sheetData>
    <row r="1" spans="1:21" x14ac:dyDescent="0.35">
      <c r="A1" s="1"/>
      <c r="B1" s="1"/>
      <c r="L1" s="1"/>
      <c r="M1" s="1"/>
    </row>
    <row r="2" spans="1:21" x14ac:dyDescent="0.35">
      <c r="A2" s="1" t="s">
        <v>0</v>
      </c>
      <c r="B2" s="1"/>
      <c r="E2" s="2" t="s">
        <v>51</v>
      </c>
      <c r="K2" s="3"/>
      <c r="L2" s="1" t="s">
        <v>0</v>
      </c>
      <c r="M2" s="1"/>
      <c r="P2" s="2" t="s">
        <v>52</v>
      </c>
    </row>
    <row r="3" spans="1:21" x14ac:dyDescent="0.35">
      <c r="A3" s="1"/>
      <c r="B3" s="1" t="s">
        <v>49</v>
      </c>
      <c r="D3" s="33" t="s">
        <v>53</v>
      </c>
      <c r="E3" s="33"/>
      <c r="K3" s="3"/>
      <c r="L3" s="1"/>
      <c r="M3" s="1" t="s">
        <v>49</v>
      </c>
      <c r="O3" s="33" t="s">
        <v>53</v>
      </c>
      <c r="P3" s="33"/>
    </row>
    <row r="4" spans="1:21" ht="66" customHeight="1" x14ac:dyDescent="0.35">
      <c r="A4" s="1"/>
      <c r="B4" s="1"/>
      <c r="D4" s="2" t="s">
        <v>1</v>
      </c>
      <c r="F4" s="4">
        <f>'[10]Station 404.7'!$P$23</f>
        <v>1.6380557945112124</v>
      </c>
      <c r="G4" s="2" t="s">
        <v>2</v>
      </c>
      <c r="K4" s="3"/>
      <c r="L4" s="1"/>
      <c r="M4" s="1"/>
      <c r="O4" s="2" t="s">
        <v>1</v>
      </c>
      <c r="Q4" s="4">
        <f>'[10]Station 404.7'!$P$23</f>
        <v>1.6380557945112124</v>
      </c>
      <c r="R4" s="2" t="s">
        <v>2</v>
      </c>
    </row>
    <row r="5" spans="1:21" x14ac:dyDescent="0.35">
      <c r="A5" s="5" t="s">
        <v>3</v>
      </c>
      <c r="B5" s="5"/>
      <c r="C5" s="6" t="s">
        <v>4</v>
      </c>
      <c r="D5" s="31" t="s">
        <v>5</v>
      </c>
      <c r="E5" s="6" t="s">
        <v>5</v>
      </c>
      <c r="F5" s="6" t="s">
        <v>3</v>
      </c>
      <c r="K5" s="3"/>
      <c r="L5" s="5" t="s">
        <v>3</v>
      </c>
      <c r="M5" s="5"/>
      <c r="N5" s="6" t="s">
        <v>4</v>
      </c>
      <c r="O5" s="31" t="s">
        <v>5</v>
      </c>
      <c r="P5" s="6" t="s">
        <v>5</v>
      </c>
      <c r="Q5" s="6" t="s">
        <v>3</v>
      </c>
    </row>
    <row r="6" spans="1:21" x14ac:dyDescent="0.35">
      <c r="A6" s="8" t="s">
        <v>6</v>
      </c>
      <c r="B6" s="8"/>
      <c r="C6" s="9">
        <v>31</v>
      </c>
      <c r="D6" s="10">
        <f>[9]COMPARISION_ica!D42</f>
        <v>0.60000984625886244</v>
      </c>
      <c r="E6" s="11"/>
      <c r="F6" s="5"/>
      <c r="I6" s="31" t="s">
        <v>7</v>
      </c>
      <c r="J6" s="12">
        <f t="shared" ref="J6:J14" si="0">E10</f>
        <v>0.49172685387367132</v>
      </c>
      <c r="K6" s="3"/>
      <c r="L6" s="8" t="s">
        <v>6</v>
      </c>
      <c r="M6" s="8"/>
      <c r="N6" s="9">
        <v>31</v>
      </c>
      <c r="O6" s="10">
        <f>[9]COMPARISION_ica!C42</f>
        <v>3.1989012940983566</v>
      </c>
      <c r="P6" s="11"/>
      <c r="Q6" s="5"/>
      <c r="T6" s="31" t="s">
        <v>7</v>
      </c>
      <c r="U6" s="12">
        <f t="shared" ref="U6:U14" si="1">P10</f>
        <v>0.81219220019761185</v>
      </c>
    </row>
    <row r="7" spans="1:21" x14ac:dyDescent="0.35">
      <c r="A7" s="8" t="s">
        <v>8</v>
      </c>
      <c r="B7" s="8"/>
      <c r="C7" s="9">
        <v>28</v>
      </c>
      <c r="D7" s="10">
        <f>[9]COMPARISION_ica!D43</f>
        <v>0.51183380318362415</v>
      </c>
      <c r="E7" s="13">
        <f t="shared" ref="E7:E18" si="2">I21</f>
        <v>0.54731962420157942</v>
      </c>
      <c r="F7" s="13" t="s">
        <v>9</v>
      </c>
      <c r="I7" s="31" t="s">
        <v>10</v>
      </c>
      <c r="J7" s="12">
        <f t="shared" si="0"/>
        <v>1.1009034468903729</v>
      </c>
      <c r="K7" s="3"/>
      <c r="L7" s="8" t="s">
        <v>8</v>
      </c>
      <c r="M7" s="8"/>
      <c r="N7" s="9">
        <v>28</v>
      </c>
      <c r="O7" s="10">
        <f>[9]COMPARISION_ica!C43</f>
        <v>2.8360835375763385</v>
      </c>
      <c r="P7" s="13">
        <f t="shared" ref="P7:P18" si="3">T21</f>
        <v>2.9677989002296403</v>
      </c>
      <c r="Q7" s="13" t="s">
        <v>9</v>
      </c>
      <c r="T7" s="31" t="s">
        <v>10</v>
      </c>
      <c r="U7" s="12">
        <f t="shared" si="1"/>
        <v>1.2479575064686392</v>
      </c>
    </row>
    <row r="8" spans="1:21" x14ac:dyDescent="0.35">
      <c r="A8" s="8" t="s">
        <v>11</v>
      </c>
      <c r="B8" s="8"/>
      <c r="C8" s="9">
        <v>31</v>
      </c>
      <c r="D8" s="10">
        <f>[9]COMPARISION_ica!D44</f>
        <v>0.44962711330464916</v>
      </c>
      <c r="E8" s="13">
        <f t="shared" si="2"/>
        <v>0.49553386497062213</v>
      </c>
      <c r="F8" s="13" t="s">
        <v>12</v>
      </c>
      <c r="I8" s="31" t="s">
        <v>13</v>
      </c>
      <c r="J8" s="12">
        <f t="shared" si="0"/>
        <v>4.4738386255759419</v>
      </c>
      <c r="K8" s="3"/>
      <c r="L8" s="8" t="s">
        <v>11</v>
      </c>
      <c r="M8" s="8"/>
      <c r="N8" s="9">
        <v>31</v>
      </c>
      <c r="O8" s="10">
        <f>[9]COMPARISION_ica!C44</f>
        <v>0.98786534143200444</v>
      </c>
      <c r="P8" s="13">
        <f t="shared" si="3"/>
        <v>2.0667518991695961</v>
      </c>
      <c r="Q8" s="13" t="s">
        <v>12</v>
      </c>
      <c r="T8" s="31" t="s">
        <v>13</v>
      </c>
      <c r="U8" s="12">
        <f t="shared" si="1"/>
        <v>18.510659816071342</v>
      </c>
    </row>
    <row r="9" spans="1:21" x14ac:dyDescent="0.35">
      <c r="A9" s="8" t="s">
        <v>14</v>
      </c>
      <c r="B9" s="8"/>
      <c r="C9" s="9">
        <v>30</v>
      </c>
      <c r="D9" s="10">
        <f>[9]COMPARISION_ica!D45</f>
        <v>0.43250426107632467</v>
      </c>
      <c r="E9" s="13">
        <f t="shared" si="2"/>
        <v>0.43398822042917196</v>
      </c>
      <c r="F9" s="13" t="s">
        <v>15</v>
      </c>
      <c r="I9" s="31" t="s">
        <v>16</v>
      </c>
      <c r="J9" s="12">
        <f t="shared" si="0"/>
        <v>7.9104793314566422</v>
      </c>
      <c r="K9" s="3"/>
      <c r="L9" s="8" t="s">
        <v>14</v>
      </c>
      <c r="M9" s="8"/>
      <c r="N9" s="9">
        <v>30</v>
      </c>
      <c r="O9" s="10">
        <f>[9]COMPARISION_ica!C45</f>
        <v>0.77096257435801419</v>
      </c>
      <c r="P9" s="13">
        <f t="shared" si="3"/>
        <v>0.87581638881355051</v>
      </c>
      <c r="Q9" s="13" t="s">
        <v>15</v>
      </c>
      <c r="T9" s="31" t="s">
        <v>16</v>
      </c>
      <c r="U9" s="12">
        <f t="shared" si="1"/>
        <v>30.207984931451101</v>
      </c>
    </row>
    <row r="10" spans="1:21" x14ac:dyDescent="0.35">
      <c r="A10" s="8" t="s">
        <v>17</v>
      </c>
      <c r="B10" s="8"/>
      <c r="C10" s="9">
        <v>31</v>
      </c>
      <c r="D10" s="10">
        <f>[9]COMPARISION_ica!D46</f>
        <v>0.54613387741736019</v>
      </c>
      <c r="E10" s="15">
        <f t="shared" si="2"/>
        <v>0.49172685387367132</v>
      </c>
      <c r="F10" s="13" t="s">
        <v>7</v>
      </c>
      <c r="I10" s="31" t="s">
        <v>18</v>
      </c>
      <c r="J10" s="12">
        <f t="shared" si="0"/>
        <v>7.6047983919725954</v>
      </c>
      <c r="K10" s="3"/>
      <c r="L10" s="8" t="s">
        <v>17</v>
      </c>
      <c r="M10" s="8"/>
      <c r="N10" s="9">
        <v>31</v>
      </c>
      <c r="O10" s="10">
        <f>[9]COMPARISION_ica!C46</f>
        <v>0.83105111785025143</v>
      </c>
      <c r="P10" s="15">
        <f t="shared" si="3"/>
        <v>0.81219220019761185</v>
      </c>
      <c r="Q10" s="13" t="s">
        <v>7</v>
      </c>
      <c r="T10" s="31" t="s">
        <v>18</v>
      </c>
      <c r="U10" s="12">
        <f t="shared" si="1"/>
        <v>27.164272069666655</v>
      </c>
    </row>
    <row r="11" spans="1:21" x14ac:dyDescent="0.35">
      <c r="A11" s="8" t="s">
        <v>19</v>
      </c>
      <c r="B11" s="8"/>
      <c r="C11" s="9">
        <v>30</v>
      </c>
      <c r="D11" s="10">
        <f>[9]COMPARISION_ica!D47</f>
        <v>2.2944459848219596</v>
      </c>
      <c r="E11" s="15">
        <f t="shared" si="2"/>
        <v>1.1009034468903729</v>
      </c>
      <c r="F11" s="13" t="s">
        <v>10</v>
      </c>
      <c r="I11" s="31" t="s">
        <v>20</v>
      </c>
      <c r="J11" s="12">
        <f t="shared" si="0"/>
        <v>4.6495526328752241</v>
      </c>
      <c r="K11" s="3"/>
      <c r="L11" s="8" t="s">
        <v>19</v>
      </c>
      <c r="M11" s="8"/>
      <c r="N11" s="9">
        <v>30</v>
      </c>
      <c r="O11" s="10">
        <f>[9]COMPARISION_ica!C47</f>
        <v>12.877239262604519</v>
      </c>
      <c r="P11" s="15">
        <f t="shared" si="3"/>
        <v>1.2479575064686392</v>
      </c>
      <c r="Q11" s="13" t="s">
        <v>10</v>
      </c>
      <c r="T11" s="31" t="s">
        <v>20</v>
      </c>
      <c r="U11" s="12">
        <f t="shared" si="1"/>
        <v>15.630521995232526</v>
      </c>
    </row>
    <row r="12" spans="1:21" x14ac:dyDescent="0.35">
      <c r="A12" s="8" t="s">
        <v>21</v>
      </c>
      <c r="B12" s="8"/>
      <c r="C12" s="9">
        <v>31</v>
      </c>
      <c r="D12" s="10">
        <f>[9]COMPARISION_ica!D48</f>
        <v>6.8750056418742549</v>
      </c>
      <c r="E12" s="15">
        <f t="shared" si="2"/>
        <v>4.4738386255759419</v>
      </c>
      <c r="F12" s="13" t="s">
        <v>13</v>
      </c>
      <c r="I12" s="31" t="s">
        <v>22</v>
      </c>
      <c r="J12" s="12">
        <f t="shared" si="0"/>
        <v>1.4988332643144986</v>
      </c>
      <c r="K12" s="3"/>
      <c r="L12" s="8" t="s">
        <v>21</v>
      </c>
      <c r="M12" s="8"/>
      <c r="N12" s="9">
        <v>31</v>
      </c>
      <c r="O12" s="10">
        <f>[9]COMPARISION_ica!C48</f>
        <v>24.94888304852277</v>
      </c>
      <c r="P12" s="15">
        <f t="shared" si="3"/>
        <v>18.510659816071342</v>
      </c>
      <c r="Q12" s="13" t="s">
        <v>13</v>
      </c>
      <c r="T12" s="31" t="s">
        <v>22</v>
      </c>
      <c r="U12" s="12">
        <f t="shared" si="1"/>
        <v>3.7357323175823804</v>
      </c>
    </row>
    <row r="13" spans="1:21" x14ac:dyDescent="0.35">
      <c r="A13" s="8" t="s">
        <v>23</v>
      </c>
      <c r="B13" s="8"/>
      <c r="C13" s="9">
        <v>31</v>
      </c>
      <c r="D13" s="10">
        <f>[9]COMPARISION_ica!D49</f>
        <v>8.4515480628229884</v>
      </c>
      <c r="E13" s="15">
        <f t="shared" si="2"/>
        <v>7.9104793314566422</v>
      </c>
      <c r="F13" s="13" t="s">
        <v>16</v>
      </c>
      <c r="I13" s="31" t="s">
        <v>24</v>
      </c>
      <c r="J13" s="12">
        <f t="shared" si="0"/>
        <v>1.1092061517024632</v>
      </c>
      <c r="K13" s="3"/>
      <c r="L13" s="8" t="s">
        <v>23</v>
      </c>
      <c r="M13" s="8"/>
      <c r="N13" s="9">
        <v>31</v>
      </c>
      <c r="O13" s="10">
        <f>[9]COMPARISION_ica!C49</f>
        <v>33.579087756163737</v>
      </c>
      <c r="P13" s="15">
        <f t="shared" si="3"/>
        <v>30.207984931451101</v>
      </c>
      <c r="Q13" s="13" t="s">
        <v>16</v>
      </c>
      <c r="T13" s="31" t="s">
        <v>24</v>
      </c>
      <c r="U13" s="12">
        <f t="shared" si="1"/>
        <v>4.8693645145134123</v>
      </c>
    </row>
    <row r="14" spans="1:21" x14ac:dyDescent="0.35">
      <c r="A14" s="8" t="s">
        <v>25</v>
      </c>
      <c r="B14" s="8"/>
      <c r="C14" s="9">
        <v>30</v>
      </c>
      <c r="D14" s="10">
        <f>[9]COMPARISION_ica!D50</f>
        <v>6.591261847306793</v>
      </c>
      <c r="E14" s="15">
        <f t="shared" si="2"/>
        <v>7.6047983919725954</v>
      </c>
      <c r="F14" s="13" t="s">
        <v>18</v>
      </c>
      <c r="I14" s="31" t="s">
        <v>26</v>
      </c>
      <c r="J14" s="12">
        <f t="shared" si="0"/>
        <v>0.74835484858377443</v>
      </c>
      <c r="K14" s="3"/>
      <c r="L14" s="8" t="s">
        <v>25</v>
      </c>
      <c r="M14" s="8"/>
      <c r="N14" s="9">
        <v>30</v>
      </c>
      <c r="O14" s="10">
        <f>[9]COMPARISION_ica!C50</f>
        <v>20.468111964750623</v>
      </c>
      <c r="P14" s="15">
        <f t="shared" si="3"/>
        <v>27.164272069666655</v>
      </c>
      <c r="Q14" s="13" t="s">
        <v>18</v>
      </c>
      <c r="T14" s="31" t="s">
        <v>26</v>
      </c>
      <c r="U14" s="12">
        <f t="shared" si="1"/>
        <v>3.6306928986853824</v>
      </c>
    </row>
    <row r="15" spans="1:21" x14ac:dyDescent="0.35">
      <c r="A15" s="8" t="s">
        <v>27</v>
      </c>
      <c r="B15" s="8"/>
      <c r="C15" s="9">
        <v>31</v>
      </c>
      <c r="D15" s="10">
        <f>[9]COMPARISION_ica!D51</f>
        <v>2.869561385966295</v>
      </c>
      <c r="E15" s="15">
        <f t="shared" si="2"/>
        <v>4.6495526328752241</v>
      </c>
      <c r="F15" s="13" t="s">
        <v>20</v>
      </c>
      <c r="I15" s="14" t="s">
        <v>9</v>
      </c>
      <c r="J15" s="16">
        <f>E7</f>
        <v>0.54731962420157942</v>
      </c>
      <c r="K15" s="3"/>
      <c r="L15" s="8" t="s">
        <v>27</v>
      </c>
      <c r="M15" s="8"/>
      <c r="N15" s="9">
        <v>31</v>
      </c>
      <c r="O15" s="10">
        <f>[9]COMPARISION_ica!C51</f>
        <v>11.084754633067604</v>
      </c>
      <c r="P15" s="15">
        <f t="shared" si="3"/>
        <v>15.630521995232526</v>
      </c>
      <c r="Q15" s="13" t="s">
        <v>20</v>
      </c>
      <c r="T15" s="14" t="s">
        <v>9</v>
      </c>
      <c r="U15" s="16">
        <f>P7</f>
        <v>2.9677989002296403</v>
      </c>
    </row>
    <row r="16" spans="1:21" x14ac:dyDescent="0.35">
      <c r="A16" s="8" t="s">
        <v>28</v>
      </c>
      <c r="B16" s="8"/>
      <c r="C16" s="9">
        <v>30</v>
      </c>
      <c r="D16" s="10">
        <f>[9]COMPARISION_ica!D52</f>
        <v>1.3596107341177852</v>
      </c>
      <c r="E16" s="15">
        <f t="shared" si="2"/>
        <v>1.4988332643144986</v>
      </c>
      <c r="F16" s="13" t="s">
        <v>29</v>
      </c>
      <c r="I16" s="14" t="s">
        <v>12</v>
      </c>
      <c r="J16" s="16">
        <f>E8</f>
        <v>0.49553386497062213</v>
      </c>
      <c r="K16" s="3"/>
      <c r="L16" s="8" t="s">
        <v>28</v>
      </c>
      <c r="M16" s="8"/>
      <c r="N16" s="9">
        <v>30</v>
      </c>
      <c r="O16" s="10">
        <f>[9]COMPARISION_ica!C52</f>
        <v>5.833408840653548</v>
      </c>
      <c r="P16" s="15">
        <f t="shared" si="3"/>
        <v>3.7357323175823804</v>
      </c>
      <c r="Q16" s="13" t="s">
        <v>29</v>
      </c>
      <c r="T16" s="14" t="s">
        <v>12</v>
      </c>
      <c r="U16" s="16">
        <f>P8</f>
        <v>2.0667518991695961</v>
      </c>
    </row>
    <row r="17" spans="1:21" x14ac:dyDescent="0.35">
      <c r="A17" s="8" t="s">
        <v>30</v>
      </c>
      <c r="B17" s="8"/>
      <c r="C17" s="9">
        <v>31</v>
      </c>
      <c r="D17" s="10">
        <f>[9]COMPARISION_ica!D53</f>
        <v>0.88742828826337938</v>
      </c>
      <c r="E17" s="15">
        <f t="shared" si="2"/>
        <v>1.1092061517024632</v>
      </c>
      <c r="F17" s="13" t="s">
        <v>24</v>
      </c>
      <c r="I17" s="14" t="s">
        <v>15</v>
      </c>
      <c r="J17" s="16">
        <f>E9</f>
        <v>0.43398822042917196</v>
      </c>
      <c r="K17" s="3"/>
      <c r="L17" s="8" t="s">
        <v>30</v>
      </c>
      <c r="M17" s="8"/>
      <c r="N17" s="9">
        <v>31</v>
      </c>
      <c r="O17" s="10">
        <f>[9]COMPARISION_ica!C53</f>
        <v>4.0354975279857186</v>
      </c>
      <c r="P17" s="15">
        <f t="shared" si="3"/>
        <v>4.8693645145134123</v>
      </c>
      <c r="Q17" s="13" t="s">
        <v>24</v>
      </c>
      <c r="T17" s="14" t="s">
        <v>15</v>
      </c>
      <c r="U17" s="16">
        <f>P9</f>
        <v>0.87581638881355051</v>
      </c>
    </row>
    <row r="18" spans="1:21" x14ac:dyDescent="0.35">
      <c r="A18" s="8" t="str">
        <f>A6</f>
        <v>January</v>
      </c>
      <c r="B18" s="8"/>
      <c r="C18" s="5"/>
      <c r="D18" s="15"/>
      <c r="E18" s="15">
        <f t="shared" si="2"/>
        <v>0.74835484858377443</v>
      </c>
      <c r="F18" s="13" t="s">
        <v>26</v>
      </c>
      <c r="L18" s="8" t="str">
        <f>L6</f>
        <v>January</v>
      </c>
      <c r="M18" s="8"/>
      <c r="N18" s="5"/>
      <c r="O18" s="15"/>
      <c r="P18" s="15">
        <f t="shared" si="3"/>
        <v>3.6306928986853824</v>
      </c>
      <c r="Q18" s="13" t="s">
        <v>26</v>
      </c>
    </row>
    <row r="19" spans="1:21" x14ac:dyDescent="0.35">
      <c r="D19" s="17"/>
      <c r="O19" s="17"/>
    </row>
    <row r="21" spans="1:21" x14ac:dyDescent="0.35">
      <c r="A21" s="18" t="s">
        <v>9</v>
      </c>
      <c r="B21" s="18">
        <v>29</v>
      </c>
      <c r="C21" s="18" t="s">
        <v>31</v>
      </c>
      <c r="D21" s="18">
        <v>16</v>
      </c>
      <c r="E21" s="19">
        <f t="shared" ref="E21:E29" si="4">D6*D21/C6</f>
        <v>0.30968250129489677</v>
      </c>
      <c r="F21" s="18" t="s">
        <v>32</v>
      </c>
      <c r="G21" s="18">
        <v>13</v>
      </c>
      <c r="H21" s="19">
        <f>D7*G21/C7</f>
        <v>0.23763712290668265</v>
      </c>
      <c r="I21" s="19">
        <f t="shared" ref="I21:I32" si="5">E21+H21</f>
        <v>0.54731962420157942</v>
      </c>
      <c r="L21" s="18" t="s">
        <v>9</v>
      </c>
      <c r="M21" s="18">
        <v>29</v>
      </c>
      <c r="N21" s="18" t="s">
        <v>31</v>
      </c>
      <c r="O21" s="18">
        <v>16</v>
      </c>
      <c r="P21" s="19">
        <f t="shared" ref="P21:P29" si="6">O6*O21/N6</f>
        <v>1.6510458292120549</v>
      </c>
      <c r="Q21" s="18" t="s">
        <v>32</v>
      </c>
      <c r="R21" s="18">
        <v>13</v>
      </c>
      <c r="S21" s="19">
        <f>O7*R21/N7</f>
        <v>1.3167530710175857</v>
      </c>
      <c r="T21" s="19">
        <f t="shared" ref="T21:T32" si="7">P21+S21</f>
        <v>2.9677989002296403</v>
      </c>
    </row>
    <row r="22" spans="1:21" x14ac:dyDescent="0.35">
      <c r="A22" s="18" t="s">
        <v>12</v>
      </c>
      <c r="B22" s="18">
        <v>30</v>
      </c>
      <c r="C22" s="18" t="s">
        <v>32</v>
      </c>
      <c r="D22" s="18">
        <v>16</v>
      </c>
      <c r="E22" s="19">
        <f t="shared" si="4"/>
        <v>0.29247645896207092</v>
      </c>
      <c r="F22" s="18" t="s">
        <v>33</v>
      </c>
      <c r="G22" s="18">
        <v>14</v>
      </c>
      <c r="H22" s="19">
        <f>D8*G22/C8</f>
        <v>0.20305740600855124</v>
      </c>
      <c r="I22" s="19">
        <f t="shared" si="5"/>
        <v>0.49553386497062213</v>
      </c>
      <c r="L22" s="18" t="s">
        <v>12</v>
      </c>
      <c r="M22" s="18">
        <v>30</v>
      </c>
      <c r="N22" s="18" t="s">
        <v>32</v>
      </c>
      <c r="O22" s="18">
        <v>16</v>
      </c>
      <c r="P22" s="19">
        <f t="shared" si="6"/>
        <v>1.6206191643293362</v>
      </c>
      <c r="Q22" s="18" t="s">
        <v>33</v>
      </c>
      <c r="R22" s="18">
        <v>14</v>
      </c>
      <c r="S22" s="19">
        <f>O8*R22/N8</f>
        <v>0.44613273484026006</v>
      </c>
      <c r="T22" s="19">
        <f t="shared" si="7"/>
        <v>2.0667518991695961</v>
      </c>
    </row>
    <row r="23" spans="1:21" x14ac:dyDescent="0.35">
      <c r="A23" s="18" t="s">
        <v>15</v>
      </c>
      <c r="B23" s="18">
        <v>30</v>
      </c>
      <c r="C23" s="18" t="s">
        <v>33</v>
      </c>
      <c r="D23" s="18">
        <v>17</v>
      </c>
      <c r="E23" s="19">
        <f t="shared" si="4"/>
        <v>0.24656970729609792</v>
      </c>
      <c r="F23" s="18" t="s">
        <v>34</v>
      </c>
      <c r="G23" s="18">
        <v>13</v>
      </c>
      <c r="H23" s="19">
        <f>D9*G23/C9</f>
        <v>0.18741851313307401</v>
      </c>
      <c r="I23" s="19">
        <f t="shared" si="5"/>
        <v>0.43398822042917196</v>
      </c>
      <c r="L23" s="18" t="s">
        <v>15</v>
      </c>
      <c r="M23" s="18">
        <v>30</v>
      </c>
      <c r="N23" s="18" t="s">
        <v>33</v>
      </c>
      <c r="O23" s="18">
        <v>17</v>
      </c>
      <c r="P23" s="19">
        <f t="shared" si="6"/>
        <v>0.54173260659174438</v>
      </c>
      <c r="Q23" s="18" t="s">
        <v>34</v>
      </c>
      <c r="R23" s="18">
        <v>13</v>
      </c>
      <c r="S23" s="19">
        <f>O9*R23/N9</f>
        <v>0.33408378222180612</v>
      </c>
      <c r="T23" s="19">
        <f t="shared" si="7"/>
        <v>0.87581638881355051</v>
      </c>
    </row>
    <row r="24" spans="1:21" x14ac:dyDescent="0.35">
      <c r="A24" s="18" t="s">
        <v>7</v>
      </c>
      <c r="B24" s="18">
        <v>31</v>
      </c>
      <c r="C24" s="18" t="s">
        <v>34</v>
      </c>
      <c r="D24" s="18">
        <f>C9-G23</f>
        <v>17</v>
      </c>
      <c r="E24" s="19">
        <f t="shared" si="4"/>
        <v>0.24508574794325064</v>
      </c>
      <c r="F24" s="18" t="s">
        <v>17</v>
      </c>
      <c r="G24" s="18">
        <v>14</v>
      </c>
      <c r="H24" s="19">
        <f>D10*G24/C10</f>
        <v>0.24664110593042071</v>
      </c>
      <c r="I24" s="19">
        <f t="shared" si="5"/>
        <v>0.49172685387367132</v>
      </c>
      <c r="L24" s="18" t="s">
        <v>7</v>
      </c>
      <c r="M24" s="18">
        <v>31</v>
      </c>
      <c r="N24" s="18" t="s">
        <v>34</v>
      </c>
      <c r="O24" s="18">
        <f>N9-R23</f>
        <v>17</v>
      </c>
      <c r="P24" s="19">
        <f t="shared" si="6"/>
        <v>0.43687879213620806</v>
      </c>
      <c r="Q24" s="18" t="s">
        <v>17</v>
      </c>
      <c r="R24" s="18">
        <v>14</v>
      </c>
      <c r="S24" s="19">
        <f>O10*R24/N10</f>
        <v>0.37531340806140384</v>
      </c>
      <c r="T24" s="19">
        <f t="shared" si="7"/>
        <v>0.81219220019761185</v>
      </c>
    </row>
    <row r="25" spans="1:21" x14ac:dyDescent="0.35">
      <c r="A25" s="18" t="s">
        <v>10</v>
      </c>
      <c r="B25" s="18">
        <v>31</v>
      </c>
      <c r="C25" s="18" t="s">
        <v>17</v>
      </c>
      <c r="D25" s="18">
        <v>16</v>
      </c>
      <c r="E25" s="19">
        <f t="shared" si="4"/>
        <v>0.28187554963476658</v>
      </c>
      <c r="F25" s="18" t="s">
        <v>35</v>
      </c>
      <c r="G25" s="18">
        <v>15</v>
      </c>
      <c r="H25" s="19">
        <f>F4*G25/C11</f>
        <v>0.81902789725560621</v>
      </c>
      <c r="I25" s="19">
        <f t="shared" si="5"/>
        <v>1.1009034468903729</v>
      </c>
      <c r="L25" s="18" t="s">
        <v>10</v>
      </c>
      <c r="M25" s="18">
        <v>31</v>
      </c>
      <c r="N25" s="18" t="s">
        <v>17</v>
      </c>
      <c r="O25" s="18">
        <v>16</v>
      </c>
      <c r="P25" s="19">
        <f t="shared" si="6"/>
        <v>0.42892960921303297</v>
      </c>
      <c r="Q25" s="18" t="s">
        <v>35</v>
      </c>
      <c r="R25" s="18">
        <v>15</v>
      </c>
      <c r="S25" s="19">
        <f>Q4*R25/N11</f>
        <v>0.81902789725560621</v>
      </c>
      <c r="T25" s="19">
        <f t="shared" si="7"/>
        <v>1.2479575064686392</v>
      </c>
    </row>
    <row r="26" spans="1:21" x14ac:dyDescent="0.35">
      <c r="A26" s="18" t="s">
        <v>36</v>
      </c>
      <c r="B26" s="18">
        <v>32</v>
      </c>
      <c r="C26" s="18" t="s">
        <v>35</v>
      </c>
      <c r="D26" s="18">
        <f>C11-G25</f>
        <v>15</v>
      </c>
      <c r="E26" s="19">
        <f t="shared" si="4"/>
        <v>1.1472229924109798</v>
      </c>
      <c r="F26" s="18" t="s">
        <v>37</v>
      </c>
      <c r="G26" s="18">
        <v>15</v>
      </c>
      <c r="H26" s="19">
        <f t="shared" ref="H26:H31" si="8">D12*G26/C12</f>
        <v>3.3266156331649621</v>
      </c>
      <c r="I26" s="19">
        <f t="shared" si="5"/>
        <v>4.4738386255759419</v>
      </c>
      <c r="L26" s="18" t="s">
        <v>36</v>
      </c>
      <c r="M26" s="18">
        <v>32</v>
      </c>
      <c r="N26" s="18" t="s">
        <v>35</v>
      </c>
      <c r="O26" s="18">
        <f>N11-R25</f>
        <v>15</v>
      </c>
      <c r="P26" s="19">
        <f t="shared" si="6"/>
        <v>6.4386196313022594</v>
      </c>
      <c r="Q26" s="18" t="s">
        <v>37</v>
      </c>
      <c r="R26" s="18">
        <v>15</v>
      </c>
      <c r="S26" s="19">
        <f t="shared" ref="S26:S31" si="9">O12*R26/N12</f>
        <v>12.072040184769083</v>
      </c>
      <c r="T26" s="19">
        <f t="shared" si="7"/>
        <v>18.510659816071342</v>
      </c>
    </row>
    <row r="27" spans="1:21" x14ac:dyDescent="0.35">
      <c r="A27" s="18" t="s">
        <v>16</v>
      </c>
      <c r="B27" s="18">
        <v>31</v>
      </c>
      <c r="C27" s="18" t="s">
        <v>37</v>
      </c>
      <c r="D27" s="18">
        <f>C12-G26</f>
        <v>16</v>
      </c>
      <c r="E27" s="19">
        <f t="shared" si="4"/>
        <v>3.5483900087092928</v>
      </c>
      <c r="F27" s="18" t="s">
        <v>38</v>
      </c>
      <c r="G27" s="18">
        <v>16</v>
      </c>
      <c r="H27" s="19">
        <f t="shared" si="8"/>
        <v>4.362089322747349</v>
      </c>
      <c r="I27" s="19">
        <f t="shared" si="5"/>
        <v>7.9104793314566422</v>
      </c>
      <c r="L27" s="18" t="s">
        <v>16</v>
      </c>
      <c r="M27" s="18">
        <v>31</v>
      </c>
      <c r="N27" s="18" t="s">
        <v>37</v>
      </c>
      <c r="O27" s="18">
        <f>N12-R26</f>
        <v>16</v>
      </c>
      <c r="P27" s="19">
        <f t="shared" si="6"/>
        <v>12.876842863753687</v>
      </c>
      <c r="Q27" s="18" t="s">
        <v>38</v>
      </c>
      <c r="R27" s="18">
        <v>16</v>
      </c>
      <c r="S27" s="19">
        <f t="shared" si="9"/>
        <v>17.331142067697414</v>
      </c>
      <c r="T27" s="19">
        <f t="shared" si="7"/>
        <v>30.207984931451101</v>
      </c>
    </row>
    <row r="28" spans="1:21" x14ac:dyDescent="0.35">
      <c r="A28" s="18" t="s">
        <v>18</v>
      </c>
      <c r="B28" s="18">
        <v>31</v>
      </c>
      <c r="C28" s="18" t="s">
        <v>38</v>
      </c>
      <c r="D28" s="18">
        <f>C13-G27</f>
        <v>15</v>
      </c>
      <c r="E28" s="19">
        <f t="shared" si="4"/>
        <v>4.0894587400756395</v>
      </c>
      <c r="F28" s="18" t="s">
        <v>39</v>
      </c>
      <c r="G28" s="18">
        <v>16</v>
      </c>
      <c r="H28" s="19">
        <f t="shared" si="8"/>
        <v>3.5153396518969564</v>
      </c>
      <c r="I28" s="19">
        <f t="shared" si="5"/>
        <v>7.6047983919725954</v>
      </c>
      <c r="L28" s="18" t="s">
        <v>18</v>
      </c>
      <c r="M28" s="18">
        <v>31</v>
      </c>
      <c r="N28" s="18" t="s">
        <v>38</v>
      </c>
      <c r="O28" s="18">
        <f>N13-R27</f>
        <v>15</v>
      </c>
      <c r="P28" s="19">
        <f t="shared" si="6"/>
        <v>16.247945688466324</v>
      </c>
      <c r="Q28" s="18" t="s">
        <v>39</v>
      </c>
      <c r="R28" s="18">
        <v>16</v>
      </c>
      <c r="S28" s="19">
        <f t="shared" si="9"/>
        <v>10.916326381200331</v>
      </c>
      <c r="T28" s="19">
        <f t="shared" si="7"/>
        <v>27.164272069666655</v>
      </c>
    </row>
    <row r="29" spans="1:21" x14ac:dyDescent="0.35">
      <c r="A29" s="18" t="s">
        <v>20</v>
      </c>
      <c r="B29" s="18">
        <v>31</v>
      </c>
      <c r="C29" s="18" t="s">
        <v>39</v>
      </c>
      <c r="D29" s="18">
        <f>C14-G28</f>
        <v>14</v>
      </c>
      <c r="E29" s="19">
        <f t="shared" si="4"/>
        <v>3.0759221954098366</v>
      </c>
      <c r="F29" s="18" t="s">
        <v>40</v>
      </c>
      <c r="G29" s="18">
        <v>17</v>
      </c>
      <c r="H29" s="19">
        <f t="shared" si="8"/>
        <v>1.5736304374653876</v>
      </c>
      <c r="I29" s="19">
        <f t="shared" si="5"/>
        <v>4.6495526328752241</v>
      </c>
      <c r="L29" s="18" t="s">
        <v>20</v>
      </c>
      <c r="M29" s="18">
        <v>31</v>
      </c>
      <c r="N29" s="18" t="s">
        <v>39</v>
      </c>
      <c r="O29" s="18">
        <f>N14-R28</f>
        <v>14</v>
      </c>
      <c r="P29" s="19">
        <f t="shared" si="6"/>
        <v>9.5517855835502914</v>
      </c>
      <c r="Q29" s="18" t="s">
        <v>40</v>
      </c>
      <c r="R29" s="18">
        <v>17</v>
      </c>
      <c r="S29" s="19">
        <f t="shared" si="9"/>
        <v>6.0787364116822342</v>
      </c>
      <c r="T29" s="19">
        <f t="shared" si="7"/>
        <v>15.630521995232526</v>
      </c>
    </row>
    <row r="30" spans="1:21" x14ac:dyDescent="0.35">
      <c r="A30" s="18" t="s">
        <v>22</v>
      </c>
      <c r="B30" s="18">
        <v>30</v>
      </c>
      <c r="C30" s="18" t="s">
        <v>40</v>
      </c>
      <c r="D30" s="18">
        <v>15</v>
      </c>
      <c r="E30" s="19">
        <f>F4*D30/30</f>
        <v>0.81902789725560621</v>
      </c>
      <c r="F30" s="18" t="s">
        <v>41</v>
      </c>
      <c r="G30" s="18">
        <v>15</v>
      </c>
      <c r="H30" s="19">
        <f t="shared" si="8"/>
        <v>0.6798053670588925</v>
      </c>
      <c r="I30" s="19">
        <f t="shared" si="5"/>
        <v>1.4988332643144986</v>
      </c>
      <c r="L30" s="18" t="s">
        <v>22</v>
      </c>
      <c r="M30" s="18">
        <v>30</v>
      </c>
      <c r="N30" s="18" t="s">
        <v>40</v>
      </c>
      <c r="O30" s="18">
        <v>15</v>
      </c>
      <c r="P30" s="19">
        <f>Q4*O30/30</f>
        <v>0.81902789725560621</v>
      </c>
      <c r="Q30" s="18" t="s">
        <v>41</v>
      </c>
      <c r="R30" s="18">
        <v>15</v>
      </c>
      <c r="S30" s="19">
        <f t="shared" si="9"/>
        <v>2.916704420326774</v>
      </c>
      <c r="T30" s="19">
        <f t="shared" si="7"/>
        <v>3.7357323175823804</v>
      </c>
    </row>
    <row r="31" spans="1:21" x14ac:dyDescent="0.35">
      <c r="A31" s="18" t="s">
        <v>24</v>
      </c>
      <c r="B31" s="18">
        <v>29</v>
      </c>
      <c r="C31" s="18" t="s">
        <v>41</v>
      </c>
      <c r="D31" s="18">
        <f>C16-G30</f>
        <v>15</v>
      </c>
      <c r="E31" s="19">
        <f>D16*D31/C16</f>
        <v>0.6798053670588925</v>
      </c>
      <c r="F31" s="18" t="s">
        <v>42</v>
      </c>
      <c r="G31" s="18">
        <v>15</v>
      </c>
      <c r="H31" s="19">
        <f t="shared" si="8"/>
        <v>0.42940078464357068</v>
      </c>
      <c r="I31" s="19">
        <f t="shared" si="5"/>
        <v>1.1092061517024632</v>
      </c>
      <c r="L31" s="18" t="s">
        <v>24</v>
      </c>
      <c r="M31" s="18">
        <v>29</v>
      </c>
      <c r="N31" s="18" t="s">
        <v>41</v>
      </c>
      <c r="O31" s="18">
        <f>N16-R30</f>
        <v>15</v>
      </c>
      <c r="P31" s="19">
        <f>O16*O31/N16</f>
        <v>2.916704420326774</v>
      </c>
      <c r="Q31" s="18" t="s">
        <v>42</v>
      </c>
      <c r="R31" s="18">
        <v>15</v>
      </c>
      <c r="S31" s="19">
        <f t="shared" si="9"/>
        <v>1.9526600941866381</v>
      </c>
      <c r="T31" s="19">
        <f t="shared" si="7"/>
        <v>4.8693645145134123</v>
      </c>
    </row>
    <row r="32" spans="1:21" x14ac:dyDescent="0.35">
      <c r="A32" s="18" t="s">
        <v>26</v>
      </c>
      <c r="B32" s="18">
        <v>30</v>
      </c>
      <c r="C32" s="18" t="s">
        <v>42</v>
      </c>
      <c r="D32" s="18">
        <f>C17-G31</f>
        <v>16</v>
      </c>
      <c r="E32" s="19">
        <f>D17*D32/C17</f>
        <v>0.45802750361980871</v>
      </c>
      <c r="F32" s="18" t="s">
        <v>43</v>
      </c>
      <c r="G32" s="18">
        <f>C6-D21</f>
        <v>15</v>
      </c>
      <c r="H32" s="19">
        <f>D6*G32/C6</f>
        <v>0.29032734496396573</v>
      </c>
      <c r="I32" s="19">
        <f t="shared" si="5"/>
        <v>0.74835484858377443</v>
      </c>
      <c r="L32" s="18" t="s">
        <v>26</v>
      </c>
      <c r="M32" s="18">
        <v>30</v>
      </c>
      <c r="N32" s="18" t="s">
        <v>42</v>
      </c>
      <c r="O32" s="18">
        <f>N17-R31</f>
        <v>16</v>
      </c>
      <c r="P32" s="19">
        <f>O17*O32/N17</f>
        <v>2.0828374337990807</v>
      </c>
      <c r="Q32" s="18" t="s">
        <v>43</v>
      </c>
      <c r="R32" s="18">
        <f>N6-O21</f>
        <v>15</v>
      </c>
      <c r="S32" s="19">
        <f>O6*R32/N6</f>
        <v>1.5478554648863017</v>
      </c>
      <c r="T32" s="19">
        <f t="shared" si="7"/>
        <v>3.6306928986853824</v>
      </c>
    </row>
    <row r="33" spans="1:20" x14ac:dyDescent="0.35">
      <c r="A33" s="20"/>
      <c r="B33" s="20"/>
      <c r="C33" s="20"/>
      <c r="D33" s="20"/>
      <c r="E33" s="21"/>
      <c r="F33" s="20"/>
      <c r="G33" s="3"/>
      <c r="H33" s="22"/>
      <c r="I33" s="22"/>
      <c r="K33" s="23"/>
      <c r="L33" s="20"/>
      <c r="M33" s="20"/>
      <c r="N33" s="20"/>
      <c r="O33" s="20"/>
      <c r="P33" s="21"/>
      <c r="Q33" s="20"/>
      <c r="R33" s="3"/>
      <c r="S33" s="22"/>
      <c r="T33" s="22"/>
    </row>
    <row r="34" spans="1:20" x14ac:dyDescent="0.35">
      <c r="A34" s="24"/>
      <c r="B34" s="24"/>
      <c r="C34" s="24"/>
      <c r="D34" s="24"/>
      <c r="E34" s="25"/>
      <c r="F34" s="24"/>
      <c r="G34" s="3"/>
      <c r="H34" s="22"/>
      <c r="I34" s="22"/>
      <c r="L34" s="24"/>
      <c r="M34" s="24"/>
      <c r="N34" s="24"/>
      <c r="O34" s="24"/>
      <c r="P34" s="25"/>
      <c r="Q34" s="24"/>
      <c r="R34" s="3"/>
      <c r="S34" s="22"/>
      <c r="T34" s="22"/>
    </row>
    <row r="35" spans="1:20" x14ac:dyDescent="0.35">
      <c r="A35" s="36" t="s">
        <v>44</v>
      </c>
      <c r="B35" s="37"/>
      <c r="C35" s="37"/>
      <c r="D35" s="37"/>
      <c r="E35" s="37"/>
      <c r="F35" s="38"/>
      <c r="L35" s="36" t="s">
        <v>44</v>
      </c>
      <c r="M35" s="37"/>
      <c r="N35" s="37"/>
      <c r="O35" s="37"/>
      <c r="P35" s="37"/>
      <c r="Q35" s="38"/>
    </row>
    <row r="36" spans="1:20" s="29" customFormat="1" ht="34.5" x14ac:dyDescent="0.35">
      <c r="A36" s="26" t="s">
        <v>45</v>
      </c>
      <c r="B36" s="26"/>
      <c r="C36" s="27" t="s">
        <v>46</v>
      </c>
      <c r="D36" s="27" t="s">
        <v>46</v>
      </c>
      <c r="E36" s="28" t="s">
        <v>47</v>
      </c>
      <c r="F36" s="26" t="s">
        <v>48</v>
      </c>
      <c r="L36" s="26" t="s">
        <v>45</v>
      </c>
      <c r="M36" s="26"/>
      <c r="N36" s="27" t="s">
        <v>46</v>
      </c>
      <c r="O36" s="27" t="s">
        <v>46</v>
      </c>
      <c r="P36" s="28" t="s">
        <v>47</v>
      </c>
      <c r="Q36" s="26" t="s">
        <v>48</v>
      </c>
    </row>
    <row r="37" spans="1:20" s="29" customFormat="1" x14ac:dyDescent="0.35">
      <c r="A37" s="31" t="s">
        <v>6</v>
      </c>
      <c r="B37" s="31"/>
      <c r="C37" s="30">
        <f>E21</f>
        <v>0.30968250129489677</v>
      </c>
      <c r="D37" s="30"/>
      <c r="E37" s="30"/>
      <c r="F37" s="34" t="s">
        <v>9</v>
      </c>
      <c r="L37" s="31" t="s">
        <v>6</v>
      </c>
      <c r="M37" s="31"/>
      <c r="N37" s="30">
        <f>P21</f>
        <v>1.6510458292120549</v>
      </c>
      <c r="O37" s="30"/>
      <c r="P37" s="30"/>
      <c r="Q37" s="34" t="s">
        <v>9</v>
      </c>
    </row>
    <row r="38" spans="1:20" s="29" customFormat="1" x14ac:dyDescent="0.35">
      <c r="A38" s="35" t="s">
        <v>8</v>
      </c>
      <c r="B38" s="32"/>
      <c r="C38" s="30"/>
      <c r="D38" s="30">
        <f>H21</f>
        <v>0.23763712290668265</v>
      </c>
      <c r="E38" s="30">
        <f>C37+D38</f>
        <v>0.54731962420157942</v>
      </c>
      <c r="F38" s="34"/>
      <c r="L38" s="35" t="s">
        <v>8</v>
      </c>
      <c r="M38" s="32"/>
      <c r="N38" s="30"/>
      <c r="O38" s="30">
        <f>S21</f>
        <v>1.3167530710175857</v>
      </c>
      <c r="P38" s="30">
        <f>N37+O38</f>
        <v>2.9677989002296403</v>
      </c>
      <c r="Q38" s="34"/>
    </row>
    <row r="39" spans="1:20" s="29" customFormat="1" x14ac:dyDescent="0.35">
      <c r="A39" s="35"/>
      <c r="B39" s="32"/>
      <c r="C39" s="30">
        <f>E22</f>
        <v>0.29247645896207092</v>
      </c>
      <c r="D39" s="30"/>
      <c r="E39" s="30"/>
      <c r="F39" s="34" t="s">
        <v>12</v>
      </c>
      <c r="L39" s="35"/>
      <c r="M39" s="32"/>
      <c r="N39" s="30">
        <f>P22</f>
        <v>1.6206191643293362</v>
      </c>
      <c r="O39" s="30"/>
      <c r="P39" s="30"/>
      <c r="Q39" s="34" t="s">
        <v>12</v>
      </c>
    </row>
    <row r="40" spans="1:20" s="29" customFormat="1" x14ac:dyDescent="0.35">
      <c r="A40" s="35" t="s">
        <v>11</v>
      </c>
      <c r="B40" s="32"/>
      <c r="C40" s="30"/>
      <c r="D40" s="30">
        <f>H22</f>
        <v>0.20305740600855124</v>
      </c>
      <c r="E40" s="30">
        <f>C39+D40</f>
        <v>0.49553386497062213</v>
      </c>
      <c r="F40" s="34"/>
      <c r="L40" s="35" t="s">
        <v>11</v>
      </c>
      <c r="M40" s="32"/>
      <c r="N40" s="30"/>
      <c r="O40" s="30">
        <f>S22</f>
        <v>0.44613273484026006</v>
      </c>
      <c r="P40" s="30">
        <f>N39+O40</f>
        <v>2.0667518991695961</v>
      </c>
      <c r="Q40" s="34"/>
    </row>
    <row r="41" spans="1:20" s="29" customFormat="1" x14ac:dyDescent="0.35">
      <c r="A41" s="35"/>
      <c r="B41" s="32"/>
      <c r="C41" s="30">
        <f>E23</f>
        <v>0.24656970729609792</v>
      </c>
      <c r="D41" s="30"/>
      <c r="E41" s="30"/>
      <c r="F41" s="34" t="s">
        <v>15</v>
      </c>
      <c r="L41" s="35"/>
      <c r="M41" s="32"/>
      <c r="N41" s="30">
        <f>P23</f>
        <v>0.54173260659174438</v>
      </c>
      <c r="O41" s="30"/>
      <c r="P41" s="30"/>
      <c r="Q41" s="34" t="s">
        <v>15</v>
      </c>
    </row>
    <row r="42" spans="1:20" s="29" customFormat="1" x14ac:dyDescent="0.35">
      <c r="A42" s="35" t="s">
        <v>14</v>
      </c>
      <c r="B42" s="32"/>
      <c r="C42" s="30"/>
      <c r="D42" s="30">
        <f>H23</f>
        <v>0.18741851313307401</v>
      </c>
      <c r="E42" s="30">
        <f>C41+D42</f>
        <v>0.43398822042917196</v>
      </c>
      <c r="F42" s="34"/>
      <c r="L42" s="35" t="s">
        <v>14</v>
      </c>
      <c r="M42" s="32"/>
      <c r="N42" s="30"/>
      <c r="O42" s="30">
        <f>S23</f>
        <v>0.33408378222180612</v>
      </c>
      <c r="P42" s="30">
        <f>N41+O42</f>
        <v>0.87581638881355051</v>
      </c>
      <c r="Q42" s="34"/>
    </row>
    <row r="43" spans="1:20" s="29" customFormat="1" x14ac:dyDescent="0.35">
      <c r="A43" s="35"/>
      <c r="B43" s="32"/>
      <c r="C43" s="30">
        <f>E24</f>
        <v>0.24508574794325064</v>
      </c>
      <c r="D43" s="30"/>
      <c r="E43" s="30"/>
      <c r="F43" s="34" t="s">
        <v>7</v>
      </c>
      <c r="L43" s="35"/>
      <c r="M43" s="32"/>
      <c r="N43" s="30">
        <f>P24</f>
        <v>0.43687879213620806</v>
      </c>
      <c r="O43" s="30"/>
      <c r="P43" s="30"/>
      <c r="Q43" s="34" t="s">
        <v>7</v>
      </c>
    </row>
    <row r="44" spans="1:20" s="29" customFormat="1" x14ac:dyDescent="0.35">
      <c r="A44" s="35" t="s">
        <v>17</v>
      </c>
      <c r="B44" s="32"/>
      <c r="C44" s="30"/>
      <c r="D44" s="30">
        <f>H24</f>
        <v>0.24664110593042071</v>
      </c>
      <c r="E44" s="30">
        <f>C43+D44</f>
        <v>0.49172685387367132</v>
      </c>
      <c r="F44" s="34"/>
      <c r="L44" s="35" t="s">
        <v>17</v>
      </c>
      <c r="M44" s="32"/>
      <c r="N44" s="30"/>
      <c r="O44" s="30">
        <f>S24</f>
        <v>0.37531340806140384</v>
      </c>
      <c r="P44" s="30">
        <f>N43+O44</f>
        <v>0.81219220019761185</v>
      </c>
      <c r="Q44" s="34"/>
    </row>
    <row r="45" spans="1:20" s="29" customFormat="1" x14ac:dyDescent="0.35">
      <c r="A45" s="35"/>
      <c r="B45" s="32"/>
      <c r="C45" s="30">
        <f>E25</f>
        <v>0.28187554963476658</v>
      </c>
      <c r="D45" s="30"/>
      <c r="E45" s="30"/>
      <c r="F45" s="34" t="s">
        <v>10</v>
      </c>
      <c r="L45" s="35"/>
      <c r="M45" s="32"/>
      <c r="N45" s="30">
        <f>P25</f>
        <v>0.42892960921303297</v>
      </c>
      <c r="O45" s="30"/>
      <c r="P45" s="30"/>
      <c r="Q45" s="34" t="s">
        <v>10</v>
      </c>
    </row>
    <row r="46" spans="1:20" s="29" customFormat="1" x14ac:dyDescent="0.35">
      <c r="A46" s="35" t="s">
        <v>19</v>
      </c>
      <c r="B46" s="32"/>
      <c r="C46" s="30"/>
      <c r="D46" s="30">
        <f>F4/2</f>
        <v>0.81902789725560621</v>
      </c>
      <c r="E46" s="30">
        <f>C45+D46</f>
        <v>1.1009034468903729</v>
      </c>
      <c r="F46" s="34"/>
      <c r="L46" s="35" t="s">
        <v>19</v>
      </c>
      <c r="M46" s="32"/>
      <c r="N46" s="30"/>
      <c r="O46" s="30">
        <f>Q4/2</f>
        <v>0.81902789725560621</v>
      </c>
      <c r="P46" s="30">
        <f>N45+O46</f>
        <v>1.2479575064686392</v>
      </c>
      <c r="Q46" s="34"/>
    </row>
    <row r="47" spans="1:20" s="29" customFormat="1" x14ac:dyDescent="0.35">
      <c r="A47" s="35"/>
      <c r="B47" s="32"/>
      <c r="C47" s="30">
        <f>E26</f>
        <v>1.1472229924109798</v>
      </c>
      <c r="D47" s="30"/>
      <c r="E47" s="30"/>
      <c r="F47" s="34" t="s">
        <v>36</v>
      </c>
      <c r="L47" s="35"/>
      <c r="M47" s="32"/>
      <c r="N47" s="30">
        <f>P26</f>
        <v>6.4386196313022594</v>
      </c>
      <c r="O47" s="30"/>
      <c r="P47" s="30"/>
      <c r="Q47" s="34" t="s">
        <v>36</v>
      </c>
    </row>
    <row r="48" spans="1:20" s="29" customFormat="1" x14ac:dyDescent="0.35">
      <c r="A48" s="35" t="s">
        <v>21</v>
      </c>
      <c r="B48" s="32"/>
      <c r="C48" s="30"/>
      <c r="D48" s="30">
        <f>H26</f>
        <v>3.3266156331649621</v>
      </c>
      <c r="E48" s="30">
        <f>C47+D48</f>
        <v>4.4738386255759419</v>
      </c>
      <c r="F48" s="34"/>
      <c r="L48" s="35" t="s">
        <v>21</v>
      </c>
      <c r="M48" s="32"/>
      <c r="N48" s="30"/>
      <c r="O48" s="30">
        <f>S26</f>
        <v>12.072040184769083</v>
      </c>
      <c r="P48" s="30">
        <f>N47+O48</f>
        <v>18.510659816071342</v>
      </c>
      <c r="Q48" s="34"/>
    </row>
    <row r="49" spans="1:17" s="29" customFormat="1" x14ac:dyDescent="0.35">
      <c r="A49" s="35"/>
      <c r="B49" s="32"/>
      <c r="C49" s="30">
        <f>E27</f>
        <v>3.5483900087092928</v>
      </c>
      <c r="D49" s="30"/>
      <c r="E49" s="30"/>
      <c r="F49" s="34" t="s">
        <v>16</v>
      </c>
      <c r="L49" s="35"/>
      <c r="M49" s="32"/>
      <c r="N49" s="30">
        <f>P27</f>
        <v>12.876842863753687</v>
      </c>
      <c r="O49" s="30"/>
      <c r="P49" s="30"/>
      <c r="Q49" s="34" t="s">
        <v>16</v>
      </c>
    </row>
    <row r="50" spans="1:17" s="29" customFormat="1" x14ac:dyDescent="0.35">
      <c r="A50" s="35" t="s">
        <v>23</v>
      </c>
      <c r="B50" s="32"/>
      <c r="C50" s="30"/>
      <c r="D50" s="30">
        <f>H27</f>
        <v>4.362089322747349</v>
      </c>
      <c r="E50" s="30">
        <f>C49+D50</f>
        <v>7.9104793314566422</v>
      </c>
      <c r="F50" s="34"/>
      <c r="L50" s="35" t="s">
        <v>23</v>
      </c>
      <c r="M50" s="32"/>
      <c r="N50" s="30"/>
      <c r="O50" s="30">
        <f>S27</f>
        <v>17.331142067697414</v>
      </c>
      <c r="P50" s="30">
        <f>N49+O50</f>
        <v>30.207984931451101</v>
      </c>
      <c r="Q50" s="34"/>
    </row>
    <row r="51" spans="1:17" s="29" customFormat="1" x14ac:dyDescent="0.35">
      <c r="A51" s="35"/>
      <c r="B51" s="32"/>
      <c r="C51" s="30">
        <f>E28</f>
        <v>4.0894587400756395</v>
      </c>
      <c r="D51" s="30"/>
      <c r="E51" s="30"/>
      <c r="F51" s="34" t="s">
        <v>18</v>
      </c>
      <c r="L51" s="35"/>
      <c r="M51" s="32"/>
      <c r="N51" s="30">
        <f>P28</f>
        <v>16.247945688466324</v>
      </c>
      <c r="O51" s="30"/>
      <c r="P51" s="30"/>
      <c r="Q51" s="34" t="s">
        <v>18</v>
      </c>
    </row>
    <row r="52" spans="1:17" s="29" customFormat="1" x14ac:dyDescent="0.35">
      <c r="A52" s="35" t="s">
        <v>25</v>
      </c>
      <c r="B52" s="32"/>
      <c r="C52" s="30"/>
      <c r="D52" s="30">
        <f>H28</f>
        <v>3.5153396518969564</v>
      </c>
      <c r="E52" s="30">
        <f>C51+D52</f>
        <v>7.6047983919725954</v>
      </c>
      <c r="F52" s="34"/>
      <c r="L52" s="35" t="s">
        <v>25</v>
      </c>
      <c r="M52" s="32"/>
      <c r="N52" s="30"/>
      <c r="O52" s="30">
        <f>S28</f>
        <v>10.916326381200331</v>
      </c>
      <c r="P52" s="30">
        <f>N51+O52</f>
        <v>27.164272069666655</v>
      </c>
      <c r="Q52" s="34"/>
    </row>
    <row r="53" spans="1:17" s="29" customFormat="1" x14ac:dyDescent="0.35">
      <c r="A53" s="35"/>
      <c r="B53" s="32"/>
      <c r="C53" s="30">
        <f>E29</f>
        <v>3.0759221954098366</v>
      </c>
      <c r="D53" s="30"/>
      <c r="E53" s="30"/>
      <c r="F53" s="34" t="s">
        <v>20</v>
      </c>
      <c r="L53" s="35"/>
      <c r="M53" s="32"/>
      <c r="N53" s="30">
        <f>P29</f>
        <v>9.5517855835502914</v>
      </c>
      <c r="O53" s="30"/>
      <c r="P53" s="30"/>
      <c r="Q53" s="34" t="s">
        <v>20</v>
      </c>
    </row>
    <row r="54" spans="1:17" s="29" customFormat="1" x14ac:dyDescent="0.35">
      <c r="A54" s="35" t="s">
        <v>27</v>
      </c>
      <c r="B54" s="32"/>
      <c r="C54" s="30"/>
      <c r="D54" s="30">
        <f>H29</f>
        <v>1.5736304374653876</v>
      </c>
      <c r="E54" s="30">
        <f>C53+D54</f>
        <v>4.6495526328752241</v>
      </c>
      <c r="F54" s="34"/>
      <c r="L54" s="35" t="s">
        <v>27</v>
      </c>
      <c r="M54" s="32"/>
      <c r="N54" s="30"/>
      <c r="O54" s="30">
        <f>S29</f>
        <v>6.0787364116822342</v>
      </c>
      <c r="P54" s="30">
        <f>N53+O54</f>
        <v>15.630521995232526</v>
      </c>
      <c r="Q54" s="34"/>
    </row>
    <row r="55" spans="1:17" s="29" customFormat="1" x14ac:dyDescent="0.35">
      <c r="A55" s="35"/>
      <c r="B55" s="32"/>
      <c r="C55" s="30">
        <f>E30</f>
        <v>0.81902789725560621</v>
      </c>
      <c r="D55" s="30"/>
      <c r="E55" s="30"/>
      <c r="F55" s="34" t="s">
        <v>29</v>
      </c>
      <c r="L55" s="35"/>
      <c r="M55" s="32"/>
      <c r="N55" s="30">
        <f>P30</f>
        <v>0.81902789725560621</v>
      </c>
      <c r="O55" s="30"/>
      <c r="P55" s="30"/>
      <c r="Q55" s="34" t="s">
        <v>29</v>
      </c>
    </row>
    <row r="56" spans="1:17" s="29" customFormat="1" x14ac:dyDescent="0.35">
      <c r="A56" s="35" t="s">
        <v>28</v>
      </c>
      <c r="B56" s="32"/>
      <c r="C56" s="30"/>
      <c r="D56" s="30">
        <f>H30</f>
        <v>0.6798053670588925</v>
      </c>
      <c r="E56" s="30">
        <f>C55+D56</f>
        <v>1.4988332643144986</v>
      </c>
      <c r="F56" s="34"/>
      <c r="L56" s="35" t="s">
        <v>28</v>
      </c>
      <c r="M56" s="32"/>
      <c r="N56" s="30"/>
      <c r="O56" s="30">
        <f>S30</f>
        <v>2.916704420326774</v>
      </c>
      <c r="P56" s="30">
        <f>N55+O56</f>
        <v>3.7357323175823804</v>
      </c>
      <c r="Q56" s="34"/>
    </row>
    <row r="57" spans="1:17" s="29" customFormat="1" x14ac:dyDescent="0.35">
      <c r="A57" s="35"/>
      <c r="B57" s="32"/>
      <c r="C57" s="30">
        <f>E31</f>
        <v>0.6798053670588925</v>
      </c>
      <c r="D57" s="30"/>
      <c r="E57" s="30"/>
      <c r="F57" s="34" t="s">
        <v>24</v>
      </c>
      <c r="L57" s="35"/>
      <c r="M57" s="32"/>
      <c r="N57" s="30">
        <f>P31</f>
        <v>2.916704420326774</v>
      </c>
      <c r="O57" s="30"/>
      <c r="P57" s="30"/>
      <c r="Q57" s="34" t="s">
        <v>24</v>
      </c>
    </row>
    <row r="58" spans="1:17" s="29" customFormat="1" x14ac:dyDescent="0.35">
      <c r="A58" s="35" t="s">
        <v>30</v>
      </c>
      <c r="B58" s="32"/>
      <c r="C58" s="30"/>
      <c r="D58" s="30">
        <f>H31</f>
        <v>0.42940078464357068</v>
      </c>
      <c r="E58" s="30">
        <f>C57+D58</f>
        <v>1.1092061517024632</v>
      </c>
      <c r="F58" s="34"/>
      <c r="L58" s="35" t="s">
        <v>30</v>
      </c>
      <c r="M58" s="32"/>
      <c r="N58" s="30"/>
      <c r="O58" s="30">
        <f>S31</f>
        <v>1.9526600941866381</v>
      </c>
      <c r="P58" s="30">
        <f>N57+O58</f>
        <v>4.8693645145134123</v>
      </c>
      <c r="Q58" s="34"/>
    </row>
    <row r="59" spans="1:17" s="29" customFormat="1" x14ac:dyDescent="0.35">
      <c r="A59" s="35"/>
      <c r="B59" s="32"/>
      <c r="C59" s="30">
        <f>E32</f>
        <v>0.45802750361980871</v>
      </c>
      <c r="D59" s="30"/>
      <c r="E59" s="30"/>
      <c r="F59" s="34" t="s">
        <v>26</v>
      </c>
      <c r="L59" s="35"/>
      <c r="M59" s="32"/>
      <c r="N59" s="30">
        <f>P32</f>
        <v>2.0828374337990807</v>
      </c>
      <c r="O59" s="30"/>
      <c r="P59" s="30"/>
      <c r="Q59" s="34" t="s">
        <v>26</v>
      </c>
    </row>
    <row r="60" spans="1:17" s="29" customFormat="1" x14ac:dyDescent="0.35">
      <c r="A60" s="31" t="s">
        <v>6</v>
      </c>
      <c r="B60" s="31"/>
      <c r="C60" s="30"/>
      <c r="D60" s="30">
        <f>H32</f>
        <v>0.29032734496396573</v>
      </c>
      <c r="E60" s="30">
        <f>C59+D60</f>
        <v>0.74835484858377443</v>
      </c>
      <c r="F60" s="34"/>
      <c r="L60" s="31" t="s">
        <v>6</v>
      </c>
      <c r="M60" s="31"/>
      <c r="N60" s="30"/>
      <c r="O60" s="30">
        <f>S32</f>
        <v>1.5478554648863017</v>
      </c>
      <c r="P60" s="30">
        <f>N59+O60</f>
        <v>3.6306928986853824</v>
      </c>
      <c r="Q60" s="34"/>
    </row>
    <row r="61" spans="1:17" s="29" customFormat="1" x14ac:dyDescent="0.35"/>
  </sheetData>
  <mergeCells count="48">
    <mergeCell ref="A52:A53"/>
    <mergeCell ref="L52:L53"/>
    <mergeCell ref="F53:F54"/>
    <mergeCell ref="Q53:Q54"/>
    <mergeCell ref="A54:A55"/>
    <mergeCell ref="L54:L55"/>
    <mergeCell ref="F55:F56"/>
    <mergeCell ref="Q55:Q56"/>
    <mergeCell ref="A56:A57"/>
    <mergeCell ref="L56:L57"/>
    <mergeCell ref="F57:F58"/>
    <mergeCell ref="Q57:Q58"/>
    <mergeCell ref="A58:A59"/>
    <mergeCell ref="L58:L59"/>
    <mergeCell ref="F59:F60"/>
    <mergeCell ref="Q59:Q60"/>
    <mergeCell ref="A44:A45"/>
    <mergeCell ref="L44:L45"/>
    <mergeCell ref="F45:F46"/>
    <mergeCell ref="Q45:Q46"/>
    <mergeCell ref="A46:A47"/>
    <mergeCell ref="L46:L47"/>
    <mergeCell ref="F47:F48"/>
    <mergeCell ref="Q47:Q48"/>
    <mergeCell ref="A48:A49"/>
    <mergeCell ref="L48:L49"/>
    <mergeCell ref="F49:F50"/>
    <mergeCell ref="Q49:Q50"/>
    <mergeCell ref="A50:A51"/>
    <mergeCell ref="L50:L51"/>
    <mergeCell ref="F51:F52"/>
    <mergeCell ref="Q51:Q52"/>
    <mergeCell ref="A35:F35"/>
    <mergeCell ref="L35:Q35"/>
    <mergeCell ref="F37:F38"/>
    <mergeCell ref="Q37:Q38"/>
    <mergeCell ref="A38:A39"/>
    <mergeCell ref="L38:L39"/>
    <mergeCell ref="F39:F40"/>
    <mergeCell ref="Q39:Q40"/>
    <mergeCell ref="A40:A41"/>
    <mergeCell ref="L40:L41"/>
    <mergeCell ref="F41:F42"/>
    <mergeCell ref="Q41:Q42"/>
    <mergeCell ref="A42:A43"/>
    <mergeCell ref="L42:L43"/>
    <mergeCell ref="F43:F44"/>
    <mergeCell ref="Q43:Q44"/>
  </mergeCells>
  <pageMargins left="0.75" right="0.75" top="1" bottom="1" header="0.5" footer="0.5"/>
  <pageSetup paperSize="9"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U61"/>
  <sheetViews>
    <sheetView topLeftCell="C1" workbookViewId="0">
      <selection activeCell="K18" sqref="K18"/>
    </sheetView>
  </sheetViews>
  <sheetFormatPr defaultColWidth="8" defaultRowHeight="17.25" x14ac:dyDescent="0.35"/>
  <cols>
    <col min="1" max="1" width="8.75" style="2" bestFit="1" customWidth="1"/>
    <col min="2" max="2" width="8.75" style="2" customWidth="1"/>
    <col min="3" max="3" width="6.625" style="2" customWidth="1"/>
    <col min="4" max="4" width="9.125" style="2" customWidth="1"/>
    <col min="5" max="5" width="14.625" style="2" customWidth="1"/>
    <col min="6" max="6" width="8.5" style="2" customWidth="1"/>
    <col min="7" max="7" width="5.5" style="2" customWidth="1"/>
    <col min="8" max="10" width="8" style="2"/>
    <col min="11" max="11" width="14.75" style="2" customWidth="1"/>
    <col min="12" max="12" width="8.75" style="2" bestFit="1" customWidth="1"/>
    <col min="13" max="13" width="8.75" style="2" customWidth="1"/>
    <col min="14" max="14" width="6.625" style="2" customWidth="1"/>
    <col min="15" max="15" width="9.125" style="2" customWidth="1"/>
    <col min="16" max="16" width="14.625" style="2" customWidth="1"/>
    <col min="17" max="17" width="8.5" style="2" customWidth="1"/>
    <col min="18" max="18" width="5.5" style="2" customWidth="1"/>
    <col min="19" max="16384" width="8" style="2"/>
  </cols>
  <sheetData>
    <row r="1" spans="1:21" x14ac:dyDescent="0.35">
      <c r="A1" s="1"/>
      <c r="B1" s="1"/>
      <c r="L1" s="1"/>
      <c r="M1" s="1"/>
    </row>
    <row r="2" spans="1:21" x14ac:dyDescent="0.35">
      <c r="A2" s="1" t="s">
        <v>0</v>
      </c>
      <c r="B2" s="1"/>
      <c r="E2" s="2" t="s">
        <v>51</v>
      </c>
      <c r="K2" s="3"/>
      <c r="L2" s="1" t="s">
        <v>0</v>
      </c>
      <c r="M2" s="1"/>
      <c r="P2" s="2" t="s">
        <v>52</v>
      </c>
    </row>
    <row r="3" spans="1:21" x14ac:dyDescent="0.35">
      <c r="A3" s="1"/>
      <c r="B3" s="1" t="s">
        <v>49</v>
      </c>
      <c r="D3" s="33" t="s">
        <v>54</v>
      </c>
      <c r="E3" s="33"/>
      <c r="K3" s="3"/>
      <c r="L3" s="1"/>
      <c r="M3" s="1" t="s">
        <v>49</v>
      </c>
      <c r="O3" s="33" t="s">
        <v>54</v>
      </c>
      <c r="P3" s="33"/>
    </row>
    <row r="4" spans="1:21" ht="66" customHeight="1" x14ac:dyDescent="0.35">
      <c r="A4" s="1"/>
      <c r="B4" s="1"/>
      <c r="D4" s="2" t="s">
        <v>1</v>
      </c>
      <c r="F4" s="4">
        <f>'Imperical_myagdi Nepali'!F4+'Imperical_ica Nepali'!F4</f>
        <v>14.138055794511212</v>
      </c>
      <c r="G4" s="2" t="s">
        <v>2</v>
      </c>
      <c r="K4" s="3"/>
      <c r="L4" s="1"/>
      <c r="M4" s="1"/>
      <c r="O4" s="2" t="s">
        <v>1</v>
      </c>
      <c r="Q4" s="4">
        <f>F4</f>
        <v>14.138055794511212</v>
      </c>
      <c r="R4" s="2" t="s">
        <v>2</v>
      </c>
    </row>
    <row r="5" spans="1:21" x14ac:dyDescent="0.35">
      <c r="A5" s="5" t="s">
        <v>3</v>
      </c>
      <c r="B5" s="5"/>
      <c r="C5" s="6" t="s">
        <v>4</v>
      </c>
      <c r="D5" s="31" t="s">
        <v>5</v>
      </c>
      <c r="E5" s="6" t="s">
        <v>5</v>
      </c>
      <c r="F5" s="6" t="s">
        <v>3</v>
      </c>
      <c r="K5" s="3"/>
      <c r="L5" s="5" t="s">
        <v>3</v>
      </c>
      <c r="M5" s="5"/>
      <c r="N5" s="6" t="s">
        <v>4</v>
      </c>
      <c r="O5" s="31" t="s">
        <v>5</v>
      </c>
      <c r="P5" s="6" t="s">
        <v>5</v>
      </c>
      <c r="Q5" s="6" t="s">
        <v>3</v>
      </c>
    </row>
    <row r="6" spans="1:21" x14ac:dyDescent="0.35">
      <c r="A6" s="8" t="s">
        <v>6</v>
      </c>
      <c r="B6" s="8"/>
      <c r="C6" s="9">
        <v>31</v>
      </c>
      <c r="D6" s="10">
        <f>[9]COMPARISION_myagdib!D42</f>
        <v>2.0987434755561827</v>
      </c>
      <c r="E6" s="11"/>
      <c r="F6" s="5"/>
      <c r="I6" s="31" t="s">
        <v>7</v>
      </c>
      <c r="J6" s="12">
        <f t="shared" ref="J6:J14" si="0">E10</f>
        <v>1.9285497574687938</v>
      </c>
      <c r="K6" s="3"/>
      <c r="L6" s="8" t="s">
        <v>6</v>
      </c>
      <c r="M6" s="8"/>
      <c r="N6" s="9">
        <v>31</v>
      </c>
      <c r="O6" s="10">
        <f>[9]COMPARISION_myagdib!C42</f>
        <v>3.4779449169001406</v>
      </c>
      <c r="P6" s="11"/>
      <c r="Q6" s="5"/>
      <c r="T6" s="31" t="s">
        <v>7</v>
      </c>
      <c r="U6" s="12">
        <f t="shared" ref="U6:U14" si="1">P10</f>
        <v>2.6712839376852733</v>
      </c>
    </row>
    <row r="7" spans="1:21" x14ac:dyDescent="0.35">
      <c r="A7" s="8" t="s">
        <v>8</v>
      </c>
      <c r="B7" s="8"/>
      <c r="C7" s="9">
        <v>28</v>
      </c>
      <c r="D7" s="10">
        <f>[9]COMPARISION_myagdib!D43</f>
        <v>1.7877966605338802</v>
      </c>
      <c r="E7" s="13">
        <f t="shared" ref="E7:E18" si="2">I21</f>
        <v>1.9132708885303267</v>
      </c>
      <c r="F7" s="13" t="s">
        <v>9</v>
      </c>
      <c r="I7" s="31" t="s">
        <v>10</v>
      </c>
      <c r="J7" s="12">
        <f t="shared" si="0"/>
        <v>8.2072025095426859</v>
      </c>
      <c r="K7" s="3"/>
      <c r="L7" s="8" t="s">
        <v>8</v>
      </c>
      <c r="M7" s="8"/>
      <c r="N7" s="9">
        <v>28</v>
      </c>
      <c r="O7" s="10">
        <f>[9]COMPARISION_myagdib!C43</f>
        <v>3.0896182701740305</v>
      </c>
      <c r="P7" s="13">
        <f t="shared" ref="P7:P18" si="3">T21</f>
        <v>3.2295339696444669</v>
      </c>
      <c r="Q7" s="13" t="s">
        <v>9</v>
      </c>
      <c r="T7" s="31" t="s">
        <v>10</v>
      </c>
      <c r="U7" s="12">
        <f t="shared" si="1"/>
        <v>8.6374794501080778</v>
      </c>
    </row>
    <row r="8" spans="1:21" x14ac:dyDescent="0.35">
      <c r="A8" s="8" t="s">
        <v>11</v>
      </c>
      <c r="B8" s="8"/>
      <c r="C8" s="9">
        <v>31</v>
      </c>
      <c r="D8" s="10">
        <f>[9]COMPARISION_myagdib!D44</f>
        <v>1.6075502896304297</v>
      </c>
      <c r="E8" s="13">
        <f t="shared" si="2"/>
        <v>1.7475885451151303</v>
      </c>
      <c r="F8" s="13" t="s">
        <v>12</v>
      </c>
      <c r="I8" s="31" t="s">
        <v>13</v>
      </c>
      <c r="J8" s="12">
        <f t="shared" si="0"/>
        <v>20.813183706655593</v>
      </c>
      <c r="K8" s="3"/>
      <c r="L8" s="8" t="s">
        <v>11</v>
      </c>
      <c r="M8" s="8"/>
      <c r="N8" s="9">
        <v>31</v>
      </c>
      <c r="O8" s="10">
        <f>[9]COMPARISION_myagdib!C44</f>
        <v>2.4036274779473987</v>
      </c>
      <c r="P8" s="13">
        <f t="shared" si="3"/>
        <v>2.8510053379743079</v>
      </c>
      <c r="Q8" s="13" t="s">
        <v>12</v>
      </c>
      <c r="T8" s="31" t="s">
        <v>13</v>
      </c>
      <c r="U8" s="12">
        <f t="shared" si="1"/>
        <v>19.099061880101065</v>
      </c>
    </row>
    <row r="9" spans="1:21" x14ac:dyDescent="0.35">
      <c r="A9" s="8" t="s">
        <v>14</v>
      </c>
      <c r="B9" s="8"/>
      <c r="C9" s="9">
        <v>30</v>
      </c>
      <c r="D9" s="10">
        <f>[9]COMPARISION_myagdib!D45</f>
        <v>1.6458475971487048</v>
      </c>
      <c r="E9" s="13">
        <f t="shared" si="2"/>
        <v>1.5947604616800508</v>
      </c>
      <c r="F9" s="13" t="s">
        <v>15</v>
      </c>
      <c r="I9" s="31" t="s">
        <v>16</v>
      </c>
      <c r="J9" s="12">
        <f t="shared" si="0"/>
        <v>28.550092706606357</v>
      </c>
      <c r="K9" s="3"/>
      <c r="L9" s="8" t="s">
        <v>14</v>
      </c>
      <c r="M9" s="8"/>
      <c r="N9" s="9">
        <v>30</v>
      </c>
      <c r="O9" s="10">
        <f>[9]COMPARISION_myagdib!C45</f>
        <v>2.2921567569518131</v>
      </c>
      <c r="P9" s="13">
        <f t="shared" si="3"/>
        <v>2.3113862223707029</v>
      </c>
      <c r="Q9" s="13" t="s">
        <v>15</v>
      </c>
      <c r="T9" s="31" t="s">
        <v>16</v>
      </c>
      <c r="U9" s="12">
        <f t="shared" si="1"/>
        <v>31.619706924516208</v>
      </c>
    </row>
    <row r="10" spans="1:21" x14ac:dyDescent="0.35">
      <c r="A10" s="8" t="s">
        <v>17</v>
      </c>
      <c r="B10" s="8"/>
      <c r="C10" s="9">
        <v>31</v>
      </c>
      <c r="D10" s="10">
        <f>[9]COMPARISION_myagdib!D46</f>
        <v>2.2052133113062165</v>
      </c>
      <c r="E10" s="15">
        <f t="shared" si="2"/>
        <v>1.9285497574687938</v>
      </c>
      <c r="F10" s="13" t="s">
        <v>7</v>
      </c>
      <c r="I10" s="31" t="s">
        <v>18</v>
      </c>
      <c r="J10" s="12">
        <f t="shared" si="0"/>
        <v>27.130903908535032</v>
      </c>
      <c r="K10" s="3"/>
      <c r="L10" s="8" t="s">
        <v>17</v>
      </c>
      <c r="M10" s="8"/>
      <c r="N10" s="9">
        <v>31</v>
      </c>
      <c r="O10" s="10">
        <f>[9]COMPARISION_myagdib!C46</f>
        <v>3.0388748836516641</v>
      </c>
      <c r="P10" s="15">
        <f t="shared" si="3"/>
        <v>2.6712839376852733</v>
      </c>
      <c r="Q10" s="13" t="s">
        <v>7</v>
      </c>
      <c r="T10" s="31" t="s">
        <v>18</v>
      </c>
      <c r="U10" s="12">
        <f t="shared" si="1"/>
        <v>28.886512515239374</v>
      </c>
    </row>
    <row r="11" spans="1:21" x14ac:dyDescent="0.35">
      <c r="A11" s="8" t="s">
        <v>19</v>
      </c>
      <c r="B11" s="8"/>
      <c r="C11" s="9">
        <v>30</v>
      </c>
      <c r="D11" s="10">
        <f>[9]COMPARISION_myagdib!D47</f>
        <v>17.393229237391648</v>
      </c>
      <c r="E11" s="15">
        <f t="shared" si="2"/>
        <v>8.2072025095426859</v>
      </c>
      <c r="F11" s="13" t="s">
        <v>10</v>
      </c>
      <c r="I11" s="31" t="s">
        <v>20</v>
      </c>
      <c r="J11" s="12">
        <f t="shared" si="0"/>
        <v>16.498951752904375</v>
      </c>
      <c r="K11" s="3"/>
      <c r="L11" s="8" t="s">
        <v>19</v>
      </c>
      <c r="M11" s="8"/>
      <c r="N11" s="9">
        <v>30</v>
      </c>
      <c r="O11" s="10">
        <f>[9]COMPARISION_myagdib!C47</f>
        <v>13.368115901989725</v>
      </c>
      <c r="P11" s="15">
        <f t="shared" si="3"/>
        <v>8.6374794501080778</v>
      </c>
      <c r="Q11" s="13" t="s">
        <v>10</v>
      </c>
      <c r="T11" s="31" t="s">
        <v>20</v>
      </c>
      <c r="U11" s="12">
        <f t="shared" si="1"/>
        <v>16.64210445360272</v>
      </c>
    </row>
    <row r="12" spans="1:21" x14ac:dyDescent="0.35">
      <c r="A12" s="8" t="s">
        <v>21</v>
      </c>
      <c r="B12" s="8"/>
      <c r="C12" s="9">
        <v>31</v>
      </c>
      <c r="D12" s="10">
        <f>[9]COMPARISION_myagdib!D48</f>
        <v>25.040909448450186</v>
      </c>
      <c r="E12" s="15">
        <f t="shared" si="2"/>
        <v>20.813183706655593</v>
      </c>
      <c r="F12" s="13" t="s">
        <v>13</v>
      </c>
      <c r="I12" s="31" t="s">
        <v>22</v>
      </c>
      <c r="J12" s="12">
        <f t="shared" si="0"/>
        <v>11.855893794289596</v>
      </c>
      <c r="K12" s="3"/>
      <c r="L12" s="8" t="s">
        <v>21</v>
      </c>
      <c r="M12" s="8"/>
      <c r="N12" s="9">
        <v>31</v>
      </c>
      <c r="O12" s="10">
        <f>[9]COMPARISION_myagdib!C48</f>
        <v>25.657674786819481</v>
      </c>
      <c r="P12" s="15">
        <f t="shared" si="3"/>
        <v>19.099061880101065</v>
      </c>
      <c r="Q12" s="13" t="s">
        <v>13</v>
      </c>
      <c r="T12" s="31" t="s">
        <v>22</v>
      </c>
      <c r="U12" s="12">
        <f t="shared" si="1"/>
        <v>10.188197998530956</v>
      </c>
    </row>
    <row r="13" spans="1:21" x14ac:dyDescent="0.35">
      <c r="A13" s="8" t="s">
        <v>23</v>
      </c>
      <c r="B13" s="8"/>
      <c r="C13" s="9">
        <v>31</v>
      </c>
      <c r="D13" s="10">
        <f>[9]COMPARISION_myagdib!D49</f>
        <v>30.274895170599635</v>
      </c>
      <c r="E13" s="15">
        <f t="shared" si="2"/>
        <v>28.550092706606357</v>
      </c>
      <c r="F13" s="13" t="s">
        <v>16</v>
      </c>
      <c r="I13" s="31" t="s">
        <v>24</v>
      </c>
      <c r="J13" s="12">
        <f t="shared" si="0"/>
        <v>7.7684020035709942</v>
      </c>
      <c r="K13" s="3"/>
      <c r="L13" s="8" t="s">
        <v>23</v>
      </c>
      <c r="M13" s="8"/>
      <c r="N13" s="9">
        <v>31</v>
      </c>
      <c r="O13" s="10">
        <f>[9]COMPARISION_myagdib!C49</f>
        <v>35.605507379430676</v>
      </c>
      <c r="P13" s="15">
        <f t="shared" si="3"/>
        <v>31.619706924516208</v>
      </c>
      <c r="Q13" s="13" t="s">
        <v>16</v>
      </c>
      <c r="T13" s="31" t="s">
        <v>24</v>
      </c>
      <c r="U13" s="12">
        <f t="shared" si="1"/>
        <v>5.2254821880627542</v>
      </c>
    </row>
    <row r="14" spans="1:21" x14ac:dyDescent="0.35">
      <c r="A14" s="8" t="s">
        <v>25</v>
      </c>
      <c r="B14" s="8"/>
      <c r="C14" s="9">
        <v>30</v>
      </c>
      <c r="D14" s="10">
        <f>[9]COMPARISION_myagdib!D50</f>
        <v>23.403302032596255</v>
      </c>
      <c r="E14" s="15">
        <f t="shared" si="2"/>
        <v>27.130903908535032</v>
      </c>
      <c r="F14" s="13" t="s">
        <v>18</v>
      </c>
      <c r="I14" s="31" t="s">
        <v>26</v>
      </c>
      <c r="J14" s="12">
        <f t="shared" si="0"/>
        <v>4.1958262168655818</v>
      </c>
      <c r="K14" s="3"/>
      <c r="L14" s="8" t="s">
        <v>25</v>
      </c>
      <c r="M14" s="8"/>
      <c r="N14" s="9">
        <v>30</v>
      </c>
      <c r="O14" s="10">
        <f>[9]COMPARISION_myagdib!C50</f>
        <v>21.858827254896799</v>
      </c>
      <c r="P14" s="15">
        <f t="shared" si="3"/>
        <v>28.886512515239374</v>
      </c>
      <c r="Q14" s="13" t="s">
        <v>18</v>
      </c>
      <c r="T14" s="31" t="s">
        <v>26</v>
      </c>
      <c r="U14" s="12">
        <f t="shared" si="1"/>
        <v>3.9296094652668465</v>
      </c>
    </row>
    <row r="15" spans="1:21" x14ac:dyDescent="0.35">
      <c r="A15" s="8" t="s">
        <v>27</v>
      </c>
      <c r="B15" s="8"/>
      <c r="C15" s="9">
        <v>31</v>
      </c>
      <c r="D15" s="10">
        <f>[9]COMPARISION_myagdib!D51</f>
        <v>10.170572643243716</v>
      </c>
      <c r="E15" s="15">
        <f t="shared" si="2"/>
        <v>16.498951752904375</v>
      </c>
      <c r="F15" s="13" t="s">
        <v>20</v>
      </c>
      <c r="I15" s="14" t="s">
        <v>9</v>
      </c>
      <c r="J15" s="16">
        <f>E7</f>
        <v>1.9132708885303267</v>
      </c>
      <c r="K15" s="3"/>
      <c r="L15" s="8" t="s">
        <v>27</v>
      </c>
      <c r="M15" s="8"/>
      <c r="N15" s="9">
        <v>31</v>
      </c>
      <c r="O15" s="10">
        <f>[9]COMPARISION_myagdib!C51</f>
        <v>11.745933555343761</v>
      </c>
      <c r="P15" s="15">
        <f t="shared" si="3"/>
        <v>16.64210445360272</v>
      </c>
      <c r="Q15" s="13" t="s">
        <v>20</v>
      </c>
      <c r="T15" s="14" t="s">
        <v>9</v>
      </c>
      <c r="U15" s="16">
        <f>P7</f>
        <v>3.2295339696444669</v>
      </c>
    </row>
    <row r="16" spans="1:21" x14ac:dyDescent="0.35">
      <c r="A16" s="8" t="s">
        <v>28</v>
      </c>
      <c r="B16" s="8"/>
      <c r="C16" s="9">
        <v>30</v>
      </c>
      <c r="D16" s="10">
        <f>[9]COMPARISION_myagdib!D52</f>
        <v>9.573731794067978</v>
      </c>
      <c r="E16" s="15">
        <f t="shared" si="2"/>
        <v>11.855893794289596</v>
      </c>
      <c r="F16" s="13" t="s">
        <v>29</v>
      </c>
      <c r="I16" s="14" t="s">
        <v>12</v>
      </c>
      <c r="J16" s="16">
        <f>E8</f>
        <v>1.7475885451151303</v>
      </c>
      <c r="K16" s="3"/>
      <c r="L16" s="8" t="s">
        <v>28</v>
      </c>
      <c r="M16" s="8"/>
      <c r="N16" s="9">
        <v>30</v>
      </c>
      <c r="O16" s="10">
        <f>[9]COMPARISION_myagdib!C52</f>
        <v>6.2383402025507015</v>
      </c>
      <c r="P16" s="15">
        <f t="shared" si="3"/>
        <v>10.188197998530956</v>
      </c>
      <c r="Q16" s="13" t="s">
        <v>29</v>
      </c>
      <c r="T16" s="14" t="s">
        <v>12</v>
      </c>
      <c r="U16" s="16">
        <f>P8</f>
        <v>2.8510053379743079</v>
      </c>
    </row>
    <row r="17" spans="1:21" x14ac:dyDescent="0.35">
      <c r="A17" s="8" t="s">
        <v>30</v>
      </c>
      <c r="B17" s="8"/>
      <c r="C17" s="9">
        <v>31</v>
      </c>
      <c r="D17" s="10">
        <f>[9]COMPARISION_myagdib!D53</f>
        <v>6.1618412868431447</v>
      </c>
      <c r="E17" s="15">
        <f t="shared" si="2"/>
        <v>7.7684020035709942</v>
      </c>
      <c r="F17" s="13" t="s">
        <v>24</v>
      </c>
      <c r="I17" s="14" t="s">
        <v>15</v>
      </c>
      <c r="J17" s="16">
        <f>E9</f>
        <v>1.5947604616800508</v>
      </c>
      <c r="K17" s="3"/>
      <c r="L17" s="8" t="s">
        <v>30</v>
      </c>
      <c r="M17" s="8"/>
      <c r="N17" s="9">
        <v>31</v>
      </c>
      <c r="O17" s="10">
        <f>[9]COMPARISION_myagdib!C53</f>
        <v>4.3530449793606332</v>
      </c>
      <c r="P17" s="15">
        <f t="shared" si="3"/>
        <v>5.2254821880627542</v>
      </c>
      <c r="Q17" s="13" t="s">
        <v>24</v>
      </c>
      <c r="T17" s="14" t="s">
        <v>15</v>
      </c>
      <c r="U17" s="16">
        <f>P9</f>
        <v>2.3113862223707029</v>
      </c>
    </row>
    <row r="18" spans="1:21" x14ac:dyDescent="0.35">
      <c r="A18" s="8" t="str">
        <f>A6</f>
        <v>January</v>
      </c>
      <c r="B18" s="8"/>
      <c r="C18" s="5"/>
      <c r="D18" s="15"/>
      <c r="E18" s="15">
        <f t="shared" si="2"/>
        <v>4.1958262168655818</v>
      </c>
      <c r="F18" s="13" t="s">
        <v>26</v>
      </c>
      <c r="L18" s="8" t="str">
        <f>L6</f>
        <v>January</v>
      </c>
      <c r="M18" s="8"/>
      <c r="N18" s="5"/>
      <c r="O18" s="15"/>
      <c r="P18" s="15">
        <f t="shared" si="3"/>
        <v>3.9296094652668465</v>
      </c>
      <c r="Q18" s="13" t="s">
        <v>26</v>
      </c>
    </row>
    <row r="19" spans="1:21" x14ac:dyDescent="0.35">
      <c r="D19" s="17"/>
      <c r="O19" s="17"/>
    </row>
    <row r="21" spans="1:21" x14ac:dyDescent="0.35">
      <c r="A21" s="18" t="s">
        <v>9</v>
      </c>
      <c r="B21" s="18">
        <v>29</v>
      </c>
      <c r="C21" s="18" t="s">
        <v>31</v>
      </c>
      <c r="D21" s="18">
        <v>16</v>
      </c>
      <c r="E21" s="19">
        <f t="shared" ref="E21:E29" si="4">D6*D21/C6</f>
        <v>1.0832224389967395</v>
      </c>
      <c r="F21" s="18" t="s">
        <v>32</v>
      </c>
      <c r="G21" s="18">
        <v>13</v>
      </c>
      <c r="H21" s="19">
        <f>D7*G21/C7</f>
        <v>0.83004844953358714</v>
      </c>
      <c r="I21" s="19">
        <f t="shared" ref="I21:I32" si="5">E21+H21</f>
        <v>1.9132708885303267</v>
      </c>
      <c r="L21" s="18" t="s">
        <v>9</v>
      </c>
      <c r="M21" s="18">
        <v>29</v>
      </c>
      <c r="N21" s="18" t="s">
        <v>31</v>
      </c>
      <c r="O21" s="18">
        <v>16</v>
      </c>
      <c r="P21" s="19">
        <f t="shared" ref="P21:P29" si="6">O6*O21/N6</f>
        <v>1.7950683442065243</v>
      </c>
      <c r="Q21" s="18" t="s">
        <v>32</v>
      </c>
      <c r="R21" s="18">
        <v>13</v>
      </c>
      <c r="S21" s="19">
        <f>O7*R21/N7</f>
        <v>1.4344656254379426</v>
      </c>
      <c r="T21" s="19">
        <f t="shared" ref="T21:T32" si="7">P21+S21</f>
        <v>3.2295339696444669</v>
      </c>
    </row>
    <row r="22" spans="1:21" x14ac:dyDescent="0.35">
      <c r="A22" s="18" t="s">
        <v>12</v>
      </c>
      <c r="B22" s="18">
        <v>30</v>
      </c>
      <c r="C22" s="18" t="s">
        <v>32</v>
      </c>
      <c r="D22" s="18">
        <v>16</v>
      </c>
      <c r="E22" s="19">
        <f t="shared" si="4"/>
        <v>1.0215980917336458</v>
      </c>
      <c r="F22" s="18" t="s">
        <v>33</v>
      </c>
      <c r="G22" s="18">
        <v>14</v>
      </c>
      <c r="H22" s="19">
        <f>D8*G22/C8</f>
        <v>0.72599045338148438</v>
      </c>
      <c r="I22" s="19">
        <f t="shared" si="5"/>
        <v>1.7475885451151303</v>
      </c>
      <c r="L22" s="18" t="s">
        <v>12</v>
      </c>
      <c r="M22" s="18">
        <v>30</v>
      </c>
      <c r="N22" s="18" t="s">
        <v>32</v>
      </c>
      <c r="O22" s="18">
        <v>16</v>
      </c>
      <c r="P22" s="19">
        <f t="shared" si="6"/>
        <v>1.7654961543851602</v>
      </c>
      <c r="Q22" s="18" t="s">
        <v>33</v>
      </c>
      <c r="R22" s="18">
        <v>14</v>
      </c>
      <c r="S22" s="19">
        <f>O8*R22/N8</f>
        <v>1.0855091835891477</v>
      </c>
      <c r="T22" s="19">
        <f t="shared" si="7"/>
        <v>2.8510053379743079</v>
      </c>
    </row>
    <row r="23" spans="1:21" x14ac:dyDescent="0.35">
      <c r="A23" s="18" t="s">
        <v>15</v>
      </c>
      <c r="B23" s="18">
        <v>30</v>
      </c>
      <c r="C23" s="18" t="s">
        <v>33</v>
      </c>
      <c r="D23" s="18">
        <v>17</v>
      </c>
      <c r="E23" s="19">
        <f t="shared" si="4"/>
        <v>0.88155983624894541</v>
      </c>
      <c r="F23" s="18" t="s">
        <v>34</v>
      </c>
      <c r="G23" s="18">
        <v>13</v>
      </c>
      <c r="H23" s="19">
        <f>D9*G23/C9</f>
        <v>0.71320062543110541</v>
      </c>
      <c r="I23" s="19">
        <f t="shared" si="5"/>
        <v>1.5947604616800508</v>
      </c>
      <c r="L23" s="18" t="s">
        <v>15</v>
      </c>
      <c r="M23" s="18">
        <v>30</v>
      </c>
      <c r="N23" s="18" t="s">
        <v>33</v>
      </c>
      <c r="O23" s="18">
        <v>17</v>
      </c>
      <c r="P23" s="19">
        <f t="shared" si="6"/>
        <v>1.3181182943582508</v>
      </c>
      <c r="Q23" s="18" t="s">
        <v>34</v>
      </c>
      <c r="R23" s="18">
        <v>13</v>
      </c>
      <c r="S23" s="19">
        <f>O9*R23/N9</f>
        <v>0.99326792801245234</v>
      </c>
      <c r="T23" s="19">
        <f t="shared" si="7"/>
        <v>2.3113862223707029</v>
      </c>
    </row>
    <row r="24" spans="1:21" x14ac:dyDescent="0.35">
      <c r="A24" s="18" t="s">
        <v>7</v>
      </c>
      <c r="B24" s="18">
        <v>31</v>
      </c>
      <c r="C24" s="18" t="s">
        <v>34</v>
      </c>
      <c r="D24" s="18">
        <f>C9-G23</f>
        <v>17</v>
      </c>
      <c r="E24" s="19">
        <f t="shared" si="4"/>
        <v>0.93264697171759936</v>
      </c>
      <c r="F24" s="18" t="s">
        <v>17</v>
      </c>
      <c r="G24" s="18">
        <v>14</v>
      </c>
      <c r="H24" s="19">
        <f>D10*G24/C10</f>
        <v>0.99590278575119451</v>
      </c>
      <c r="I24" s="19">
        <f t="shared" si="5"/>
        <v>1.9285497574687938</v>
      </c>
      <c r="L24" s="18" t="s">
        <v>7</v>
      </c>
      <c r="M24" s="18">
        <v>31</v>
      </c>
      <c r="N24" s="18" t="s">
        <v>34</v>
      </c>
      <c r="O24" s="18">
        <f>N9-R23</f>
        <v>17</v>
      </c>
      <c r="P24" s="19">
        <f t="shared" si="6"/>
        <v>1.2988888289393608</v>
      </c>
      <c r="Q24" s="18" t="s">
        <v>17</v>
      </c>
      <c r="R24" s="18">
        <v>14</v>
      </c>
      <c r="S24" s="19">
        <f>O10*R24/N10</f>
        <v>1.3723951087459128</v>
      </c>
      <c r="T24" s="19">
        <f t="shared" si="7"/>
        <v>2.6712839376852733</v>
      </c>
    </row>
    <row r="25" spans="1:21" x14ac:dyDescent="0.35">
      <c r="A25" s="18" t="s">
        <v>10</v>
      </c>
      <c r="B25" s="18">
        <v>31</v>
      </c>
      <c r="C25" s="18" t="s">
        <v>17</v>
      </c>
      <c r="D25" s="18">
        <v>16</v>
      </c>
      <c r="E25" s="19">
        <f t="shared" si="4"/>
        <v>1.1381746122870795</v>
      </c>
      <c r="F25" s="18" t="s">
        <v>35</v>
      </c>
      <c r="G25" s="18">
        <v>15</v>
      </c>
      <c r="H25" s="19">
        <f>F4*G25/C11</f>
        <v>7.069027897255606</v>
      </c>
      <c r="I25" s="19">
        <f t="shared" si="5"/>
        <v>8.2072025095426859</v>
      </c>
      <c r="L25" s="18" t="s">
        <v>10</v>
      </c>
      <c r="M25" s="18">
        <v>31</v>
      </c>
      <c r="N25" s="18" t="s">
        <v>17</v>
      </c>
      <c r="O25" s="18">
        <v>16</v>
      </c>
      <c r="P25" s="19">
        <f t="shared" si="6"/>
        <v>1.5684515528524718</v>
      </c>
      <c r="Q25" s="18" t="s">
        <v>35</v>
      </c>
      <c r="R25" s="18">
        <v>15</v>
      </c>
      <c r="S25" s="19">
        <f>Q4*R25/N11</f>
        <v>7.069027897255606</v>
      </c>
      <c r="T25" s="19">
        <f t="shared" si="7"/>
        <v>8.6374794501080778</v>
      </c>
    </row>
    <row r="26" spans="1:21" x14ac:dyDescent="0.35">
      <c r="A26" s="18" t="s">
        <v>36</v>
      </c>
      <c r="B26" s="18">
        <v>32</v>
      </c>
      <c r="C26" s="18" t="s">
        <v>35</v>
      </c>
      <c r="D26" s="18">
        <f>C11-G25</f>
        <v>15</v>
      </c>
      <c r="E26" s="19">
        <f t="shared" si="4"/>
        <v>8.6966146186958238</v>
      </c>
      <c r="F26" s="18" t="s">
        <v>37</v>
      </c>
      <c r="G26" s="18">
        <v>15</v>
      </c>
      <c r="H26" s="19">
        <f t="shared" ref="H26:H31" si="8">D12*G26/C12</f>
        <v>12.116569087959768</v>
      </c>
      <c r="I26" s="19">
        <f t="shared" si="5"/>
        <v>20.813183706655593</v>
      </c>
      <c r="L26" s="18" t="s">
        <v>36</v>
      </c>
      <c r="M26" s="18">
        <v>32</v>
      </c>
      <c r="N26" s="18" t="s">
        <v>35</v>
      </c>
      <c r="O26" s="18">
        <f>N11-R25</f>
        <v>15</v>
      </c>
      <c r="P26" s="19">
        <f t="shared" si="6"/>
        <v>6.6840579509948634</v>
      </c>
      <c r="Q26" s="18" t="s">
        <v>37</v>
      </c>
      <c r="R26" s="18">
        <v>15</v>
      </c>
      <c r="S26" s="19">
        <f t="shared" ref="S26:S31" si="9">O12*R26/N12</f>
        <v>12.4150039291062</v>
      </c>
      <c r="T26" s="19">
        <f t="shared" si="7"/>
        <v>19.099061880101065</v>
      </c>
    </row>
    <row r="27" spans="1:21" x14ac:dyDescent="0.35">
      <c r="A27" s="18" t="s">
        <v>16</v>
      </c>
      <c r="B27" s="18">
        <v>31</v>
      </c>
      <c r="C27" s="18" t="s">
        <v>37</v>
      </c>
      <c r="D27" s="18">
        <f>C12-G26</f>
        <v>16</v>
      </c>
      <c r="E27" s="19">
        <f t="shared" si="4"/>
        <v>12.924340360490419</v>
      </c>
      <c r="F27" s="18" t="s">
        <v>38</v>
      </c>
      <c r="G27" s="18">
        <v>16</v>
      </c>
      <c r="H27" s="19">
        <f t="shared" si="8"/>
        <v>15.62575234611594</v>
      </c>
      <c r="I27" s="19">
        <f t="shared" si="5"/>
        <v>28.550092706606357</v>
      </c>
      <c r="L27" s="18" t="s">
        <v>16</v>
      </c>
      <c r="M27" s="18">
        <v>31</v>
      </c>
      <c r="N27" s="18" t="s">
        <v>37</v>
      </c>
      <c r="O27" s="18">
        <f>N12-R26</f>
        <v>16</v>
      </c>
      <c r="P27" s="19">
        <f t="shared" si="6"/>
        <v>13.24267085771328</v>
      </c>
      <c r="Q27" s="18" t="s">
        <v>38</v>
      </c>
      <c r="R27" s="18">
        <v>16</v>
      </c>
      <c r="S27" s="19">
        <f t="shared" si="9"/>
        <v>18.37703606680293</v>
      </c>
      <c r="T27" s="19">
        <f t="shared" si="7"/>
        <v>31.619706924516208</v>
      </c>
    </row>
    <row r="28" spans="1:21" x14ac:dyDescent="0.35">
      <c r="A28" s="18" t="s">
        <v>18</v>
      </c>
      <c r="B28" s="18">
        <v>31</v>
      </c>
      <c r="C28" s="18" t="s">
        <v>38</v>
      </c>
      <c r="D28" s="18">
        <f>C13-G27</f>
        <v>15</v>
      </c>
      <c r="E28" s="19">
        <f t="shared" si="4"/>
        <v>14.649142824483695</v>
      </c>
      <c r="F28" s="18" t="s">
        <v>39</v>
      </c>
      <c r="G28" s="18">
        <v>16</v>
      </c>
      <c r="H28" s="19">
        <f t="shared" si="8"/>
        <v>12.481761084051335</v>
      </c>
      <c r="I28" s="19">
        <f t="shared" si="5"/>
        <v>27.130903908535032</v>
      </c>
      <c r="L28" s="18" t="s">
        <v>18</v>
      </c>
      <c r="M28" s="18">
        <v>31</v>
      </c>
      <c r="N28" s="18" t="s">
        <v>38</v>
      </c>
      <c r="O28" s="18">
        <f>N13-R27</f>
        <v>15</v>
      </c>
      <c r="P28" s="19">
        <f t="shared" si="6"/>
        <v>17.228471312627747</v>
      </c>
      <c r="Q28" s="18" t="s">
        <v>39</v>
      </c>
      <c r="R28" s="18">
        <v>16</v>
      </c>
      <c r="S28" s="19">
        <f t="shared" si="9"/>
        <v>11.658041202611626</v>
      </c>
      <c r="T28" s="19">
        <f t="shared" si="7"/>
        <v>28.886512515239374</v>
      </c>
    </row>
    <row r="29" spans="1:21" x14ac:dyDescent="0.35">
      <c r="A29" s="18" t="s">
        <v>20</v>
      </c>
      <c r="B29" s="18">
        <v>31</v>
      </c>
      <c r="C29" s="18" t="s">
        <v>39</v>
      </c>
      <c r="D29" s="18">
        <f>C14-G28</f>
        <v>14</v>
      </c>
      <c r="E29" s="19">
        <f t="shared" si="4"/>
        <v>10.921540948544919</v>
      </c>
      <c r="F29" s="18" t="s">
        <v>40</v>
      </c>
      <c r="G29" s="18">
        <v>17</v>
      </c>
      <c r="H29" s="19">
        <f t="shared" si="8"/>
        <v>5.5774108043594568</v>
      </c>
      <c r="I29" s="19">
        <f t="shared" si="5"/>
        <v>16.498951752904375</v>
      </c>
      <c r="L29" s="18" t="s">
        <v>20</v>
      </c>
      <c r="M29" s="18">
        <v>31</v>
      </c>
      <c r="N29" s="18" t="s">
        <v>39</v>
      </c>
      <c r="O29" s="18">
        <f>N14-R28</f>
        <v>14</v>
      </c>
      <c r="P29" s="19">
        <f t="shared" si="6"/>
        <v>10.200786052285173</v>
      </c>
      <c r="Q29" s="18" t="s">
        <v>40</v>
      </c>
      <c r="R29" s="18">
        <v>17</v>
      </c>
      <c r="S29" s="19">
        <f t="shared" si="9"/>
        <v>6.4413184013175462</v>
      </c>
      <c r="T29" s="19">
        <f t="shared" si="7"/>
        <v>16.64210445360272</v>
      </c>
    </row>
    <row r="30" spans="1:21" x14ac:dyDescent="0.35">
      <c r="A30" s="18" t="s">
        <v>22</v>
      </c>
      <c r="B30" s="18">
        <v>30</v>
      </c>
      <c r="C30" s="18" t="s">
        <v>40</v>
      </c>
      <c r="D30" s="18">
        <v>15</v>
      </c>
      <c r="E30" s="19">
        <f>F4*D30/30</f>
        <v>7.069027897255606</v>
      </c>
      <c r="F30" s="18" t="s">
        <v>41</v>
      </c>
      <c r="G30" s="18">
        <v>15</v>
      </c>
      <c r="H30" s="19">
        <f t="shared" si="8"/>
        <v>4.786865897033989</v>
      </c>
      <c r="I30" s="19">
        <f t="shared" si="5"/>
        <v>11.855893794289596</v>
      </c>
      <c r="L30" s="18" t="s">
        <v>22</v>
      </c>
      <c r="M30" s="18">
        <v>30</v>
      </c>
      <c r="N30" s="18" t="s">
        <v>40</v>
      </c>
      <c r="O30" s="18">
        <v>15</v>
      </c>
      <c r="P30" s="19">
        <f>Q4*O30/30</f>
        <v>7.069027897255606</v>
      </c>
      <c r="Q30" s="18" t="s">
        <v>41</v>
      </c>
      <c r="R30" s="18">
        <v>15</v>
      </c>
      <c r="S30" s="19">
        <f t="shared" si="9"/>
        <v>3.1191701012753508</v>
      </c>
      <c r="T30" s="19">
        <f t="shared" si="7"/>
        <v>10.188197998530956</v>
      </c>
    </row>
    <row r="31" spans="1:21" x14ac:dyDescent="0.35">
      <c r="A31" s="18" t="s">
        <v>24</v>
      </c>
      <c r="B31" s="18">
        <v>29</v>
      </c>
      <c r="C31" s="18" t="s">
        <v>41</v>
      </c>
      <c r="D31" s="18">
        <f>C16-G30</f>
        <v>15</v>
      </c>
      <c r="E31" s="19">
        <f>D16*D31/C16</f>
        <v>4.786865897033989</v>
      </c>
      <c r="F31" s="18" t="s">
        <v>42</v>
      </c>
      <c r="G31" s="18">
        <v>15</v>
      </c>
      <c r="H31" s="19">
        <f t="shared" si="8"/>
        <v>2.9815361065370056</v>
      </c>
      <c r="I31" s="19">
        <f t="shared" si="5"/>
        <v>7.7684020035709942</v>
      </c>
      <c r="L31" s="18" t="s">
        <v>24</v>
      </c>
      <c r="M31" s="18">
        <v>29</v>
      </c>
      <c r="N31" s="18" t="s">
        <v>41</v>
      </c>
      <c r="O31" s="18">
        <f>N16-R30</f>
        <v>15</v>
      </c>
      <c r="P31" s="19">
        <f>O16*O31/N16</f>
        <v>3.1191701012753508</v>
      </c>
      <c r="Q31" s="18" t="s">
        <v>42</v>
      </c>
      <c r="R31" s="18">
        <v>15</v>
      </c>
      <c r="S31" s="19">
        <f t="shared" si="9"/>
        <v>2.106312086787403</v>
      </c>
      <c r="T31" s="19">
        <f t="shared" si="7"/>
        <v>5.2254821880627542</v>
      </c>
    </row>
    <row r="32" spans="1:21" x14ac:dyDescent="0.35">
      <c r="A32" s="18" t="s">
        <v>26</v>
      </c>
      <c r="B32" s="18">
        <v>30</v>
      </c>
      <c r="C32" s="18" t="s">
        <v>42</v>
      </c>
      <c r="D32" s="18">
        <f>C17-G31</f>
        <v>16</v>
      </c>
      <c r="E32" s="19">
        <f>D17*D32/C17</f>
        <v>3.1803051803061391</v>
      </c>
      <c r="F32" s="18" t="s">
        <v>43</v>
      </c>
      <c r="G32" s="18">
        <f>C6-D21</f>
        <v>15</v>
      </c>
      <c r="H32" s="19">
        <f>D6*G32/C6</f>
        <v>1.0155210365594431</v>
      </c>
      <c r="I32" s="19">
        <f t="shared" si="5"/>
        <v>4.1958262168655818</v>
      </c>
      <c r="L32" s="18" t="s">
        <v>26</v>
      </c>
      <c r="M32" s="18">
        <v>30</v>
      </c>
      <c r="N32" s="18" t="s">
        <v>42</v>
      </c>
      <c r="O32" s="18">
        <f>N17-R31</f>
        <v>16</v>
      </c>
      <c r="P32" s="19">
        <f>O17*O32/N17</f>
        <v>2.2467328925732302</v>
      </c>
      <c r="Q32" s="18" t="s">
        <v>43</v>
      </c>
      <c r="R32" s="18">
        <f>N6-O21</f>
        <v>15</v>
      </c>
      <c r="S32" s="19">
        <f>O6*R32/N6</f>
        <v>1.6828765726936163</v>
      </c>
      <c r="T32" s="19">
        <f t="shared" si="7"/>
        <v>3.9296094652668465</v>
      </c>
    </row>
    <row r="33" spans="1:20" x14ac:dyDescent="0.35">
      <c r="A33" s="20"/>
      <c r="B33" s="20"/>
      <c r="C33" s="20"/>
      <c r="D33" s="20"/>
      <c r="E33" s="21"/>
      <c r="F33" s="20"/>
      <c r="G33" s="3"/>
      <c r="H33" s="22"/>
      <c r="I33" s="22"/>
      <c r="K33" s="23"/>
      <c r="L33" s="20"/>
      <c r="M33" s="20"/>
      <c r="N33" s="20"/>
      <c r="O33" s="20"/>
      <c r="P33" s="21"/>
      <c r="Q33" s="20"/>
      <c r="R33" s="3"/>
      <c r="S33" s="22"/>
      <c r="T33" s="22"/>
    </row>
    <row r="34" spans="1:20" x14ac:dyDescent="0.35">
      <c r="A34" s="24"/>
      <c r="B34" s="24"/>
      <c r="C34" s="24"/>
      <c r="D34" s="24"/>
      <c r="E34" s="25"/>
      <c r="F34" s="24"/>
      <c r="G34" s="3"/>
      <c r="H34" s="22"/>
      <c r="I34" s="22"/>
      <c r="L34" s="24"/>
      <c r="M34" s="24"/>
      <c r="N34" s="24"/>
      <c r="O34" s="24"/>
      <c r="P34" s="25"/>
      <c r="Q34" s="24"/>
      <c r="R34" s="3"/>
      <c r="S34" s="22"/>
      <c r="T34" s="22"/>
    </row>
    <row r="35" spans="1:20" x14ac:dyDescent="0.35">
      <c r="A35" s="36" t="s">
        <v>44</v>
      </c>
      <c r="B35" s="37"/>
      <c r="C35" s="37"/>
      <c r="D35" s="37"/>
      <c r="E35" s="37"/>
      <c r="F35" s="38"/>
      <c r="L35" s="36" t="s">
        <v>44</v>
      </c>
      <c r="M35" s="37"/>
      <c r="N35" s="37"/>
      <c r="O35" s="37"/>
      <c r="P35" s="37"/>
      <c r="Q35" s="38"/>
    </row>
    <row r="36" spans="1:20" s="29" customFormat="1" ht="34.5" x14ac:dyDescent="0.35">
      <c r="A36" s="26" t="s">
        <v>45</v>
      </c>
      <c r="B36" s="26"/>
      <c r="C36" s="27" t="s">
        <v>46</v>
      </c>
      <c r="D36" s="27" t="s">
        <v>46</v>
      </c>
      <c r="E36" s="28" t="s">
        <v>47</v>
      </c>
      <c r="F36" s="26" t="s">
        <v>48</v>
      </c>
      <c r="L36" s="26" t="s">
        <v>45</v>
      </c>
      <c r="M36" s="26"/>
      <c r="N36" s="27" t="s">
        <v>46</v>
      </c>
      <c r="O36" s="27" t="s">
        <v>46</v>
      </c>
      <c r="P36" s="28" t="s">
        <v>47</v>
      </c>
      <c r="Q36" s="26" t="s">
        <v>48</v>
      </c>
    </row>
    <row r="37" spans="1:20" s="29" customFormat="1" x14ac:dyDescent="0.35">
      <c r="A37" s="31" t="s">
        <v>6</v>
      </c>
      <c r="B37" s="31"/>
      <c r="C37" s="30">
        <f>E21</f>
        <v>1.0832224389967395</v>
      </c>
      <c r="D37" s="30"/>
      <c r="E37" s="30"/>
      <c r="F37" s="34" t="s">
        <v>9</v>
      </c>
      <c r="L37" s="31" t="s">
        <v>6</v>
      </c>
      <c r="M37" s="31"/>
      <c r="N37" s="30">
        <f>P21</f>
        <v>1.7950683442065243</v>
      </c>
      <c r="O37" s="30"/>
      <c r="P37" s="30"/>
      <c r="Q37" s="34" t="s">
        <v>9</v>
      </c>
    </row>
    <row r="38" spans="1:20" s="29" customFormat="1" x14ac:dyDescent="0.35">
      <c r="A38" s="35" t="s">
        <v>8</v>
      </c>
      <c r="B38" s="32"/>
      <c r="C38" s="30"/>
      <c r="D38" s="30">
        <f>H21</f>
        <v>0.83004844953358714</v>
      </c>
      <c r="E38" s="30">
        <f>C37+D38</f>
        <v>1.9132708885303267</v>
      </c>
      <c r="F38" s="34"/>
      <c r="L38" s="35" t="s">
        <v>8</v>
      </c>
      <c r="M38" s="32"/>
      <c r="N38" s="30"/>
      <c r="O38" s="30">
        <f>S21</f>
        <v>1.4344656254379426</v>
      </c>
      <c r="P38" s="30">
        <f>N37+O38</f>
        <v>3.2295339696444669</v>
      </c>
      <c r="Q38" s="34"/>
    </row>
    <row r="39" spans="1:20" s="29" customFormat="1" x14ac:dyDescent="0.35">
      <c r="A39" s="35"/>
      <c r="B39" s="32"/>
      <c r="C39" s="30">
        <f>E22</f>
        <v>1.0215980917336458</v>
      </c>
      <c r="D39" s="30"/>
      <c r="E39" s="30"/>
      <c r="F39" s="34" t="s">
        <v>12</v>
      </c>
      <c r="L39" s="35"/>
      <c r="M39" s="32"/>
      <c r="N39" s="30">
        <f>P22</f>
        <v>1.7654961543851602</v>
      </c>
      <c r="O39" s="30"/>
      <c r="P39" s="30"/>
      <c r="Q39" s="34" t="s">
        <v>12</v>
      </c>
    </row>
    <row r="40" spans="1:20" s="29" customFormat="1" x14ac:dyDescent="0.35">
      <c r="A40" s="35" t="s">
        <v>11</v>
      </c>
      <c r="B40" s="32"/>
      <c r="C40" s="30"/>
      <c r="D40" s="30">
        <f>H22</f>
        <v>0.72599045338148438</v>
      </c>
      <c r="E40" s="30">
        <f>C39+D40</f>
        <v>1.7475885451151303</v>
      </c>
      <c r="F40" s="34"/>
      <c r="L40" s="35" t="s">
        <v>11</v>
      </c>
      <c r="M40" s="32"/>
      <c r="N40" s="30"/>
      <c r="O40" s="30">
        <f>S22</f>
        <v>1.0855091835891477</v>
      </c>
      <c r="P40" s="30">
        <f>N39+O40</f>
        <v>2.8510053379743079</v>
      </c>
      <c r="Q40" s="34"/>
    </row>
    <row r="41" spans="1:20" s="29" customFormat="1" x14ac:dyDescent="0.35">
      <c r="A41" s="35"/>
      <c r="B41" s="32"/>
      <c r="C41" s="30">
        <f>E23</f>
        <v>0.88155983624894541</v>
      </c>
      <c r="D41" s="30"/>
      <c r="E41" s="30"/>
      <c r="F41" s="34" t="s">
        <v>15</v>
      </c>
      <c r="L41" s="35"/>
      <c r="M41" s="32"/>
      <c r="N41" s="30">
        <f>P23</f>
        <v>1.3181182943582508</v>
      </c>
      <c r="O41" s="30"/>
      <c r="P41" s="30"/>
      <c r="Q41" s="34" t="s">
        <v>15</v>
      </c>
    </row>
    <row r="42" spans="1:20" s="29" customFormat="1" x14ac:dyDescent="0.35">
      <c r="A42" s="35" t="s">
        <v>14</v>
      </c>
      <c r="B42" s="32"/>
      <c r="C42" s="30"/>
      <c r="D42" s="30">
        <f>H23</f>
        <v>0.71320062543110541</v>
      </c>
      <c r="E42" s="30">
        <f>C41+D42</f>
        <v>1.5947604616800508</v>
      </c>
      <c r="F42" s="34"/>
      <c r="L42" s="35" t="s">
        <v>14</v>
      </c>
      <c r="M42" s="32"/>
      <c r="N42" s="30"/>
      <c r="O42" s="30">
        <f>S23</f>
        <v>0.99326792801245234</v>
      </c>
      <c r="P42" s="30">
        <f>N41+O42</f>
        <v>2.3113862223707029</v>
      </c>
      <c r="Q42" s="34"/>
    </row>
    <row r="43" spans="1:20" s="29" customFormat="1" x14ac:dyDescent="0.35">
      <c r="A43" s="35"/>
      <c r="B43" s="32"/>
      <c r="C43" s="30">
        <f>E24</f>
        <v>0.93264697171759936</v>
      </c>
      <c r="D43" s="30"/>
      <c r="E43" s="30"/>
      <c r="F43" s="34" t="s">
        <v>7</v>
      </c>
      <c r="L43" s="35"/>
      <c r="M43" s="32"/>
      <c r="N43" s="30">
        <f>P24</f>
        <v>1.2988888289393608</v>
      </c>
      <c r="O43" s="30"/>
      <c r="P43" s="30"/>
      <c r="Q43" s="34" t="s">
        <v>7</v>
      </c>
    </row>
    <row r="44" spans="1:20" s="29" customFormat="1" x14ac:dyDescent="0.35">
      <c r="A44" s="35" t="s">
        <v>17</v>
      </c>
      <c r="B44" s="32"/>
      <c r="C44" s="30"/>
      <c r="D44" s="30">
        <f>H24</f>
        <v>0.99590278575119451</v>
      </c>
      <c r="E44" s="30">
        <f>C43+D44</f>
        <v>1.9285497574687938</v>
      </c>
      <c r="F44" s="34"/>
      <c r="L44" s="35" t="s">
        <v>17</v>
      </c>
      <c r="M44" s="32"/>
      <c r="N44" s="30"/>
      <c r="O44" s="30">
        <f>S24</f>
        <v>1.3723951087459128</v>
      </c>
      <c r="P44" s="30">
        <f>N43+O44</f>
        <v>2.6712839376852733</v>
      </c>
      <c r="Q44" s="34"/>
    </row>
    <row r="45" spans="1:20" s="29" customFormat="1" x14ac:dyDescent="0.35">
      <c r="A45" s="35"/>
      <c r="B45" s="32"/>
      <c r="C45" s="30">
        <f>E25</f>
        <v>1.1381746122870795</v>
      </c>
      <c r="D45" s="30"/>
      <c r="E45" s="30"/>
      <c r="F45" s="34" t="s">
        <v>10</v>
      </c>
      <c r="L45" s="35"/>
      <c r="M45" s="32"/>
      <c r="N45" s="30">
        <f>P25</f>
        <v>1.5684515528524718</v>
      </c>
      <c r="O45" s="30"/>
      <c r="P45" s="30"/>
      <c r="Q45" s="34" t="s">
        <v>10</v>
      </c>
    </row>
    <row r="46" spans="1:20" s="29" customFormat="1" x14ac:dyDescent="0.35">
      <c r="A46" s="35" t="s">
        <v>19</v>
      </c>
      <c r="B46" s="32"/>
      <c r="C46" s="30"/>
      <c r="D46" s="30">
        <f>F4/2</f>
        <v>7.069027897255606</v>
      </c>
      <c r="E46" s="30">
        <f>C45+D46</f>
        <v>8.2072025095426859</v>
      </c>
      <c r="F46" s="34"/>
      <c r="L46" s="35" t="s">
        <v>19</v>
      </c>
      <c r="M46" s="32"/>
      <c r="N46" s="30"/>
      <c r="O46" s="30">
        <f>Q4/2</f>
        <v>7.069027897255606</v>
      </c>
      <c r="P46" s="30">
        <f>N45+O46</f>
        <v>8.6374794501080778</v>
      </c>
      <c r="Q46" s="34"/>
    </row>
    <row r="47" spans="1:20" s="29" customFormat="1" x14ac:dyDescent="0.35">
      <c r="A47" s="35"/>
      <c r="B47" s="32"/>
      <c r="C47" s="30">
        <f>E26</f>
        <v>8.6966146186958238</v>
      </c>
      <c r="D47" s="30"/>
      <c r="E47" s="30"/>
      <c r="F47" s="34" t="s">
        <v>36</v>
      </c>
      <c r="L47" s="35"/>
      <c r="M47" s="32"/>
      <c r="N47" s="30">
        <f>P26</f>
        <v>6.6840579509948634</v>
      </c>
      <c r="O47" s="30"/>
      <c r="P47" s="30"/>
      <c r="Q47" s="34" t="s">
        <v>36</v>
      </c>
    </row>
    <row r="48" spans="1:20" s="29" customFormat="1" x14ac:dyDescent="0.35">
      <c r="A48" s="35" t="s">
        <v>21</v>
      </c>
      <c r="B48" s="32"/>
      <c r="C48" s="30"/>
      <c r="D48" s="30">
        <f>H26</f>
        <v>12.116569087959768</v>
      </c>
      <c r="E48" s="30">
        <f>C47+D48</f>
        <v>20.813183706655593</v>
      </c>
      <c r="F48" s="34"/>
      <c r="L48" s="35" t="s">
        <v>21</v>
      </c>
      <c r="M48" s="32"/>
      <c r="N48" s="30"/>
      <c r="O48" s="30">
        <f>S26</f>
        <v>12.4150039291062</v>
      </c>
      <c r="P48" s="30">
        <f>N47+O48</f>
        <v>19.099061880101065</v>
      </c>
      <c r="Q48" s="34"/>
    </row>
    <row r="49" spans="1:17" s="29" customFormat="1" x14ac:dyDescent="0.35">
      <c r="A49" s="35"/>
      <c r="B49" s="32"/>
      <c r="C49" s="30">
        <f>E27</f>
        <v>12.924340360490419</v>
      </c>
      <c r="D49" s="30"/>
      <c r="E49" s="30"/>
      <c r="F49" s="34" t="s">
        <v>16</v>
      </c>
      <c r="L49" s="35"/>
      <c r="M49" s="32"/>
      <c r="N49" s="30">
        <f>P27</f>
        <v>13.24267085771328</v>
      </c>
      <c r="O49" s="30"/>
      <c r="P49" s="30"/>
      <c r="Q49" s="34" t="s">
        <v>16</v>
      </c>
    </row>
    <row r="50" spans="1:17" s="29" customFormat="1" x14ac:dyDescent="0.35">
      <c r="A50" s="35" t="s">
        <v>23</v>
      </c>
      <c r="B50" s="32"/>
      <c r="C50" s="30"/>
      <c r="D50" s="30">
        <f>H27</f>
        <v>15.62575234611594</v>
      </c>
      <c r="E50" s="30">
        <f>C49+D50</f>
        <v>28.550092706606357</v>
      </c>
      <c r="F50" s="34"/>
      <c r="L50" s="35" t="s">
        <v>23</v>
      </c>
      <c r="M50" s="32"/>
      <c r="N50" s="30"/>
      <c r="O50" s="30">
        <f>S27</f>
        <v>18.37703606680293</v>
      </c>
      <c r="P50" s="30">
        <f>N49+O50</f>
        <v>31.619706924516208</v>
      </c>
      <c r="Q50" s="34"/>
    </row>
    <row r="51" spans="1:17" s="29" customFormat="1" x14ac:dyDescent="0.35">
      <c r="A51" s="35"/>
      <c r="B51" s="32"/>
      <c r="C51" s="30">
        <f>E28</f>
        <v>14.649142824483695</v>
      </c>
      <c r="D51" s="30"/>
      <c r="E51" s="30"/>
      <c r="F51" s="34" t="s">
        <v>18</v>
      </c>
      <c r="L51" s="35"/>
      <c r="M51" s="32"/>
      <c r="N51" s="30">
        <f>P28</f>
        <v>17.228471312627747</v>
      </c>
      <c r="O51" s="30"/>
      <c r="P51" s="30"/>
      <c r="Q51" s="34" t="s">
        <v>18</v>
      </c>
    </row>
    <row r="52" spans="1:17" s="29" customFormat="1" x14ac:dyDescent="0.35">
      <c r="A52" s="35" t="s">
        <v>25</v>
      </c>
      <c r="B52" s="32"/>
      <c r="C52" s="30"/>
      <c r="D52" s="30">
        <f>H28</f>
        <v>12.481761084051335</v>
      </c>
      <c r="E52" s="30">
        <f>C51+D52</f>
        <v>27.130903908535032</v>
      </c>
      <c r="F52" s="34"/>
      <c r="L52" s="35" t="s">
        <v>25</v>
      </c>
      <c r="M52" s="32"/>
      <c r="N52" s="30"/>
      <c r="O52" s="30">
        <f>S28</f>
        <v>11.658041202611626</v>
      </c>
      <c r="P52" s="30">
        <f>N51+O52</f>
        <v>28.886512515239374</v>
      </c>
      <c r="Q52" s="34"/>
    </row>
    <row r="53" spans="1:17" s="29" customFormat="1" x14ac:dyDescent="0.35">
      <c r="A53" s="35"/>
      <c r="B53" s="32"/>
      <c r="C53" s="30">
        <f>E29</f>
        <v>10.921540948544919</v>
      </c>
      <c r="D53" s="30"/>
      <c r="E53" s="30"/>
      <c r="F53" s="34" t="s">
        <v>20</v>
      </c>
      <c r="L53" s="35"/>
      <c r="M53" s="32"/>
      <c r="N53" s="30">
        <f>P29</f>
        <v>10.200786052285173</v>
      </c>
      <c r="O53" s="30"/>
      <c r="P53" s="30"/>
      <c r="Q53" s="34" t="s">
        <v>20</v>
      </c>
    </row>
    <row r="54" spans="1:17" s="29" customFormat="1" x14ac:dyDescent="0.35">
      <c r="A54" s="35" t="s">
        <v>27</v>
      </c>
      <c r="B54" s="32"/>
      <c r="C54" s="30"/>
      <c r="D54" s="30">
        <f>H29</f>
        <v>5.5774108043594568</v>
      </c>
      <c r="E54" s="30">
        <f>C53+D54</f>
        <v>16.498951752904375</v>
      </c>
      <c r="F54" s="34"/>
      <c r="L54" s="35" t="s">
        <v>27</v>
      </c>
      <c r="M54" s="32"/>
      <c r="N54" s="30"/>
      <c r="O54" s="30">
        <f>S29</f>
        <v>6.4413184013175462</v>
      </c>
      <c r="P54" s="30">
        <f>N53+O54</f>
        <v>16.64210445360272</v>
      </c>
      <c r="Q54" s="34"/>
    </row>
    <row r="55" spans="1:17" s="29" customFormat="1" x14ac:dyDescent="0.35">
      <c r="A55" s="35"/>
      <c r="B55" s="32"/>
      <c r="C55" s="30">
        <f>E30</f>
        <v>7.069027897255606</v>
      </c>
      <c r="D55" s="30"/>
      <c r="E55" s="30"/>
      <c r="F55" s="34" t="s">
        <v>29</v>
      </c>
      <c r="L55" s="35"/>
      <c r="M55" s="32"/>
      <c r="N55" s="30">
        <f>P30</f>
        <v>7.069027897255606</v>
      </c>
      <c r="O55" s="30"/>
      <c r="P55" s="30"/>
      <c r="Q55" s="34" t="s">
        <v>29</v>
      </c>
    </row>
    <row r="56" spans="1:17" s="29" customFormat="1" x14ac:dyDescent="0.35">
      <c r="A56" s="35" t="s">
        <v>28</v>
      </c>
      <c r="B56" s="32"/>
      <c r="C56" s="30"/>
      <c r="D56" s="30">
        <f>H30</f>
        <v>4.786865897033989</v>
      </c>
      <c r="E56" s="30">
        <f>C55+D56</f>
        <v>11.855893794289596</v>
      </c>
      <c r="F56" s="34"/>
      <c r="L56" s="35" t="s">
        <v>28</v>
      </c>
      <c r="M56" s="32"/>
      <c r="N56" s="30"/>
      <c r="O56" s="30">
        <f>S30</f>
        <v>3.1191701012753508</v>
      </c>
      <c r="P56" s="30">
        <f>N55+O56</f>
        <v>10.188197998530956</v>
      </c>
      <c r="Q56" s="34"/>
    </row>
    <row r="57" spans="1:17" s="29" customFormat="1" x14ac:dyDescent="0.35">
      <c r="A57" s="35"/>
      <c r="B57" s="32"/>
      <c r="C57" s="30">
        <f>E31</f>
        <v>4.786865897033989</v>
      </c>
      <c r="D57" s="30"/>
      <c r="E57" s="30"/>
      <c r="F57" s="34" t="s">
        <v>24</v>
      </c>
      <c r="L57" s="35"/>
      <c r="M57" s="32"/>
      <c r="N57" s="30">
        <f>P31</f>
        <v>3.1191701012753508</v>
      </c>
      <c r="O57" s="30"/>
      <c r="P57" s="30"/>
      <c r="Q57" s="34" t="s">
        <v>24</v>
      </c>
    </row>
    <row r="58" spans="1:17" s="29" customFormat="1" x14ac:dyDescent="0.35">
      <c r="A58" s="35" t="s">
        <v>30</v>
      </c>
      <c r="B58" s="32"/>
      <c r="C58" s="30"/>
      <c r="D58" s="30">
        <f>H31</f>
        <v>2.9815361065370056</v>
      </c>
      <c r="E58" s="30">
        <f>C57+D58</f>
        <v>7.7684020035709942</v>
      </c>
      <c r="F58" s="34"/>
      <c r="L58" s="35" t="s">
        <v>30</v>
      </c>
      <c r="M58" s="32"/>
      <c r="N58" s="30"/>
      <c r="O58" s="30">
        <f>S31</f>
        <v>2.106312086787403</v>
      </c>
      <c r="P58" s="30">
        <f>N57+O58</f>
        <v>5.2254821880627542</v>
      </c>
      <c r="Q58" s="34"/>
    </row>
    <row r="59" spans="1:17" s="29" customFormat="1" x14ac:dyDescent="0.35">
      <c r="A59" s="35"/>
      <c r="B59" s="32"/>
      <c r="C59" s="30">
        <f>E32</f>
        <v>3.1803051803061391</v>
      </c>
      <c r="D59" s="30"/>
      <c r="E59" s="30"/>
      <c r="F59" s="34" t="s">
        <v>26</v>
      </c>
      <c r="L59" s="35"/>
      <c r="M59" s="32"/>
      <c r="N59" s="30">
        <f>P32</f>
        <v>2.2467328925732302</v>
      </c>
      <c r="O59" s="30"/>
      <c r="P59" s="30"/>
      <c r="Q59" s="34" t="s">
        <v>26</v>
      </c>
    </row>
    <row r="60" spans="1:17" s="29" customFormat="1" x14ac:dyDescent="0.35">
      <c r="A60" s="31" t="s">
        <v>6</v>
      </c>
      <c r="B60" s="31"/>
      <c r="C60" s="30"/>
      <c r="D60" s="30">
        <f>H32</f>
        <v>1.0155210365594431</v>
      </c>
      <c r="E60" s="30">
        <f>C59+D60</f>
        <v>4.1958262168655818</v>
      </c>
      <c r="F60" s="34"/>
      <c r="L60" s="31" t="s">
        <v>6</v>
      </c>
      <c r="M60" s="31"/>
      <c r="N60" s="30"/>
      <c r="O60" s="30">
        <f>S32</f>
        <v>1.6828765726936163</v>
      </c>
      <c r="P60" s="30">
        <f>N59+O60</f>
        <v>3.9296094652668465</v>
      </c>
      <c r="Q60" s="34"/>
    </row>
    <row r="61" spans="1:17" s="29" customFormat="1" x14ac:dyDescent="0.35"/>
  </sheetData>
  <mergeCells count="48">
    <mergeCell ref="A52:A53"/>
    <mergeCell ref="L52:L53"/>
    <mergeCell ref="F53:F54"/>
    <mergeCell ref="Q53:Q54"/>
    <mergeCell ref="A54:A55"/>
    <mergeCell ref="L54:L55"/>
    <mergeCell ref="F55:F56"/>
    <mergeCell ref="Q55:Q56"/>
    <mergeCell ref="A56:A57"/>
    <mergeCell ref="L56:L57"/>
    <mergeCell ref="F57:F58"/>
    <mergeCell ref="Q57:Q58"/>
    <mergeCell ref="A58:A59"/>
    <mergeCell ref="L58:L59"/>
    <mergeCell ref="F59:F60"/>
    <mergeCell ref="Q59:Q60"/>
    <mergeCell ref="A44:A45"/>
    <mergeCell ref="L44:L45"/>
    <mergeCell ref="F45:F46"/>
    <mergeCell ref="Q45:Q46"/>
    <mergeCell ref="A46:A47"/>
    <mergeCell ref="L46:L47"/>
    <mergeCell ref="F47:F48"/>
    <mergeCell ref="Q47:Q48"/>
    <mergeCell ref="A48:A49"/>
    <mergeCell ref="L48:L49"/>
    <mergeCell ref="F49:F50"/>
    <mergeCell ref="Q49:Q50"/>
    <mergeCell ref="A50:A51"/>
    <mergeCell ref="L50:L51"/>
    <mergeCell ref="F51:F52"/>
    <mergeCell ref="Q51:Q52"/>
    <mergeCell ref="A35:F35"/>
    <mergeCell ref="L35:Q35"/>
    <mergeCell ref="F37:F38"/>
    <mergeCell ref="Q37:Q38"/>
    <mergeCell ref="A38:A39"/>
    <mergeCell ref="L38:L39"/>
    <mergeCell ref="F39:F40"/>
    <mergeCell ref="Q39:Q40"/>
    <mergeCell ref="A40:A41"/>
    <mergeCell ref="L40:L41"/>
    <mergeCell ref="F41:F42"/>
    <mergeCell ref="Q41:Q42"/>
    <mergeCell ref="A42:A43"/>
    <mergeCell ref="L42:L43"/>
    <mergeCell ref="F43:F44"/>
    <mergeCell ref="Q43:Q44"/>
  </mergeCells>
  <pageMargins left="0.75" right="0.75" top="1" bottom="1" header="0.5" footer="0.5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Imperical_myagdi Nepali</vt:lpstr>
      <vt:lpstr>Imperical_ica Nepali</vt:lpstr>
      <vt:lpstr>Imperical_myagdib Nepali </vt:lpstr>
      <vt:lpstr>'Imperical_ica Nepali'!Print_Area</vt:lpstr>
      <vt:lpstr>'Imperical_myagdi Nepali'!Print_Area</vt:lpstr>
      <vt:lpstr>'Imperical_myagdib Nepali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 Karki</dc:creator>
  <cp:lastModifiedBy>Jeevika Khadka</cp:lastModifiedBy>
  <dcterms:created xsi:type="dcterms:W3CDTF">2021-12-10T04:40:50Z</dcterms:created>
  <dcterms:modified xsi:type="dcterms:W3CDTF">2021-12-15T11:41:45Z</dcterms:modified>
</cp:coreProperties>
</file>