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ravash\Desktop\Myagdi Updated Project Cost\"/>
    </mc:Choice>
  </mc:AlternateContent>
  <xr:revisionPtr revIDLastSave="0" documentId="8_{7C5E2854-7C7D-4140-B8A3-C1B00C960715}" xr6:coauthVersionLast="47" xr6:coauthVersionMax="47" xr10:uidLastSave="{00000000-0000-0000-0000-000000000000}"/>
  <bookViews>
    <workbookView xWindow="-21720" yWindow="-120" windowWidth="21840" windowHeight="13020" xr2:uid="{DBADA4D4-9BB1-4730-8DC8-B7B8A98A5519}"/>
  </bookViews>
  <sheets>
    <sheet name="1.BoQ Summary_  for Tender" sheetId="1" r:id="rId1"/>
    <sheet name="2.BOQ with cost"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_123Graph_A" localSheetId="0" hidden="1">[2]Solu!#REF!</definedName>
    <definedName name="__123Graph_A" localSheetId="1" hidden="1">[2]Solu!#REF!</definedName>
    <definedName name="__123Graph_A" hidden="1">[2]Solu!#REF!</definedName>
    <definedName name="__123Graph_AANNUAL" localSheetId="0" hidden="1">[2]Solu!#REF!</definedName>
    <definedName name="__123Graph_AANNUAL" localSheetId="1" hidden="1">[2]Solu!#REF!</definedName>
    <definedName name="__123Graph_AANNUAL" hidden="1">[2]Solu!#REF!</definedName>
    <definedName name="__123Graph_AFLOW" localSheetId="0" hidden="1">[2]Solu!#REF!</definedName>
    <definedName name="__123Graph_AFLOW" localSheetId="1" hidden="1">[2]Solu!#REF!</definedName>
    <definedName name="__123Graph_AFLOW" hidden="1">[2]Solu!#REF!</definedName>
    <definedName name="__123Graph_BANNUAL" localSheetId="0" hidden="1">[2]Solu!#REF!</definedName>
    <definedName name="__123Graph_BANNUAL" localSheetId="1" hidden="1">[2]Solu!#REF!</definedName>
    <definedName name="__123Graph_BANNUAL" hidden="1">[2]Solu!#REF!</definedName>
    <definedName name="__123Graph_CANNUAL" localSheetId="0" hidden="1">[2]Solu!#REF!</definedName>
    <definedName name="__123Graph_CANNUAL" localSheetId="1" hidden="1">[2]Solu!#REF!</definedName>
    <definedName name="__123Graph_CANNUAL" hidden="1">[2]Solu!#REF!</definedName>
    <definedName name="__123Graph_X" localSheetId="0" hidden="1">[2]Solu!#REF!</definedName>
    <definedName name="__123Graph_X" localSheetId="1" hidden="1">[2]Solu!#REF!</definedName>
    <definedName name="__123Graph_X" hidden="1">[2]Solu!#REF!</definedName>
    <definedName name="__123Graph_XANNUAL" localSheetId="0" hidden="1">[2]Solu!#REF!</definedName>
    <definedName name="__123Graph_XANNUAL" localSheetId="1" hidden="1">[2]Solu!#REF!</definedName>
    <definedName name="__123Graph_XANNUAL" hidden="1">[2]Solu!#REF!</definedName>
    <definedName name="__123Graph_XFLOW" localSheetId="0" hidden="1">[2]Solu!#REF!</definedName>
    <definedName name="__123Graph_XFLOW" localSheetId="1" hidden="1">[2]Solu!#REF!</definedName>
    <definedName name="__123Graph_XFLOW" hidden="1">[2]Solu!#REF!</definedName>
    <definedName name="_123Graph_A2" localSheetId="0" hidden="1">[2]Solu!#REF!</definedName>
    <definedName name="_123Graph_A2" localSheetId="1" hidden="1">[2]Solu!#REF!</definedName>
    <definedName name="_123Graph_A2" hidden="1">[2]Solu!#REF!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Dist_Bin" localSheetId="0" hidden="1">[2]Solu!#REF!</definedName>
    <definedName name="_Dist_Bin" localSheetId="1" hidden="1">[2]Solu!#REF!</definedName>
    <definedName name="_Dist_Bin" hidden="1">[2]Solu!#REF!</definedName>
    <definedName name="_Dist_Values" localSheetId="0" hidden="1">[2]Solu!#REF!</definedName>
    <definedName name="_Dist_Values" localSheetId="1" hidden="1">[2]Solu!#REF!</definedName>
    <definedName name="_Dist_Values" hidden="1">[2]Solu!#REF!</definedName>
    <definedName name="_Fill" localSheetId="0" hidden="1">[2]Solu!#REF!</definedName>
    <definedName name="_Fill" localSheetId="1" hidden="1">[2]Solu!#REF!</definedName>
    <definedName name="_Fill" hidden="1">[2]Solu!#REF!</definedName>
    <definedName name="_p1">[3]Autocad_Plan!$E$2</definedName>
    <definedName name="_p10">[3]Autocad_Plan!$E$11</definedName>
    <definedName name="_p11">[3]Autocad_Plan!$E$12</definedName>
    <definedName name="_p12">[3]Autocad_Plan!$E$13</definedName>
    <definedName name="_p13">[3]Autocad_Plan!$E$14</definedName>
    <definedName name="_p14">[3]Autocad_Plan!$E$15</definedName>
    <definedName name="_p15">[3]Autocad_Plan!$E$16</definedName>
    <definedName name="_p16">[3]Autocad_Plan!$E$17</definedName>
    <definedName name="_p17">[3]Autocad_Plan!$E$18</definedName>
    <definedName name="_p18">[3]Autocad_Plan!$E$19</definedName>
    <definedName name="_p19">[3]Autocad_Plan!$E$20</definedName>
    <definedName name="_p2">[3]Autocad_Plan!$E$3</definedName>
    <definedName name="_p20">[3]Autocad_Plan!$E$21</definedName>
    <definedName name="_p21">[3]Autocad_Plan!$E$22</definedName>
    <definedName name="_p22">[3]Autocad_Plan!$E$23</definedName>
    <definedName name="_p23">[3]Autocad_Plan!$E$24</definedName>
    <definedName name="_p24">[3]Autocad_Plan!$E$25</definedName>
    <definedName name="_p3">[3]Autocad_Plan!$E$4</definedName>
    <definedName name="_p4">[3]Autocad_Plan!$E$5</definedName>
    <definedName name="_p5">[3]Autocad_Plan!$E$6</definedName>
    <definedName name="_p6">[3]Autocad_Plan!$E$7</definedName>
    <definedName name="_p7">[3]Autocad_Plan!$E$8</definedName>
    <definedName name="_p8">[3]Autocad_Plan!$E$9</definedName>
    <definedName name="_p9">[3]Autocad_Plan!$E$10</definedName>
    <definedName name="A">'[4]Headloss calculation'!$D$16</definedName>
    <definedName name="Acc.due2gravity">'[5]Energy_INPUT&amp;OUTPUT'!$C$37</definedName>
    <definedName name="accelerator">'[6]RATES INCLUDING TRANSPORATION'!$V$42</definedName>
    <definedName name="Agg_10">'[6]RATES INCLUDING TRANSPORATION'!$V$23</definedName>
    <definedName name="Ai">'[7]settling basin 240'!$D$7</definedName>
    <definedName name="anchor_pin">'[6]RATES INCLUDING TRANSPORATION'!$V$82</definedName>
    <definedName name="Annuinity_factor">[5]OPTIMIZATION!$E$19</definedName>
    <definedName name="anscount" hidden="1">5</definedName>
    <definedName name="asd" localSheetId="0" hidden="1">[2]Solu!#REF!</definedName>
    <definedName name="asd" localSheetId="1" hidden="1">[2]Solu!#REF!</definedName>
    <definedName name="asd" hidden="1">[2]Solu!#REF!</definedName>
    <definedName name="Average_GrossHead">'[5]Energy_INPUT&amp;OUTPUT'!$C$14</definedName>
    <definedName name="AvgHWL">'[5]Energy_INPUT&amp;OUTPUT'!$C$10</definedName>
    <definedName name="B">'[7]settling basin 240'!$D$6</definedName>
    <definedName name="BBKK" hidden="1">{"Mahesh Maskey - Personal View",#N/A,FALSE,"HeadLossApril (2)";#N/A,#N/A,FALSE,"Hydraulic Gadient"}</definedName>
    <definedName name="Bcanal">'[8]Intake Canal'!$C$13</definedName>
    <definedName name="BK" hidden="1">{"Mahesh Maskey - Personal View",#N/A,FALSE,"HeadLossApril (2)";#N/A,#N/A,FALSE,"Hydraulic Gadient"}</definedName>
    <definedName name="Blk">[9]Rates!$C$36</definedName>
    <definedName name="br">'[6]Basic Rates'!$D$34</definedName>
    <definedName name="cal">"Ronit Kayastha"</definedName>
    <definedName name="cement">'[6]RATES INCLUDING TRANSPORATION'!$V$27</definedName>
    <definedName name="chart" localSheetId="1">#REF!</definedName>
    <definedName name="chart">#REF!</definedName>
    <definedName name="chk">"Anamaya Upadhaya"</definedName>
    <definedName name="compressor">'[6]Basic Rates'!$D$151</definedName>
    <definedName name="Currency">"NRs"</definedName>
    <definedName name="cww">'[10]7m weir'!$B$3</definedName>
    <definedName name="Day_After_MonsoonPeriod">'[5]Energy_INPUT&amp;OUTPUT'!$C$51</definedName>
    <definedName name="ddd" localSheetId="0" hidden="1">[2]Solu!#REF!</definedName>
    <definedName name="ddd" localSheetId="1" hidden="1">[2]Solu!#REF!</definedName>
    <definedName name="ddd" hidden="1">[2]Solu!#REF!</definedName>
    <definedName name="DesignDischarge">'[5]Energy_INPUT&amp;OUTPUT'!$C$17</definedName>
    <definedName name="Detonating_chord">'[6]RATES INCLUDING TRANSPORATION'!$V$75</definedName>
    <definedName name="detonator">'[6]RATES INCLUDING TRANSPORATION'!$V$74</definedName>
    <definedName name="df" localSheetId="0" hidden="1">[11]Solu!#REF!</definedName>
    <definedName name="df" localSheetId="1" hidden="1">[11]Solu!#REF!</definedName>
    <definedName name="df" hidden="1">[11]Solu!#REF!</definedName>
    <definedName name="Diameter_of_Spillway_pipe">'[3]Spillway Pipe Design'!$B$11</definedName>
    <definedName name="diesel">'[6]RATES INCLUDING TRANSPORATION'!$V$51</definedName>
    <definedName name="distance">[12]Distances!$B$5:$E$14</definedName>
    <definedName name="dr">'[6]Basic Rates'!$D$32</definedName>
    <definedName name="Drawdown_Start">'[5]Energy_INPUT&amp;OUTPUT'!$C$44</definedName>
    <definedName name="drh">'[6]Basic Rates'!$D$33</definedName>
    <definedName name="drill_rod">'[6]RATES INCLUDING TRANSPORATION'!$V$77</definedName>
    <definedName name="Drillbit_32">'[6]RATES INCLUDING TRANSPORATION'!$V$78</definedName>
    <definedName name="Drillbit_38">'[6]RATES INCLUDING TRANSPORATION'!$V$79</definedName>
    <definedName name="drv">'[6]Basic Rates'!$D$29</definedName>
    <definedName name="el">'[6]Basic Rates'!$D$35</definedName>
    <definedName name="excavator">'[13]Basic Rates'!$D$143</definedName>
    <definedName name="excavator_breaker">'[13]Basic Rates'!$D$144</definedName>
    <definedName name="exr">'[6]Basic Rates'!$D$19</definedName>
    <definedName name="ExRate">'[5]Energy_INPUT&amp;OUTPUT'!$C$36</definedName>
    <definedName name="fan">'[6]Basic Rates'!$D$152</definedName>
    <definedName name="fgt" localSheetId="0" hidden="1">[2]Solu!#REF!</definedName>
    <definedName name="fgt" localSheetId="1" hidden="1">[2]Solu!#REF!</definedName>
    <definedName name="fgt" hidden="1">[2]Solu!#REF!</definedName>
    <definedName name="Flushing_Start">'[5]Energy_INPUT&amp;OUTPUT'!$C$45</definedName>
    <definedName name="Flushing_Till">'[5]Energy_INPUT&amp;OUTPUT'!$C$47</definedName>
    <definedName name="fr">'[6]Basic Rates'!$D$27</definedName>
    <definedName name="FSL">'[5]Energy_INPUT&amp;OUTPUT'!$C$43</definedName>
    <definedName name="gelatine">'[6]RATES INCLUDING TRANSPORATION'!$V$73</definedName>
    <definedName name="graphflow" localSheetId="0" hidden="1">[2]Solu!#REF!</definedName>
    <definedName name="graphflow" localSheetId="1" hidden="1">[2]Solu!#REF!</definedName>
    <definedName name="graphflow" hidden="1">[2]Solu!#REF!</definedName>
    <definedName name="GrossHead">'[5]Energy_INPUT&amp;OUTPUT'!$C$13</definedName>
    <definedName name="Grt_plg">[9]Rates!$C$37</definedName>
    <definedName name="H100y">'[14]Water Level'!$B$19</definedName>
    <definedName name="hand_drill">'[6]Basic Rates'!$D$144</definedName>
    <definedName name="Hbasin">'[15]Settling Basin'!$I$31</definedName>
    <definedName name="Hd">'[14]Water Level'!$B$14</definedName>
    <definedName name="HeadraceTunnel">'[5]Energy_INPUT&amp;OUTPUT'!$C$20</definedName>
    <definedName name="Hr">'[14]Side Intake and Orifice'!$H$18</definedName>
    <definedName name="HRWL">'[5]Energy_INPUT&amp;OUTPUT'!$C$9</definedName>
    <definedName name="hui" localSheetId="0" hidden="1">[2]Solu!#REF!</definedName>
    <definedName name="hui" localSheetId="1" hidden="1">[2]Solu!#REF!</definedName>
    <definedName name="hui" hidden="1">[2]Solu!#REF!</definedName>
    <definedName name="HW" hidden="1">{"Mahesh Maskey - Personal View",#N/A,FALSE,"HeadLossApril (2)";#N/A,#N/A,FALSE,"Hydraulic Gadient"}</definedName>
    <definedName name="Hydraulic_oil">'[6]RATES INCLUDING TRANSPORATION'!$V$55</definedName>
    <definedName name="ih" localSheetId="0" hidden="1">[2]Solu!#REF!</definedName>
    <definedName name="ih" localSheetId="1" hidden="1">[2]Solu!#REF!</definedName>
    <definedName name="ih" hidden="1">[2]Solu!#REF!</definedName>
    <definedName name="inlet_transition_end_height">'[3]Forebay Design'!$D$56</definedName>
    <definedName name="Installed_Capacity">'[5]Energy_INPUT&amp;OUTPUT'!$C$34</definedName>
    <definedName name="jn">930074</definedName>
    <definedName name="limcount" hidden="1">1</definedName>
    <definedName name="Lining_Thickness">'[5]Energy_INPUT&amp;OUTPUT'!$C$29</definedName>
    <definedName name="ListPF">[16]Assumptions!$C$27:$C$28</definedName>
    <definedName name="ListVoltage">[16]Assumptions!$C$45:$C$48</definedName>
    <definedName name="Lo">'[17]fixing of water way crest '!$D$353</definedName>
    <definedName name="lubricant">'[6]RATES INCLUDING TRANSPORATION'!$V$54</definedName>
    <definedName name="M">'[4]Headloss calculation'!$D$19</definedName>
    <definedName name="M_15">[9]Rates!$C$35</definedName>
    <definedName name="M_25">[9]Rates!$C$34</definedName>
    <definedName name="Manning_Steel">'[5]Energy_INPUT&amp;OUTPUT'!$C$32</definedName>
    <definedName name="Mannings_Lined">'[5]Energy_INPUT&amp;OUTPUT'!$C$31</definedName>
    <definedName name="Mannings_Unlined">'[5]Energy_INPUT&amp;OUTPUT'!$C$30</definedName>
    <definedName name="MDDL">'[5]Energy_INPUT&amp;OUTPUT'!$C$11</definedName>
    <definedName name="mech">'[6]Basic Rates'!$D$36</definedName>
    <definedName name="minitruck">'[13]Basic Rates'!$D$134</definedName>
    <definedName name="MinRelease">'[5]Energy_INPUT&amp;OUTPUT'!$C$19</definedName>
    <definedName name="mixer">'[6]Basic Rates'!$D$131</definedName>
    <definedName name="Monsoon_HWL">'[5]Energy_INPUT&amp;OUTPUT'!$C$48</definedName>
    <definedName name="Monsoon_Start">'[5]Energy_INPUT&amp;OUTPUT'!$C$49</definedName>
    <definedName name="n">'[15]Intake Canal'!$C$10</definedName>
    <definedName name="nbij" localSheetId="0" hidden="1">[2]Solu!#REF!</definedName>
    <definedName name="nbij" localSheetId="1" hidden="1">[2]Solu!#REF!</definedName>
    <definedName name="nbij" hidden="1">[2]Solu!#REF!</definedName>
    <definedName name="optAheadcanal">'[15]Headrace Canal '!$H$20</definedName>
    <definedName name="or">'[6]Basic Rates'!$D$30</definedName>
    <definedName name="Outlet_Transition_End_Height">'[3]Forebay Design'!$D$66</definedName>
    <definedName name="outlet_transition_start_height">'[3]Forebay Design'!$D$65</definedName>
    <definedName name="Pal_Workbook_GUID" hidden="1">"WMPHX8AI95GDBSGMRQ4DT2IM"</definedName>
    <definedName name="PeakHours">'[5]Energy_INPUT&amp;OUTPUT'!$C$42</definedName>
    <definedName name="Penstock" hidden="1">{"Mahesh Maskey - Personal View",#N/A,FALSE,"HeadLossApril (2)";#N/A,#N/A,FALSE,"Hydraulic Gadient"}</definedName>
    <definedName name="Penstock_Velocity">'[5]Energy_INPUT&amp;OUTPUT'!$D$4</definedName>
    <definedName name="PenstockLength">'[5]Energy_INPUT&amp;OUTPUT'!$C$23</definedName>
    <definedName name="PercentofLinedTunnel">'[5]Energy_INPUT&amp;OUTPUT'!$C$27</definedName>
    <definedName name="Pi">'[7]settling basin 240'!$D$8</definedName>
    <definedName name="plasticizers">'[6]RATES INCLUDING TRANSPORATION'!$V$43</definedName>
    <definedName name="PressureTunnel">'[5]Energy_INPUT&amp;OUTPUT'!$C$21</definedName>
    <definedName name="_xlnm.Print_Area" localSheetId="0">'1.BoQ Summary_  for Tender'!$B$2:$E$63</definedName>
    <definedName name="_xlnm.Print_Area" localSheetId="1">'2.BOQ with cost'!$A$8:$H$854</definedName>
    <definedName name="_xlnm.Print_Titles" localSheetId="1">'2.BOQ with cost'!$8:$9</definedName>
    <definedName name="prj">"BHOTEKOSHI -5 HYDROELECTRIC PROJECT"</definedName>
    <definedName name="Q">'[4]Headloss calculation'!$D$10</definedName>
    <definedName name="Q_des">'[17]fixing of water way crest '!$D$351</definedName>
    <definedName name="Q_idf">'[17]fixing of water way crest '!$D$1</definedName>
    <definedName name="Q_o">'[17]fixing of water way crest '!$D$349</definedName>
    <definedName name="Q_p">'[17]fixing of water way crest '!$D$348</definedName>
    <definedName name="q_per">'[17]fixing of water way crest '!$D$397</definedName>
    <definedName name="qd">'[15]General Data'!$B$7</definedName>
    <definedName name="Qf">'[17]fixing of water way crest '!$D$2</definedName>
    <definedName name="Qo">'[18]Side Intake and Orifice'!$H$22</definedName>
    <definedName name="R_hyd">'[7]settling basin 240'!$D$9</definedName>
    <definedName name="Radius">'[4]Headloss calculation'!$D$18</definedName>
    <definedName name="raiser_climber">'[6]Basic Rates'!$D$156</definedName>
    <definedName name="rcr">'[6]Basic Rates'!$D$37</definedName>
    <definedName name="ren">[19]RATE!$J$42</definedName>
    <definedName name="Return100D">[20]Hydrology!$B$22</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SwapState" hidden="1">FALSE</definedName>
    <definedName name="RiskUpdateDisplay" hidden="1">FALSE</definedName>
    <definedName name="RiskUseDifferentSeedForEachSim" hidden="1">FALSE</definedName>
    <definedName name="RiskUseFixedSeed" hidden="1">FALSE</definedName>
    <definedName name="RiskUseMultipleCPUs" hidden="1">TRUE</definedName>
    <definedName name="roctrap">'[21]basic-rates at project site'!$F$23</definedName>
    <definedName name="sand">'[6]RATES INCLUDING TRANSPORATION'!$V$19</definedName>
    <definedName name="Sccheck">[22]Calculations!$S$27</definedName>
    <definedName name="sencount" hidden="1">1</definedName>
    <definedName name="Shotcrete_boomtruck">'[6]Basic Rates'!$D$154</definedName>
    <definedName name="side_slope">'[3]Forebay Design'!$D$58</definedName>
    <definedName name="silica_fumes">'[6]RATES INCLUDING TRANSPORATION'!$V$41</definedName>
    <definedName name="Simulated_Discharge">'[5]Energy_INPUT&amp;OUTPUT'!$B$8</definedName>
    <definedName name="solver_adj" hidden="1">'[23]subs weir(100)'!$G$97</definedName>
    <definedName name="solver_cvg" hidden="1">0.0001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'[23]subs weir(100)'!$G$98</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qft">[24]Transportation!$AA$7</definedName>
    <definedName name="sr">'[12]Basic Rates'!$D$24</definedName>
    <definedName name="sup">'[6]Basic Rates'!$D$28</definedName>
    <definedName name="survey_equipments">'[6]Basic Rates'!$D$150</definedName>
    <definedName name="TailraceTunnelLength">'[5]Energy_INPUT&amp;OUTPUT'!$C$25</definedName>
    <definedName name="TempName" hidden="1">"WLGWHMJTRAQRQD9VCYQKS1EC"</definedName>
    <definedName name="TopRankDefaultDistForRange" hidden="1">1</definedName>
    <definedName name="TopRankDefaultMaxChange" hidden="1">"0,15"</definedName>
    <definedName name="TopRankDefaultMinChange" hidden="1">-0.1</definedName>
    <definedName name="TopRankDefaultMultiGroupSize" hidden="1">2</definedName>
    <definedName name="TopRankDefaultMultiStepsPerInput" hidden="1">2</definedName>
    <definedName name="TopRankDefaultRangeType" hidden="1">0</definedName>
    <definedName name="TopRankDefaultStepsPerInput" hidden="1">5</definedName>
    <definedName name="TopRankDetailByInputReport" hidden="1">FALSE</definedName>
    <definedName name="TopRankMaxInputsPerGraph" hidden="1">20</definedName>
    <definedName name="TopRankMultiWayReport" hidden="1">FALSE</definedName>
    <definedName name="TopRankNumberOfRuns" hidden="1">1</definedName>
    <definedName name="TopRankOnlyInputsOverThreshold" hidden="1">FALSE</definedName>
    <definedName name="TopRankOnlyTopRanking" hidden="1">TRUE</definedName>
    <definedName name="TopRankOutputDetailReport" hidden="1">FALSE</definedName>
    <definedName name="TopRankOutputsAsPercentChange" hidden="1">FALSE</definedName>
    <definedName name="TopRankOverwriteExisting" hidden="1">FALSE</definedName>
    <definedName name="TopRankPauseOnError" hidden="1">FALSE</definedName>
    <definedName name="TopRankPerformPrecedentScanAddOutput" hidden="1">FALSE</definedName>
    <definedName name="TopRankPerformPrecedentScanAtStart" hidden="1">TRUE</definedName>
    <definedName name="TopRankPrecedentScanType" hidden="1">1</definedName>
    <definedName name="TopRankReportAllOutputCells" hidden="1">TRUE</definedName>
    <definedName name="TopRankReportsInExistingWorkbook" hidden="1">FALSE</definedName>
    <definedName name="TopRankReportsInExistingWorkbookName" hidden="1">"Active Workbook"</definedName>
    <definedName name="TopRankReportsInNewWorkbook" hidden="1">TRUE</definedName>
    <definedName name="TopRankSensitivityGraphs" hidden="1">FALSE</definedName>
    <definedName name="TopRankSingleWorkbookAllResults" hidden="1">FALSE</definedName>
    <definedName name="TopRankSpiderGraphs" hidden="1">TRUE</definedName>
    <definedName name="TopRankTornadoGraphs" hidden="1">TRUE</definedName>
    <definedName name="TopRankUpdateDisplay" hidden="1">FALSE</definedName>
    <definedName name="TRL">'[5]Energy_INPUT&amp;OUTPUT'!$C$12</definedName>
    <definedName name="truck">'[12]Basic Rates'!$D$127</definedName>
    <definedName name="TRWL">'[5]Energy_INPUT&amp;OUTPUT'!$C$12</definedName>
    <definedName name="TunnelSpan">'[5]Energy_INPUT&amp;OUTPUT'!$C$26</definedName>
    <definedName name="TunnelSpan_Lined">'[5]Energy_INPUT&amp;OUTPUT'!$C$28</definedName>
    <definedName name="Turbine_No.">'[5]Energy_INPUT&amp;OUTPUT'!$C$15</definedName>
    <definedName name="uinh" localSheetId="0" hidden="1">[2]Solu!#REF!</definedName>
    <definedName name="uinh" localSheetId="1" hidden="1">[2]Solu!#REF!</definedName>
    <definedName name="uinh" hidden="1">[2]Solu!#REF!</definedName>
    <definedName name="ur">'[12]Basic Rates'!$D$26</definedName>
    <definedName name="USD">'[25]BoQ-draft'!$I$6</definedName>
    <definedName name="uvgft" localSheetId="0" hidden="1">[2]Solu!#REF!</definedName>
    <definedName name="uvgft" localSheetId="1" hidden="1">[2]Solu!#REF!</definedName>
    <definedName name="uvgft" hidden="1">[2]Solu!#REF!</definedName>
    <definedName name="Ventilation_duct">'[6]RATES INCLUDING TRANSPORATION'!$V$81</definedName>
    <definedName name="vgf" localSheetId="0" hidden="1">[2]Solu!#REF!</definedName>
    <definedName name="vgf" localSheetId="1" hidden="1">[2]Solu!#REF!</definedName>
    <definedName name="vgf" hidden="1">[2]Solu!#REF!</definedName>
    <definedName name="Wbasin">'[18]Settling Basin'!$C$20</definedName>
    <definedName name="WE" hidden="1">{#N/A,#N/A,TRUE,"Flat Before Crest";#N/A,#N/A,TRUE,"1-4 Before Crest";#N/A,#N/A,TRUE,"Crest";#N/A,#N/A,TRUE,"after crest";#N/A,#N/A,TRUE,"Data"}</definedName>
    <definedName name="wheel_loader">'[6]Basic Rates'!$D$129</definedName>
    <definedName name="wiremesh">'[6]RATES INCLUDING TRANSPORATION'!$V$48</definedName>
    <definedName name="wrn.5." hidden="1">{"Mahesh Maskey - Personal View",#N/A,FALSE,"HeadLossApril (2)";#N/A,#N/A,FALSE,"Hydraulic Gadient"}</definedName>
    <definedName name="wrn.Print." hidden="1">{#N/A,#N/A,TRUE,"Flat Before Crest";#N/A,#N/A,TRUE,"1-4 Before Crest";#N/A,#N/A,TRUE,"Crest";#N/A,#N/A,TRUE,"after crest";#N/A,#N/A,TRUE,"Data"}</definedName>
    <definedName name="x">'[26]Input Data'!$I$16</definedName>
    <definedName name="Xbar">'[26]Input Data'!$N$19</definedName>
    <definedName name="Y">'[26]Input Data'!$I$17</definedName>
    <definedName name="Ybar">'[26]Input Data'!$N$20</definedName>
    <definedName name="YesNo" comment="YES/NO">'[27]Input Sheet'!$C$230:$C$231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51" i="2" l="1"/>
  <c r="G849" i="2"/>
  <c r="G847" i="2"/>
  <c r="G846" i="2"/>
  <c r="G845" i="2"/>
  <c r="G843" i="2"/>
  <c r="G841" i="2"/>
  <c r="G839" i="2"/>
  <c r="G837" i="2"/>
  <c r="G835" i="2"/>
  <c r="G834" i="2"/>
  <c r="G832" i="2"/>
  <c r="G830" i="2"/>
  <c r="G829" i="2"/>
  <c r="G827" i="2"/>
  <c r="G852" i="2" s="1"/>
  <c r="D55" i="1" s="1"/>
  <c r="G822" i="2"/>
  <c r="B822" i="2"/>
  <c r="G821" i="2"/>
  <c r="B821" i="2"/>
  <c r="G820" i="2"/>
  <c r="B820" i="2"/>
  <c r="G818" i="2"/>
  <c r="B818" i="2"/>
  <c r="G817" i="2"/>
  <c r="G815" i="2"/>
  <c r="G813" i="2"/>
  <c r="B813" i="2"/>
  <c r="G812" i="2"/>
  <c r="G810" i="2"/>
  <c r="G809" i="2"/>
  <c r="G808" i="2"/>
  <c r="G806" i="2"/>
  <c r="G805" i="2"/>
  <c r="G803" i="2"/>
  <c r="G823" i="2" s="1"/>
  <c r="G799" i="2"/>
  <c r="G797" i="2"/>
  <c r="B797" i="2"/>
  <c r="G796" i="2"/>
  <c r="B796" i="2"/>
  <c r="G795" i="2"/>
  <c r="B795" i="2"/>
  <c r="G793" i="2"/>
  <c r="G791" i="2"/>
  <c r="G790" i="2"/>
  <c r="G788" i="2"/>
  <c r="G786" i="2"/>
  <c r="G800" i="2" s="1"/>
  <c r="D52" i="1" s="1"/>
  <c r="G782" i="2"/>
  <c r="G780" i="2"/>
  <c r="G778" i="2"/>
  <c r="G777" i="2"/>
  <c r="B777" i="2"/>
  <c r="G775" i="2"/>
  <c r="G773" i="2"/>
  <c r="G772" i="2"/>
  <c r="G783" i="2" s="1"/>
  <c r="D51" i="1" s="1"/>
  <c r="G770" i="2"/>
  <c r="G766" i="2"/>
  <c r="G764" i="2"/>
  <c r="G762" i="2"/>
  <c r="G761" i="2"/>
  <c r="G760" i="2"/>
  <c r="G758" i="2"/>
  <c r="G757" i="2"/>
  <c r="G755" i="2"/>
  <c r="G753" i="2"/>
  <c r="G751" i="2"/>
  <c r="G750" i="2"/>
  <c r="G749" i="2"/>
  <c r="B748" i="2"/>
  <c r="G747" i="2"/>
  <c r="B747" i="2"/>
  <c r="G746" i="2"/>
  <c r="G745" i="2"/>
  <c r="G744" i="2"/>
  <c r="G742" i="2"/>
  <c r="B742" i="2"/>
  <c r="G741" i="2"/>
  <c r="B741" i="2"/>
  <c r="G740" i="2"/>
  <c r="G739" i="2"/>
  <c r="G737" i="2"/>
  <c r="G735" i="2"/>
  <c r="G733" i="2"/>
  <c r="G732" i="2"/>
  <c r="B732" i="2"/>
  <c r="G731" i="2"/>
  <c r="B731" i="2"/>
  <c r="G730" i="2"/>
  <c r="G729" i="2"/>
  <c r="G728" i="2"/>
  <c r="B728" i="2"/>
  <c r="G727" i="2"/>
  <c r="G726" i="2"/>
  <c r="G724" i="2"/>
  <c r="G723" i="2"/>
  <c r="G721" i="2"/>
  <c r="G767" i="2" s="1"/>
  <c r="D50" i="1" s="1"/>
  <c r="G715" i="2"/>
  <c r="G713" i="2"/>
  <c r="G712" i="2"/>
  <c r="G710" i="2"/>
  <c r="G708" i="2"/>
  <c r="G706" i="2"/>
  <c r="G705" i="2"/>
  <c r="G703" i="2"/>
  <c r="G702" i="2"/>
  <c r="G700" i="2"/>
  <c r="G699" i="2"/>
  <c r="G698" i="2"/>
  <c r="G697" i="2"/>
  <c r="G696" i="2"/>
  <c r="G694" i="2"/>
  <c r="G716" i="2" s="1"/>
  <c r="G690" i="2"/>
  <c r="G689" i="2"/>
  <c r="G687" i="2"/>
  <c r="G686" i="2"/>
  <c r="G685" i="2"/>
  <c r="G684" i="2"/>
  <c r="G691" i="2" s="1"/>
  <c r="D46" i="1" s="1"/>
  <c r="G682" i="2"/>
  <c r="G680" i="2"/>
  <c r="G678" i="2"/>
  <c r="G674" i="2"/>
  <c r="G673" i="2"/>
  <c r="G672" i="2"/>
  <c r="G671" i="2"/>
  <c r="G670" i="2"/>
  <c r="G669" i="2"/>
  <c r="G668" i="2"/>
  <c r="G667" i="2"/>
  <c r="G666" i="2"/>
  <c r="G665" i="2"/>
  <c r="G664" i="2"/>
  <c r="G663" i="2"/>
  <c r="G662" i="2"/>
  <c r="G661" i="2"/>
  <c r="G660" i="2"/>
  <c r="G659" i="2"/>
  <c r="G658" i="2"/>
  <c r="G657" i="2"/>
  <c r="G656" i="2"/>
  <c r="G655" i="2"/>
  <c r="G654" i="2"/>
  <c r="G653" i="2"/>
  <c r="G652" i="2"/>
  <c r="G651" i="2"/>
  <c r="G675" i="2" s="1"/>
  <c r="D45" i="1" s="1"/>
  <c r="G647" i="2"/>
  <c r="G646" i="2"/>
  <c r="G645" i="2"/>
  <c r="G644" i="2"/>
  <c r="G643" i="2"/>
  <c r="G642" i="2"/>
  <c r="G641" i="2"/>
  <c r="G640" i="2"/>
  <c r="G639" i="2"/>
  <c r="G638" i="2"/>
  <c r="G637" i="2"/>
  <c r="G636" i="2"/>
  <c r="G635" i="2"/>
  <c r="G634" i="2"/>
  <c r="G633" i="2"/>
  <c r="G632" i="2"/>
  <c r="G631" i="2"/>
  <c r="G630" i="2"/>
  <c r="G629" i="2"/>
  <c r="G628" i="2"/>
  <c r="G627" i="2"/>
  <c r="G626" i="2"/>
  <c r="G625" i="2"/>
  <c r="G623" i="2"/>
  <c r="G648" i="2" s="1"/>
  <c r="D44" i="1" s="1"/>
  <c r="G619" i="2"/>
  <c r="G618" i="2"/>
  <c r="G616" i="2"/>
  <c r="G615" i="2"/>
  <c r="G614" i="2"/>
  <c r="G613" i="2"/>
  <c r="G612" i="2"/>
  <c r="G611" i="2"/>
  <c r="G610" i="2"/>
  <c r="G609" i="2"/>
  <c r="G608" i="2"/>
  <c r="G607" i="2"/>
  <c r="G620" i="2" s="1"/>
  <c r="D43" i="1" s="1"/>
  <c r="G603" i="2"/>
  <c r="G602" i="2"/>
  <c r="G601" i="2"/>
  <c r="G600" i="2"/>
  <c r="G599" i="2"/>
  <c r="G598" i="2"/>
  <c r="G597" i="2"/>
  <c r="G596" i="2"/>
  <c r="G595" i="2"/>
  <c r="G594" i="2"/>
  <c r="G593" i="2"/>
  <c r="G592" i="2"/>
  <c r="G591" i="2"/>
  <c r="G590" i="2"/>
  <c r="G589" i="2"/>
  <c r="G588" i="2"/>
  <c r="G587" i="2"/>
  <c r="G586" i="2"/>
  <c r="G585" i="2"/>
  <c r="G584" i="2"/>
  <c r="G583" i="2"/>
  <c r="G582" i="2"/>
  <c r="G581" i="2"/>
  <c r="G580" i="2"/>
  <c r="G604" i="2" s="1"/>
  <c r="D42" i="1" s="1"/>
  <c r="G579" i="2"/>
  <c r="G576" i="2"/>
  <c r="G574" i="2"/>
  <c r="G572" i="2"/>
  <c r="G570" i="2"/>
  <c r="G569" i="2"/>
  <c r="G567" i="2"/>
  <c r="G566" i="2"/>
  <c r="G564" i="2"/>
  <c r="G561" i="2"/>
  <c r="G560" i="2"/>
  <c r="G559" i="2"/>
  <c r="G558" i="2"/>
  <c r="G556" i="2"/>
  <c r="G555" i="2"/>
  <c r="G552" i="2"/>
  <c r="G577" i="2" s="1"/>
  <c r="D41" i="1" s="1"/>
  <c r="G551" i="2"/>
  <c r="G548" i="2"/>
  <c r="G547" i="2"/>
  <c r="G546" i="2"/>
  <c r="G545" i="2"/>
  <c r="G544" i="2"/>
  <c r="G543" i="2"/>
  <c r="G542" i="2"/>
  <c r="G540" i="2"/>
  <c r="G538" i="2"/>
  <c r="G536" i="2"/>
  <c r="G549" i="2" s="1"/>
  <c r="D40" i="1" s="1"/>
  <c r="G532" i="2"/>
  <c r="G531" i="2"/>
  <c r="G529" i="2"/>
  <c r="G527" i="2"/>
  <c r="G525" i="2"/>
  <c r="G523" i="2"/>
  <c r="G533" i="2" s="1"/>
  <c r="D39" i="1" s="1"/>
  <c r="G521" i="2"/>
  <c r="G518" i="2"/>
  <c r="G517" i="2"/>
  <c r="G516" i="2"/>
  <c r="G514" i="2"/>
  <c r="G512" i="2"/>
  <c r="G510" i="2"/>
  <c r="G509" i="2"/>
  <c r="G507" i="2"/>
  <c r="G506" i="2"/>
  <c r="G505" i="2"/>
  <c r="G504" i="2"/>
  <c r="G503" i="2"/>
  <c r="G501" i="2"/>
  <c r="G519" i="2" s="1"/>
  <c r="D38" i="1" s="1"/>
  <c r="G498" i="2"/>
  <c r="G497" i="2"/>
  <c r="G496" i="2"/>
  <c r="G495" i="2"/>
  <c r="G494" i="2"/>
  <c r="G493" i="2"/>
  <c r="G492" i="2"/>
  <c r="G490" i="2"/>
  <c r="G488" i="2"/>
  <c r="G486" i="2"/>
  <c r="G499" i="2" s="1"/>
  <c r="D37" i="1" s="1"/>
  <c r="G482" i="2"/>
  <c r="G481" i="2"/>
  <c r="G479" i="2"/>
  <c r="G477" i="2"/>
  <c r="G476" i="2"/>
  <c r="G475" i="2"/>
  <c r="G473" i="2"/>
  <c r="G472" i="2"/>
  <c r="G470" i="2"/>
  <c r="G469" i="2"/>
  <c r="G467" i="2"/>
  <c r="G466" i="2"/>
  <c r="G465" i="2"/>
  <c r="G463" i="2"/>
  <c r="G483" i="2" s="1"/>
  <c r="D36" i="1" s="1"/>
  <c r="G460" i="2"/>
  <c r="G459" i="2"/>
  <c r="G458" i="2"/>
  <c r="G457" i="2"/>
  <c r="G456" i="2"/>
  <c r="G454" i="2"/>
  <c r="G453" i="2"/>
  <c r="G452" i="2"/>
  <c r="G451" i="2"/>
  <c r="G449" i="2"/>
  <c r="G447" i="2"/>
  <c r="G445" i="2"/>
  <c r="G444" i="2"/>
  <c r="G442" i="2"/>
  <c r="G441" i="2"/>
  <c r="G440" i="2"/>
  <c r="G439" i="2"/>
  <c r="G438" i="2"/>
  <c r="G437" i="2"/>
  <c r="G435" i="2"/>
  <c r="G432" i="2"/>
  <c r="G431" i="2"/>
  <c r="G430" i="2"/>
  <c r="G429" i="2"/>
  <c r="G427" i="2"/>
  <c r="G426" i="2"/>
  <c r="G424" i="2"/>
  <c r="G423" i="2"/>
  <c r="G422" i="2"/>
  <c r="G421" i="2"/>
  <c r="G420" i="2"/>
  <c r="G419" i="2"/>
  <c r="G418" i="2"/>
  <c r="G416" i="2"/>
  <c r="G415" i="2"/>
  <c r="G461" i="2" s="1"/>
  <c r="D35" i="1" s="1"/>
  <c r="G411" i="2"/>
  <c r="G410" i="2"/>
  <c r="G409" i="2"/>
  <c r="G407" i="2"/>
  <c r="G406" i="2"/>
  <c r="G404" i="2"/>
  <c r="G402" i="2"/>
  <c r="G401" i="2"/>
  <c r="G399" i="2"/>
  <c r="G412" i="2" s="1"/>
  <c r="D34" i="1" s="1"/>
  <c r="G395" i="2"/>
  <c r="G394" i="2"/>
  <c r="G392" i="2"/>
  <c r="G390" i="2"/>
  <c r="G388" i="2"/>
  <c r="G386" i="2"/>
  <c r="G385" i="2"/>
  <c r="G383" i="2"/>
  <c r="G382" i="2"/>
  <c r="G380" i="2"/>
  <c r="G379" i="2"/>
  <c r="G377" i="2"/>
  <c r="G396" i="2" s="1"/>
  <c r="D33" i="1" s="1"/>
  <c r="G369" i="2"/>
  <c r="G368" i="2"/>
  <c r="B368" i="2"/>
  <c r="G367" i="2"/>
  <c r="B367" i="2"/>
  <c r="G365" i="2"/>
  <c r="G363" i="2"/>
  <c r="G361" i="2"/>
  <c r="G359" i="2"/>
  <c r="G357" i="2"/>
  <c r="G355" i="2"/>
  <c r="G353" i="2"/>
  <c r="G351" i="2"/>
  <c r="G350" i="2"/>
  <c r="G348" i="2"/>
  <c r="G346" i="2"/>
  <c r="G345" i="2"/>
  <c r="G343" i="2"/>
  <c r="G371" i="2" s="1"/>
  <c r="G339" i="2"/>
  <c r="G338" i="2"/>
  <c r="G337" i="2"/>
  <c r="G335" i="2"/>
  <c r="G333" i="2"/>
  <c r="G331" i="2"/>
  <c r="G329" i="2"/>
  <c r="G328" i="2"/>
  <c r="G327" i="2"/>
  <c r="G325" i="2"/>
  <c r="G323" i="2"/>
  <c r="G322" i="2"/>
  <c r="G320" i="2"/>
  <c r="G340" i="2" s="1"/>
  <c r="D29" i="1" s="1"/>
  <c r="G316" i="2"/>
  <c r="G314" i="2"/>
  <c r="G313" i="2"/>
  <c r="G312" i="2"/>
  <c r="G310" i="2"/>
  <c r="G308" i="2"/>
  <c r="G306" i="2"/>
  <c r="G305" i="2"/>
  <c r="G303" i="2"/>
  <c r="G301" i="2"/>
  <c r="G299" i="2"/>
  <c r="G298" i="2"/>
  <c r="G296" i="2"/>
  <c r="G317" i="2" s="1"/>
  <c r="D28" i="1" s="1"/>
  <c r="G292" i="2"/>
  <c r="G291" i="2"/>
  <c r="G290" i="2"/>
  <c r="G289" i="2"/>
  <c r="G287" i="2"/>
  <c r="B287" i="2"/>
  <c r="G286" i="2"/>
  <c r="G285" i="2"/>
  <c r="G283" i="2"/>
  <c r="G281" i="2"/>
  <c r="G279" i="2"/>
  <c r="G277" i="2"/>
  <c r="G276" i="2"/>
  <c r="G274" i="2"/>
  <c r="G273" i="2"/>
  <c r="G271" i="2"/>
  <c r="G269" i="2"/>
  <c r="G267" i="2"/>
  <c r="G266" i="2"/>
  <c r="G264" i="2"/>
  <c r="G293" i="2" s="1"/>
  <c r="D27" i="1" s="1"/>
  <c r="G260" i="2"/>
  <c r="G258" i="2"/>
  <c r="G261" i="2" s="1"/>
  <c r="D26" i="1" s="1"/>
  <c r="G256" i="2"/>
  <c r="G255" i="2"/>
  <c r="G253" i="2"/>
  <c r="G251" i="2"/>
  <c r="G250" i="2"/>
  <c r="G248" i="2"/>
  <c r="G241" i="2"/>
  <c r="G239" i="2"/>
  <c r="G238" i="2"/>
  <c r="G237" i="2"/>
  <c r="G236" i="2"/>
  <c r="G234" i="2"/>
  <c r="G242" i="2" s="1"/>
  <c r="G230" i="2"/>
  <c r="G229" i="2"/>
  <c r="G228" i="2"/>
  <c r="G226" i="2"/>
  <c r="C226" i="2"/>
  <c r="G224" i="2"/>
  <c r="G222" i="2"/>
  <c r="C222" i="2"/>
  <c r="G221" i="2"/>
  <c r="G220" i="2"/>
  <c r="G219" i="2"/>
  <c r="G217" i="2"/>
  <c r="G215" i="2"/>
  <c r="G214" i="2"/>
  <c r="G212" i="2"/>
  <c r="G231" i="2" s="1"/>
  <c r="D22" i="1" s="1"/>
  <c r="G208" i="2"/>
  <c r="G207" i="2"/>
  <c r="G206" i="2"/>
  <c r="G204" i="2"/>
  <c r="G203" i="2"/>
  <c r="G209" i="2" s="1"/>
  <c r="D21" i="1" s="1"/>
  <c r="G201" i="2"/>
  <c r="G199" i="2"/>
  <c r="G198" i="2"/>
  <c r="G196" i="2"/>
  <c r="G192" i="2"/>
  <c r="G191" i="2"/>
  <c r="G190" i="2"/>
  <c r="G188" i="2"/>
  <c r="G187" i="2"/>
  <c r="G186" i="2"/>
  <c r="G184" i="2"/>
  <c r="G193" i="2" s="1"/>
  <c r="D20" i="1" s="1"/>
  <c r="G182" i="2"/>
  <c r="G181" i="2"/>
  <c r="G179" i="2"/>
  <c r="G175" i="2"/>
  <c r="G174" i="2"/>
  <c r="G172" i="2"/>
  <c r="C172" i="2"/>
  <c r="G170" i="2"/>
  <c r="C170" i="2"/>
  <c r="G169" i="2"/>
  <c r="C169" i="2"/>
  <c r="G167" i="2"/>
  <c r="G165" i="2"/>
  <c r="C165" i="2"/>
  <c r="G164" i="2"/>
  <c r="G162" i="2"/>
  <c r="C162" i="2"/>
  <c r="G160" i="2"/>
  <c r="G158" i="2"/>
  <c r="G157" i="2"/>
  <c r="G155" i="2"/>
  <c r="G154" i="2"/>
  <c r="G153" i="2"/>
  <c r="G152" i="2"/>
  <c r="G151" i="2"/>
  <c r="G150" i="2"/>
  <c r="G148" i="2"/>
  <c r="G176" i="2" s="1"/>
  <c r="D19" i="1" s="1"/>
  <c r="G145" i="2"/>
  <c r="G144" i="2"/>
  <c r="G143" i="2"/>
  <c r="G142" i="2"/>
  <c r="G141" i="2"/>
  <c r="G139" i="2"/>
  <c r="G137" i="2"/>
  <c r="G135" i="2"/>
  <c r="G133" i="2"/>
  <c r="G132" i="2"/>
  <c r="G131" i="2"/>
  <c r="G129" i="2"/>
  <c r="G127" i="2"/>
  <c r="G126" i="2"/>
  <c r="G124" i="2"/>
  <c r="G146" i="2" s="1"/>
  <c r="D18" i="1" s="1"/>
  <c r="G120" i="2"/>
  <c r="G119" i="2"/>
  <c r="G118" i="2"/>
  <c r="G117" i="2"/>
  <c r="G116" i="2"/>
  <c r="G114" i="2"/>
  <c r="G112" i="2"/>
  <c r="G110" i="2"/>
  <c r="G108" i="2"/>
  <c r="G107" i="2"/>
  <c r="G106" i="2"/>
  <c r="G104" i="2"/>
  <c r="G102" i="2"/>
  <c r="G101" i="2"/>
  <c r="G99" i="2"/>
  <c r="G121" i="2" s="1"/>
  <c r="D17" i="1" s="1"/>
  <c r="G95" i="2"/>
  <c r="G94" i="2"/>
  <c r="G93" i="2"/>
  <c r="G92" i="2"/>
  <c r="G91" i="2"/>
  <c r="G90" i="2"/>
  <c r="G88" i="2"/>
  <c r="G87" i="2"/>
  <c r="G86" i="2"/>
  <c r="G85" i="2"/>
  <c r="G83" i="2"/>
  <c r="G81" i="2"/>
  <c r="G79" i="2"/>
  <c r="G77" i="2"/>
  <c r="G76" i="2"/>
  <c r="G75" i="2"/>
  <c r="G74" i="2"/>
  <c r="G72" i="2"/>
  <c r="G70" i="2"/>
  <c r="G69" i="2"/>
  <c r="G67" i="2"/>
  <c r="G96" i="2" s="1"/>
  <c r="D16" i="1" s="1"/>
  <c r="G63" i="2"/>
  <c r="G64" i="2" s="1"/>
  <c r="D15" i="1" s="1"/>
  <c r="G61" i="2"/>
  <c r="G60" i="2"/>
  <c r="G59" i="2"/>
  <c r="G57" i="2"/>
  <c r="G55" i="2"/>
  <c r="G53" i="2"/>
  <c r="G51" i="2"/>
  <c r="G50" i="2"/>
  <c r="G48" i="2"/>
  <c r="G43" i="2"/>
  <c r="D12" i="1" s="1"/>
  <c r="G42" i="2"/>
  <c r="G44" i="2" s="1"/>
  <c r="G41" i="2"/>
  <c r="G35" i="2"/>
  <c r="G34" i="2"/>
  <c r="G33" i="2"/>
  <c r="G31" i="2"/>
  <c r="G30" i="2"/>
  <c r="G29" i="2"/>
  <c r="G28" i="2"/>
  <c r="G27" i="2"/>
  <c r="G26" i="2"/>
  <c r="G24" i="2"/>
  <c r="G22" i="2"/>
  <c r="G19" i="2"/>
  <c r="G18" i="2"/>
  <c r="G17" i="2"/>
  <c r="G15" i="2"/>
  <c r="G14" i="2"/>
  <c r="G13" i="2"/>
  <c r="G39" i="2" s="1"/>
  <c r="D8" i="1" s="1"/>
  <c r="H6" i="2"/>
  <c r="F62" i="1"/>
  <c r="D61" i="1"/>
  <c r="F57" i="1"/>
  <c r="F56" i="1"/>
  <c r="F55" i="1"/>
  <c r="F44" i="1"/>
  <c r="F43" i="1"/>
  <c r="F42" i="1"/>
  <c r="F65" i="1" s="1"/>
  <c r="F40" i="1"/>
  <c r="F39" i="1"/>
  <c r="F37" i="1"/>
  <c r="F36" i="1"/>
  <c r="F35" i="1"/>
  <c r="F34" i="1"/>
  <c r="F20" i="1"/>
  <c r="F19" i="1"/>
  <c r="F18" i="1"/>
  <c r="F17" i="1"/>
  <c r="F64" i="1" s="1"/>
  <c r="B12" i="1"/>
  <c r="B11" i="1"/>
  <c r="D10" i="1"/>
  <c r="B10" i="1"/>
  <c r="B9" i="1"/>
  <c r="F66" i="1" l="1"/>
  <c r="G717" i="2"/>
  <c r="D47" i="1"/>
  <c r="D68" i="1" s="1"/>
  <c r="D23" i="1"/>
  <c r="D24" i="1" s="1"/>
  <c r="G243" i="2"/>
  <c r="G372" i="2"/>
  <c r="G373" i="2" s="1"/>
  <c r="D30" i="1"/>
  <c r="D31" i="1" s="1"/>
  <c r="D48" i="1"/>
  <c r="D54" i="1"/>
  <c r="G824" i="2"/>
  <c r="D53" i="1"/>
  <c r="D11" i="1"/>
  <c r="D13" i="1" s="1"/>
  <c r="D69" i="1" l="1"/>
  <c r="D60" i="1"/>
  <c r="D62" i="1" l="1"/>
  <c r="D6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Shyam Bhusal</author>
    <author>Bishal Koirala</author>
  </authors>
  <commentList>
    <comment ref="B42" authorId="0" shapeId="0" xr:uid="{8FC10C0C-CB2B-418A-89F8-4F8DE697BC59}">
      <text>
        <r>
          <rPr>
            <b/>
            <sz val="9"/>
            <color indexed="81"/>
            <rFont val="Tahoma"/>
            <family val="2"/>
          </rPr>
          <t>Shyam Bhusal:</t>
        </r>
        <r>
          <rPr>
            <sz val="9"/>
            <color indexed="81"/>
            <rFont val="Tahoma"/>
            <family val="2"/>
          </rPr>
          <t xml:space="preserve">
Myagdi has been overwritten with Kunaban</t>
        </r>
      </text>
    </comment>
    <comment ref="D174" authorId="1" shapeId="0" xr:uid="{DDE983DB-251A-4D74-9EFE-DB35FDE15967}">
      <text>
        <r>
          <rPr>
            <b/>
            <sz val="9"/>
            <color indexed="81"/>
            <rFont val="Tahoma"/>
            <family val="2"/>
          </rPr>
          <t>Bishal Koirala:</t>
        </r>
        <r>
          <rPr>
            <sz val="9"/>
            <color indexed="81"/>
            <rFont val="Tahoma"/>
            <family val="2"/>
          </rPr>
          <t xml:space="preserve">
Nominal area provisioned</t>
        </r>
      </text>
    </comment>
    <comment ref="I174" authorId="1" shapeId="0" xr:uid="{1CE915F5-8852-42AB-A3DA-F057D7E53898}">
      <text>
        <r>
          <rPr>
            <b/>
            <sz val="9"/>
            <color indexed="81"/>
            <rFont val="Tahoma"/>
            <family val="2"/>
          </rPr>
          <t>Bishal Koirala:</t>
        </r>
        <r>
          <rPr>
            <sz val="9"/>
            <color indexed="81"/>
            <rFont val="Tahoma"/>
            <family val="2"/>
          </rPr>
          <t xml:space="preserve">
Rate approx 80% of below</t>
        </r>
      </text>
    </comment>
    <comment ref="D207" authorId="1" shapeId="0" xr:uid="{F031BC8A-0BDE-4763-BF8D-0A478EC9065F}">
      <text>
        <r>
          <rPr>
            <b/>
            <sz val="9"/>
            <color indexed="81"/>
            <rFont val="Tahoma"/>
            <family val="2"/>
          </rPr>
          <t>Bishal Koirala:</t>
        </r>
        <r>
          <rPr>
            <sz val="9"/>
            <color indexed="81"/>
            <rFont val="Tahoma"/>
            <family val="2"/>
          </rPr>
          <t xml:space="preserve">
nominal amount provisioned</t>
        </r>
      </text>
    </comment>
    <comment ref="E370" authorId="0" shapeId="0" xr:uid="{823194C5-FD65-484B-9916-A3C521140683}">
      <text>
        <r>
          <rPr>
            <b/>
            <sz val="9"/>
            <color indexed="81"/>
            <rFont val="Tahoma"/>
            <family val="2"/>
          </rPr>
          <t>Shyam Bhusal:</t>
        </r>
        <r>
          <rPr>
            <sz val="9"/>
            <color indexed="81"/>
            <rFont val="Tahoma"/>
            <family val="2"/>
          </rPr>
          <t xml:space="preserve">
Delete it</t>
        </r>
      </text>
    </comment>
    <comment ref="I438" authorId="1" shapeId="0" xr:uid="{C5FF556F-C740-4CBC-B0FE-C555D60EA03C}">
      <text>
        <r>
          <rPr>
            <b/>
            <sz val="9"/>
            <color indexed="81"/>
            <rFont val="Tahoma"/>
            <family val="2"/>
          </rPr>
          <t>Bishal Koirala:</t>
        </r>
        <r>
          <rPr>
            <sz val="9"/>
            <color indexed="81"/>
            <rFont val="Tahoma"/>
            <family val="2"/>
          </rPr>
          <t xml:space="preserve">
Rate?</t>
        </r>
      </text>
    </comment>
    <comment ref="I439" authorId="1" shapeId="0" xr:uid="{3A17E19F-0CA1-4228-82C3-452509281007}">
      <text>
        <r>
          <rPr>
            <b/>
            <sz val="9"/>
            <color indexed="81"/>
            <rFont val="Tahoma"/>
            <family val="2"/>
          </rPr>
          <t>Bishal Koirala:</t>
        </r>
        <r>
          <rPr>
            <sz val="9"/>
            <color indexed="81"/>
            <rFont val="Tahoma"/>
            <family val="2"/>
          </rPr>
          <t xml:space="preserve">
Rate?</t>
        </r>
      </text>
    </comment>
    <comment ref="H532" authorId="1" shapeId="0" xr:uid="{8FA1848D-94AC-4651-8694-8E9013DBE547}">
      <text>
        <r>
          <rPr>
            <b/>
            <sz val="9"/>
            <color indexed="81"/>
            <rFont val="Tahoma"/>
            <family val="2"/>
          </rPr>
          <t>Bishal Koirala:</t>
        </r>
        <r>
          <rPr>
            <sz val="9"/>
            <color indexed="81"/>
            <rFont val="Tahoma"/>
            <family val="2"/>
          </rPr>
          <t xml:space="preserve">
Wire mesh?</t>
        </r>
      </text>
    </comment>
    <comment ref="B562" authorId="0" shapeId="0" xr:uid="{4996CFBB-1D76-45BC-A123-EF6DB627AAD8}">
      <text>
        <r>
          <rPr>
            <b/>
            <sz val="9"/>
            <color indexed="81"/>
            <rFont val="Tahoma"/>
            <family val="2"/>
          </rPr>
          <t>Shyam Bhusal:</t>
        </r>
        <r>
          <rPr>
            <sz val="9"/>
            <color indexed="81"/>
            <rFont val="Tahoma"/>
            <family val="2"/>
          </rPr>
          <t xml:space="preserve">
Deleted</t>
        </r>
      </text>
    </comment>
  </commentList>
</comments>
</file>

<file path=xl/sharedStrings.xml><?xml version="1.0" encoding="utf-8"?>
<sst xmlns="http://schemas.openxmlformats.org/spreadsheetml/2006/main" count="2263" uniqueCount="1175">
  <si>
    <t>MYAGDI KHOLA HYDROPOWER PROJECT</t>
  </si>
  <si>
    <t>Summary of Bill of Quantities for Construction of Civil Works</t>
  </si>
  <si>
    <t>S.N.</t>
  </si>
  <si>
    <t>DESCRIPTION OF COMPONENT</t>
  </si>
  <si>
    <t>AMOUNT</t>
  </si>
  <si>
    <t>REMARKS</t>
  </si>
  <si>
    <t>Remarks</t>
  </si>
  <si>
    <t>NPR</t>
  </si>
  <si>
    <t>A. GENERAL ITEMS &amp; DIVERSION DURING CONSTRUCTION</t>
  </si>
  <si>
    <t xml:space="preserve">A.1.General Items </t>
  </si>
  <si>
    <t>CW.01</t>
  </si>
  <si>
    <t>General Items</t>
  </si>
  <si>
    <t>A</t>
  </si>
  <si>
    <t>Final Tender Cost</t>
  </si>
  <si>
    <t xml:space="preserve">A.2. Temporary river Diversion During Construction for Surface Works </t>
  </si>
  <si>
    <t xml:space="preserve">Temporary river Diversion, draining, dewatering, pumping  During Construction of Myagdi Headworks </t>
  </si>
  <si>
    <t xml:space="preserve">Temporary river Diversion, draining, dewatering, pumping  During Construction of Kunaban Headworks </t>
  </si>
  <si>
    <r>
      <t>Temporary river Diversion, draining, dewatering, pumping  During Construction of other surface works of the Project (</t>
    </r>
    <r>
      <rPr>
        <b/>
        <sz val="12"/>
        <rFont val="Gill Sans MT"/>
        <family val="2"/>
      </rPr>
      <t>Note: The dewatering of underground works shall be deemed to be included with the rates of underground excavation)</t>
    </r>
    <r>
      <rPr>
        <sz val="12"/>
        <rFont val="Gill Sans MT"/>
        <family val="2"/>
      </rPr>
      <t xml:space="preserve"> </t>
    </r>
  </si>
  <si>
    <t>SUB-TOTAL OF A</t>
  </si>
  <si>
    <t>B. MYAGDI HEADWORKS CIVIL WORKS</t>
  </si>
  <si>
    <t>CW.03</t>
  </si>
  <si>
    <t>Flood Protection Works in Myagdi Headworks Area</t>
  </si>
  <si>
    <t>A1</t>
  </si>
  <si>
    <t>CW.04</t>
  </si>
  <si>
    <t>Myagdi Weir and Stilling Basin</t>
  </si>
  <si>
    <t>CW.05</t>
  </si>
  <si>
    <t>Myagdi Undersluice and Trash Passage</t>
  </si>
  <si>
    <t>CW.06</t>
  </si>
  <si>
    <t>Myagdi Intake and Gravel Trap</t>
  </si>
  <si>
    <t>CW.07</t>
  </si>
  <si>
    <t>Connecting Tunnel</t>
  </si>
  <si>
    <t>CW.08</t>
  </si>
  <si>
    <t>Connecting Tunnel Inlet Portal</t>
  </si>
  <si>
    <t>CW.09</t>
  </si>
  <si>
    <t>Connecting Tunnel Outlet Portal</t>
  </si>
  <si>
    <t>CW.10</t>
  </si>
  <si>
    <t>Culvert and Syphon</t>
  </si>
  <si>
    <t>CW.11</t>
  </si>
  <si>
    <t>Access Road from Kunaban HW to Myagdi HW</t>
  </si>
  <si>
    <t>SUB-TOTAL OF B</t>
  </si>
  <si>
    <t>C. KUNABAN HEADWORKS CIVIL WORKS</t>
  </si>
  <si>
    <t>CW.13</t>
  </si>
  <si>
    <t>Flood Protection Works in Kunaban Headworks Area</t>
  </si>
  <si>
    <t>CW.14</t>
  </si>
  <si>
    <t>Kunaban Weir and Stilling Basin</t>
  </si>
  <si>
    <t>CW.15</t>
  </si>
  <si>
    <t>Kunaban Undersluice, Trash Passage and Fish Ladder</t>
  </si>
  <si>
    <t>CW.16</t>
  </si>
  <si>
    <t>Kunaban Intake and Gravel trap</t>
  </si>
  <si>
    <t>CW.17</t>
  </si>
  <si>
    <t>Settling Basin, Headpond, Spillway and Floodwall</t>
  </si>
  <si>
    <t>SUB-TOTAL OF C</t>
  </si>
  <si>
    <t>D. WATERWAY AND UNDERGROUND STRUCTURES CIVIL WORKS</t>
  </si>
  <si>
    <t>CW.18</t>
  </si>
  <si>
    <t>Headrace Pipe and Kholsi Crossing</t>
  </si>
  <si>
    <t>CW.19</t>
  </si>
  <si>
    <t>Inlet Portal</t>
  </si>
  <si>
    <t>CW.20</t>
  </si>
  <si>
    <t>Headrace Tunnel</t>
  </si>
  <si>
    <t>CW.21</t>
  </si>
  <si>
    <t>Adit 1 and Adit 2 for Headrace Tunnel</t>
  </si>
  <si>
    <t>CW.22</t>
  </si>
  <si>
    <t>Portal for Adit Tunnel 1 &amp; 2 (HRT)</t>
  </si>
  <si>
    <t>CW.23</t>
  </si>
  <si>
    <t>Aeration Tunnel</t>
  </si>
  <si>
    <t>CW.24</t>
  </si>
  <si>
    <t>Surge Shaft</t>
  </si>
  <si>
    <t>CW.25</t>
  </si>
  <si>
    <t>Outlet Portal</t>
  </si>
  <si>
    <t>CW.26</t>
  </si>
  <si>
    <t>Vertical Drop Shaft</t>
  </si>
  <si>
    <t>CW.27</t>
  </si>
  <si>
    <t>Butterfly Valve Chamber</t>
  </si>
  <si>
    <t>CW.28</t>
  </si>
  <si>
    <t>Butterfly Valve Access Portal</t>
  </si>
  <si>
    <t>CW.29</t>
  </si>
  <si>
    <t>Butterfly Valve Access Tunnel</t>
  </si>
  <si>
    <t>CW.30</t>
  </si>
  <si>
    <t>Horizontal Penstock Shaft I, II, III &amp; IV</t>
  </si>
  <si>
    <t>CW.31</t>
  </si>
  <si>
    <t>Powerhouse Adit Portal</t>
  </si>
  <si>
    <t>CW.32</t>
  </si>
  <si>
    <t>Powerhouse Adit Tunnel</t>
  </si>
  <si>
    <t>SUB-TOTAL OF D</t>
  </si>
  <si>
    <t>E. POWERHOUSE AND APPURTENANCES CIVIL WORKS</t>
  </si>
  <si>
    <t>CW.33</t>
  </si>
  <si>
    <t>Powerhouse</t>
  </si>
  <si>
    <t>CW.34</t>
  </si>
  <si>
    <t>Switchyard</t>
  </si>
  <si>
    <t>CW.35</t>
  </si>
  <si>
    <t>Tailrace Culvert</t>
  </si>
  <si>
    <t>CW.36</t>
  </si>
  <si>
    <t>River Training works at Powerhouse</t>
  </si>
  <si>
    <t>SUB-TOTAL OF E</t>
  </si>
  <si>
    <t>CW.37</t>
  </si>
  <si>
    <t>Bridge Crossing at Kunaban Head Works</t>
  </si>
  <si>
    <t>CW.38</t>
  </si>
  <si>
    <t>Provisional Sum</t>
  </si>
  <si>
    <t>CW.38a</t>
  </si>
  <si>
    <t>Provisional sum for site specific new items</t>
  </si>
  <si>
    <t>CW.38b</t>
  </si>
  <si>
    <t>Provisional sum for price adjustment as per the provision of Clause 13.8 [Price Adjustment] of the Conditions of Contract</t>
  </si>
  <si>
    <t>CW.39</t>
  </si>
  <si>
    <t>Settling Basin Flushing Arrangement</t>
  </si>
  <si>
    <t>T1</t>
  </si>
  <si>
    <t>Total of Item CW.01 to CW.37</t>
  </si>
  <si>
    <t>T2</t>
  </si>
  <si>
    <t>Provisional Sum (total of item CW.38a and CW.38b)</t>
  </si>
  <si>
    <t>T3</t>
  </si>
  <si>
    <t>Value Added Tax  (VAT) @13% of T1</t>
  </si>
  <si>
    <t>GT</t>
  </si>
  <si>
    <t>Total Contract Amount Including  VAT (T1+T3)</t>
  </si>
  <si>
    <t>Total Surface Civil Works</t>
  </si>
  <si>
    <t>Total Underground Civil Works</t>
  </si>
  <si>
    <t>Base Cost of Civil</t>
  </si>
  <si>
    <t>Total Project Cost including VAT, mill.NRs</t>
  </si>
  <si>
    <t>Total Underground Works</t>
  </si>
  <si>
    <t>Total Sorface Works</t>
  </si>
  <si>
    <t>JOB TITLE :</t>
  </si>
  <si>
    <t>MYAGDI KHOLA HPP (57.3 MW)</t>
  </si>
  <si>
    <t>Cal. By:</t>
  </si>
  <si>
    <t>B.K., S.P.</t>
  </si>
  <si>
    <t>JOB NO. :</t>
  </si>
  <si>
    <t>Checked By:</t>
  </si>
  <si>
    <t>S. Lamichhane</t>
  </si>
  <si>
    <t>SUBJECT :</t>
  </si>
  <si>
    <t>ESTIMATE</t>
  </si>
  <si>
    <t>Approved By:</t>
  </si>
  <si>
    <t>S. Bhusal</t>
  </si>
  <si>
    <t>STRUCTURE :</t>
  </si>
  <si>
    <t>BOQ</t>
  </si>
  <si>
    <t>Date:</t>
  </si>
  <si>
    <t>Item No.</t>
  </si>
  <si>
    <t>DESCRIPTION</t>
  </si>
  <si>
    <t>UNIT</t>
  </si>
  <si>
    <t>ESTIMATED QTY</t>
  </si>
  <si>
    <t>UNIT RATE (NPR)</t>
  </si>
  <si>
    <t xml:space="preserve">AMOUNT </t>
  </si>
  <si>
    <t>RATE</t>
  </si>
  <si>
    <t>IN FIGURES</t>
  </si>
  <si>
    <t>IN WORDS</t>
  </si>
  <si>
    <t>NRs.</t>
  </si>
  <si>
    <t>A.1.GENERAL ITEMS</t>
  </si>
  <si>
    <t>CW.01.01</t>
  </si>
  <si>
    <t>Mobilization and Demobiliztion</t>
  </si>
  <si>
    <t>CW.01.01.001</t>
  </si>
  <si>
    <r>
      <rPr>
        <b/>
        <sz val="11"/>
        <rFont val="Gill Sans MT"/>
        <family val="2"/>
      </rPr>
      <t xml:space="preserve">Mobilization cost </t>
    </r>
    <r>
      <rPr>
        <sz val="11"/>
        <rFont val="Gill Sans MT"/>
        <family val="2"/>
      </rPr>
      <t>including movement of personnel, Contractor's Equipment, Materials, Plant, supplies to the Project site; establishment of test labs required as per the specification and its operation, establishment of Contractor's camps/offices with required facilities of sanitation as per the specification and other facilities necessary for starting the Contractor's operation at the site,  establishment of construction yard,  test labs, material storage yard, laboratory and  mechanical works yard ,installation of required nos of crusher plants, material testing and any other services and facilities required  as per the  General and Technical Specifications.</t>
    </r>
  </si>
  <si>
    <t>LS.</t>
  </si>
  <si>
    <t>CW.01.01.002</t>
  </si>
  <si>
    <r>
      <rPr>
        <b/>
        <sz val="11"/>
        <rFont val="Gill Sans MT"/>
        <family val="2"/>
      </rPr>
      <t>Operating Cost</t>
    </r>
    <r>
      <rPr>
        <sz val="11"/>
        <rFont val="Gill Sans MT"/>
        <family val="2"/>
      </rPr>
      <t xml:space="preserve"> of Construction camps and work place including facilities, laboratories etc.</t>
    </r>
  </si>
  <si>
    <t>Months</t>
  </si>
  <si>
    <t>CW.01.01.003</t>
  </si>
  <si>
    <r>
      <t>Demobilization cost</t>
    </r>
    <r>
      <rPr>
        <sz val="11"/>
        <rFont val="Gill Sans MT"/>
        <family val="2"/>
      </rPr>
      <t xml:space="preserve"> including demolition of all temporary structures as approved by the Engineer, clean up, restoration and rehabilitation of the camp sites as per the specification.</t>
    </r>
  </si>
  <si>
    <t>CW.01.02</t>
  </si>
  <si>
    <t>Insurance</t>
  </si>
  <si>
    <t xml:space="preserve"> L.S.</t>
  </si>
  <si>
    <t>CW.01.02.001</t>
  </si>
  <si>
    <t>Insurance  of Works,  Materials, Plant, Equipments as per the Conditions of Contract. Off-Site transportation Insurance</t>
  </si>
  <si>
    <t>CW.01.02.002</t>
  </si>
  <si>
    <t>Third Party Insurance  as per the Conditions of Contract</t>
  </si>
  <si>
    <t>CW.01.02.003</t>
  </si>
  <si>
    <t>Insurance  of Contractor's personnel  and employees involved  with the project and labors working  at Site as per the Conditions of Contract</t>
  </si>
  <si>
    <t>CW.01.02.004</t>
  </si>
  <si>
    <t>Insurance of Employer's Risk as per the Conditions of Contract</t>
  </si>
  <si>
    <t>CW.01.03</t>
  </si>
  <si>
    <t>Access Road Repair and Maintenance</t>
  </si>
  <si>
    <t>CW.01.03.01</t>
  </si>
  <si>
    <t>Repair and Maintainance of the access road constructed by the Employer throughout the project duration including sprinking of water when required for the dust control within the project site .</t>
  </si>
  <si>
    <t>CW.01.04</t>
  </si>
  <si>
    <t>Surveying</t>
  </si>
  <si>
    <t>CW.01.04.01</t>
  </si>
  <si>
    <t>General surveying, traversing, establishing, control points and bench marks, checking, maintaining, repairing and replacement of survey points</t>
  </si>
  <si>
    <t>CW.01.05</t>
  </si>
  <si>
    <t>Health, Saftey and First aid</t>
  </si>
  <si>
    <t>CW.01.05.001</t>
  </si>
  <si>
    <t>Establishment of Health Service units including all furniture and appliances for medical treatment, medical equipments, beds, utilitiy installations and other facilities as per specification.</t>
  </si>
  <si>
    <t>CW.01.05.002</t>
  </si>
  <si>
    <t>Operation and maintainance of health services station including all Personal (health assistant, Staff nurse) and medical services (medicine,consumables etc.) as specified in specification for the entire period of constructon and its extenion, if any.</t>
  </si>
  <si>
    <t>CW.01.05.003</t>
  </si>
  <si>
    <t>Supply one new 4 wheel drive ambulance service vehicle including all emergency medical facilities in the ambulance.</t>
  </si>
  <si>
    <t>LS</t>
  </si>
  <si>
    <t>CW.01.05.004</t>
  </si>
  <si>
    <t>Operation and maintenance of ambulance service including emergency medical facilities, spare parts, fuel, driver's salary and other related incidentals and all complete related cost of ambulance service.</t>
  </si>
  <si>
    <t>CW.01.05.005</t>
  </si>
  <si>
    <t>Provision of saftey clothing, safety boots and other personal protective equipment for labour and contractor's other employees for the entire period of construction and its extension, if any.</t>
  </si>
  <si>
    <t>CW.01.05.006</t>
  </si>
  <si>
    <t>Establishment and maintenance of fire-extinguishers in all the camps and working sites and a mobile fire-fighting facility.</t>
  </si>
  <si>
    <t>CW.01.06</t>
  </si>
  <si>
    <t>Environmental Management</t>
  </si>
  <si>
    <t>CW.01.06.001</t>
  </si>
  <si>
    <t>Environmental management of the quarry site including stability of the slopes,minimization of soil erosion and sedimentation.</t>
  </si>
  <si>
    <t>CW.01.06.002</t>
  </si>
  <si>
    <t>Enviromental management of spoil tip including top soil saving, drainage management, levelling, rolling, compaction, protection for stability and re-vegetation for stability of the slope and reinstatement.</t>
  </si>
  <si>
    <t>CW.01.06.003</t>
  </si>
  <si>
    <t>Environmental management of the work area,camp area and other environmental and social measures not and meeting the requirements of specifications.</t>
  </si>
  <si>
    <t>CW.01.07</t>
  </si>
  <si>
    <t>Supply of electricity to the Employer and the Engineer's office and accomodation with metering (Rates only)</t>
  </si>
  <si>
    <t>CW.01.07.001</t>
  </si>
  <si>
    <t>National Grid Electricity</t>
  </si>
  <si>
    <t>KWhr</t>
  </si>
  <si>
    <t>CW.01.07.002</t>
  </si>
  <si>
    <t>Electricity generated from Disel generator set</t>
  </si>
  <si>
    <t>SUB-TOTAL (Total of A.1)</t>
  </si>
  <si>
    <t>CW.02</t>
  </si>
  <si>
    <t xml:space="preserve">A.2.RIVER DIVERSION AND DRAINING,PUMPING AND DEWATERING OF SURFACE WORKS DURING CONSTRUCTION </t>
  </si>
  <si>
    <t>CW.02.1</t>
  </si>
  <si>
    <r>
      <rPr>
        <b/>
        <sz val="10"/>
        <rFont val="Gill Sans MT"/>
        <family val="2"/>
      </rPr>
      <t xml:space="preserve"> Diversion,draining, pumping and Dewatering  during construction of Myagdi Headworks</t>
    </r>
    <r>
      <rPr>
        <sz val="10"/>
        <rFont val="Gill Sans MT"/>
        <family val="2"/>
      </rPr>
      <t xml:space="preserve">                                       Design, construction, restoration of the temporary river diversion structures (coffer dams) and also the diversion of the small streams, creecks as required for the construction works  and repair of all the damages to the structures during the entire construction period and extensions thereof as well as the demolition of the temporary diversion structures as per the instruction of the Engineer</t>
    </r>
  </si>
  <si>
    <t>CW.02.2</t>
  </si>
  <si>
    <r>
      <rPr>
        <b/>
        <sz val="10"/>
        <rFont val="Gill Sans MT"/>
        <family val="2"/>
      </rPr>
      <t xml:space="preserve"> Diversion,draining, pumping and Dewatering  during construction of Kunaban Headworks</t>
    </r>
    <r>
      <rPr>
        <sz val="10"/>
        <rFont val="Gill Sans MT"/>
        <family val="2"/>
      </rPr>
      <t xml:space="preserve">                                       Design, construction, restoration of the temporary river diversion structures (coffer dams) and also the diversion of the small streams, creecks as required for the construction works  and repair of all the damages to the structures during the entire construction period and extensions thereof as well as the demolition of the temporary diversion structures as per the instruction of the Engineer</t>
    </r>
  </si>
  <si>
    <t>CW.02.3</t>
  </si>
  <si>
    <r>
      <rPr>
        <b/>
        <sz val="11"/>
        <rFont val="Gill Sans MT"/>
        <family val="2"/>
      </rPr>
      <t xml:space="preserve">Dewatering of  other Surface works of the Project   </t>
    </r>
    <r>
      <rPr>
        <sz val="11"/>
        <rFont val="Gill Sans MT"/>
        <family val="2"/>
      </rPr>
      <t xml:space="preserve">    Draining, dewatering of other surface works construction including pumping, diversion of kholshis, rivers, creeks,  and other associated cost as per specifications. </t>
    </r>
    <r>
      <rPr>
        <b/>
        <sz val="11"/>
        <rFont val="Gill Sans MT"/>
        <family val="2"/>
      </rPr>
      <t>(Note: The dewatering of underground works shall be deemed to be included with the rates of underground excavation)</t>
    </r>
  </si>
  <si>
    <t>TOTAL OF A.2</t>
  </si>
  <si>
    <t>CW.3.01</t>
  </si>
  <si>
    <t>Site Clearance</t>
  </si>
  <si>
    <t>CW.3.01.001</t>
  </si>
  <si>
    <t>Preparation of construction area by clearing, grubbing, uprooting and  cutting of trees, removing the roots, carrying and disposal of the uncerviceable materials and stockpiling of serviceable materials at specified area</t>
  </si>
  <si>
    <t>sqm</t>
  </si>
  <si>
    <t>CW.03.02</t>
  </si>
  <si>
    <r>
      <t xml:space="preserve">Excavation: </t>
    </r>
    <r>
      <rPr>
        <sz val="11"/>
        <rFont val="Gill Sans MT"/>
        <family val="2"/>
      </rPr>
      <t>Excavation of various types of  materials  including necessary haulage, disposal and management of excavated materials etc. all complete as per the Specifications and the Drawings</t>
    </r>
  </si>
  <si>
    <t>CW.03.02.001</t>
  </si>
  <si>
    <t>Boulder mixed and common soil</t>
  </si>
  <si>
    <t>cum</t>
  </si>
  <si>
    <t>CW.03.02.002</t>
  </si>
  <si>
    <t>Surface Rock excavation</t>
  </si>
  <si>
    <t>CW.03.03</t>
  </si>
  <si>
    <t>Backfilling</t>
  </si>
  <si>
    <t>CW.03.03.001</t>
  </si>
  <si>
    <t>Compacted back filling with non-cohesive materials in layers not exceeding 150mm with watering and haulage etc. all complete as per the Drawings and Specification.</t>
  </si>
  <si>
    <t>Rock bolt</t>
  </si>
  <si>
    <t>Supplying and Installing of rock bolt (L= 4 m and 25 mm dia.) in fractured rock  including drilling and grouting etc. all complete as per the specifications and the drawings</t>
  </si>
  <si>
    <t>Nos.</t>
  </si>
  <si>
    <t>Shotcrete Work</t>
  </si>
  <si>
    <t>Providing and placing 100 mm thick steel fiber shortcrete including compaction, curing , testing etc. all complete as per the specifications and the drawings</t>
  </si>
  <si>
    <t>CW.03.04</t>
  </si>
  <si>
    <r>
      <rPr>
        <b/>
        <sz val="11"/>
        <rFont val="Gill Sans MT"/>
        <family val="2"/>
      </rPr>
      <t>Concrete Works:</t>
    </r>
    <r>
      <rPr>
        <sz val="11"/>
        <rFont val="Gill Sans MT"/>
        <family val="2"/>
      </rPr>
      <t xml:space="preserve"> Providing and placing of various grades of the concrete including compaction, curing , testing etc. and all complete as per the Specifications and the Drawings</t>
    </r>
  </si>
  <si>
    <t>CW.03.04.001</t>
  </si>
  <si>
    <t>Blinding Concrete (C15)</t>
  </si>
  <si>
    <t>CW.03.04.002</t>
  </si>
  <si>
    <t>Concrete of C25 grade</t>
  </si>
  <si>
    <t>CW.03.05</t>
  </si>
  <si>
    <r>
      <t>Weep Holes:</t>
    </r>
    <r>
      <rPr>
        <sz val="11"/>
        <rFont val="Gill Sans MT"/>
        <family val="2"/>
      </rPr>
      <t xml:space="preserve"> Providing and Placing of weep holes of polyethne pipes of 100mm dia. as per the specificications and the drawings.</t>
    </r>
  </si>
  <si>
    <t>CW.03.06</t>
  </si>
  <si>
    <r>
      <rPr>
        <b/>
        <sz val="11"/>
        <rFont val="Gill Sans MT"/>
        <family val="2"/>
      </rPr>
      <t>Boulder Rip-Rap</t>
    </r>
    <r>
      <rPr>
        <sz val="11"/>
        <rFont val="Gill Sans MT"/>
        <family val="2"/>
      </rPr>
      <t>:Providing and placing boulder lining / rip-rap of the specified size with all complete as per Specifications and the Drawings</t>
    </r>
  </si>
  <si>
    <t>CW.03.06.001</t>
  </si>
  <si>
    <t>Boulder Rip-Rap of 1.0m dia</t>
  </si>
  <si>
    <t>SUB-TOTAL</t>
  </si>
  <si>
    <t>CW.04.01</t>
  </si>
  <si>
    <t>CW.04.01.001</t>
  </si>
  <si>
    <t>Preparation of construction area by clearing, grubbing, uprooting and  cutting of trees, removing the roots, carrying and disposal of the unserviceable materials and stockpiling of serviceable materials at specified area</t>
  </si>
  <si>
    <t>CW.04.02</t>
  </si>
  <si>
    <t>CW.04.02.001</t>
  </si>
  <si>
    <t>CW.04.02.002</t>
  </si>
  <si>
    <t>CW.04.03</t>
  </si>
  <si>
    <t>CW.04.03.001</t>
  </si>
  <si>
    <t>CW.04.04</t>
  </si>
  <si>
    <t>CW.04.04.001</t>
  </si>
  <si>
    <t>Blinding concrerte of C15 grade</t>
  </si>
  <si>
    <t>CW.04.04.002</t>
  </si>
  <si>
    <t xml:space="preserve">Plum Concrete of C20 with 40% Plum </t>
  </si>
  <si>
    <t>CW.04.04.003</t>
  </si>
  <si>
    <t>Concrete of grade C25</t>
  </si>
  <si>
    <t>CW.04.04.004</t>
  </si>
  <si>
    <t>C50 concrete with steel fibre @ 50 kg /m3 for hard stone lining grid cross beams</t>
  </si>
  <si>
    <t>CW.04.05</t>
  </si>
  <si>
    <t>Hardstone Lining</t>
  </si>
  <si>
    <t>CW.04.05.001</t>
  </si>
  <si>
    <t>Providing and laying of 400 mm thick Hard Stone Linning with non shrinkable rich mortar including curing and all complete as per the Specifications and the Drawings</t>
  </si>
  <si>
    <t>CW.04.06</t>
  </si>
  <si>
    <t>Formworks</t>
  </si>
  <si>
    <t>CW.04.06.001</t>
  </si>
  <si>
    <t xml:space="preserve">Providing, preparing and installing formwork including necessary supports and removing after completion and all complete works as per the Specifications and Drawings  </t>
  </si>
  <si>
    <t>CW.04.07</t>
  </si>
  <si>
    <t>Steel Reinforcement</t>
  </si>
  <si>
    <t>CW.04.07.001</t>
  </si>
  <si>
    <t>Providing and placing of steel reinforcement of grade Fe 500 including cutting, bending, binding, fixing in position and all complete works as per the  Specifications and Drawings</t>
  </si>
  <si>
    <t>ton</t>
  </si>
  <si>
    <t>CW.04.08</t>
  </si>
  <si>
    <r>
      <t>Expansion Joint Material</t>
    </r>
    <r>
      <rPr>
        <sz val="11"/>
        <rFont val="Gill Sans MT"/>
        <family val="2"/>
      </rPr>
      <t xml:space="preserve"> (Providing and placing the expansion/ contraction joints all in position as per the  drawings and all complete as per the specifications)</t>
    </r>
  </si>
  <si>
    <t>CW.04.08.001</t>
  </si>
  <si>
    <t>Water Bar</t>
  </si>
  <si>
    <t>m</t>
  </si>
  <si>
    <t>CW.04.08.002</t>
  </si>
  <si>
    <t>Seleant</t>
  </si>
  <si>
    <t>CW.04.08.003</t>
  </si>
  <si>
    <t>Hydroseal/joint filler</t>
  </si>
  <si>
    <r>
      <t>m</t>
    </r>
    <r>
      <rPr>
        <vertAlign val="superscript"/>
        <sz val="11"/>
        <rFont val="Gill Sans MT"/>
        <family val="2"/>
      </rPr>
      <t>2</t>
    </r>
  </si>
  <si>
    <t>CW.04.09</t>
  </si>
  <si>
    <t>Providing and placing geotextile as per the specification and the drawings</t>
  </si>
  <si>
    <t>CW.04.10</t>
  </si>
  <si>
    <r>
      <t>Grouting:</t>
    </r>
    <r>
      <rPr>
        <sz val="11"/>
        <rFont val="Gill Sans MT"/>
        <family val="2"/>
      </rPr>
      <t xml:space="preserve"> Supply and  application of consolidation/curtain grouting works    as required and all complete as per the specifications but excluding the drilling for grouting </t>
    </r>
  </si>
  <si>
    <t>CW.04.10.001</t>
  </si>
  <si>
    <t xml:space="preserve">Ordinary Cement Grouting </t>
  </si>
  <si>
    <t>CW.04.10.002</t>
  </si>
  <si>
    <t>Cement / sand grouting (1:1)</t>
  </si>
  <si>
    <t>CW.04.10.003</t>
  </si>
  <si>
    <t xml:space="preserve">Micro Fine Cement grouting </t>
  </si>
  <si>
    <t>kg</t>
  </si>
  <si>
    <t>CW.04.10.004</t>
  </si>
  <si>
    <t>Drilling for grouting</t>
  </si>
  <si>
    <t>CW.04.11</t>
  </si>
  <si>
    <t>Anchor Bar</t>
  </si>
  <si>
    <t>CW.04.11.001</t>
  </si>
  <si>
    <t>Supplying and Installing of fully grouted 20mm dia rock anchor of varying length (3-8m) including drilling, grouting and all complete works of rock anchoring as per the specifications and the drawings</t>
  </si>
  <si>
    <t>rm</t>
  </si>
  <si>
    <t>CW.05.01</t>
  </si>
  <si>
    <t>CW.05.01.001</t>
  </si>
  <si>
    <t>CW.05.02</t>
  </si>
  <si>
    <t>CW.05.02.001</t>
  </si>
  <si>
    <t>CW.05.02.002</t>
  </si>
  <si>
    <t>CW.05.03</t>
  </si>
  <si>
    <t>CW.05.03.001</t>
  </si>
  <si>
    <t>CW.05.04</t>
  </si>
  <si>
    <t>CW.05.04.001</t>
  </si>
  <si>
    <t xml:space="preserve">Blinding concrete of C15 grade </t>
  </si>
  <si>
    <t>CW.05.04.002</t>
  </si>
  <si>
    <t>CW.05.04.003</t>
  </si>
  <si>
    <t>CW.05.05</t>
  </si>
  <si>
    <t>CW.05.05.001</t>
  </si>
  <si>
    <t>CW.05.06</t>
  </si>
  <si>
    <t>CW.05.06.001</t>
  </si>
  <si>
    <t>CW.05.07</t>
  </si>
  <si>
    <t>CW.05.07.001</t>
  </si>
  <si>
    <t>CW.05.08</t>
  </si>
  <si>
    <r>
      <t>Expansion Joint Material</t>
    </r>
    <r>
      <rPr>
        <sz val="11"/>
        <rFont val="Gill Sans MT"/>
        <family val="2"/>
      </rPr>
      <t xml:space="preserve"> (Providing and placing of expansion/contraction joints all in position as per the  drawings and all complete as per the specifications)</t>
    </r>
  </si>
  <si>
    <t>CW.05.08.001</t>
  </si>
  <si>
    <t>CW.05.08.002</t>
  </si>
  <si>
    <t>CW.05.08.003</t>
  </si>
  <si>
    <t>CW.05.09</t>
  </si>
  <si>
    <t>CW.05.09.001</t>
  </si>
  <si>
    <t>CW.06.01</t>
  </si>
  <si>
    <t>CW.06.01.001</t>
  </si>
  <si>
    <t>CW.06.02</t>
  </si>
  <si>
    <t>CW.06.02.001</t>
  </si>
  <si>
    <t>CW.06.02.002</t>
  </si>
  <si>
    <t>CW.06.03</t>
  </si>
  <si>
    <t>CW.06.03.001</t>
  </si>
  <si>
    <t>CW.06.04</t>
  </si>
  <si>
    <t>CW.06.04.001</t>
  </si>
  <si>
    <t>CW.06.04.002</t>
  </si>
  <si>
    <t>CW.06.04.003</t>
  </si>
  <si>
    <t xml:space="preserve">Plum Concrete of C15 with 40% Plum </t>
  </si>
  <si>
    <t>CW.06.05</t>
  </si>
  <si>
    <t>CW.06.05.001</t>
  </si>
  <si>
    <t>CW.06.06</t>
  </si>
  <si>
    <t>CW.06.06.001</t>
  </si>
  <si>
    <t>CW.06.07</t>
  </si>
  <si>
    <t>CW.06.07.001</t>
  </si>
  <si>
    <t>Providing and laying of 300 mm thick Hard Stone Linning with non shrinkable rich mortar including curing and all complete as per the Specifications and the Drawings</t>
  </si>
  <si>
    <t>CW.06.09</t>
  </si>
  <si>
    <t>CW.06.09.001</t>
  </si>
  <si>
    <t>CW.06.09.002</t>
  </si>
  <si>
    <t>CW.06.09.003</t>
  </si>
  <si>
    <t>CW.06.10</t>
  </si>
  <si>
    <t>CW.06.10.001</t>
  </si>
  <si>
    <t>CW.07.01</t>
  </si>
  <si>
    <t>Rock exavation in tunnel including cost of explosive and all materials, surveying and marking, blasting, mucking, ventilation, lighting, water management, dewatering,  pumping, disposal and management of muck within the project area at the location instructed by the Employer/Engineer and all complete as per the specifications.</t>
  </si>
  <si>
    <t>CW.07.02</t>
  </si>
  <si>
    <t>CW.07.02.001</t>
  </si>
  <si>
    <t>Providing and placing 50mm thick plain shortcrete including compaction, curing , testing etc. all complete as per the specifications and the drawings</t>
  </si>
  <si>
    <t>CW.07.02.002</t>
  </si>
  <si>
    <t>Providing and placing 75 mm thick plain shortcrete including compaction, curing , testing etc. all complete as per the specifications and the drawings</t>
  </si>
  <si>
    <t>CW.07.02.003</t>
  </si>
  <si>
    <t>Providing and placing 100 mm thick shortcrete including compaction, curing , testing etc. all complete as per the specifications and the drawings</t>
  </si>
  <si>
    <t>CW.07.02.004</t>
  </si>
  <si>
    <t>Providing and placing 100 mm thick  Steel fiber reinforced shortcrete including compaction, curing , testing etc. all complete as per the specifications and the drawings</t>
  </si>
  <si>
    <t>CW.07.02.005</t>
  </si>
  <si>
    <t>Providing and placing 120 mm thick  steel fibre shortcrete including compaction, curing , testing etc. all complete as per the specifications and the drawings</t>
  </si>
  <si>
    <t>CW.07.02.006</t>
  </si>
  <si>
    <t>Providing and placing 150 mm thick  steel fibre shortcrete including compaction, curing , testing etc. all complete as per the specifications and the drawings</t>
  </si>
  <si>
    <t>CW.07.03</t>
  </si>
  <si>
    <t>CW.07.03.001</t>
  </si>
  <si>
    <t>Concrete of grade C25 (Concrete Lining)</t>
  </si>
  <si>
    <t>CW.07.03.002</t>
  </si>
  <si>
    <t>Concrete of grade C20 (Concrete at Invert)</t>
  </si>
  <si>
    <t>CW.07.04</t>
  </si>
  <si>
    <t>CW.07.04.001</t>
  </si>
  <si>
    <t>CW.07.05</t>
  </si>
  <si>
    <t>CW.07.05.001</t>
  </si>
  <si>
    <t>CW.07.06</t>
  </si>
  <si>
    <t>CW.07.06.001</t>
  </si>
  <si>
    <t>Supplying and Installing of rock bolt (L= 2.2 m and 20 mm dia.) including drilling and grouting etc. all complete as per the specifications and the drawings and testing as per the specifications</t>
  </si>
  <si>
    <t>CW.07.06.002</t>
  </si>
  <si>
    <t>Supplying and Installing of rock bolt (L= 2.5 m and 20 mm dia.) including drilling and grouting etc. all complete as per the specifications and the drawings and testing as per the specifications</t>
  </si>
  <si>
    <t>CW.07.07</t>
  </si>
  <si>
    <t>Spilling Bolts</t>
  </si>
  <si>
    <t>CW.07.07.001</t>
  </si>
  <si>
    <t>Providing and placing of Spiling bolts 6 m long 25mm dia. including drilling, grouting, etc. all complete as per the Specifications and the Drawings.</t>
  </si>
  <si>
    <t>CW.07.08</t>
  </si>
  <si>
    <t>Steel Ribs</t>
  </si>
  <si>
    <t>CW.07.08.001</t>
  </si>
  <si>
    <t>Providing and installing steel ribs or strut of ISMB 150 including fixing materials, tie bars, concrete footing, etc. all complete as per the Specifications and the Drawings.</t>
  </si>
  <si>
    <t>CW.07.09</t>
  </si>
  <si>
    <r>
      <t>Cleaning of Invert</t>
    </r>
    <r>
      <rPr>
        <sz val="11"/>
        <rFont val="Gill Sans MT"/>
        <family val="2"/>
      </rPr>
      <t xml:space="preserve"> with transportation and disposal of spoil to the satisfaction of the Engineer</t>
    </r>
  </si>
  <si>
    <t>CW.07.10</t>
  </si>
  <si>
    <t>CW.07.10.001</t>
  </si>
  <si>
    <t>CW.07.11</t>
  </si>
  <si>
    <t>Wire mesh for shotcrete</t>
  </si>
  <si>
    <t>CW.07.11.001</t>
  </si>
  <si>
    <t>Supply and placing 3.5 mm thick Wire mesh (50*50) mm including fixing and anchorage as specified.</t>
  </si>
  <si>
    <t>CW.07.11.002</t>
  </si>
  <si>
    <t>Providing and placing 4.7 mm thick Wire mesh (100*100) mm including fixing and anchorage as specified.</t>
  </si>
  <si>
    <t>CW.08.01</t>
  </si>
  <si>
    <t>CW.08.01.001</t>
  </si>
  <si>
    <t>CW.08.02</t>
  </si>
  <si>
    <t>CW.08.02.001</t>
  </si>
  <si>
    <t>CW.08.02.002</t>
  </si>
  <si>
    <t>CW.08.03</t>
  </si>
  <si>
    <t>CW.08.03.001</t>
  </si>
  <si>
    <t>Supplying and Installing of rock bolt (L= 3.5 m and 25 mm dia.) in fractured rock including drilling and grouting etc. all complete as per the Specifications and the Drawings</t>
  </si>
  <si>
    <t>CW.08.04</t>
  </si>
  <si>
    <t>Shortcrete Works</t>
  </si>
  <si>
    <t>CW.08.04.001</t>
  </si>
  <si>
    <t>Providing and placing 50 mm thick  steel fibre shortcrete including compaction, curing , testing etc. all complete as per the specifications and the drawings</t>
  </si>
  <si>
    <t>CW.08.04.002</t>
  </si>
  <si>
    <t>Providing and placing 75 mm thick  plain  shortcrete including compaction, curing , testing etc. all complete as per the specifications and the drawings</t>
  </si>
  <si>
    <t>CW.08.04.003</t>
  </si>
  <si>
    <t>Providing and placing 100 mm thick  plain shortcrete including compaction, curing , testing etc. all complete as per the specifications and the drawings</t>
  </si>
  <si>
    <t>CW.08.05</t>
  </si>
  <si>
    <t>CW.08.05.001</t>
  </si>
  <si>
    <t>Supply and placing 4.7 mm thick Wire mesh (100*100) mm including fixing and anchorage as specified.</t>
  </si>
  <si>
    <t>CW.08.05.002</t>
  </si>
  <si>
    <t>CW.08.06</t>
  </si>
  <si>
    <t xml:space="preserve">50 mm dia. 1m long Weep Holes </t>
  </si>
  <si>
    <t>CW.09.01</t>
  </si>
  <si>
    <t>CW.09.01.001</t>
  </si>
  <si>
    <t>CW.09.02</t>
  </si>
  <si>
    <t>CW.09.02.001</t>
  </si>
  <si>
    <t>CW.09.02.002</t>
  </si>
  <si>
    <t>CW.09.03</t>
  </si>
  <si>
    <t>CW.09.03.001</t>
  </si>
  <si>
    <t>Supplying and Installing of rock bolt (L= 3.5 m and 25 mm dia.) in fractured rock including drilling and grouting etc. all complete as per the specifications and the drawings</t>
  </si>
  <si>
    <t>nos</t>
  </si>
  <si>
    <t>CW.09.04</t>
  </si>
  <si>
    <t>CW.09.04.001</t>
  </si>
  <si>
    <t>CW.09.04.002</t>
  </si>
  <si>
    <t>CW.09.05</t>
  </si>
  <si>
    <t xml:space="preserve">Wire mesh </t>
  </si>
  <si>
    <t>CW.09.05.001</t>
  </si>
  <si>
    <t>Supply and placing 4.7 mm thick Wire mesh (100x100) mm including fixing and anchorage as specified.</t>
  </si>
  <si>
    <t>CW.09.05.002</t>
  </si>
  <si>
    <t>Supply and placing 3.5 mm thick Wire mesh (50x50) mm including fixing and anchorage as specified.</t>
  </si>
  <si>
    <t>CW.09.06</t>
  </si>
  <si>
    <t>CW.10.01</t>
  </si>
  <si>
    <t>CW.10.01.001</t>
  </si>
  <si>
    <t>CW.10.02</t>
  </si>
  <si>
    <t>CW.10.02.001</t>
  </si>
  <si>
    <t>CW.10.02.002</t>
  </si>
  <si>
    <t>CW.10.03</t>
  </si>
  <si>
    <t>CW.10.03.001</t>
  </si>
  <si>
    <t>CW.10.04</t>
  </si>
  <si>
    <t>CW.10.04.001</t>
  </si>
  <si>
    <t>CW.10.04.002</t>
  </si>
  <si>
    <t>CW.10.05</t>
  </si>
  <si>
    <t>CW.10.06</t>
  </si>
  <si>
    <r>
      <t>Catch Drain:</t>
    </r>
    <r>
      <rPr>
        <sz val="11"/>
        <rFont val="Gill Sans MT"/>
        <family val="2"/>
      </rPr>
      <t xml:space="preserve"> Providing and placing of stone masonry works for rectangular channel section of 0.3 m x 0.3 m or as per the drawings and the specifications</t>
    </r>
  </si>
  <si>
    <t>CW.10.07</t>
  </si>
  <si>
    <t>CW.10.07.001</t>
  </si>
  <si>
    <t>CW.10.08</t>
  </si>
  <si>
    <t>CW.10.08.001</t>
  </si>
  <si>
    <t>CW.10.09</t>
  </si>
  <si>
    <t xml:space="preserve">Providing and placing of expansion/ contraction joints all in position as per the  drawings and all complete as per the specifications </t>
  </si>
  <si>
    <t>CW.10.09.001</t>
  </si>
  <si>
    <t>CW.10.09.002</t>
  </si>
  <si>
    <t xml:space="preserve">m </t>
  </si>
  <si>
    <t>CW.10.09.003</t>
  </si>
  <si>
    <t>Hydroseal</t>
  </si>
  <si>
    <t>m2</t>
  </si>
  <si>
    <t>CW.11.01</t>
  </si>
  <si>
    <t>CW.11.01.001</t>
  </si>
  <si>
    <t>CW.11.02</t>
  </si>
  <si>
    <t>CW.11.02.001</t>
  </si>
  <si>
    <t>CW.11.02.002</t>
  </si>
  <si>
    <t>CW.11.03</t>
  </si>
  <si>
    <t>CW.11.04</t>
  </si>
  <si>
    <t>CW.11.05</t>
  </si>
  <si>
    <t>CW.11.05.001</t>
  </si>
  <si>
    <t>Supplying and Installing of rock bolt (L= 2.2m and 20 mm dia.) in fractured rock including drilling and grouting etc. all complete as per the specifications and the drawings</t>
  </si>
  <si>
    <t>CW.13.01</t>
  </si>
  <si>
    <t>CW.13.01.001</t>
  </si>
  <si>
    <t>CW.13.02</t>
  </si>
  <si>
    <t>CW.13.02.001</t>
  </si>
  <si>
    <t>CW.13.02.002</t>
  </si>
  <si>
    <t>CW.13.03</t>
  </si>
  <si>
    <t>CW.13.03.001</t>
  </si>
  <si>
    <t>CW.13.04</t>
  </si>
  <si>
    <t>CW.13.04.001</t>
  </si>
  <si>
    <t>CW.13.04.002</t>
  </si>
  <si>
    <t>CW.13.05</t>
  </si>
  <si>
    <t>CW.13.05.001</t>
  </si>
  <si>
    <t>CW.13.06</t>
  </si>
  <si>
    <t>CW.13.06.001</t>
  </si>
  <si>
    <t>Boulder Rip-Rap of 1.5m dia</t>
  </si>
  <si>
    <t>CW.14.01</t>
  </si>
  <si>
    <t>CW.14.01.001</t>
  </si>
  <si>
    <t>CW.14.02</t>
  </si>
  <si>
    <t>CW.14.02.001</t>
  </si>
  <si>
    <t>CW.14.02.002</t>
  </si>
  <si>
    <t>CW.14.03</t>
  </si>
  <si>
    <t>CW.14.03.001</t>
  </si>
  <si>
    <t>CW.14.04</t>
  </si>
  <si>
    <t>CW.14.04.001</t>
  </si>
  <si>
    <t>CW.14.05</t>
  </si>
  <si>
    <t>CW.14.05.001</t>
  </si>
  <si>
    <t>CW.14.05.002</t>
  </si>
  <si>
    <t>CW.14.06</t>
  </si>
  <si>
    <r>
      <rPr>
        <b/>
        <sz val="11"/>
        <rFont val="Gill Sans MT"/>
        <family val="2"/>
      </rPr>
      <t>Boulder Rip-Rap</t>
    </r>
    <r>
      <rPr>
        <sz val="11"/>
        <rFont val="Gill Sans MT"/>
        <family val="2"/>
      </rPr>
      <t>: Providing and placing boulder lining / rip-rap of the specified size with all complete as per Specifications and the Drawings</t>
    </r>
  </si>
  <si>
    <t>CW.14.06.001</t>
  </si>
  <si>
    <t>Boulder Rip-Rap of 1.0-1.25m dia</t>
  </si>
  <si>
    <t>CW.14.06.002</t>
  </si>
  <si>
    <t>Boulder Rip-Rap of 1.5-2.0 m dia</t>
  </si>
  <si>
    <t>CW.14.07</t>
  </si>
  <si>
    <r>
      <rPr>
        <b/>
        <sz val="11"/>
        <rFont val="Gill Sans MT"/>
        <family val="2"/>
      </rPr>
      <t>Filter Layer:</t>
    </r>
    <r>
      <rPr>
        <sz val="11"/>
        <rFont val="Gill Sans MT"/>
        <family val="2"/>
      </rPr>
      <t xml:space="preserve"> Providing and placing of filter layer as per the Specifications and the Drawings</t>
    </r>
  </si>
  <si>
    <t>CW.14.07.001</t>
  </si>
  <si>
    <t>Filter layer of thickness 0.5m</t>
  </si>
  <si>
    <t>CW.14.08</t>
  </si>
  <si>
    <r>
      <rPr>
        <b/>
        <sz val="11"/>
        <rFont val="Gill Sans MT"/>
        <family val="2"/>
      </rPr>
      <t>Clay Blanket:</t>
    </r>
    <r>
      <rPr>
        <sz val="11"/>
        <rFont val="Gill Sans MT"/>
        <family val="2"/>
      </rPr>
      <t xml:space="preserve"> Providing and placing of clay blanket  as per the Specifications and the Drawings</t>
    </r>
  </si>
  <si>
    <t>CW.14.08.001</t>
  </si>
  <si>
    <t>Clay blanket of thickness 0.5m</t>
  </si>
  <si>
    <t>CW.14.09</t>
  </si>
  <si>
    <t>CW.14.09.001</t>
  </si>
  <si>
    <t>CW.14.10</t>
  </si>
  <si>
    <r>
      <rPr>
        <b/>
        <sz val="11"/>
        <rFont val="Gill Sans MT"/>
        <family val="2"/>
      </rPr>
      <t xml:space="preserve">Joints: </t>
    </r>
    <r>
      <rPr>
        <sz val="11"/>
        <rFont val="Gill Sans MT"/>
        <family val="2"/>
      </rPr>
      <t xml:space="preserve">Providing and placing the expansion/ contraction joints all in position as per the  drawings and all complete as per the specifications </t>
    </r>
  </si>
  <si>
    <t>CW.14.10.001</t>
  </si>
  <si>
    <t>CW.14.10.002</t>
  </si>
  <si>
    <t>CW.14.10.003</t>
  </si>
  <si>
    <t>CW.14.11</t>
  </si>
  <si>
    <r>
      <rPr>
        <b/>
        <sz val="11"/>
        <rFont val="Gill Sans MT"/>
        <family val="2"/>
      </rPr>
      <t>Grouting</t>
    </r>
    <r>
      <rPr>
        <sz val="11"/>
        <rFont val="Gill Sans MT"/>
        <family val="2"/>
      </rPr>
      <t xml:space="preserve">: Supply and  application of consolidated grouting works    as required and all complete as per the specifications but excluding the drilling for grouting </t>
    </r>
  </si>
  <si>
    <t>CW.14.11.001</t>
  </si>
  <si>
    <t>CW.14.11.002</t>
  </si>
  <si>
    <t>CW.14.11.003</t>
  </si>
  <si>
    <t>CW.14.11.004</t>
  </si>
  <si>
    <t xml:space="preserve">Drilling for grouting including the grout pipe </t>
  </si>
  <si>
    <t>CW.15.01</t>
  </si>
  <si>
    <t>CW.15.01.001</t>
  </si>
  <si>
    <t>CW.15.02</t>
  </si>
  <si>
    <t>CW.15.02.001</t>
  </si>
  <si>
    <t>CW.15.02.002</t>
  </si>
  <si>
    <t>Surface Rock Excavation</t>
  </si>
  <si>
    <t>CW.15.03</t>
  </si>
  <si>
    <t>CW.15.03.001</t>
  </si>
  <si>
    <t>CW.15.04</t>
  </si>
  <si>
    <t>CW.15.04.001</t>
  </si>
  <si>
    <t>CW.15.05</t>
  </si>
  <si>
    <t>CW.15.05.001</t>
  </si>
  <si>
    <t>Blinding concrete of C15 grade (75mm thick)</t>
  </si>
  <si>
    <t>CW.15.05.002</t>
  </si>
  <si>
    <t>CW.15.06</t>
  </si>
  <si>
    <t>CW.15.06.001</t>
  </si>
  <si>
    <t>CW.15.07</t>
  </si>
  <si>
    <t>CW.15.07.001</t>
  </si>
  <si>
    <t>CW.15.09</t>
  </si>
  <si>
    <t>CW.15.09.001</t>
  </si>
  <si>
    <t>CW.15.09.002</t>
  </si>
  <si>
    <t>CW.15.09.003</t>
  </si>
  <si>
    <t>CW.15.10</t>
  </si>
  <si>
    <t>Stone masonry Works</t>
  </si>
  <si>
    <t>CW.15.10.001</t>
  </si>
  <si>
    <t>Stone masonry Works in 1:4 cement mortar with all materials and all complete as per the Specifications and the Drawings</t>
  </si>
  <si>
    <t>m3</t>
  </si>
  <si>
    <t>CW.16.01</t>
  </si>
  <si>
    <t>CW.16.01.001</t>
  </si>
  <si>
    <t>CW.16.02</t>
  </si>
  <si>
    <t>CW.16.02.001</t>
  </si>
  <si>
    <t>CW.16.02.002</t>
  </si>
  <si>
    <t>CW.16.03</t>
  </si>
  <si>
    <t>CW.16.03.001</t>
  </si>
  <si>
    <t>CW.16.04</t>
  </si>
  <si>
    <t>CW.16.04.001</t>
  </si>
  <si>
    <t>CW.16.04.002</t>
  </si>
  <si>
    <t>CW.16.04.003</t>
  </si>
  <si>
    <t>CW.16.05</t>
  </si>
  <si>
    <t>CW.16.05.001</t>
  </si>
  <si>
    <t>CW.16.06</t>
  </si>
  <si>
    <t>CW.16.06.001</t>
  </si>
  <si>
    <t>CW.16.07</t>
  </si>
  <si>
    <t>CW.16.07.001</t>
  </si>
  <si>
    <t>CW.16.08</t>
  </si>
  <si>
    <t>CW.16.08.001</t>
  </si>
  <si>
    <t>CW.16.08.002</t>
  </si>
  <si>
    <t>CW.16.08.003</t>
  </si>
  <si>
    <t>CW.17.01</t>
  </si>
  <si>
    <t>CW.17.01.001</t>
  </si>
  <si>
    <t>CW.17.02</t>
  </si>
  <si>
    <t>CW.17.02.001</t>
  </si>
  <si>
    <t>CW.17.02.002</t>
  </si>
  <si>
    <t>CW.17.03</t>
  </si>
  <si>
    <t>CW.17.03.001</t>
  </si>
  <si>
    <t>CW.17.04</t>
  </si>
  <si>
    <t>CW.17.04.001</t>
  </si>
  <si>
    <t>CW.17.04.002</t>
  </si>
  <si>
    <t>CW.17.05</t>
  </si>
  <si>
    <t>CW.17.05.001</t>
  </si>
  <si>
    <t>CW.17.06</t>
  </si>
  <si>
    <t>CW.17.06.001</t>
  </si>
  <si>
    <t>CW.17.07</t>
  </si>
  <si>
    <t xml:space="preserve">Gabion Works </t>
  </si>
  <si>
    <t>CW.17.07.001</t>
  </si>
  <si>
    <t>Gabion Works with all materials and all complete as per the Specifications and the Drawings</t>
  </si>
  <si>
    <t>CW.17.08</t>
  </si>
  <si>
    <t>CW.17.08.001</t>
  </si>
  <si>
    <t>CW.17.09</t>
  </si>
  <si>
    <t>Slope protection Works</t>
  </si>
  <si>
    <t>CW.17.09.001</t>
  </si>
  <si>
    <t>Providing and placing of 4m long and 25mm dia. soil nail with drilling, grouting, face plates, nuts, etc. all complete</t>
  </si>
  <si>
    <t>Nos</t>
  </si>
  <si>
    <t>CW.17.10</t>
  </si>
  <si>
    <t>Surface Drainage Works</t>
  </si>
  <si>
    <t>CW.17.10.001</t>
  </si>
  <si>
    <t>CW.17.11</t>
  </si>
  <si>
    <t>Sub-Surface Drainage works</t>
  </si>
  <si>
    <t>CW.17.11.001</t>
  </si>
  <si>
    <t>Providing and placing 0.4m HDPE pipe</t>
  </si>
  <si>
    <t>CW.17.12</t>
  </si>
  <si>
    <r>
      <rPr>
        <b/>
        <sz val="11"/>
        <rFont val="Gill Sans MT"/>
        <family val="2"/>
      </rPr>
      <t>Joints:</t>
    </r>
    <r>
      <rPr>
        <sz val="11"/>
        <rFont val="Gill Sans MT"/>
        <family val="2"/>
      </rPr>
      <t xml:space="preserve"> Providing and placing the expansion/ contraction joints at all in position as per the  Drawings and all complete as per the Sspecifications </t>
    </r>
  </si>
  <si>
    <t>CW.17.12.001</t>
  </si>
  <si>
    <t>CW.17.12.002</t>
  </si>
  <si>
    <t>CW.17.12.003</t>
  </si>
  <si>
    <t>SUB-TOTAL OF B &amp;C</t>
  </si>
  <si>
    <t>CW.18.01</t>
  </si>
  <si>
    <t>CW.18.01.001</t>
  </si>
  <si>
    <t xml:space="preserve">Preparation of construction area by clearing, grubbing, uprooting and  cutting of trees, removing the roots, carrying and disposal of the unserviceable materials and stockpiling of serviceable materials at specified area </t>
  </si>
  <si>
    <t>CW.18.02</t>
  </si>
  <si>
    <t>CW.18.02.001</t>
  </si>
  <si>
    <t>Boulder mixed soil excavation</t>
  </si>
  <si>
    <t>CW.18.02.002</t>
  </si>
  <si>
    <t>CW.18.03</t>
  </si>
  <si>
    <t>CW.18.03.001</t>
  </si>
  <si>
    <t>CW.18.03.002</t>
  </si>
  <si>
    <t>0.3 m thick selected gravel filling around the pipe</t>
  </si>
  <si>
    <t>CW.18.04</t>
  </si>
  <si>
    <t>CW.18.04.001</t>
  </si>
  <si>
    <t>CW.18.04.002</t>
  </si>
  <si>
    <t>Concrete of grade C25 (including basepads)</t>
  </si>
  <si>
    <t>CW.18.05</t>
  </si>
  <si>
    <t>CW.18.05.001</t>
  </si>
  <si>
    <t>CW.18.06</t>
  </si>
  <si>
    <t>CW.18.06.001</t>
  </si>
  <si>
    <t>CW.18.07</t>
  </si>
  <si>
    <t>CW.18.07.001</t>
  </si>
  <si>
    <t>CW.18.08</t>
  </si>
  <si>
    <t>CW.18.08.001</t>
  </si>
  <si>
    <t>CW.18.09</t>
  </si>
  <si>
    <t>Boulder Riprap 1-1.25m thick</t>
  </si>
  <si>
    <t>CW.19.01</t>
  </si>
  <si>
    <t>CW.19.01.001</t>
  </si>
  <si>
    <t>CW.19.02</t>
  </si>
  <si>
    <t>CW.19.02.001</t>
  </si>
  <si>
    <t>CW.19.02.002</t>
  </si>
  <si>
    <t>CW.19.03</t>
  </si>
  <si>
    <t>CW.19.03.001</t>
  </si>
  <si>
    <t>Supplying and Installing of rock bolt (L= 3.5 m and 25 mm dia.) in fractured rock  including drilling and grouting etc. all complete as per the specifications and the drawings</t>
  </si>
  <si>
    <t>CW.19.04</t>
  </si>
  <si>
    <t>CW.19.04.001</t>
  </si>
  <si>
    <t>Providing and placing 75mm thick plain shortcrete including compaction, curing , testing etc. all complete as per the specifications and the drawings</t>
  </si>
  <si>
    <t>CW.19.04.002</t>
  </si>
  <si>
    <t>Providing and placing 100 mm thick plain shortcrete including compaction, curing , testing etc. all complete as per the specifications and the drawings</t>
  </si>
  <si>
    <t>CW.19.05</t>
  </si>
  <si>
    <t>CW.19.05.001</t>
  </si>
  <si>
    <t>CW.19.05.002</t>
  </si>
  <si>
    <t>CW.19.06</t>
  </si>
  <si>
    <t>CW.20.01</t>
  </si>
  <si>
    <r>
      <rPr>
        <b/>
        <sz val="11"/>
        <rFont val="Gill Sans MT"/>
        <family val="2"/>
      </rPr>
      <t>Rock exavation in tunnel</t>
    </r>
    <r>
      <rPr>
        <sz val="11"/>
        <rFont val="Gill Sans MT"/>
        <family val="2"/>
      </rPr>
      <t xml:space="preserve"> including cost of explosive and all materials, blasting, mucking, provision of air,ventilation , lighting, water management, draining, dewatering,  pumping, disposal and management of muck within the project site at the location provided by the Employer and all complete as per the specifications.</t>
    </r>
  </si>
  <si>
    <t>CW.20.01.001</t>
  </si>
  <si>
    <t>Underground Rock Excavation in rock class I to IV</t>
  </si>
  <si>
    <t>Ok</t>
  </si>
  <si>
    <t>CW.20.01.002</t>
  </si>
  <si>
    <t>Underground Rock Excavation  in rock class V to VI</t>
  </si>
  <si>
    <t>OK</t>
  </si>
  <si>
    <t>CW.20.02</t>
  </si>
  <si>
    <t>CW.20.02.001</t>
  </si>
  <si>
    <t>Providing and placing 50 mm thick  plain shortcrete including compaction, curing , testing etc. all complete as per the specifications and the drawings</t>
  </si>
  <si>
    <t>CW.20.02.002</t>
  </si>
  <si>
    <t>Providing and placing 75 mm thick  plain shortcrete including compaction, curing , testing etc. all complete as per the specifications and the drawings</t>
  </si>
  <si>
    <t>CW.20.02.003</t>
  </si>
  <si>
    <t>CW.20.02.004</t>
  </si>
  <si>
    <t>Providing and placing 100 mm thick  steel fibre shortcrete including compaction, curing , testing etc. all complete as per the specifications and the drawings</t>
  </si>
  <si>
    <t>CW.20.02.005</t>
  </si>
  <si>
    <t>CW.20.02.006</t>
  </si>
  <si>
    <t>CW.20.02.007</t>
  </si>
  <si>
    <t>Providing and placing 75 mm thick  steel fibre shortcrete including compaction, curing , testing etc. all complete as per the specifications and the drawings</t>
  </si>
  <si>
    <t>CW.20.03</t>
  </si>
  <si>
    <t>CW.20.03.001</t>
  </si>
  <si>
    <t>Supply and placing of 4.7 mm thick Wire mesh (100x100) mm including fixing and anchorage as specified.</t>
  </si>
  <si>
    <t>CW.20.03.002</t>
  </si>
  <si>
    <t>CW.20.04</t>
  </si>
  <si>
    <t>CW.20.04.001</t>
  </si>
  <si>
    <t>Supplying and Installing of rock bolt (L= 2.2m and 20 mm dia.)   including drilling and grouting etc. all complete as per the specifications and the drawings</t>
  </si>
  <si>
    <t>CW.20.04.002</t>
  </si>
  <si>
    <t>Supplying and Installing of rock bolt (L= 2.5 m and 20 mm dia.)  including drilling and grouting etc. all complete as per the specifications and the drawings</t>
  </si>
  <si>
    <t>ok</t>
  </si>
  <si>
    <t>CW.20.04.003</t>
  </si>
  <si>
    <t xml:space="preserve">Supplying and Installing of 20mm dia  2.2 m long rock bolt with resin capsule including drilling, grouting and all complete works of rock bolting as per the specifications and the drawings </t>
  </si>
  <si>
    <t>CW.20.04.004</t>
  </si>
  <si>
    <t xml:space="preserve">Supplying and Installing of 20mm dia  2.5 m long rock bolt with resin capsule including drilling, grouting and all complete works of rock bolting as per the specifications and the drawings </t>
  </si>
  <si>
    <t>CW.20.05</t>
  </si>
  <si>
    <t>Spiling Bolts</t>
  </si>
  <si>
    <t>CW.20.05.001</t>
  </si>
  <si>
    <t>CW.20.06</t>
  </si>
  <si>
    <r>
      <t xml:space="preserve">Grouting </t>
    </r>
    <r>
      <rPr>
        <sz val="11"/>
        <rFont val="Gill Sans MT"/>
        <family val="2"/>
      </rPr>
      <t>(Contact and/or injection grouting  works inclusive of all materials and admixtures but except drilling works required for grouting)</t>
    </r>
  </si>
  <si>
    <t>CW.20.06.001</t>
  </si>
  <si>
    <t>tons</t>
  </si>
  <si>
    <t>CW.20.06.002</t>
  </si>
  <si>
    <t>CW.20.06.003</t>
  </si>
  <si>
    <t>CW.20.06.004</t>
  </si>
  <si>
    <t>CW.20.06.005</t>
  </si>
  <si>
    <t>Epoxy resin grout</t>
  </si>
  <si>
    <t>CW.20.06.006</t>
  </si>
  <si>
    <t>Polyurethane grout (Both structural / Non-Structural)</t>
  </si>
  <si>
    <t>CW.20.07</t>
  </si>
  <si>
    <t>CW.20.07.001</t>
  </si>
  <si>
    <t>Concrete Lining (C25)</t>
  </si>
  <si>
    <t>CW.20.07.002</t>
  </si>
  <si>
    <t>Invert concrete with 200mm thickness (Grade C25)</t>
  </si>
  <si>
    <t>CW.20.08</t>
  </si>
  <si>
    <t>CW.208.001</t>
  </si>
  <si>
    <t>CW.20.09</t>
  </si>
  <si>
    <t>CW.20.09.001</t>
  </si>
  <si>
    <t xml:space="preserve">Providing, preparing and installing of  formwork including necessary supports and removing after completion and all complete works as per the Specifications and Drawings  </t>
  </si>
  <si>
    <t>CW.20.10</t>
  </si>
  <si>
    <t>CW.20.10.001</t>
  </si>
  <si>
    <t>CW.20.10.002</t>
  </si>
  <si>
    <t>Providing and installing steel ribs or strut of ISMB 200 including fixing materials, tie bars, concrete footing, etc. all complete as per the Specifications and the Drawings.</t>
  </si>
  <si>
    <t>CW.20.11</t>
  </si>
  <si>
    <t>Supplying and fixing of  additional tie rods, not covered under rib section, as instructed by the Engineer depending on the site condition</t>
  </si>
  <si>
    <t>kept same</t>
  </si>
  <si>
    <t>CW.20.12</t>
  </si>
  <si>
    <t>CW.20.13</t>
  </si>
  <si>
    <t>Additional mucking  for geological overbreak</t>
  </si>
  <si>
    <t>CW.20.13.001</t>
  </si>
  <si>
    <t>Mucking of geological overbreak</t>
  </si>
  <si>
    <t>CW.20.14</t>
  </si>
  <si>
    <t>Waterloss measurement test (Lugeon Test)</t>
  </si>
  <si>
    <t>CW.20.15</t>
  </si>
  <si>
    <t>Probe hole drilling without core recovery as per specifications</t>
  </si>
  <si>
    <t>CW.20.16</t>
  </si>
  <si>
    <t>Probe hole drilling with core recovery as per specifications</t>
  </si>
  <si>
    <t>CW.20.17</t>
  </si>
  <si>
    <t>Instrumentation and monitoring of tunnel</t>
  </si>
  <si>
    <t>CW.21.01</t>
  </si>
  <si>
    <r>
      <rPr>
        <b/>
        <sz val="11"/>
        <rFont val="Gill Sans MT"/>
        <family val="2"/>
      </rPr>
      <t>Rock exavation in tunnel</t>
    </r>
    <r>
      <rPr>
        <sz val="11"/>
        <rFont val="Gill Sans MT"/>
        <family val="2"/>
      </rPr>
      <t xml:space="preserve"> including cost of explosive and all materials, blasting, mucking, provision of air,ventilation , lighting, water management, dewatering,  pumping, disposal and management of muck within the project site at the location provided by the Employer and all complete as per the specifications.</t>
    </r>
  </si>
  <si>
    <t>CW.21.02</t>
  </si>
  <si>
    <t>CW.21.02.001</t>
  </si>
  <si>
    <t>CW.21.02.002</t>
  </si>
  <si>
    <t>CW.21.02.003</t>
  </si>
  <si>
    <t>CW.21.03</t>
  </si>
  <si>
    <t>CW.21.03.001</t>
  </si>
  <si>
    <t>CW.21.03.002</t>
  </si>
  <si>
    <t>Supply and placing of 3.5 mm thick Wire mesh (50x50) mm including fixing and anchorage as specified.</t>
  </si>
  <si>
    <t>CW.21.04</t>
  </si>
  <si>
    <t>CW.21.04.001</t>
  </si>
  <si>
    <t>Supplying and Installing of rock bolt (L= 2.2 m and 20 mm dia.) in fractured rock  including drilling and grouting etc. all complete as per the specifications and the drawings</t>
  </si>
  <si>
    <t>CW.21.04.002</t>
  </si>
  <si>
    <t>Supplying and Installing of rock bolt (L= 2.5 m and 20 mm dia.) in fractured rock  including drilling and grouting etc. all complete as per the specifications and the drawings</t>
  </si>
  <si>
    <t>CW.21.05</t>
  </si>
  <si>
    <t>CW.21.05.001</t>
  </si>
  <si>
    <t>CW.21.05.002</t>
  </si>
  <si>
    <t>Providing and installing steel ribs or strut of ISMB 200 or higher grade Steel Sections including fixing materials, tie bars, concrete footing, etc. all complete as per the Specifications and the Drawings.</t>
  </si>
  <si>
    <t>CW.21.06</t>
  </si>
  <si>
    <t>Changed , however will be removed (Not considered in concrete lining)</t>
  </si>
  <si>
    <t>CW.21.07</t>
  </si>
  <si>
    <t>CW.21.07.001</t>
  </si>
  <si>
    <t>Concrete grade of C20 (Invert Concrete)</t>
  </si>
  <si>
    <t>CW.21.08</t>
  </si>
  <si>
    <t>CW.21.08.001</t>
  </si>
  <si>
    <t>CW.21.9</t>
  </si>
  <si>
    <t>Kg</t>
  </si>
  <si>
    <t>CW.22.01</t>
  </si>
  <si>
    <t>CW.22.01.001</t>
  </si>
  <si>
    <t>Preparation of construction area by clearing, grubbing, uprooting and  cutting of trees, removing the roots, carrying and disposal of the unserviceable materials and stockpiling of serviceable materials at specified area.</t>
  </si>
  <si>
    <t>CW.22.02</t>
  </si>
  <si>
    <r>
      <t xml:space="preserve"> Earthworks: </t>
    </r>
    <r>
      <rPr>
        <sz val="11"/>
        <rFont val="Gill Sans MT"/>
        <family val="2"/>
      </rPr>
      <t>Excavation of various types of  materials  including necessary haulage, disposal and management of excavated materials etc., compacted backfilling as required  and  all complete as per the Specifications and the Drawings</t>
    </r>
  </si>
  <si>
    <t>CW.22.02.001</t>
  </si>
  <si>
    <t>CW.22.03</t>
  </si>
  <si>
    <t>CW.22.03.001</t>
  </si>
  <si>
    <t>Supplying and Installing of rock bolt (L= 3.5 m and 25 mm dia ) in fractured rock  including drilling and grouting etc. all complete as per the specifications and the drawings</t>
  </si>
  <si>
    <t>CW.22.04</t>
  </si>
  <si>
    <t>CW.22.04.001</t>
  </si>
  <si>
    <t>CW.22.04.002</t>
  </si>
  <si>
    <t>CW.22.04.003</t>
  </si>
  <si>
    <t>CW.22.05</t>
  </si>
  <si>
    <t>CW.22.06</t>
  </si>
  <si>
    <t>CW.22.06.001</t>
  </si>
  <si>
    <t>Supplly and placing of 3.5 mm thick Wire mesh (50*50)mm including fixing and anchorage as specified.</t>
  </si>
  <si>
    <t>CW.22.06.002</t>
  </si>
  <si>
    <t>Supplly and placing of 4.7 mm thick Wire mesh (100*100)mm including fixing and anchorage as specified.</t>
  </si>
  <si>
    <t>CW.23.01</t>
  </si>
  <si>
    <t>Rock exavation in tunnel including cost of explosive and all materials, blasting, mucking, provision of air,ventilation , lighting, water, dewatering,  pumping, disposal and management of muck within the project site at the location provided by the Employer and all complete as per the specifications.</t>
  </si>
  <si>
    <t>CW.23.02</t>
  </si>
  <si>
    <t xml:space="preserve">Shortcrete </t>
  </si>
  <si>
    <t>CW.23.02.001</t>
  </si>
  <si>
    <t>CW.23.02.002</t>
  </si>
  <si>
    <t>CW.23.02.003</t>
  </si>
  <si>
    <t>CW.23.02.004</t>
  </si>
  <si>
    <t>CW.23.02.005</t>
  </si>
  <si>
    <t>CW.23.03</t>
  </si>
  <si>
    <t>CW.23.03.001</t>
  </si>
  <si>
    <t>Supply and placing of 3.5 mm thick Wire mesh (50*50)mm including fixing and anchorage as specified.</t>
  </si>
  <si>
    <t>CW.23.03.002</t>
  </si>
  <si>
    <t>Supply and placing of 4.7 mm thick Wire mesh (100*100)mm including fixing and anchorage as specified.</t>
  </si>
  <si>
    <t>CW.23.04</t>
  </si>
  <si>
    <t>Rock bolts</t>
  </si>
  <si>
    <t>CW.23.04.001</t>
  </si>
  <si>
    <t>CW.23.05</t>
  </si>
  <si>
    <t>Spiling bolts</t>
  </si>
  <si>
    <t>CW.23.05.001</t>
  </si>
  <si>
    <t>CW.23.06</t>
  </si>
  <si>
    <t>CW.23.06.001</t>
  </si>
  <si>
    <t>CW.23.07</t>
  </si>
  <si>
    <t>CW.23.08</t>
  </si>
  <si>
    <t>CW.24.01</t>
  </si>
  <si>
    <t>Rock exavation in surge shaft including cost of explosive and all materials, blasting, mucking, provision of air, ventilation, lighting, water, dewatering,  pumping, disposal and management of muck within the project site at the location provided by the Employer and all complete as per the specifications.</t>
  </si>
  <si>
    <t>CW.24.02</t>
  </si>
  <si>
    <t>CW.24.02.001</t>
  </si>
  <si>
    <t>Concrete lining of C25</t>
  </si>
  <si>
    <t>CW.24.03</t>
  </si>
  <si>
    <t>CW.24.03.001</t>
  </si>
  <si>
    <t>CW.24.04</t>
  </si>
  <si>
    <t>CW.24.04.001</t>
  </si>
  <si>
    <t>CW.24.05</t>
  </si>
  <si>
    <t>CW.24.05.001</t>
  </si>
  <si>
    <t>Supplying and Installing of rock bolt (L= 3 m and 25 mm dia.) in fractured rock  including drilling and grouting etc. all complete as per the specifications and the drawings</t>
  </si>
  <si>
    <t>CW.24.06</t>
  </si>
  <si>
    <t>CW.24.06.001</t>
  </si>
  <si>
    <t>CW.24.06.002</t>
  </si>
  <si>
    <t>CW.25.01</t>
  </si>
  <si>
    <t>CW.25.01.001</t>
  </si>
  <si>
    <t>CW.25.02</t>
  </si>
  <si>
    <t>CW.25.02.001</t>
  </si>
  <si>
    <t>CW.25.03</t>
  </si>
  <si>
    <t>CW.25.03.001</t>
  </si>
  <si>
    <t>CW.25.04</t>
  </si>
  <si>
    <t>CW.25.04.001</t>
  </si>
  <si>
    <t>CW.25.04.002</t>
  </si>
  <si>
    <t>CW.25.04.003</t>
  </si>
  <si>
    <t>CW.25.05</t>
  </si>
  <si>
    <t>CW.25.06</t>
  </si>
  <si>
    <t>CW.25.06.001</t>
  </si>
  <si>
    <t>CW.25.06.002</t>
  </si>
  <si>
    <t>Vertical Drop Shaft &amp; Anchor Blocks</t>
  </si>
  <si>
    <t>CW.26.00</t>
  </si>
  <si>
    <t>Surface rock excavation including necessary haulage, disposal and management of excavated materials etc. all complete as per the Specifications and the Drawings</t>
  </si>
  <si>
    <t>CW.26.01</t>
  </si>
  <si>
    <t>Underground Rock exavation in vertical shaft, irrespective of encountered rock type,  including the cost of explosive and all materials,  blasting, mucking, provision of air ventilation , lighting, water, dewatering,  pumping, disposal and management of muck within the project site at the location provided by the Employer and all complete as per the specifications.</t>
  </si>
  <si>
    <t>CW.26.02</t>
  </si>
  <si>
    <t>CW.26.02.001</t>
  </si>
  <si>
    <t>Supplying and Installing of rock bolt (L= 2.5m and 25 mm dia.) in fractured rock  including drilling and grouting etc. all complete as per the specifications and the drawings</t>
  </si>
  <si>
    <t>CW.26.02.002</t>
  </si>
  <si>
    <t>Supplying and Installing of rock bolt (L= 2.2m and 20 mm dia.) in fractured rock  including drilling and grouting etc. all complete as per the specifications and the drawings</t>
  </si>
  <si>
    <t>CW.26.03</t>
  </si>
  <si>
    <t>CW.26.03.001</t>
  </si>
  <si>
    <t>CW.26.03.002</t>
  </si>
  <si>
    <t>CW.26.03.003</t>
  </si>
  <si>
    <t>CW.26.03.004</t>
  </si>
  <si>
    <t>CW.26.05</t>
  </si>
  <si>
    <t>CW.26.05.001</t>
  </si>
  <si>
    <t>CW.26.06</t>
  </si>
  <si>
    <t>CW.26.06.001</t>
  </si>
  <si>
    <t>Supply and placing 4.7 mm thick Wiremesh (100*100) mm including fixing and anchorage as specified.</t>
  </si>
  <si>
    <t>CW.26.06.002</t>
  </si>
  <si>
    <t>Supply and placing 3.5 mm thick Wiremesh (50*50) mm including fixing and anchorage as specified.</t>
  </si>
  <si>
    <t>CW.26.07</t>
  </si>
  <si>
    <t>CW.26.07.001</t>
  </si>
  <si>
    <t>Concrete of grade C20 for anchor blocks</t>
  </si>
  <si>
    <t>CW.26.07.002</t>
  </si>
  <si>
    <t>Concrete of grade C20 as backfill concrete</t>
  </si>
  <si>
    <t>CW.26.08</t>
  </si>
  <si>
    <t>CW.26.08.001</t>
  </si>
  <si>
    <t>CW.26.09</t>
  </si>
  <si>
    <t>CW.26.09.001</t>
  </si>
  <si>
    <t>CW.26.10</t>
  </si>
  <si>
    <t>CW.26.10.001</t>
  </si>
  <si>
    <t>Supplying and Installing of fully grouted 20mm dia rock anchor of varying length (3.5-5m) including drilling, grouting and all complete works of rock anchoring as per the specifications and the drawings</t>
  </si>
  <si>
    <t>CW.27.01</t>
  </si>
  <si>
    <t>Underground Rock exavation in Cavern, irrespective of encountered rock type,  including the cost of explosive and all materials,  blasting, mucking, provision of air ventilation , lighting, water, dewatering,  pumping, disposal and management of muck within the project site at the location provided by the Employer and all complete as per the specifications.</t>
  </si>
  <si>
    <t>CW.27.02</t>
  </si>
  <si>
    <t>CW.27.02.001</t>
  </si>
  <si>
    <t>Providing and placing 100 mm thick  steel fibre reinforced shortcrete including compaction, curing , testing etc. all complete as per the specifications and the drawings</t>
  </si>
  <si>
    <t>CW.27.02.002</t>
  </si>
  <si>
    <t>Providing and placing 120 mm thick  steel fibre reinforced shortcrete including compaction, curing , testing etc. all complete as per the specifications and the drawings</t>
  </si>
  <si>
    <t>CW.27.02.003</t>
  </si>
  <si>
    <t>Providing and placing 150 mm thick  steel fibre reinforced shortcrete including compaction, curing , testing etc. all complete as per the specifications and the drawings</t>
  </si>
  <si>
    <t>CW.27.03</t>
  </si>
  <si>
    <t>CW.27.03.001</t>
  </si>
  <si>
    <t>3.5 mm thick Wire mesh (50*50) cm including fixing and anchorage as specified.</t>
  </si>
  <si>
    <t>CW.27.03.002</t>
  </si>
  <si>
    <t>4.7 mm thick Wire mesh (100*100) cm including fixing and anchorage as specified.</t>
  </si>
  <si>
    <t>CW.27.04</t>
  </si>
  <si>
    <t>CW.27.04.001</t>
  </si>
  <si>
    <t>CW.27.05</t>
  </si>
  <si>
    <t xml:space="preserve"> Spiling bolts</t>
  </si>
  <si>
    <t>CW.27.05.002</t>
  </si>
  <si>
    <t>CW.27.06</t>
  </si>
  <si>
    <t>CW.27.06.001</t>
  </si>
  <si>
    <t>CW.27.06.002</t>
  </si>
  <si>
    <t>Providing and installing steel ribs or strut of ISMB 200 Steel Sections including fixing materials, tie bars, concrete footing, etc. all complete as per the Specifications and the Drawings.</t>
  </si>
  <si>
    <t>CW.27.07</t>
  </si>
  <si>
    <t>CW.27.08</t>
  </si>
  <si>
    <t>CW.27.08.001</t>
  </si>
  <si>
    <t>CW.27.08.002</t>
  </si>
  <si>
    <t>Concrete grade of C25 (Butterfly Valve Chamber)</t>
  </si>
  <si>
    <t>CW.27.09</t>
  </si>
  <si>
    <t>CW.27.09.001</t>
  </si>
  <si>
    <t xml:space="preserve">Providing and placing of steel reinforcement of grade Fe 500 including cutting, bending, binding, fixing in position and all complete works as per the  Specifications and Drawings </t>
  </si>
  <si>
    <t>CW.27.10</t>
  </si>
  <si>
    <t>CW.27.11</t>
  </si>
  <si>
    <t>CW.27.11.001</t>
  </si>
  <si>
    <t xml:space="preserve">Providing, preparing and installing of formwork including necessary supports and removing after completion and all complete works as per the Specifications and Drawings  </t>
  </si>
  <si>
    <t>CW.27.12</t>
  </si>
  <si>
    <t>Supply, placing and fixing of the triangular lattice girder as specified in the drawings including the main members i.e, upper chord, lower chords, the tie bars, the base plate, splice plates, bolts, other connection members and all required accessories. (Note: The base plate, splice plates, bolts, etc. shall be not be measured for payment and shall deemed to be included in the rate of the lattice girder.)</t>
  </si>
  <si>
    <t>CW.28.01</t>
  </si>
  <si>
    <t>CW.28.01.001</t>
  </si>
  <si>
    <t>CW.28.02</t>
  </si>
  <si>
    <t>CW.28.02.001</t>
  </si>
  <si>
    <t>CW.28.03</t>
  </si>
  <si>
    <t>CW.28.03.001</t>
  </si>
  <si>
    <t>CW.28.04</t>
  </si>
  <si>
    <t>CW.28.04.001</t>
  </si>
  <si>
    <t>Providing and placing 50 mm thick plain shortcrete including compaction, curing , testing etc. all complete as per the specifications and the drawings</t>
  </si>
  <si>
    <t>CW.28.04.002</t>
  </si>
  <si>
    <t>CW.28.04.003</t>
  </si>
  <si>
    <t>CW.28.05</t>
  </si>
  <si>
    <t>CW.28.06</t>
  </si>
  <si>
    <t>CW.28.06.001</t>
  </si>
  <si>
    <t>Supply and placing of 3.5 mm thick Wire mesh (50*50) mm including fixing and anchorage as specified.</t>
  </si>
  <si>
    <t>Supply and Placing of 4.7 mm thick Wire mesh (150*150) cm including fixing and anchorage as specified.</t>
  </si>
  <si>
    <t>CW.29.01</t>
  </si>
  <si>
    <t>Excavation works</t>
  </si>
  <si>
    <t>CW.29.01.001</t>
  </si>
  <si>
    <t>Underground Rock exavation in tunnel, irrespective of encountered rock type, including the cost of explosive and all materials, blasting, mucking, provision of air,ventilation , lighting, water, dewatering,  pumping, disposal and management of muck within  the project site at the location provided by the Employer and all complete as per the specifications.</t>
  </si>
  <si>
    <t>CW.29.02</t>
  </si>
  <si>
    <t>CW.29.02.001</t>
  </si>
  <si>
    <t>CW.29.02.002</t>
  </si>
  <si>
    <t>CW.29.02.003</t>
  </si>
  <si>
    <t>CW.29.02.004</t>
  </si>
  <si>
    <t>CW.29.02.005</t>
  </si>
  <si>
    <t xml:space="preserve">sqm </t>
  </si>
  <si>
    <t>CW.29.02.006</t>
  </si>
  <si>
    <t>CW.29.03</t>
  </si>
  <si>
    <t>CW.29.03.001</t>
  </si>
  <si>
    <t>Concrete of C25 grade (concrete Lining)</t>
  </si>
  <si>
    <t>CW.29.03.002</t>
  </si>
  <si>
    <t>Concrete of C20 grade (invert concrete)</t>
  </si>
  <si>
    <t>CW.29.04</t>
  </si>
  <si>
    <t>CW.29.04.001</t>
  </si>
  <si>
    <t>CW.29.05</t>
  </si>
  <si>
    <t>CW.29.05.001</t>
  </si>
  <si>
    <t>CW.29.06</t>
  </si>
  <si>
    <t>CW.29.06.001</t>
  </si>
  <si>
    <t>CW.29.07</t>
  </si>
  <si>
    <t>CW.29.07.001</t>
  </si>
  <si>
    <t>Providing and placing of Spiling bolts 6 m long 25mm dia. including drilling, grouting, etc. all complete as per the Specification and the Drawings</t>
  </si>
  <si>
    <t>CW.29.08</t>
  </si>
  <si>
    <t>CW.29.09</t>
  </si>
  <si>
    <t xml:space="preserve">Wiremesh </t>
  </si>
  <si>
    <t>CW.29.09.001</t>
  </si>
  <si>
    <t>CW.29.09.002</t>
  </si>
  <si>
    <t>Supply and placing of 4.7 mm thick Wire mesh (100*100) mm including fixing and anchorage as specified.</t>
  </si>
  <si>
    <t>CW.29.10</t>
  </si>
  <si>
    <t>CW.29.10.001</t>
  </si>
  <si>
    <t>CW.30.01</t>
  </si>
  <si>
    <t>CW.30.01.001</t>
  </si>
  <si>
    <t>CW.30.02</t>
  </si>
  <si>
    <t>CW.30.02.001</t>
  </si>
  <si>
    <t>CW.30.02.002</t>
  </si>
  <si>
    <t>CW.30.02.003</t>
  </si>
  <si>
    <t>CW.30.02.004</t>
  </si>
  <si>
    <t>Providing and placing 100 mm thick steel fibre shortcrete including compaction, curing , testing etc. all complete as per the specifications and the drawings</t>
  </si>
  <si>
    <t>CW.30.02.005</t>
  </si>
  <si>
    <t>CW.30.02.006</t>
  </si>
  <si>
    <t>CW.30.03</t>
  </si>
  <si>
    <t>Wiremesh for shotcrete</t>
  </si>
  <si>
    <t>CW.30.03.001</t>
  </si>
  <si>
    <t>CW.30.03.002</t>
  </si>
  <si>
    <t>CW.30.04</t>
  </si>
  <si>
    <t>CW.30.04.001</t>
  </si>
  <si>
    <t>Supplying and Installing of rock bolt (L=2.5m and 20 mm dia.) in fractured rock  including drilling and grouting etc. all complete as per the specifications and the drawings</t>
  </si>
  <si>
    <t>CW.30.05</t>
  </si>
  <si>
    <t>CW.30.05.002</t>
  </si>
  <si>
    <t>CW.30.06</t>
  </si>
  <si>
    <t>CW.30.06.001</t>
  </si>
  <si>
    <t>CW.30.07</t>
  </si>
  <si>
    <t>CW.30.08</t>
  </si>
  <si>
    <t>CW.30.09</t>
  </si>
  <si>
    <t>CW.30.09.001</t>
  </si>
  <si>
    <t>Concrete of C15 grade (backfill)</t>
  </si>
  <si>
    <t>Grade changed to C15</t>
  </si>
  <si>
    <t>CW.30.09.002</t>
  </si>
  <si>
    <t>C20 Concrete at Invert</t>
  </si>
  <si>
    <t>CW.30.10.001</t>
  </si>
  <si>
    <t>CW.31.01</t>
  </si>
  <si>
    <t>CW.31.01.001</t>
  </si>
  <si>
    <t>CW.31.02</t>
  </si>
  <si>
    <t>CW.31.02.001</t>
  </si>
  <si>
    <t>CW.31.03</t>
  </si>
  <si>
    <t>CW.31.03.001</t>
  </si>
  <si>
    <t>Supplying and Installing of rock bolt (L=3.5m  and 25 mm dia.) in fractured rock  including drilling and grouting etc. all complete as per the specifications and the drawings</t>
  </si>
  <si>
    <t>CW.31.04</t>
  </si>
  <si>
    <t>CW.31.04.001</t>
  </si>
  <si>
    <t>CW.31.04.002</t>
  </si>
  <si>
    <t>CW.31.04.003</t>
  </si>
  <si>
    <t>Mistake in drawing leader</t>
  </si>
  <si>
    <t>CW.31.05</t>
  </si>
  <si>
    <t>CW.31.06</t>
  </si>
  <si>
    <t>CW.31.06.001</t>
  </si>
  <si>
    <t>CW.31.06.002</t>
  </si>
  <si>
    <t>CW.32.01</t>
  </si>
  <si>
    <t>CW.32.01.001</t>
  </si>
  <si>
    <t>CW.32.02</t>
  </si>
  <si>
    <t>CW.32.02.001</t>
  </si>
  <si>
    <t>CW.32.02.002</t>
  </si>
  <si>
    <t>CW.32.02.003</t>
  </si>
  <si>
    <t>CW.32.02.004</t>
  </si>
  <si>
    <t>CW.32.02.005</t>
  </si>
  <si>
    <t>CW.32.03</t>
  </si>
  <si>
    <t>CW.32.03.001</t>
  </si>
  <si>
    <t>Supplying and Installing of rock bolt (L=2.2m and 20 mm dia.)  in fractured rock  including drilling and grouting etc. all complete as per the specifications and the drawings</t>
  </si>
  <si>
    <t>CW.32.04</t>
  </si>
  <si>
    <t>CW.32.04.001</t>
  </si>
  <si>
    <t>CW.32.05</t>
  </si>
  <si>
    <t>CW.32.06</t>
  </si>
  <si>
    <t>CW.32.06.001</t>
  </si>
  <si>
    <t>CW.32.07</t>
  </si>
  <si>
    <t>CW.32.07.001</t>
  </si>
  <si>
    <t>CW.32.08</t>
  </si>
  <si>
    <t>Wiremesh</t>
  </si>
  <si>
    <t>CW.32.08.001</t>
  </si>
  <si>
    <t>CW.32.08.002</t>
  </si>
  <si>
    <t>only 10% of surface area</t>
  </si>
  <si>
    <t>CW.32.09</t>
  </si>
  <si>
    <t>CW.32.09.001</t>
  </si>
  <si>
    <t>CW.33.01</t>
  </si>
  <si>
    <t>CW.33.01.01</t>
  </si>
  <si>
    <t>CW.33.02</t>
  </si>
  <si>
    <t>CW.33.02.01</t>
  </si>
  <si>
    <t>CW.33.02.02</t>
  </si>
  <si>
    <t>CW.33.03</t>
  </si>
  <si>
    <t>CW.33.03.01</t>
  </si>
  <si>
    <t>CW.33.04</t>
  </si>
  <si>
    <t>CW.33.04.01</t>
  </si>
  <si>
    <t>CW.33.04.02</t>
  </si>
  <si>
    <t>Concrete of grade C35</t>
  </si>
  <si>
    <t>CW.33.04.03</t>
  </si>
  <si>
    <t>CW.33.04.04</t>
  </si>
  <si>
    <t>CW.33.04.05</t>
  </si>
  <si>
    <t>CW.33.04.06</t>
  </si>
  <si>
    <t xml:space="preserve">High strength(minimum strength of C60) none shrink grout/concrete with small size agreegates </t>
  </si>
  <si>
    <t>CW.33.05</t>
  </si>
  <si>
    <t>CW.33.05.01</t>
  </si>
  <si>
    <t>CW.33.06</t>
  </si>
  <si>
    <t>CW.33.06.01</t>
  </si>
  <si>
    <t>CW.33.07</t>
  </si>
  <si>
    <t>Roofing works</t>
  </si>
  <si>
    <t>CW.33.07.01</t>
  </si>
  <si>
    <t>Supply and Fixing of steel truss (including nut bolts, primer paints)</t>
  </si>
  <si>
    <t>CW.33.07.02</t>
  </si>
  <si>
    <t xml:space="preserve">Providing and Placing CGI sheet </t>
  </si>
  <si>
    <t>CW.33.07.03</t>
  </si>
  <si>
    <t>CW.33.07.04</t>
  </si>
  <si>
    <t>CW.33.08</t>
  </si>
  <si>
    <t>Cement Plaster</t>
  </si>
  <si>
    <t>Providing and Placing 12.5mm thick cement plaster 1:4 cement and sand as per drawing and specification</t>
  </si>
  <si>
    <t>CW.33.09</t>
  </si>
  <si>
    <t>Punning works as per specifications</t>
  </si>
  <si>
    <t>CW.33.10</t>
  </si>
  <si>
    <t>Providing and fixing wooden doors and windows including frame, shutters, necessary fittings all complete</t>
  </si>
  <si>
    <t>CW.33.11</t>
  </si>
  <si>
    <t>CW.33.12</t>
  </si>
  <si>
    <t>CW.33.12.01</t>
  </si>
  <si>
    <t>Providing and applying two coats of white wash on the external walls including scaffolding etc all complete as per the specification and instruction</t>
  </si>
  <si>
    <t>CW.33.12.02</t>
  </si>
  <si>
    <t>Providing and applying two coats of water proof cement paints on the external walls including scaffolding etc all complete as per the specification and instruction</t>
  </si>
  <si>
    <t>CW.33.13</t>
  </si>
  <si>
    <t>Barbed Wire Fencing Works</t>
  </si>
  <si>
    <t>CW.33.14</t>
  </si>
  <si>
    <t>CW.33.14.01</t>
  </si>
  <si>
    <t>Supplying and Installing of rock bolt (L=3m and 25 mm dia.) in fractured rock  including drilling and grouting etc. all complete as per the specifications and the drawings</t>
  </si>
  <si>
    <t>CW.33.15</t>
  </si>
  <si>
    <t>CW.33.15.01</t>
  </si>
  <si>
    <t>CW.33.16</t>
  </si>
  <si>
    <t>CW.33.16.01</t>
  </si>
  <si>
    <t>Supply and placing of 4.7 mm thick Wire meshed @ 100mm c/c  including fixing and anchorage as specified.</t>
  </si>
  <si>
    <t>CW.33.16.02</t>
  </si>
  <si>
    <t>Supply and placing of 3.5 mm thick Wire meshed @ 50mm c/c  including fixing and anchorage as specified.</t>
  </si>
  <si>
    <t>CW.33.17</t>
  </si>
  <si>
    <t>CW.33.17.01</t>
  </si>
  <si>
    <t>CW.33.17.02</t>
  </si>
  <si>
    <t>CW.33.17.03</t>
  </si>
  <si>
    <t>CW.33.18</t>
  </si>
  <si>
    <t>CW.33.18.01</t>
  </si>
  <si>
    <t>Supplying and Installing of fully grouted 25mm dia rock anchor of varying length (3.5-8m) including drilling, grouting and all complete works of rock anchoring as per the specifications and the drawings</t>
  </si>
  <si>
    <t>CW.33.19</t>
  </si>
  <si>
    <t>Elastomeric Bearing</t>
  </si>
  <si>
    <t>CW.33.19.001</t>
  </si>
  <si>
    <t>Supplying and Installing of elastomeric bearing (neoprene) of thickness 25mm to 40mm and load requirement as specified in the construction drawing designed as per IRC:83 (part II) - 2018</t>
  </si>
  <si>
    <t>CW.34.01</t>
  </si>
  <si>
    <t>CW.34.01.01</t>
  </si>
  <si>
    <t>CW.34.02</t>
  </si>
  <si>
    <t>CW.34.02.01</t>
  </si>
  <si>
    <t>CW.34.02.02</t>
  </si>
  <si>
    <t>CW.34.03</t>
  </si>
  <si>
    <t>CW.34.03.01</t>
  </si>
  <si>
    <t>CW.34.04</t>
  </si>
  <si>
    <t>CW.34.04.01</t>
  </si>
  <si>
    <t>CW.34.04.02</t>
  </si>
  <si>
    <t>CW.34.05</t>
  </si>
  <si>
    <t>CW.34.05.01</t>
  </si>
  <si>
    <t>CW.34.06</t>
  </si>
  <si>
    <t>CW.34.06.01</t>
  </si>
  <si>
    <t>CW.35.01</t>
  </si>
  <si>
    <t>CW.35.01.01</t>
  </si>
  <si>
    <t>CW.35.02</t>
  </si>
  <si>
    <t>CW.35.02.01</t>
  </si>
  <si>
    <t>CW.35.03</t>
  </si>
  <si>
    <t>CW.35.03.01</t>
  </si>
  <si>
    <t>Blinding Concrete C15 grade</t>
  </si>
  <si>
    <t>CW.35.03.02</t>
  </si>
  <si>
    <t>CW.35.04</t>
  </si>
  <si>
    <t>CW.35.04.01</t>
  </si>
  <si>
    <t>CW.35.05</t>
  </si>
  <si>
    <t>CW.35.05.01</t>
  </si>
  <si>
    <t>CW.35.05.02</t>
  </si>
  <si>
    <t>CW.35.05.03</t>
  </si>
  <si>
    <t>CW.35.06</t>
  </si>
  <si>
    <t>CW.35.06.01</t>
  </si>
  <si>
    <t>Added</t>
  </si>
  <si>
    <t>CW.36.01</t>
  </si>
  <si>
    <t>CW.36.01.01</t>
  </si>
  <si>
    <t>CW.36.02</t>
  </si>
  <si>
    <t>CW.36.02.01</t>
  </si>
  <si>
    <t>CW.36.02.02</t>
  </si>
  <si>
    <t>CW.36.03</t>
  </si>
  <si>
    <t>CW.36.04</t>
  </si>
  <si>
    <t>CW.36.05</t>
  </si>
  <si>
    <t>CW.36.05.01</t>
  </si>
  <si>
    <t>CW.36.05.02</t>
  </si>
  <si>
    <t>CW.36.06</t>
  </si>
  <si>
    <t>CW.36.07</t>
  </si>
  <si>
    <t>CW.36.07.01</t>
  </si>
  <si>
    <t>CW.36.08</t>
  </si>
  <si>
    <t>CW.36.09</t>
  </si>
  <si>
    <t>CW.36.09.01</t>
  </si>
  <si>
    <t>CW.36.09.02</t>
  </si>
  <si>
    <t>CW.36.09.03</t>
  </si>
  <si>
    <t xml:space="preserve">TOTAL </t>
  </si>
  <si>
    <t>CW.37.01</t>
  </si>
  <si>
    <t>CW.37.01.001</t>
  </si>
  <si>
    <t>CW.37.02</t>
  </si>
  <si>
    <t>Excavation: Excavation of various types of  materials  including necessary haulage, disposal and management of excavated materials etc. all complete as per the Specifications and the Drawings</t>
  </si>
  <si>
    <t>CW.37.02.001</t>
  </si>
  <si>
    <t>CW.37.02.002</t>
  </si>
  <si>
    <t>CW.37.03</t>
  </si>
  <si>
    <t>CW.37.03.001</t>
  </si>
  <si>
    <t>CW.037.04</t>
  </si>
  <si>
    <t>Concrete Works: Providing and placing of various grades of the concrete including compaction, curing , testing etc. and all complete as per the Specifications and the Drawings</t>
  </si>
  <si>
    <t>CW.37.04.001</t>
  </si>
  <si>
    <t>CW.37.04.002</t>
  </si>
  <si>
    <t>CW.37.05</t>
  </si>
  <si>
    <t>CW.37.05.001</t>
  </si>
  <si>
    <t>CW.37.06</t>
  </si>
  <si>
    <t>CW.37.06.001</t>
  </si>
  <si>
    <t>CW.37.07</t>
  </si>
  <si>
    <t>CW.37.07.001</t>
  </si>
  <si>
    <t>CW.37.08</t>
  </si>
  <si>
    <t>CW.37.08.001</t>
  </si>
  <si>
    <t>CW.37.09</t>
  </si>
  <si>
    <t>Expansion Joint Material (Providing and placing the expansion/ contraction joints all in position as per the  drawings and all complete as per the specifications)</t>
  </si>
  <si>
    <t>CW.37.09.001</t>
  </si>
  <si>
    <t>CW.37.09.002</t>
  </si>
  <si>
    <t>CW.37.09.003</t>
  </si>
  <si>
    <t>CW.37.10</t>
  </si>
  <si>
    <t>Guard Railings</t>
  </si>
  <si>
    <t>Supplying and Installing of railings of ISNB 40M as per the specifications and the drawing.</t>
  </si>
  <si>
    <t>CW.37.11</t>
  </si>
  <si>
    <t>CW.37.11.001</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</si>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</sst>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00"/>
    <numFmt numFmtId="167" formatCode="0.0"/>
  </numFmts>
  <fonts count="19" x14ac:knownFonts="1">
    <font>
      <sz val="10"/>
      <name val="Arial"/>
    </font>
    <font>
      <sz val="11"/>
      <color theme="1"/>
      <name val="Calibri"/>
      <family val="2"/>
      <scheme val="minor"/>
    </font>
    <font>
      <b/>
      <sz val="12"/>
      <name val="Gill Sans MT"/>
      <family val="2"/>
    </font>
    <font>
      <sz val="12"/>
      <name val="Gill Sans MT"/>
      <family val="2"/>
    </font>
    <font>
      <b/>
      <sz val="10"/>
      <name val="Arial"/>
      <family val="2"/>
    </font>
    <font>
      <sz val="10"/>
      <name val="Arial"/>
      <family val="2"/>
    </font>
    <font>
      <sz val="11"/>
      <name val="Gill Sans MT"/>
      <family val="2"/>
    </font>
    <font>
      <sz val="12"/>
      <color theme="1"/>
      <name val="Gill Sans MT"/>
      <family val="2"/>
    </font>
    <font>
      <b/>
      <sz val="12"/>
      <color theme="1"/>
      <name val="Gill Sans MT"/>
      <family val="2"/>
    </font>
    <font>
      <sz val="11"/>
      <color theme="1"/>
      <name val="Gill Sans MT"/>
      <family val="2"/>
    </font>
    <font>
      <b/>
      <sz val="11"/>
      <name val="Gill Sans MT"/>
      <family val="2"/>
    </font>
    <font>
      <sz val="10"/>
      <name val="Gill Sans MT"/>
      <family val="2"/>
    </font>
    <font>
      <b/>
      <sz val="10"/>
      <name val="Gill Sans MT"/>
      <family val="2"/>
    </font>
    <font>
      <b/>
      <sz val="11"/>
      <color theme="1"/>
      <name val="Gill Sans MT"/>
      <family val="2"/>
    </font>
    <font>
      <b/>
      <sz val="11"/>
      <color rgb="FFFF0000"/>
      <name val="Gill Sans MT"/>
      <family val="2"/>
    </font>
    <font>
      <sz val="9"/>
      <color theme="1"/>
      <name val="Gill Sans MT"/>
      <family val="2"/>
    </font>
    <font>
      <vertAlign val="superscript"/>
      <sz val="11"/>
      <name val="Gill Sans MT"/>
      <family val="2"/>
    </font>
    <font>
      <b/>
      <sz val="9"/>
      <color indexed="81"/>
      <name val="Tahoma"/>
      <family val="2"/>
    </font>
    <font>
      <sz val="9"/>
      <color indexed="81"/>
      <name val="Tahoma"/>
      <family val="2"/>
    </font>
  </fonts>
  <fills count="2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6" tint="-0.249977111117893"/>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9900"/>
        <bgColor indexed="64"/>
      </patternFill>
    </fill>
    <fill>
      <patternFill patternType="solid">
        <fgColor theme="2"/>
        <bgColor indexed="64"/>
      </patternFill>
    </fill>
    <fill>
      <patternFill patternType="solid">
        <fgColor rgb="FFFF0000"/>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6600"/>
        <bgColor indexed="64"/>
      </patternFill>
    </fill>
    <fill>
      <patternFill patternType="solid">
        <fgColor theme="2" tint="-9.9978637043366805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s>
  <cellStyleXfs count="10">
    <xf numFmtId="0" fontId="0" fillId="0" borderId="0"/>
    <xf numFmtId="43" fontId="5" fillId="0" borderId="0" applyFont="0" applyFill="0" applyBorder="0" applyAlignment="0" applyProtection="0"/>
    <xf numFmtId="0" fontId="5" fillId="0" borderId="0"/>
    <xf numFmtId="0" fontId="5" fillId="0" borderId="0"/>
    <xf numFmtId="0" fontId="5" fillId="0" borderId="0"/>
    <xf numFmtId="0" fontId="1" fillId="0" borderId="0"/>
    <xf numFmtId="0" fontId="15" fillId="0" borderId="0"/>
    <xf numFmtId="0" fontId="1" fillId="0" borderId="0"/>
    <xf numFmtId="0" fontId="5" fillId="0" borderId="0"/>
    <xf numFmtId="43" fontId="5" fillId="0" borderId="0" applyFont="0" applyFill="0" applyBorder="0" applyAlignment="0" applyProtection="0"/>
  </cellStyleXfs>
  <cellXfs count="498">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0" borderId="0" xfId="0" applyFont="1"/>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3" fillId="0" borderId="2" xfId="0" applyFont="1" applyBorder="1"/>
    <xf numFmtId="0" fontId="3" fillId="0" borderId="3" xfId="0" applyFont="1" applyBorder="1"/>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3" fillId="0" borderId="0" xfId="0" applyFont="1"/>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wrapText="1"/>
    </xf>
    <xf numFmtId="0" fontId="2" fillId="0" borderId="17" xfId="0" applyFont="1" applyBorder="1" applyAlignment="1">
      <alignment horizontal="center" vertical="center"/>
    </xf>
    <xf numFmtId="0" fontId="4" fillId="0" borderId="0" xfId="0" applyFont="1" applyAlignment="1">
      <alignment horizontal="center" vertical="center"/>
    </xf>
    <xf numFmtId="0" fontId="2" fillId="0" borderId="7" xfId="0" applyFont="1" applyBorder="1" applyAlignment="1">
      <alignment horizontal="center" vertical="center"/>
    </xf>
    <xf numFmtId="0" fontId="2" fillId="0" borderId="18" xfId="2" applyFont="1" applyBorder="1" applyAlignment="1">
      <alignment vertical="center"/>
    </xf>
    <xf numFmtId="0" fontId="2" fillId="0" borderId="18" xfId="0" applyFont="1" applyBorder="1" applyAlignment="1">
      <alignment horizontal="center" vertical="center"/>
    </xf>
    <xf numFmtId="0" fontId="2" fillId="0" borderId="11"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vertical="center"/>
    </xf>
    <xf numFmtId="0" fontId="3" fillId="0" borderId="20" xfId="0" applyFont="1" applyBorder="1" applyAlignment="1">
      <alignment horizontal="center" vertical="center"/>
    </xf>
    <xf numFmtId="0" fontId="3" fillId="0" borderId="21" xfId="0" applyFont="1" applyBorder="1" applyAlignment="1">
      <alignment horizontal="left" indent="1"/>
    </xf>
    <xf numFmtId="43" fontId="3" fillId="0" borderId="21" xfId="1" applyFont="1" applyBorder="1" applyAlignment="1">
      <alignment horizontal="center" vertical="center"/>
    </xf>
    <xf numFmtId="0" fontId="2" fillId="0" borderId="16" xfId="0" applyFont="1" applyBorder="1" applyAlignment="1">
      <alignment horizontal="center" vertical="center"/>
    </xf>
    <xf numFmtId="0" fontId="2" fillId="0" borderId="0" xfId="0" applyFont="1" applyAlignment="1">
      <alignment horizontal="center" vertical="center"/>
    </xf>
    <xf numFmtId="43" fontId="6" fillId="0" borderId="0" xfId="0" applyNumberFormat="1" applyFont="1" applyAlignment="1">
      <alignment horizontal="center" vertical="center"/>
    </xf>
    <xf numFmtId="43" fontId="4" fillId="0" borderId="0" xfId="1" applyFont="1" applyAlignment="1">
      <alignment horizontal="center" vertical="center"/>
    </xf>
    <xf numFmtId="0" fontId="3" fillId="2" borderId="22" xfId="0" applyFont="1" applyFill="1" applyBorder="1" applyAlignment="1">
      <alignment horizontal="center"/>
    </xf>
    <xf numFmtId="43" fontId="2" fillId="0" borderId="21" xfId="1" applyFont="1" applyBorder="1" applyAlignment="1">
      <alignment horizontal="center" vertical="center"/>
    </xf>
    <xf numFmtId="0" fontId="3" fillId="2" borderId="21" xfId="0" applyFont="1" applyFill="1" applyBorder="1" applyAlignment="1">
      <alignment horizontal="left" wrapText="1" indent="1"/>
    </xf>
    <xf numFmtId="43" fontId="4" fillId="0" borderId="0" xfId="0" applyNumberFormat="1" applyFont="1" applyAlignment="1">
      <alignment horizontal="center" vertical="center"/>
    </xf>
    <xf numFmtId="0" fontId="3" fillId="0" borderId="22" xfId="0" applyFont="1" applyBorder="1" applyAlignment="1">
      <alignment horizontal="center"/>
    </xf>
    <xf numFmtId="43" fontId="6" fillId="0" borderId="0" xfId="0" applyNumberFormat="1" applyFont="1" applyAlignment="1">
      <alignment vertical="center"/>
    </xf>
    <xf numFmtId="43" fontId="0" fillId="0" borderId="0" xfId="1" applyFont="1" applyAlignment="1">
      <alignment vertical="center"/>
    </xf>
    <xf numFmtId="0" fontId="3" fillId="3" borderId="22" xfId="0" applyFont="1" applyFill="1" applyBorder="1" applyAlignment="1">
      <alignment horizontal="center"/>
    </xf>
    <xf numFmtId="0" fontId="2" fillId="3" borderId="21" xfId="0" applyFont="1" applyFill="1" applyBorder="1" applyAlignment="1">
      <alignment horizontal="left" wrapText="1" indent="1"/>
    </xf>
    <xf numFmtId="43" fontId="2" fillId="3" borderId="21" xfId="1" applyFont="1" applyFill="1" applyBorder="1" applyAlignment="1">
      <alignment horizontal="center" vertical="center"/>
    </xf>
    <xf numFmtId="0" fontId="2" fillId="3" borderId="17" xfId="0" applyFont="1" applyFill="1" applyBorder="1" applyAlignment="1">
      <alignment horizontal="center" vertical="center"/>
    </xf>
    <xf numFmtId="0" fontId="2" fillId="0" borderId="21" xfId="2" applyFont="1" applyBorder="1" applyAlignment="1">
      <alignment vertical="center"/>
    </xf>
    <xf numFmtId="0" fontId="6" fillId="0" borderId="0" xfId="0" applyFont="1" applyAlignment="1">
      <alignment horizontal="center" vertical="center"/>
    </xf>
    <xf numFmtId="0" fontId="3" fillId="2" borderId="22" xfId="2" applyFont="1" applyFill="1" applyBorder="1" applyAlignment="1">
      <alignment horizontal="center" vertical="center"/>
    </xf>
    <xf numFmtId="0" fontId="3" fillId="2" borderId="21" xfId="2" applyFont="1" applyFill="1" applyBorder="1" applyAlignment="1">
      <alignment horizontal="left" vertical="center"/>
    </xf>
    <xf numFmtId="43" fontId="3" fillId="0" borderId="21" xfId="1" applyFont="1" applyBorder="1"/>
    <xf numFmtId="0" fontId="2" fillId="2" borderId="17" xfId="0" applyFont="1" applyFill="1" applyBorder="1" applyAlignment="1">
      <alignment horizontal="center" vertical="center"/>
    </xf>
    <xf numFmtId="43" fontId="3" fillId="0" borderId="21" xfId="1" applyFont="1" applyBorder="1" applyAlignment="1">
      <alignment horizontal="right" vertical="center"/>
    </xf>
    <xf numFmtId="0" fontId="3" fillId="0" borderId="21" xfId="2" applyFont="1" applyBorder="1" applyAlignment="1">
      <alignment horizontal="left" vertical="center"/>
    </xf>
    <xf numFmtId="43" fontId="3" fillId="0" borderId="21" xfId="1" applyFont="1" applyBorder="1" applyAlignment="1">
      <alignment horizontal="right"/>
    </xf>
    <xf numFmtId="0" fontId="3" fillId="0" borderId="17" xfId="0" applyFont="1" applyBorder="1"/>
    <xf numFmtId="164" fontId="3" fillId="0" borderId="16" xfId="1" applyNumberFormat="1" applyFont="1" applyBorder="1" applyAlignment="1">
      <alignment horizontal="right"/>
    </xf>
    <xf numFmtId="0" fontId="3" fillId="0" borderId="17" xfId="0" applyFont="1" applyBorder="1" applyAlignment="1">
      <alignment horizontal="center"/>
    </xf>
    <xf numFmtId="3" fontId="3" fillId="0" borderId="0" xfId="0" applyNumberFormat="1" applyFont="1"/>
    <xf numFmtId="43" fontId="0" fillId="0" borderId="0" xfId="0" applyNumberFormat="1"/>
    <xf numFmtId="43" fontId="2" fillId="3" borderId="21" xfId="1" applyFont="1" applyFill="1" applyBorder="1" applyAlignment="1">
      <alignment horizontal="right"/>
    </xf>
    <xf numFmtId="0" fontId="3" fillId="3" borderId="17" xfId="0" applyFont="1" applyFill="1" applyBorder="1"/>
    <xf numFmtId="0" fontId="3" fillId="0" borderId="22" xfId="2" applyFont="1" applyBorder="1" applyAlignment="1">
      <alignment horizontal="center" vertical="center"/>
    </xf>
    <xf numFmtId="43" fontId="2" fillId="0" borderId="21" xfId="1" applyFont="1" applyFill="1" applyBorder="1" applyAlignment="1">
      <alignment horizontal="right"/>
    </xf>
    <xf numFmtId="0" fontId="6" fillId="0" borderId="0" xfId="0" applyFont="1" applyAlignment="1">
      <alignment vertical="center"/>
    </xf>
    <xf numFmtId="0" fontId="2" fillId="3" borderId="21" xfId="0" applyFont="1" applyFill="1" applyBorder="1" applyAlignment="1">
      <alignment horizontal="left" indent="1"/>
    </xf>
    <xf numFmtId="43" fontId="2" fillId="3" borderId="21" xfId="1" applyFont="1" applyFill="1" applyBorder="1"/>
    <xf numFmtId="0" fontId="2" fillId="0" borderId="21" xfId="2" applyFont="1" applyBorder="1" applyAlignment="1">
      <alignment vertical="center" wrapText="1"/>
    </xf>
    <xf numFmtId="43" fontId="2" fillId="0" borderId="21" xfId="1" applyFont="1" applyBorder="1"/>
    <xf numFmtId="43" fontId="3" fillId="0" borderId="21" xfId="1" applyFont="1" applyFill="1" applyBorder="1"/>
    <xf numFmtId="0" fontId="3" fillId="3" borderId="22" xfId="2" applyFont="1" applyFill="1" applyBorder="1" applyAlignment="1">
      <alignment horizontal="center" vertical="center"/>
    </xf>
    <xf numFmtId="43" fontId="2" fillId="0" borderId="21" xfId="1" applyFont="1" applyFill="1" applyBorder="1"/>
    <xf numFmtId="43" fontId="3" fillId="3" borderId="21" xfId="1" applyFont="1" applyFill="1" applyBorder="1"/>
    <xf numFmtId="164" fontId="3" fillId="0" borderId="16" xfId="1" applyNumberFormat="1" applyFont="1" applyFill="1" applyBorder="1" applyAlignment="1">
      <alignment horizontal="right"/>
    </xf>
    <xf numFmtId="43" fontId="0" fillId="0" borderId="0" xfId="1" applyFont="1" applyFill="1" applyAlignment="1">
      <alignment vertical="center"/>
    </xf>
    <xf numFmtId="0" fontId="7" fillId="0" borderId="21" xfId="2" applyFont="1" applyBorder="1" applyAlignment="1">
      <alignment horizontal="left" vertical="center" wrapText="1"/>
    </xf>
    <xf numFmtId="43" fontId="3" fillId="0" borderId="21" xfId="1" applyFont="1" applyFill="1" applyBorder="1" applyAlignment="1">
      <alignment vertical="center"/>
    </xf>
    <xf numFmtId="0" fontId="8" fillId="4" borderId="22" xfId="2" applyFont="1" applyFill="1" applyBorder="1" applyAlignment="1">
      <alignment horizontal="center" vertical="center" wrapText="1"/>
    </xf>
    <xf numFmtId="0" fontId="2" fillId="4" borderId="21" xfId="2" applyFont="1" applyFill="1" applyBorder="1" applyAlignment="1">
      <alignment vertical="center" wrapText="1"/>
    </xf>
    <xf numFmtId="43" fontId="2" fillId="4" borderId="21" xfId="1" applyFont="1" applyFill="1" applyBorder="1"/>
    <xf numFmtId="0" fontId="3" fillId="4" borderId="17" xfId="0" applyFont="1" applyFill="1" applyBorder="1"/>
    <xf numFmtId="0" fontId="5" fillId="0" borderId="0" xfId="0" applyFont="1"/>
    <xf numFmtId="0" fontId="8" fillId="4" borderId="21" xfId="2" applyFont="1" applyFill="1" applyBorder="1" applyAlignment="1">
      <alignment vertical="center" wrapText="1"/>
    </xf>
    <xf numFmtId="164" fontId="3" fillId="3" borderId="16" xfId="1" applyNumberFormat="1" applyFont="1" applyFill="1" applyBorder="1" applyAlignment="1">
      <alignment horizontal="right"/>
    </xf>
    <xf numFmtId="0" fontId="3" fillId="3" borderId="17" xfId="0" applyFont="1" applyFill="1" applyBorder="1" applyAlignment="1">
      <alignment horizontal="center"/>
    </xf>
    <xf numFmtId="0" fontId="8" fillId="5" borderId="13" xfId="2" applyFont="1" applyFill="1" applyBorder="1" applyAlignment="1">
      <alignment horizontal="center" vertical="center" wrapText="1"/>
    </xf>
    <xf numFmtId="0" fontId="8" fillId="5" borderId="14" xfId="2" applyFont="1" applyFill="1" applyBorder="1" applyAlignment="1">
      <alignment vertical="center" wrapText="1"/>
    </xf>
    <xf numFmtId="43" fontId="2" fillId="5" borderId="21" xfId="1" applyFont="1" applyFill="1" applyBorder="1" applyAlignment="1">
      <alignment vertical="center"/>
    </xf>
    <xf numFmtId="0" fontId="3" fillId="5" borderId="17" xfId="0" applyFont="1" applyFill="1" applyBorder="1"/>
    <xf numFmtId="4" fontId="9" fillId="0" borderId="0" xfId="0" applyNumberFormat="1" applyFont="1" applyAlignment="1">
      <alignment vertical="center" wrapText="1"/>
    </xf>
    <xf numFmtId="0" fontId="4" fillId="0" borderId="0" xfId="0" applyFont="1"/>
    <xf numFmtId="0" fontId="2" fillId="5" borderId="20" xfId="0" applyFont="1" applyFill="1" applyBorder="1"/>
    <xf numFmtId="0" fontId="2" fillId="5" borderId="18" xfId="0" applyFont="1" applyFill="1" applyBorder="1"/>
    <xf numFmtId="43" fontId="2" fillId="0" borderId="21" xfId="1" applyFont="1" applyBorder="1" applyAlignment="1">
      <alignment horizontal="right"/>
    </xf>
    <xf numFmtId="0" fontId="2" fillId="0" borderId="17" xfId="0" applyFont="1" applyBorder="1" applyAlignment="1">
      <alignment horizontal="center"/>
    </xf>
    <xf numFmtId="4" fontId="2" fillId="0" borderId="0" xfId="0" applyNumberFormat="1" applyFont="1"/>
    <xf numFmtId="164" fontId="0" fillId="0" borderId="0" xfId="0" applyNumberFormat="1"/>
    <xf numFmtId="0" fontId="2" fillId="5" borderId="22" xfId="0" applyFont="1" applyFill="1" applyBorder="1"/>
    <xf numFmtId="0" fontId="2" fillId="5" borderId="21" xfId="0" applyFont="1" applyFill="1" applyBorder="1"/>
    <xf numFmtId="164" fontId="2" fillId="0" borderId="21" xfId="1" applyNumberFormat="1" applyFont="1" applyBorder="1" applyAlignment="1">
      <alignment horizontal="right"/>
    </xf>
    <xf numFmtId="3" fontId="2" fillId="0" borderId="0" xfId="0" applyNumberFormat="1" applyFont="1"/>
    <xf numFmtId="164" fontId="2" fillId="0" borderId="21" xfId="0" applyNumberFormat="1" applyFont="1" applyBorder="1" applyAlignment="1">
      <alignment horizontal="right"/>
    </xf>
    <xf numFmtId="0" fontId="3" fillId="5" borderId="23" xfId="0" applyFont="1" applyFill="1" applyBorder="1"/>
    <xf numFmtId="0" fontId="2" fillId="5" borderId="24" xfId="0" applyFont="1" applyFill="1" applyBorder="1"/>
    <xf numFmtId="164" fontId="2" fillId="0" borderId="14" xfId="0" applyNumberFormat="1" applyFont="1" applyBorder="1" applyAlignment="1">
      <alignment horizontal="right"/>
    </xf>
    <xf numFmtId="0" fontId="3" fillId="0" borderId="25" xfId="0" applyFont="1" applyBorder="1"/>
    <xf numFmtId="0" fontId="0" fillId="5" borderId="21" xfId="0" applyFill="1" applyBorder="1"/>
    <xf numFmtId="43" fontId="2" fillId="5" borderId="21" xfId="0" applyNumberFormat="1" applyFont="1" applyFill="1" applyBorder="1"/>
    <xf numFmtId="0" fontId="6" fillId="0" borderId="0" xfId="0" applyFont="1" applyAlignment="1">
      <alignment horizontal="left" vertical="center"/>
    </xf>
    <xf numFmtId="0" fontId="6" fillId="0" borderId="0" xfId="0" applyFont="1"/>
    <xf numFmtId="0" fontId="6" fillId="0" borderId="0" xfId="0" applyFont="1" applyAlignment="1">
      <alignment horizontal="right" vertical="center"/>
    </xf>
    <xf numFmtId="1" fontId="6" fillId="0" borderId="0" xfId="0" applyNumberFormat="1" applyFont="1" applyAlignment="1">
      <alignment horizontal="right" vertical="center"/>
    </xf>
    <xf numFmtId="2" fontId="6" fillId="0" borderId="0" xfId="0" applyNumberFormat="1" applyFont="1" applyAlignment="1">
      <alignment horizontal="center" vertical="center"/>
    </xf>
    <xf numFmtId="164" fontId="6" fillId="0" borderId="0" xfId="1" applyNumberFormat="1" applyFont="1" applyFill="1" applyAlignment="1">
      <alignment horizontal="center" vertical="center"/>
    </xf>
    <xf numFmtId="0" fontId="6" fillId="0" borderId="21" xfId="0" applyFont="1" applyBorder="1"/>
    <xf numFmtId="0" fontId="6" fillId="6" borderId="0" xfId="3" applyFont="1" applyFill="1" applyAlignment="1">
      <alignment horizontal="left"/>
    </xf>
    <xf numFmtId="0" fontId="6" fillId="0" borderId="0" xfId="2" applyFont="1" applyAlignment="1">
      <alignment horizontal="left"/>
    </xf>
    <xf numFmtId="164" fontId="6" fillId="0" borderId="0" xfId="1" applyNumberFormat="1" applyFont="1" applyFill="1" applyAlignment="1">
      <alignment horizontal="left" vertical="center"/>
    </xf>
    <xf numFmtId="0" fontId="6" fillId="0" borderId="0" xfId="3" applyFont="1" applyAlignment="1">
      <alignment horizontal="left"/>
    </xf>
    <xf numFmtId="0" fontId="6" fillId="0" borderId="0" xfId="2" applyFont="1"/>
    <xf numFmtId="14" fontId="6" fillId="0" borderId="0" xfId="0" applyNumberFormat="1" applyFont="1" applyAlignment="1">
      <alignment horizontal="center" vertical="center"/>
    </xf>
    <xf numFmtId="164" fontId="6" fillId="0" borderId="0" xfId="1" applyNumberFormat="1" applyFont="1"/>
    <xf numFmtId="0" fontId="10" fillId="0" borderId="21" xfId="0" applyFont="1" applyBorder="1" applyAlignment="1">
      <alignment horizontal="center" vertical="center" wrapText="1"/>
    </xf>
    <xf numFmtId="0" fontId="10" fillId="0" borderId="21" xfId="0" applyFont="1" applyBorder="1" applyAlignment="1">
      <alignment horizontal="center" vertical="center" wrapText="1"/>
    </xf>
    <xf numFmtId="164" fontId="10" fillId="0" borderId="21" xfId="1" applyNumberFormat="1" applyFont="1" applyBorder="1" applyAlignment="1">
      <alignment vertical="center" wrapText="1"/>
    </xf>
    <xf numFmtId="0" fontId="10" fillId="0" borderId="21" xfId="4" applyFont="1" applyBorder="1" applyAlignment="1">
      <alignment horizontal="center" vertical="center" wrapText="1"/>
    </xf>
    <xf numFmtId="0" fontId="10" fillId="0" borderId="26" xfId="0" applyFont="1" applyBorder="1" applyAlignment="1">
      <alignment horizontal="center" vertical="center"/>
    </xf>
    <xf numFmtId="0" fontId="10" fillId="0" borderId="24" xfId="0" applyFont="1" applyBorder="1" applyAlignment="1">
      <alignment horizontal="center" vertical="center"/>
    </xf>
    <xf numFmtId="0" fontId="10" fillId="0" borderId="10" xfId="0" applyFont="1" applyBorder="1" applyAlignment="1">
      <alignment horizontal="center" vertical="center"/>
    </xf>
    <xf numFmtId="0" fontId="10" fillId="0" borderId="18" xfId="0" applyFont="1" applyBorder="1" applyAlignment="1">
      <alignment horizontal="center" vertical="center"/>
    </xf>
    <xf numFmtId="0" fontId="10" fillId="0" borderId="21" xfId="0" applyFont="1" applyBorder="1" applyAlignment="1">
      <alignment vertical="center" wrapText="1"/>
    </xf>
    <xf numFmtId="0" fontId="6" fillId="0" borderId="10" xfId="0" applyFont="1" applyBorder="1" applyAlignment="1">
      <alignment horizontal="center" vertical="center"/>
    </xf>
    <xf numFmtId="0" fontId="6" fillId="0" borderId="18" xfId="0" applyFont="1" applyBorder="1" applyAlignment="1">
      <alignment horizontal="center" vertical="center"/>
    </xf>
    <xf numFmtId="0" fontId="10" fillId="0" borderId="21" xfId="0" applyFont="1" applyBorder="1" applyAlignment="1">
      <alignment horizontal="left" vertical="center"/>
    </xf>
    <xf numFmtId="0" fontId="10" fillId="0" borderId="21" xfId="0" applyFont="1" applyBorder="1" applyAlignment="1">
      <alignment horizontal="left" vertical="center" wrapText="1"/>
    </xf>
    <xf numFmtId="0" fontId="6" fillId="0" borderId="21" xfId="0" applyFont="1" applyBorder="1" applyAlignment="1">
      <alignment horizontal="center" vertical="center"/>
    </xf>
    <xf numFmtId="0" fontId="6" fillId="0" borderId="21" xfId="0" applyFont="1" applyBorder="1" applyAlignment="1">
      <alignment horizontal="right" vertical="center" wrapText="1"/>
    </xf>
    <xf numFmtId="0" fontId="6" fillId="0" borderId="16" xfId="0" applyFont="1" applyBorder="1"/>
    <xf numFmtId="0" fontId="6" fillId="0" borderId="21" xfId="0" applyFont="1" applyBorder="1" applyAlignment="1">
      <alignment horizontal="left" vertical="center"/>
    </xf>
    <xf numFmtId="0" fontId="6" fillId="0" borderId="21" xfId="0" applyFont="1" applyBorder="1" applyAlignment="1">
      <alignment horizontal="left" vertical="center" wrapText="1"/>
    </xf>
    <xf numFmtId="43" fontId="6" fillId="0" borderId="21" xfId="0" applyNumberFormat="1" applyFont="1" applyBorder="1" applyAlignment="1">
      <alignment vertical="center" wrapText="1"/>
    </xf>
    <xf numFmtId="43" fontId="6" fillId="0" borderId="16" xfId="1" applyFont="1" applyBorder="1" applyAlignment="1">
      <alignment vertical="center"/>
    </xf>
    <xf numFmtId="43" fontId="6" fillId="0" borderId="21" xfId="0" applyNumberFormat="1" applyFont="1" applyBorder="1" applyAlignment="1">
      <alignment vertical="center"/>
    </xf>
    <xf numFmtId="0" fontId="6" fillId="7" borderId="21" xfId="0" applyFont="1" applyFill="1" applyBorder="1" applyAlignment="1">
      <alignment horizontal="left" vertical="center"/>
    </xf>
    <xf numFmtId="0" fontId="6" fillId="7" borderId="21" xfId="0" applyFont="1" applyFill="1" applyBorder="1" applyAlignment="1">
      <alignment horizontal="left" vertical="center" wrapText="1"/>
    </xf>
    <xf numFmtId="0" fontId="6" fillId="7" borderId="21" xfId="0" applyFont="1" applyFill="1" applyBorder="1" applyAlignment="1">
      <alignment horizontal="center" vertical="center"/>
    </xf>
    <xf numFmtId="0" fontId="6" fillId="7" borderId="21" xfId="0" applyFont="1" applyFill="1" applyBorder="1" applyAlignment="1">
      <alignment horizontal="right" vertical="center" wrapText="1"/>
    </xf>
    <xf numFmtId="43" fontId="6" fillId="7" borderId="21" xfId="1" applyFont="1" applyFill="1" applyBorder="1" applyAlignment="1">
      <alignment vertical="center"/>
    </xf>
    <xf numFmtId="0" fontId="10" fillId="7" borderId="21" xfId="0" applyFont="1" applyFill="1" applyBorder="1" applyAlignment="1">
      <alignment horizontal="center" vertical="center" wrapText="1"/>
    </xf>
    <xf numFmtId="164" fontId="10" fillId="7" borderId="21" xfId="1" applyNumberFormat="1" applyFont="1" applyFill="1" applyBorder="1" applyAlignment="1">
      <alignment vertical="center" wrapText="1"/>
    </xf>
    <xf numFmtId="0" fontId="10" fillId="7" borderId="21" xfId="4" applyFont="1" applyFill="1" applyBorder="1" applyAlignment="1">
      <alignment horizontal="center" vertical="center" wrapText="1"/>
    </xf>
    <xf numFmtId="43" fontId="6" fillId="7" borderId="16" xfId="1" applyFont="1" applyFill="1" applyBorder="1"/>
    <xf numFmtId="43" fontId="6" fillId="7" borderId="21" xfId="0" applyNumberFormat="1" applyFont="1" applyFill="1" applyBorder="1"/>
    <xf numFmtId="0" fontId="6" fillId="7" borderId="0" xfId="0" applyFont="1" applyFill="1"/>
    <xf numFmtId="43" fontId="6" fillId="0" borderId="16" xfId="0" applyNumberFormat="1" applyFont="1" applyBorder="1"/>
    <xf numFmtId="43" fontId="6" fillId="0" borderId="21" xfId="0" applyNumberFormat="1" applyFont="1" applyBorder="1"/>
    <xf numFmtId="0" fontId="6" fillId="0" borderId="21" xfId="0" applyFont="1" applyBorder="1" applyAlignment="1">
      <alignment horizontal="center" vertical="center" wrapText="1"/>
    </xf>
    <xf numFmtId="0" fontId="6" fillId="0" borderId="21" xfId="0" applyFont="1" applyBorder="1" applyAlignment="1">
      <alignment vertical="center" wrapText="1"/>
    </xf>
    <xf numFmtId="43" fontId="6" fillId="0" borderId="21" xfId="1" applyFont="1" applyBorder="1" applyAlignment="1">
      <alignment vertical="center"/>
    </xf>
    <xf numFmtId="43" fontId="6" fillId="0" borderId="16" xfId="1" applyFont="1" applyBorder="1"/>
    <xf numFmtId="164" fontId="10" fillId="8" borderId="21" xfId="1" applyNumberFormat="1" applyFont="1" applyFill="1" applyBorder="1" applyAlignment="1">
      <alignment vertical="center"/>
    </xf>
    <xf numFmtId="164" fontId="10" fillId="8" borderId="21" xfId="1" applyNumberFormat="1" applyFont="1" applyFill="1" applyBorder="1" applyAlignment="1">
      <alignment horizontal="center" vertical="center" wrapText="1"/>
    </xf>
    <xf numFmtId="43" fontId="6" fillId="9" borderId="21" xfId="1" applyFont="1" applyFill="1" applyBorder="1" applyAlignment="1">
      <alignment horizontal="right" vertical="center" wrapText="1"/>
    </xf>
    <xf numFmtId="0" fontId="10" fillId="10" borderId="21" xfId="0" applyFont="1" applyFill="1" applyBorder="1" applyAlignment="1">
      <alignment horizontal="left" vertical="center"/>
    </xf>
    <xf numFmtId="164" fontId="10" fillId="0" borderId="21" xfId="1" applyNumberFormat="1" applyFont="1" applyFill="1" applyBorder="1" applyAlignment="1">
      <alignment vertical="center"/>
    </xf>
    <xf numFmtId="164" fontId="6" fillId="0" borderId="21" xfId="1" applyNumberFormat="1" applyFont="1" applyFill="1" applyBorder="1" applyAlignment="1">
      <alignment horizontal="center" vertical="center"/>
    </xf>
    <xf numFmtId="43" fontId="6" fillId="0" borderId="16" xfId="1" applyFont="1" applyFill="1" applyBorder="1"/>
    <xf numFmtId="43" fontId="6" fillId="0" borderId="21" xfId="1" applyFont="1" applyFill="1" applyBorder="1" applyAlignment="1">
      <alignment horizontal="right" vertical="center" wrapText="1"/>
    </xf>
    <xf numFmtId="0" fontId="6" fillId="10" borderId="21" xfId="0" applyFont="1" applyFill="1" applyBorder="1" applyAlignment="1">
      <alignment horizontal="left" vertical="center"/>
    </xf>
    <xf numFmtId="0" fontId="11" fillId="0" borderId="21" xfId="3" applyFont="1" applyBorder="1" applyAlignment="1">
      <alignment wrapText="1"/>
    </xf>
    <xf numFmtId="164" fontId="10" fillId="0" borderId="21" xfId="1" applyNumberFormat="1" applyFont="1" applyFill="1" applyBorder="1" applyAlignment="1">
      <alignment horizontal="center" vertical="center"/>
    </xf>
    <xf numFmtId="43" fontId="6" fillId="0" borderId="16" xfId="1" applyFont="1" applyFill="1" applyBorder="1" applyAlignment="1">
      <alignment vertical="center"/>
    </xf>
    <xf numFmtId="0" fontId="10" fillId="0" borderId="0" xfId="0" applyFont="1" applyAlignment="1">
      <alignment horizontal="center"/>
    </xf>
    <xf numFmtId="0" fontId="6" fillId="0" borderId="21" xfId="0" applyFont="1" applyBorder="1" applyAlignment="1">
      <alignment vertical="center"/>
    </xf>
    <xf numFmtId="43" fontId="6" fillId="9" borderId="21" xfId="0" applyNumberFormat="1" applyFont="1" applyFill="1" applyBorder="1"/>
    <xf numFmtId="0" fontId="10" fillId="11" borderId="21" xfId="0" applyFont="1" applyFill="1" applyBorder="1" applyAlignment="1">
      <alignment horizontal="left" vertical="center"/>
    </xf>
    <xf numFmtId="0" fontId="10" fillId="11" borderId="21" xfId="4" applyFont="1" applyFill="1" applyBorder="1" applyAlignment="1">
      <alignment horizontal="left" vertical="center" wrapText="1"/>
    </xf>
    <xf numFmtId="0" fontId="10" fillId="11" borderId="21" xfId="4" applyFont="1" applyFill="1" applyBorder="1" applyAlignment="1">
      <alignment horizontal="center" vertical="center" wrapText="1"/>
    </xf>
    <xf numFmtId="0" fontId="10" fillId="11" borderId="21" xfId="4" applyFont="1" applyFill="1" applyBorder="1" applyAlignment="1">
      <alignment horizontal="right" vertical="center" wrapText="1"/>
    </xf>
    <xf numFmtId="0" fontId="6" fillId="11" borderId="21" xfId="0" applyFont="1" applyFill="1" applyBorder="1" applyAlignment="1">
      <alignment vertical="center"/>
    </xf>
    <xf numFmtId="2" fontId="10" fillId="11" borderId="21" xfId="4" applyNumberFormat="1" applyFont="1" applyFill="1" applyBorder="1" applyAlignment="1">
      <alignment horizontal="center" vertical="center" wrapText="1"/>
    </xf>
    <xf numFmtId="164" fontId="10" fillId="11" borderId="21" xfId="1" applyNumberFormat="1" applyFont="1" applyFill="1" applyBorder="1" applyAlignment="1">
      <alignment horizontal="center"/>
    </xf>
    <xf numFmtId="1" fontId="6" fillId="0" borderId="16" xfId="4" applyNumberFormat="1" applyFont="1" applyBorder="1" applyAlignment="1">
      <alignment horizontal="right" vertical="center" wrapText="1"/>
    </xf>
    <xf numFmtId="2" fontId="6" fillId="0" borderId="21" xfId="4" applyNumberFormat="1" applyFont="1" applyBorder="1" applyAlignment="1">
      <alignment horizontal="center" vertical="center" wrapText="1"/>
    </xf>
    <xf numFmtId="0" fontId="10" fillId="12" borderId="21" xfId="0" applyFont="1" applyFill="1" applyBorder="1" applyAlignment="1">
      <alignment horizontal="left" vertical="center"/>
    </xf>
    <xf numFmtId="0" fontId="10" fillId="12" borderId="21" xfId="0" applyFont="1" applyFill="1" applyBorder="1" applyAlignment="1">
      <alignment horizontal="left" vertical="top"/>
    </xf>
    <xf numFmtId="0" fontId="6" fillId="12" borderId="21" xfId="4" applyFont="1" applyFill="1" applyBorder="1" applyAlignment="1">
      <alignment horizontal="center" vertical="center"/>
    </xf>
    <xf numFmtId="0" fontId="6" fillId="12" borderId="21" xfId="4" applyFont="1" applyFill="1" applyBorder="1" applyAlignment="1">
      <alignment horizontal="right" vertical="center" wrapText="1"/>
    </xf>
    <xf numFmtId="0" fontId="6" fillId="12" borderId="21" xfId="0" applyFont="1" applyFill="1" applyBorder="1" applyAlignment="1">
      <alignment vertical="center"/>
    </xf>
    <xf numFmtId="43" fontId="10" fillId="12" borderId="21" xfId="4" applyNumberFormat="1" applyFont="1" applyFill="1" applyBorder="1" applyAlignment="1">
      <alignment horizontal="center" vertical="center" wrapText="1"/>
    </xf>
    <xf numFmtId="164" fontId="10" fillId="12" borderId="21" xfId="1" applyNumberFormat="1" applyFont="1" applyFill="1" applyBorder="1" applyAlignment="1">
      <alignment horizontal="center"/>
    </xf>
    <xf numFmtId="0" fontId="10" fillId="12" borderId="21" xfId="4" applyFont="1" applyFill="1" applyBorder="1" applyAlignment="1">
      <alignment horizontal="center" vertical="center" wrapText="1"/>
    </xf>
    <xf numFmtId="43" fontId="6" fillId="0" borderId="16" xfId="1" applyFont="1" applyFill="1" applyBorder="1" applyAlignment="1">
      <alignment horizontal="right" vertical="center" wrapText="1"/>
    </xf>
    <xf numFmtId="43" fontId="6" fillId="0" borderId="21" xfId="4" applyNumberFormat="1" applyFont="1" applyBorder="1" applyAlignment="1">
      <alignment horizontal="center" vertical="center" wrapText="1"/>
    </xf>
    <xf numFmtId="0" fontId="10" fillId="2" borderId="21" xfId="0" applyFont="1" applyFill="1" applyBorder="1" applyAlignment="1">
      <alignment horizontal="left" vertical="center"/>
    </xf>
    <xf numFmtId="0" fontId="13" fillId="0" borderId="21" xfId="0" applyFont="1" applyBorder="1" applyAlignment="1">
      <alignment horizontal="justify" vertical="center" wrapText="1"/>
    </xf>
    <xf numFmtId="0" fontId="6" fillId="2" borderId="21" xfId="4" applyFont="1" applyFill="1" applyBorder="1" applyAlignment="1">
      <alignment horizontal="center" vertical="center" wrapText="1"/>
    </xf>
    <xf numFmtId="43" fontId="6" fillId="2" borderId="21" xfId="1" applyFont="1" applyFill="1" applyBorder="1" applyAlignment="1">
      <alignment horizontal="right" vertical="center" wrapText="1"/>
    </xf>
    <xf numFmtId="0" fontId="6" fillId="2" borderId="21" xfId="0" applyFont="1" applyFill="1" applyBorder="1" applyAlignment="1">
      <alignment vertical="center"/>
    </xf>
    <xf numFmtId="43" fontId="10" fillId="2" borderId="21" xfId="4" applyNumberFormat="1" applyFont="1" applyFill="1" applyBorder="1" applyAlignment="1">
      <alignment horizontal="center" vertical="center" wrapText="1"/>
    </xf>
    <xf numFmtId="164" fontId="10" fillId="2" borderId="21" xfId="1" applyNumberFormat="1" applyFont="1" applyFill="1" applyBorder="1" applyAlignment="1">
      <alignment horizontal="center"/>
    </xf>
    <xf numFmtId="0" fontId="10" fillId="2" borderId="21" xfId="4" applyFont="1" applyFill="1" applyBorder="1" applyAlignment="1">
      <alignment horizontal="center" vertical="center" wrapText="1"/>
    </xf>
    <xf numFmtId="0" fontId="6" fillId="0" borderId="16" xfId="0" applyFont="1" applyBorder="1" applyAlignment="1">
      <alignment horizontal="center"/>
    </xf>
    <xf numFmtId="0" fontId="10" fillId="2" borderId="0" xfId="0" applyFont="1" applyFill="1" applyAlignment="1">
      <alignment horizontal="center"/>
    </xf>
    <xf numFmtId="0" fontId="9" fillId="0" borderId="21" xfId="0" applyFont="1" applyBorder="1" applyAlignment="1">
      <alignment horizontal="justify" vertical="center" wrapText="1"/>
    </xf>
    <xf numFmtId="0" fontId="6" fillId="0" borderId="21" xfId="4" applyFont="1" applyBorder="1" applyAlignment="1">
      <alignment horizontal="center" vertical="center" wrapText="1"/>
    </xf>
    <xf numFmtId="43" fontId="6" fillId="2" borderId="21" xfId="0" applyNumberFormat="1" applyFont="1" applyFill="1" applyBorder="1" applyAlignment="1">
      <alignment vertical="center"/>
    </xf>
    <xf numFmtId="0" fontId="10" fillId="2" borderId="21" xfId="0" applyFont="1" applyFill="1" applyBorder="1" applyAlignment="1">
      <alignment horizontal="center"/>
    </xf>
    <xf numFmtId="164" fontId="10" fillId="2" borderId="21" xfId="1" applyNumberFormat="1" applyFont="1" applyFill="1" applyBorder="1" applyAlignment="1">
      <alignment horizontal="center" vertical="center"/>
    </xf>
    <xf numFmtId="43" fontId="6" fillId="0" borderId="16" xfId="4" applyNumberFormat="1" applyFont="1" applyBorder="1" applyAlignment="1">
      <alignment horizontal="center" vertical="center" wrapText="1"/>
    </xf>
    <xf numFmtId="0" fontId="10" fillId="13" borderId="21" xfId="0" applyFont="1" applyFill="1" applyBorder="1" applyAlignment="1">
      <alignment horizontal="left" vertical="center"/>
    </xf>
    <xf numFmtId="0" fontId="10" fillId="0" borderId="21" xfId="5" applyFont="1" applyBorder="1" applyAlignment="1">
      <alignment vertical="top" wrapText="1"/>
    </xf>
    <xf numFmtId="0" fontId="6" fillId="2" borderId="21" xfId="0" applyFont="1" applyFill="1" applyBorder="1" applyAlignment="1">
      <alignment horizontal="left" vertical="center"/>
    </xf>
    <xf numFmtId="0" fontId="10" fillId="0" borderId="21" xfId="0" applyFont="1" applyBorder="1"/>
    <xf numFmtId="0" fontId="6" fillId="0" borderId="21" xfId="0" applyFont="1" applyBorder="1" applyAlignment="1">
      <alignment wrapText="1"/>
    </xf>
    <xf numFmtId="0" fontId="10" fillId="0" borderId="21" xfId="0" applyFont="1" applyBorder="1" applyAlignment="1">
      <alignment horizontal="center"/>
    </xf>
    <xf numFmtId="0" fontId="6" fillId="0" borderId="21" xfId="0" applyFont="1" applyBorder="1" applyAlignment="1">
      <alignment horizontal="left" vertical="top" wrapText="1"/>
    </xf>
    <xf numFmtId="2" fontId="6" fillId="0" borderId="21" xfId="0" applyNumberFormat="1" applyFont="1" applyBorder="1" applyAlignment="1">
      <alignment horizontal="right" vertical="center"/>
    </xf>
    <xf numFmtId="1" fontId="6" fillId="0" borderId="21" xfId="0" applyNumberFormat="1" applyFont="1" applyBorder="1" applyAlignment="1">
      <alignment horizontal="center" vertical="center"/>
    </xf>
    <xf numFmtId="2" fontId="6" fillId="0" borderId="21" xfId="0" applyNumberFormat="1" applyFont="1" applyBorder="1" applyAlignment="1">
      <alignment horizontal="center" vertical="center"/>
    </xf>
    <xf numFmtId="0" fontId="10" fillId="0" borderId="21" xfId="0" applyFont="1" applyBorder="1" applyAlignment="1">
      <alignment horizontal="left" vertical="top" wrapText="1"/>
    </xf>
    <xf numFmtId="0" fontId="14" fillId="0" borderId="21" xfId="4" applyFont="1" applyBorder="1" applyAlignment="1">
      <alignment horizontal="center" vertical="center" wrapText="1"/>
    </xf>
    <xf numFmtId="43" fontId="6" fillId="0" borderId="16" xfId="1" applyFont="1" applyFill="1" applyBorder="1" applyAlignment="1">
      <alignment horizontal="center" vertical="center" wrapText="1"/>
    </xf>
    <xf numFmtId="0" fontId="14" fillId="0" borderId="0" xfId="0" applyFont="1" applyAlignment="1">
      <alignment horizontal="center"/>
    </xf>
    <xf numFmtId="0" fontId="6" fillId="0" borderId="21" xfId="6" applyFont="1" applyBorder="1" applyAlignment="1">
      <alignment vertical="center" wrapText="1"/>
    </xf>
    <xf numFmtId="0" fontId="6" fillId="0" borderId="21" xfId="4" applyFont="1" applyBorder="1" applyAlignment="1">
      <alignment horizontal="right" vertical="center" wrapText="1"/>
    </xf>
    <xf numFmtId="164" fontId="10" fillId="8" borderId="21" xfId="1" applyNumberFormat="1" applyFont="1" applyFill="1" applyBorder="1" applyAlignment="1">
      <alignment horizontal="center"/>
    </xf>
    <xf numFmtId="43" fontId="6" fillId="3" borderId="21" xfId="1" applyFont="1" applyFill="1" applyBorder="1" applyAlignment="1">
      <alignment horizontal="right" vertical="center" wrapText="1"/>
    </xf>
    <xf numFmtId="43" fontId="10" fillId="0" borderId="0" xfId="0" applyNumberFormat="1" applyFont="1" applyAlignment="1">
      <alignment horizontal="center"/>
    </xf>
    <xf numFmtId="0" fontId="10" fillId="12" borderId="21" xfId="0" applyFont="1" applyFill="1" applyBorder="1" applyAlignment="1">
      <alignment horizontal="left" vertical="top" wrapText="1"/>
    </xf>
    <xf numFmtId="0" fontId="6" fillId="12" borderId="21" xfId="4" applyFont="1" applyFill="1" applyBorder="1" applyAlignment="1">
      <alignment horizontal="center" vertical="center" wrapText="1"/>
    </xf>
    <xf numFmtId="0" fontId="6" fillId="13" borderId="21" xfId="4" applyFont="1" applyFill="1" applyBorder="1" applyAlignment="1">
      <alignment horizontal="center" vertical="center" wrapText="1"/>
    </xf>
    <xf numFmtId="0" fontId="6" fillId="13" borderId="21" xfId="4" applyFont="1" applyFill="1" applyBorder="1" applyAlignment="1">
      <alignment horizontal="right" vertical="center" wrapText="1"/>
    </xf>
    <xf numFmtId="43" fontId="10" fillId="13" borderId="21" xfId="4" applyNumberFormat="1" applyFont="1" applyFill="1" applyBorder="1" applyAlignment="1">
      <alignment horizontal="center" vertical="center" wrapText="1"/>
    </xf>
    <xf numFmtId="164" fontId="10" fillId="0" borderId="21" xfId="1" applyNumberFormat="1" applyFont="1" applyFill="1" applyBorder="1" applyAlignment="1">
      <alignment horizontal="center"/>
    </xf>
    <xf numFmtId="0" fontId="10" fillId="13" borderId="21" xfId="4" applyFont="1" applyFill="1" applyBorder="1" applyAlignment="1">
      <alignment horizontal="center" vertical="center" wrapText="1"/>
    </xf>
    <xf numFmtId="164" fontId="6" fillId="0" borderId="21" xfId="1" applyNumberFormat="1" applyFont="1" applyFill="1" applyBorder="1" applyAlignment="1">
      <alignment horizontal="right" vertical="center" wrapText="1"/>
    </xf>
    <xf numFmtId="0" fontId="6" fillId="0" borderId="21" xfId="4" applyFont="1" applyBorder="1" applyAlignment="1">
      <alignment horizontal="center" vertical="center"/>
    </xf>
    <xf numFmtId="43" fontId="6" fillId="0" borderId="21" xfId="1" applyFont="1" applyFill="1" applyBorder="1" applyAlignment="1">
      <alignment horizontal="right" vertical="center"/>
    </xf>
    <xf numFmtId="0" fontId="10" fillId="0" borderId="21" xfId="4" applyFont="1" applyBorder="1" applyAlignment="1">
      <alignment horizontal="center" vertical="center"/>
    </xf>
    <xf numFmtId="1" fontId="6" fillId="0" borderId="21" xfId="0" applyNumberFormat="1" applyFont="1" applyBorder="1" applyAlignment="1">
      <alignment vertical="center"/>
    </xf>
    <xf numFmtId="2" fontId="6" fillId="0" borderId="16" xfId="3" applyNumberFormat="1" applyFont="1" applyBorder="1"/>
    <xf numFmtId="43" fontId="6" fillId="7" borderId="21" xfId="0" applyNumberFormat="1" applyFont="1" applyFill="1" applyBorder="1" applyAlignment="1">
      <alignment vertical="center"/>
    </xf>
    <xf numFmtId="0" fontId="6" fillId="0" borderId="21" xfId="2" applyFont="1" applyBorder="1" applyAlignment="1">
      <alignment vertical="center" wrapText="1"/>
    </xf>
    <xf numFmtId="0" fontId="6" fillId="0" borderId="21" xfId="4" applyFont="1" applyBorder="1" applyAlignment="1">
      <alignment horizontal="left" vertical="center" wrapText="1"/>
    </xf>
    <xf numFmtId="0" fontId="10" fillId="0" borderId="21" xfId="3" applyFont="1" applyBorder="1" applyAlignment="1">
      <alignment wrapText="1"/>
    </xf>
    <xf numFmtId="0" fontId="10" fillId="14" borderId="21" xfId="0" applyFont="1" applyFill="1" applyBorder="1" applyAlignment="1">
      <alignment horizontal="left" vertical="center"/>
    </xf>
    <xf numFmtId="0" fontId="10" fillId="14" borderId="21" xfId="4" applyFont="1" applyFill="1" applyBorder="1" applyAlignment="1">
      <alignment horizontal="left" vertical="center" wrapText="1"/>
    </xf>
    <xf numFmtId="0" fontId="6" fillId="14" borderId="21" xfId="4" applyFont="1" applyFill="1" applyBorder="1" applyAlignment="1">
      <alignment horizontal="center" vertical="center" wrapText="1"/>
    </xf>
    <xf numFmtId="0" fontId="6" fillId="14" borderId="21" xfId="0" applyFont="1" applyFill="1" applyBorder="1" applyAlignment="1">
      <alignment horizontal="left" vertical="center"/>
    </xf>
    <xf numFmtId="0" fontId="6" fillId="14" borderId="21" xfId="4" applyFont="1" applyFill="1" applyBorder="1" applyAlignment="1">
      <alignment horizontal="left" vertical="center" wrapText="1"/>
    </xf>
    <xf numFmtId="0" fontId="10" fillId="12" borderId="21" xfId="4" applyFont="1" applyFill="1" applyBorder="1" applyAlignment="1">
      <alignment horizontal="right" vertical="center" wrapText="1"/>
    </xf>
    <xf numFmtId="2" fontId="6" fillId="0" borderId="21" xfId="0" applyNumberFormat="1" applyFont="1" applyBorder="1" applyAlignment="1">
      <alignment vertical="center"/>
    </xf>
    <xf numFmtId="43" fontId="6" fillId="14" borderId="21" xfId="0" applyNumberFormat="1" applyFont="1" applyFill="1" applyBorder="1" applyAlignment="1">
      <alignment vertical="center"/>
    </xf>
    <xf numFmtId="0" fontId="6" fillId="13" borderId="21" xfId="0" applyFont="1" applyFill="1" applyBorder="1" applyAlignment="1">
      <alignment vertical="center"/>
    </xf>
    <xf numFmtId="164" fontId="10" fillId="13" borderId="21" xfId="1" applyNumberFormat="1" applyFont="1" applyFill="1" applyBorder="1" applyAlignment="1">
      <alignment horizontal="center"/>
    </xf>
    <xf numFmtId="0" fontId="10" fillId="13" borderId="0" xfId="0" applyFont="1" applyFill="1" applyAlignment="1">
      <alignment horizontal="center"/>
    </xf>
    <xf numFmtId="43" fontId="6" fillId="0" borderId="21" xfId="4" applyNumberFormat="1" applyFont="1" applyBorder="1" applyAlignment="1">
      <alignment vertical="center" wrapText="1"/>
    </xf>
    <xf numFmtId="2" fontId="6" fillId="14" borderId="21" xfId="0" applyNumberFormat="1" applyFont="1" applyFill="1" applyBorder="1" applyAlignment="1">
      <alignment vertical="center"/>
    </xf>
    <xf numFmtId="0" fontId="6" fillId="0" borderId="21" xfId="3" applyFont="1" applyBorder="1" applyAlignment="1">
      <alignment vertical="top" wrapText="1"/>
    </xf>
    <xf numFmtId="0" fontId="9" fillId="0" borderId="21" xfId="7" applyFont="1" applyBorder="1" applyAlignment="1">
      <alignment horizontal="center" vertical="center"/>
    </xf>
    <xf numFmtId="0" fontId="10" fillId="0" borderId="21" xfId="4" applyFont="1" applyBorder="1" applyAlignment="1">
      <alignment horizontal="left" vertical="center" wrapText="1"/>
    </xf>
    <xf numFmtId="0" fontId="6" fillId="0" borderId="21" xfId="4" applyFont="1" applyBorder="1" applyAlignment="1">
      <alignment vertical="center"/>
    </xf>
    <xf numFmtId="43" fontId="6" fillId="0" borderId="16" xfId="1" applyFont="1" applyFill="1" applyBorder="1" applyAlignment="1">
      <alignment horizontal="center" vertical="center"/>
    </xf>
    <xf numFmtId="0" fontId="9" fillId="2" borderId="21" xfId="7" applyFont="1" applyFill="1" applyBorder="1" applyAlignment="1">
      <alignment horizontal="center" vertical="center"/>
    </xf>
    <xf numFmtId="0" fontId="6" fillId="14" borderId="21" xfId="0" applyFont="1" applyFill="1" applyBorder="1" applyAlignment="1">
      <alignment vertical="center" wrapText="1"/>
    </xf>
    <xf numFmtId="0" fontId="9" fillId="14" borderId="21" xfId="7" applyFont="1" applyFill="1" applyBorder="1" applyAlignment="1">
      <alignment horizontal="center" vertical="center"/>
    </xf>
    <xf numFmtId="43" fontId="6" fillId="14" borderId="21" xfId="1" applyFont="1" applyFill="1" applyBorder="1" applyAlignment="1">
      <alignment horizontal="right" vertical="center" wrapText="1"/>
    </xf>
    <xf numFmtId="0" fontId="10" fillId="14" borderId="21" xfId="0" applyFont="1" applyFill="1" applyBorder="1" applyAlignment="1">
      <alignment horizontal="center"/>
    </xf>
    <xf numFmtId="164" fontId="10" fillId="14" borderId="21" xfId="1" applyNumberFormat="1" applyFont="1" applyFill="1" applyBorder="1" applyAlignment="1">
      <alignment horizontal="center" vertical="center"/>
    </xf>
    <xf numFmtId="0" fontId="10" fillId="14" borderId="21" xfId="4" applyFont="1" applyFill="1" applyBorder="1" applyAlignment="1">
      <alignment horizontal="center" vertical="center" wrapText="1"/>
    </xf>
    <xf numFmtId="43" fontId="6" fillId="14" borderId="16" xfId="4" applyNumberFormat="1" applyFont="1" applyFill="1" applyBorder="1" applyAlignment="1">
      <alignment horizontal="center" vertical="center" wrapText="1"/>
    </xf>
    <xf numFmtId="43" fontId="6" fillId="14" borderId="21" xfId="4" applyNumberFormat="1" applyFont="1" applyFill="1" applyBorder="1" applyAlignment="1">
      <alignment horizontal="center" vertical="center" wrapText="1"/>
    </xf>
    <xf numFmtId="0" fontId="10" fillId="14" borderId="0" xfId="0" applyFont="1" applyFill="1" applyAlignment="1">
      <alignment horizontal="center"/>
    </xf>
    <xf numFmtId="164" fontId="6" fillId="2" borderId="21" xfId="1" applyNumberFormat="1" applyFont="1" applyFill="1" applyBorder="1" applyAlignment="1">
      <alignment horizontal="right" vertical="center" wrapText="1"/>
    </xf>
    <xf numFmtId="165" fontId="6" fillId="0" borderId="21" xfId="0" applyNumberFormat="1" applyFont="1" applyBorder="1" applyAlignment="1">
      <alignment vertical="center"/>
    </xf>
    <xf numFmtId="0" fontId="10" fillId="0" borderId="21" xfId="4" applyFont="1" applyBorder="1" applyAlignment="1">
      <alignment horizontal="right" vertical="center" wrapText="1"/>
    </xf>
    <xf numFmtId="43" fontId="6" fillId="12" borderId="21" xfId="0" applyNumberFormat="1" applyFont="1" applyFill="1" applyBorder="1" applyAlignment="1">
      <alignment vertical="center"/>
    </xf>
    <xf numFmtId="164" fontId="6" fillId="12" borderId="21" xfId="1" applyNumberFormat="1" applyFont="1" applyFill="1" applyBorder="1" applyAlignment="1">
      <alignment vertical="center" wrapText="1"/>
    </xf>
    <xf numFmtId="164" fontId="6" fillId="0" borderId="16" xfId="1" applyNumberFormat="1" applyFont="1" applyFill="1" applyBorder="1" applyAlignment="1">
      <alignment vertical="center" wrapText="1"/>
    </xf>
    <xf numFmtId="164" fontId="6" fillId="13" borderId="21" xfId="1" applyNumberFormat="1" applyFont="1" applyFill="1" applyBorder="1" applyAlignment="1">
      <alignment vertical="center" wrapText="1"/>
    </xf>
    <xf numFmtId="43" fontId="6" fillId="0" borderId="16" xfId="1" applyFont="1" applyFill="1" applyBorder="1" applyAlignment="1">
      <alignment vertical="center" wrapText="1"/>
    </xf>
    <xf numFmtId="43" fontId="6" fillId="0" borderId="21" xfId="1" applyFont="1" applyBorder="1" applyAlignment="1">
      <alignment vertical="center" wrapText="1"/>
    </xf>
    <xf numFmtId="0" fontId="10" fillId="0" borderId="21" xfId="0" applyFont="1" applyBorder="1" applyAlignment="1">
      <alignment vertical="top" wrapText="1"/>
    </xf>
    <xf numFmtId="43" fontId="6" fillId="0" borderId="21" xfId="1" applyFont="1" applyFill="1" applyBorder="1" applyAlignment="1">
      <alignment vertical="center" wrapText="1"/>
    </xf>
    <xf numFmtId="0" fontId="10" fillId="0" borderId="21" xfId="4" applyFont="1" applyBorder="1" applyAlignment="1">
      <alignment vertical="center" wrapText="1"/>
    </xf>
    <xf numFmtId="43" fontId="6" fillId="0" borderId="16" xfId="0" applyNumberFormat="1" applyFont="1" applyBorder="1" applyAlignment="1">
      <alignment vertical="center"/>
    </xf>
    <xf numFmtId="0" fontId="10" fillId="0" borderId="0" xfId="0" applyFont="1"/>
    <xf numFmtId="164" fontId="10" fillId="12" borderId="21" xfId="1" applyNumberFormat="1" applyFont="1" applyFill="1" applyBorder="1" applyAlignment="1">
      <alignment vertical="center" wrapText="1"/>
    </xf>
    <xf numFmtId="0" fontId="10" fillId="0" borderId="21" xfId="3" applyFont="1" applyBorder="1" applyAlignment="1">
      <alignment vertical="center" wrapText="1"/>
    </xf>
    <xf numFmtId="0" fontId="6" fillId="2" borderId="21" xfId="3" applyFont="1" applyFill="1" applyBorder="1" applyAlignment="1">
      <alignment vertical="center" wrapText="1"/>
    </xf>
    <xf numFmtId="0" fontId="6" fillId="2" borderId="21" xfId="0" applyFont="1" applyFill="1" applyBorder="1" applyAlignment="1">
      <alignment vertical="center" wrapText="1"/>
    </xf>
    <xf numFmtId="0" fontId="6" fillId="2" borderId="21" xfId="4" applyFont="1" applyFill="1" applyBorder="1" applyAlignment="1">
      <alignment horizontal="right" vertical="center" wrapText="1"/>
    </xf>
    <xf numFmtId="164" fontId="6" fillId="2" borderId="21" xfId="1" applyNumberFormat="1" applyFont="1" applyFill="1" applyBorder="1" applyAlignment="1">
      <alignment vertical="center" wrapText="1"/>
    </xf>
    <xf numFmtId="2" fontId="6" fillId="0" borderId="16" xfId="1" applyNumberFormat="1" applyFont="1" applyFill="1" applyBorder="1" applyAlignment="1">
      <alignment vertical="center" wrapText="1"/>
    </xf>
    <xf numFmtId="0" fontId="10" fillId="11" borderId="21" xfId="4" applyFont="1" applyFill="1" applyBorder="1" applyAlignment="1">
      <alignment vertical="center" wrapText="1"/>
    </xf>
    <xf numFmtId="43" fontId="6" fillId="11" borderId="21" xfId="0" applyNumberFormat="1" applyFont="1" applyFill="1" applyBorder="1" applyAlignment="1">
      <alignment vertical="center"/>
    </xf>
    <xf numFmtId="43" fontId="10" fillId="11" borderId="21" xfId="4" applyNumberFormat="1" applyFont="1" applyFill="1" applyBorder="1" applyAlignment="1">
      <alignment horizontal="center" vertical="center" wrapText="1"/>
    </xf>
    <xf numFmtId="164" fontId="10" fillId="11" borderId="21" xfId="1" applyNumberFormat="1" applyFont="1" applyFill="1" applyBorder="1"/>
    <xf numFmtId="164" fontId="6" fillId="0" borderId="21" xfId="1" applyNumberFormat="1" applyFont="1" applyFill="1" applyBorder="1" applyAlignment="1">
      <alignment vertical="center"/>
    </xf>
    <xf numFmtId="1" fontId="6" fillId="0" borderId="21" xfId="4" applyNumberFormat="1" applyFont="1" applyBorder="1" applyAlignment="1">
      <alignment horizontal="right" vertical="center" wrapText="1"/>
    </xf>
    <xf numFmtId="43" fontId="6" fillId="0" borderId="16" xfId="4" applyNumberFormat="1" applyFont="1" applyBorder="1" applyAlignment="1">
      <alignment horizontal="right" vertical="center" wrapText="1"/>
    </xf>
    <xf numFmtId="164" fontId="6" fillId="0" borderId="21" xfId="1" applyNumberFormat="1" applyFont="1" applyFill="1" applyBorder="1" applyAlignment="1">
      <alignment horizontal="center" vertical="center" wrapText="1"/>
    </xf>
    <xf numFmtId="164" fontId="6" fillId="8" borderId="21" xfId="1" applyNumberFormat="1" applyFont="1" applyFill="1" applyBorder="1" applyAlignment="1">
      <alignment horizontal="center" vertical="center"/>
    </xf>
    <xf numFmtId="164" fontId="10" fillId="0" borderId="21" xfId="1" applyNumberFormat="1" applyFont="1" applyFill="1" applyBorder="1" applyAlignment="1">
      <alignment horizontal="center" vertical="center" wrapText="1"/>
    </xf>
    <xf numFmtId="1" fontId="6" fillId="0" borderId="16" xfId="0" applyNumberFormat="1" applyFont="1" applyBorder="1" applyAlignment="1">
      <alignment horizontal="right" vertical="center"/>
    </xf>
    <xf numFmtId="43" fontId="6" fillId="12" borderId="21" xfId="4" applyNumberFormat="1" applyFont="1" applyFill="1" applyBorder="1" applyAlignment="1">
      <alignment horizontal="center" vertical="center" wrapText="1"/>
    </xf>
    <xf numFmtId="166" fontId="6" fillId="0" borderId="21" xfId="0" applyNumberFormat="1" applyFont="1" applyBorder="1" applyAlignment="1">
      <alignment horizontal="center" vertical="center" wrapText="1"/>
    </xf>
    <xf numFmtId="0" fontId="6" fillId="14" borderId="21" xfId="0" applyFont="1" applyFill="1" applyBorder="1" applyAlignment="1">
      <alignment wrapText="1"/>
    </xf>
    <xf numFmtId="2" fontId="6" fillId="14" borderId="21" xfId="0" applyNumberFormat="1" applyFont="1" applyFill="1" applyBorder="1" applyAlignment="1">
      <alignment horizontal="center" vertical="center"/>
    </xf>
    <xf numFmtId="164" fontId="13" fillId="14" borderId="21" xfId="1" applyNumberFormat="1" applyFont="1" applyFill="1" applyBorder="1" applyAlignment="1">
      <alignment vertical="center"/>
    </xf>
    <xf numFmtId="164" fontId="6" fillId="14" borderId="21" xfId="1" applyNumberFormat="1" applyFont="1" applyFill="1" applyBorder="1" applyAlignment="1">
      <alignment horizontal="center" vertical="center" wrapText="1"/>
    </xf>
    <xf numFmtId="2" fontId="6" fillId="14" borderId="16" xfId="3" applyNumberFormat="1" applyFont="1" applyFill="1" applyBorder="1"/>
    <xf numFmtId="0" fontId="6" fillId="14" borderId="0" xfId="0" applyFont="1" applyFill="1"/>
    <xf numFmtId="0" fontId="6" fillId="15" borderId="21" xfId="0" applyFont="1" applyFill="1" applyBorder="1" applyAlignment="1">
      <alignment horizontal="left" vertical="center"/>
    </xf>
    <xf numFmtId="0" fontId="6" fillId="15" borderId="21" xfId="0" applyFont="1" applyFill="1" applyBorder="1" applyAlignment="1">
      <alignment wrapText="1"/>
    </xf>
    <xf numFmtId="0" fontId="6" fillId="15" borderId="21" xfId="4" applyFont="1" applyFill="1" applyBorder="1" applyAlignment="1">
      <alignment horizontal="center" vertical="center" wrapText="1"/>
    </xf>
    <xf numFmtId="43" fontId="6" fillId="15" borderId="21" xfId="1" applyFont="1" applyFill="1" applyBorder="1" applyAlignment="1">
      <alignment horizontal="right" vertical="center" wrapText="1"/>
    </xf>
    <xf numFmtId="2" fontId="6" fillId="15" borderId="21" xfId="0" applyNumberFormat="1" applyFont="1" applyFill="1" applyBorder="1" applyAlignment="1">
      <alignment horizontal="center" vertical="center"/>
    </xf>
    <xf numFmtId="164" fontId="10" fillId="15" borderId="21" xfId="1" applyNumberFormat="1" applyFont="1" applyFill="1" applyBorder="1" applyAlignment="1">
      <alignment vertical="center"/>
    </xf>
    <xf numFmtId="0" fontId="6" fillId="0" borderId="21" xfId="3" applyFont="1" applyBorder="1" applyAlignment="1">
      <alignment wrapText="1"/>
    </xf>
    <xf numFmtId="164" fontId="10" fillId="8" borderId="21" xfId="1" applyNumberFormat="1" applyFont="1" applyFill="1" applyBorder="1" applyAlignment="1">
      <alignment horizontal="center" vertical="center"/>
    </xf>
    <xf numFmtId="1" fontId="6" fillId="0" borderId="21" xfId="4" applyNumberFormat="1" applyFont="1" applyBorder="1" applyAlignment="1">
      <alignment horizontal="center" vertical="center" wrapText="1"/>
    </xf>
    <xf numFmtId="0" fontId="6" fillId="0" borderId="21" xfId="2" applyFont="1" applyBorder="1" applyAlignment="1">
      <alignment horizontal="left" vertical="top" wrapText="1"/>
    </xf>
    <xf numFmtId="0" fontId="10" fillId="14" borderId="21" xfId="0" applyFont="1" applyFill="1" applyBorder="1"/>
    <xf numFmtId="164" fontId="6" fillId="14" borderId="21" xfId="1" applyNumberFormat="1" applyFont="1" applyFill="1" applyBorder="1" applyAlignment="1">
      <alignment horizontal="center" vertical="center"/>
    </xf>
    <xf numFmtId="0" fontId="6" fillId="14" borderId="21" xfId="0" applyFont="1" applyFill="1" applyBorder="1" applyAlignment="1">
      <alignment horizontal="left" vertical="top" wrapText="1"/>
    </xf>
    <xf numFmtId="164" fontId="10" fillId="0" borderId="21" xfId="1" applyNumberFormat="1" applyFont="1" applyBorder="1" applyAlignment="1">
      <alignment horizontal="center" vertical="center"/>
    </xf>
    <xf numFmtId="166" fontId="10" fillId="0" borderId="21" xfId="0" applyNumberFormat="1" applyFont="1" applyBorder="1" applyAlignment="1">
      <alignment horizontal="center" vertical="center" wrapText="1"/>
    </xf>
    <xf numFmtId="166" fontId="10" fillId="0" borderId="21" xfId="0" applyNumberFormat="1" applyFont="1" applyBorder="1" applyAlignment="1">
      <alignment horizontal="right" vertical="center" wrapText="1"/>
    </xf>
    <xf numFmtId="164" fontId="6" fillId="8" borderId="21" xfId="1" applyNumberFormat="1" applyFont="1" applyFill="1" applyBorder="1"/>
    <xf numFmtId="1" fontId="10" fillId="0" borderId="21" xfId="4" applyNumberFormat="1" applyFont="1" applyBorder="1" applyAlignment="1">
      <alignment horizontal="center" vertical="center" wrapText="1"/>
    </xf>
    <xf numFmtId="164" fontId="10" fillId="12" borderId="21" xfId="1" applyNumberFormat="1" applyFont="1" applyFill="1" applyBorder="1"/>
    <xf numFmtId="0" fontId="6" fillId="2" borderId="21" xfId="0" applyFont="1" applyFill="1" applyBorder="1"/>
    <xf numFmtId="164" fontId="6" fillId="2" borderId="21" xfId="1" applyNumberFormat="1" applyFont="1" applyFill="1" applyBorder="1"/>
    <xf numFmtId="0" fontId="6" fillId="2" borderId="0" xfId="0" applyFont="1" applyFill="1"/>
    <xf numFmtId="2" fontId="6" fillId="0" borderId="0" xfId="0" applyNumberFormat="1" applyFont="1"/>
    <xf numFmtId="0" fontId="13" fillId="0" borderId="21" xfId="0" applyFont="1" applyBorder="1"/>
    <xf numFmtId="0" fontId="6" fillId="0" borderId="0" xfId="0" applyFont="1" applyAlignment="1">
      <alignment wrapText="1"/>
    </xf>
    <xf numFmtId="0" fontId="10" fillId="16" borderId="21" xfId="4" applyFont="1" applyFill="1" applyBorder="1" applyAlignment="1">
      <alignment vertical="center" wrapText="1"/>
    </xf>
    <xf numFmtId="0" fontId="6" fillId="16" borderId="21" xfId="4" applyFont="1" applyFill="1" applyBorder="1" applyAlignment="1">
      <alignment vertical="center" wrapText="1"/>
    </xf>
    <xf numFmtId="164" fontId="10" fillId="16" borderId="21" xfId="1" applyNumberFormat="1" applyFont="1" applyFill="1" applyBorder="1" applyAlignment="1">
      <alignment vertical="center" wrapText="1"/>
    </xf>
    <xf numFmtId="0" fontId="10" fillId="15" borderId="0" xfId="0" applyFont="1" applyFill="1"/>
    <xf numFmtId="43" fontId="10" fillId="0" borderId="21" xfId="4" applyNumberFormat="1" applyFont="1" applyBorder="1" applyAlignment="1">
      <alignment horizontal="center" vertical="center" wrapText="1"/>
    </xf>
    <xf numFmtId="164" fontId="6" fillId="0" borderId="21" xfId="1" applyNumberFormat="1" applyFont="1" applyFill="1" applyBorder="1"/>
    <xf numFmtId="43" fontId="10" fillId="0" borderId="0" xfId="1" applyFont="1" applyFill="1"/>
    <xf numFmtId="43" fontId="10" fillId="0" borderId="0" xfId="0" applyNumberFormat="1" applyFont="1"/>
    <xf numFmtId="0" fontId="10" fillId="0" borderId="0" xfId="0" applyFont="1" applyAlignment="1">
      <alignment horizontal="left" wrapText="1"/>
    </xf>
    <xf numFmtId="0" fontId="10" fillId="14" borderId="21" xfId="0" applyFont="1" applyFill="1" applyBorder="1" applyAlignment="1">
      <alignment horizontal="left" vertical="top" wrapText="1"/>
    </xf>
    <xf numFmtId="164" fontId="6" fillId="14" borderId="21" xfId="1" applyNumberFormat="1" applyFont="1" applyFill="1" applyBorder="1" applyAlignment="1">
      <alignment vertical="center"/>
    </xf>
    <xf numFmtId="1" fontId="6" fillId="14" borderId="21" xfId="4" applyNumberFormat="1" applyFont="1" applyFill="1" applyBorder="1" applyAlignment="1">
      <alignment horizontal="center" vertical="center" wrapText="1"/>
    </xf>
    <xf numFmtId="0" fontId="6" fillId="14" borderId="0" xfId="0" applyFont="1" applyFill="1" applyAlignment="1">
      <alignment wrapText="1"/>
    </xf>
    <xf numFmtId="164" fontId="10" fillId="12" borderId="21" xfId="1" applyNumberFormat="1" applyFont="1" applyFill="1" applyBorder="1" applyAlignment="1">
      <alignment horizontal="center" vertical="center" wrapText="1"/>
    </xf>
    <xf numFmtId="0" fontId="13" fillId="14" borderId="21" xfId="0" applyFont="1" applyFill="1" applyBorder="1" applyAlignment="1">
      <alignment horizontal="justify" vertical="center" wrapText="1"/>
    </xf>
    <xf numFmtId="0" fontId="6" fillId="14" borderId="21" xfId="4" applyFont="1" applyFill="1" applyBorder="1" applyAlignment="1">
      <alignment horizontal="right" vertical="center" wrapText="1"/>
    </xf>
    <xf numFmtId="43" fontId="10" fillId="14" borderId="21" xfId="4" applyNumberFormat="1" applyFont="1" applyFill="1" applyBorder="1" applyAlignment="1">
      <alignment horizontal="center" vertical="center" wrapText="1"/>
    </xf>
    <xf numFmtId="164" fontId="10" fillId="14" borderId="21" xfId="1" applyNumberFormat="1" applyFont="1" applyFill="1" applyBorder="1" applyAlignment="1">
      <alignment horizontal="center" vertical="center" wrapText="1"/>
    </xf>
    <xf numFmtId="0" fontId="9" fillId="14" borderId="21" xfId="0" applyFont="1" applyFill="1" applyBorder="1" applyAlignment="1">
      <alignment horizontal="justify" vertical="center" wrapText="1"/>
    </xf>
    <xf numFmtId="0" fontId="6" fillId="14" borderId="21" xfId="0" applyFont="1" applyFill="1" applyBorder="1"/>
    <xf numFmtId="0" fontId="10" fillId="14" borderId="21" xfId="5" applyFont="1" applyFill="1" applyBorder="1" applyAlignment="1">
      <alignment vertical="top" wrapText="1"/>
    </xf>
    <xf numFmtId="0" fontId="6" fillId="14" borderId="21" xfId="0" applyFont="1" applyFill="1" applyBorder="1" applyAlignment="1">
      <alignment horizontal="center" vertical="center"/>
    </xf>
    <xf numFmtId="0" fontId="6" fillId="14" borderId="21" xfId="0" applyFont="1" applyFill="1" applyBorder="1" applyAlignment="1">
      <alignment horizontal="right" vertical="center"/>
    </xf>
    <xf numFmtId="43" fontId="6" fillId="0" borderId="21" xfId="1" applyFont="1" applyFill="1" applyBorder="1" applyAlignment="1">
      <alignment horizontal="center" vertical="center" wrapText="1"/>
    </xf>
    <xf numFmtId="0" fontId="6" fillId="11" borderId="21" xfId="0" applyFont="1" applyFill="1" applyBorder="1" applyAlignment="1">
      <alignment horizontal="left" vertical="center"/>
    </xf>
    <xf numFmtId="0" fontId="6" fillId="11" borderId="21" xfId="4" applyFont="1" applyFill="1" applyBorder="1" applyAlignment="1">
      <alignment horizontal="left" vertical="center" wrapText="1"/>
    </xf>
    <xf numFmtId="0" fontId="6" fillId="11" borderId="21" xfId="4" applyFont="1" applyFill="1" applyBorder="1" applyAlignment="1">
      <alignment horizontal="center" vertical="center" wrapText="1"/>
    </xf>
    <xf numFmtId="43" fontId="6" fillId="11" borderId="21" xfId="1" applyFont="1" applyFill="1" applyBorder="1" applyAlignment="1">
      <alignment horizontal="right" vertical="center" wrapText="1"/>
    </xf>
    <xf numFmtId="0" fontId="6" fillId="11" borderId="21" xfId="0" applyFont="1" applyFill="1" applyBorder="1"/>
    <xf numFmtId="164" fontId="6" fillId="11" borderId="21" xfId="1" applyNumberFormat="1" applyFont="1" applyFill="1" applyBorder="1" applyAlignment="1">
      <alignment horizontal="center" vertical="center"/>
    </xf>
    <xf numFmtId="0" fontId="3" fillId="11" borderId="21" xfId="4" applyFont="1" applyFill="1" applyBorder="1" applyAlignment="1">
      <alignment horizontal="left" vertical="center" wrapText="1"/>
    </xf>
    <xf numFmtId="164" fontId="6" fillId="11" borderId="21" xfId="1" applyNumberFormat="1" applyFont="1" applyFill="1" applyBorder="1" applyAlignment="1">
      <alignment vertical="center"/>
    </xf>
    <xf numFmtId="0" fontId="6" fillId="0" borderId="21" xfId="8" applyFont="1" applyBorder="1" applyAlignment="1">
      <alignment horizontal="left" vertical="center" wrapText="1" indent="2"/>
    </xf>
    <xf numFmtId="0" fontId="6" fillId="0" borderId="21" xfId="3" applyFont="1" applyBorder="1" applyAlignment="1">
      <alignment horizontal="left" wrapText="1" indent="2"/>
    </xf>
    <xf numFmtId="0" fontId="6" fillId="16" borderId="21" xfId="0" applyFont="1" applyFill="1" applyBorder="1" applyAlignment="1">
      <alignment horizontal="left" vertical="center"/>
    </xf>
    <xf numFmtId="0" fontId="6" fillId="16" borderId="21" xfId="3" applyFont="1" applyFill="1" applyBorder="1" applyAlignment="1">
      <alignment horizontal="left" wrapText="1" indent="2"/>
    </xf>
    <xf numFmtId="0" fontId="6" fillId="16" borderId="21" xfId="4" applyFont="1" applyFill="1" applyBorder="1" applyAlignment="1">
      <alignment horizontal="center" vertical="center" wrapText="1"/>
    </xf>
    <xf numFmtId="43" fontId="6" fillId="16" borderId="21" xfId="1" applyFont="1" applyFill="1" applyBorder="1" applyAlignment="1">
      <alignment horizontal="right" vertical="center" wrapText="1"/>
    </xf>
    <xf numFmtId="0" fontId="6" fillId="16" borderId="21" xfId="0" applyFont="1" applyFill="1" applyBorder="1" applyAlignment="1">
      <alignment vertical="center"/>
    </xf>
    <xf numFmtId="0" fontId="6" fillId="16" borderId="21" xfId="0" applyFont="1" applyFill="1" applyBorder="1"/>
    <xf numFmtId="164" fontId="6" fillId="16" borderId="21" xfId="1" applyNumberFormat="1" applyFont="1" applyFill="1" applyBorder="1"/>
    <xf numFmtId="0" fontId="6" fillId="8" borderId="0" xfId="0" applyFont="1" applyFill="1"/>
    <xf numFmtId="0" fontId="6" fillId="17" borderId="21" xfId="0" applyFont="1" applyFill="1" applyBorder="1" applyAlignment="1">
      <alignment horizontal="left" vertical="center"/>
    </xf>
    <xf numFmtId="0" fontId="6" fillId="17" borderId="21" xfId="4" applyFont="1" applyFill="1" applyBorder="1" applyAlignment="1">
      <alignment horizontal="left" vertical="center" wrapText="1"/>
    </xf>
    <xf numFmtId="0" fontId="6" fillId="17" borderId="21" xfId="4" applyFont="1" applyFill="1" applyBorder="1" applyAlignment="1">
      <alignment horizontal="center" vertical="center" wrapText="1"/>
    </xf>
    <xf numFmtId="43" fontId="6" fillId="17" borderId="21" xfId="1" applyFont="1" applyFill="1" applyBorder="1" applyAlignment="1">
      <alignment horizontal="right" vertical="center" wrapText="1"/>
    </xf>
    <xf numFmtId="43" fontId="6" fillId="17" borderId="21" xfId="0" applyNumberFormat="1" applyFont="1" applyFill="1" applyBorder="1" applyAlignment="1">
      <alignment vertical="center"/>
    </xf>
    <xf numFmtId="0" fontId="6" fillId="17" borderId="21" xfId="0" applyFont="1" applyFill="1" applyBorder="1"/>
    <xf numFmtId="164" fontId="6" fillId="17" borderId="21" xfId="1" applyNumberFormat="1" applyFont="1" applyFill="1" applyBorder="1"/>
    <xf numFmtId="0" fontId="6" fillId="17" borderId="21" xfId="0" applyFont="1" applyFill="1" applyBorder="1" applyAlignment="1">
      <alignment vertical="center" wrapText="1"/>
    </xf>
    <xf numFmtId="164" fontId="6" fillId="17" borderId="21" xfId="1" applyNumberFormat="1" applyFont="1" applyFill="1" applyBorder="1" applyAlignment="1">
      <alignment horizontal="center" vertical="center"/>
    </xf>
    <xf numFmtId="0" fontId="6" fillId="17" borderId="21" xfId="2" applyFont="1" applyFill="1" applyBorder="1" applyAlignment="1">
      <alignment vertical="center" wrapText="1"/>
    </xf>
    <xf numFmtId="43" fontId="6" fillId="17" borderId="0" xfId="0" applyNumberFormat="1" applyFont="1" applyFill="1" applyAlignment="1">
      <alignment horizontal="center" vertical="center"/>
    </xf>
    <xf numFmtId="2" fontId="6" fillId="17" borderId="21" xfId="0" applyNumberFormat="1" applyFont="1" applyFill="1" applyBorder="1" applyAlignment="1">
      <alignment horizontal="center" vertical="center"/>
    </xf>
    <xf numFmtId="43" fontId="6" fillId="17" borderId="21" xfId="1" applyFont="1" applyFill="1" applyBorder="1" applyAlignment="1">
      <alignment horizontal="center" vertical="center"/>
    </xf>
    <xf numFmtId="43" fontId="6" fillId="0" borderId="21" xfId="0" applyNumberFormat="1" applyFont="1" applyBorder="1" applyAlignment="1">
      <alignment horizontal="center" vertical="center"/>
    </xf>
    <xf numFmtId="0" fontId="6" fillId="0" borderId="21" xfId="0" applyFont="1" applyBorder="1" applyAlignment="1">
      <alignment horizontal="right" vertical="center"/>
    </xf>
    <xf numFmtId="0" fontId="10" fillId="16" borderId="21" xfId="0" applyFont="1" applyFill="1" applyBorder="1" applyAlignment="1">
      <alignment horizontal="left" vertical="center"/>
    </xf>
    <xf numFmtId="0" fontId="6" fillId="16" borderId="21" xfId="4" applyFont="1" applyFill="1" applyBorder="1" applyAlignment="1">
      <alignment horizontal="left" vertical="center" wrapText="1"/>
    </xf>
    <xf numFmtId="164" fontId="6" fillId="16" borderId="21" xfId="1" applyNumberFormat="1" applyFont="1" applyFill="1" applyBorder="1" applyAlignment="1">
      <alignment horizontal="right" vertical="center" wrapText="1"/>
    </xf>
    <xf numFmtId="0" fontId="10" fillId="0" borderId="21" xfId="0" applyFont="1" applyBorder="1" applyAlignment="1">
      <alignment vertical="center"/>
    </xf>
    <xf numFmtId="0" fontId="10" fillId="0" borderId="0" xfId="0" applyFont="1" applyAlignment="1">
      <alignment vertical="center"/>
    </xf>
    <xf numFmtId="1" fontId="6" fillId="0" borderId="21" xfId="0" applyNumberFormat="1" applyFont="1" applyBorder="1" applyAlignment="1">
      <alignment horizontal="right" vertical="center"/>
    </xf>
    <xf numFmtId="2" fontId="6" fillId="0" borderId="16" xfId="0" applyNumberFormat="1" applyFont="1" applyBorder="1" applyAlignment="1">
      <alignment horizontal="center" vertical="center"/>
    </xf>
    <xf numFmtId="164" fontId="10" fillId="14" borderId="21" xfId="1" applyNumberFormat="1" applyFont="1" applyFill="1" applyBorder="1" applyAlignment="1">
      <alignment vertical="center"/>
    </xf>
    <xf numFmtId="43" fontId="6" fillId="14" borderId="16" xfId="1" applyFont="1" applyFill="1" applyBorder="1" applyAlignment="1">
      <alignment horizontal="center" vertical="center" wrapText="1"/>
    </xf>
    <xf numFmtId="0" fontId="6" fillId="0" borderId="21" xfId="0" applyFont="1" applyBorder="1" applyAlignment="1">
      <alignment horizontal="center"/>
    </xf>
    <xf numFmtId="0" fontId="6" fillId="0" borderId="0" xfId="0" applyFont="1" applyAlignment="1">
      <alignment horizontal="center"/>
    </xf>
    <xf numFmtId="164" fontId="10" fillId="8" borderId="21" xfId="1" applyNumberFormat="1" applyFont="1" applyFill="1" applyBorder="1"/>
    <xf numFmtId="164" fontId="10" fillId="2" borderId="21" xfId="1" applyNumberFormat="1" applyFont="1" applyFill="1" applyBorder="1"/>
    <xf numFmtId="164" fontId="6" fillId="0" borderId="21" xfId="1" applyNumberFormat="1" applyFont="1" applyBorder="1" applyAlignment="1">
      <alignment horizontal="center" vertical="center"/>
    </xf>
    <xf numFmtId="0" fontId="10" fillId="0" borderId="16" xfId="0" applyFont="1" applyBorder="1" applyAlignment="1">
      <alignment vertical="center"/>
    </xf>
    <xf numFmtId="43" fontId="10" fillId="0" borderId="21" xfId="0" applyNumberFormat="1" applyFont="1" applyBorder="1"/>
    <xf numFmtId="0" fontId="10" fillId="0" borderId="21" xfId="0" applyFont="1" applyBorder="1" applyAlignment="1">
      <alignment horizontal="center" vertical="center"/>
    </xf>
    <xf numFmtId="0" fontId="10" fillId="0" borderId="21" xfId="0" applyFont="1" applyBorder="1" applyAlignment="1">
      <alignment horizontal="right" vertical="center"/>
    </xf>
    <xf numFmtId="43" fontId="9" fillId="0" borderId="21" xfId="1" applyFont="1" applyFill="1" applyBorder="1" applyAlignment="1">
      <alignment horizontal="right" vertical="center" wrapText="1"/>
    </xf>
    <xf numFmtId="0" fontId="6" fillId="0" borderId="21" xfId="4" applyFont="1" applyBorder="1" applyAlignment="1">
      <alignment vertical="center" wrapText="1"/>
    </xf>
    <xf numFmtId="0" fontId="10" fillId="2" borderId="0" xfId="0" applyFont="1" applyFill="1"/>
    <xf numFmtId="0" fontId="13" fillId="15" borderId="21" xfId="0" applyFont="1" applyFill="1" applyBorder="1" applyAlignment="1">
      <alignment horizontal="left" vertical="center"/>
    </xf>
    <xf numFmtId="0" fontId="9" fillId="15" borderId="21" xfId="0" applyFont="1" applyFill="1" applyBorder="1" applyAlignment="1">
      <alignment horizontal="left" vertical="top" wrapText="1"/>
    </xf>
    <xf numFmtId="166" fontId="9" fillId="15" borderId="21" xfId="0" applyNumberFormat="1" applyFont="1" applyFill="1" applyBorder="1" applyAlignment="1">
      <alignment horizontal="center" vertical="center" wrapText="1"/>
    </xf>
    <xf numFmtId="43" fontId="9" fillId="15" borderId="21" xfId="1" applyFont="1" applyFill="1" applyBorder="1" applyAlignment="1">
      <alignment horizontal="right" vertical="center" wrapText="1"/>
    </xf>
    <xf numFmtId="43" fontId="9" fillId="15" borderId="21" xfId="0" applyNumberFormat="1" applyFont="1" applyFill="1" applyBorder="1" applyAlignment="1">
      <alignment vertical="center"/>
    </xf>
    <xf numFmtId="43" fontId="13" fillId="15" borderId="21" xfId="4" applyNumberFormat="1" applyFont="1" applyFill="1" applyBorder="1" applyAlignment="1">
      <alignment horizontal="center" vertical="center" wrapText="1"/>
    </xf>
    <xf numFmtId="164" fontId="13" fillId="15" borderId="21" xfId="1" applyNumberFormat="1" applyFont="1" applyFill="1" applyBorder="1" applyAlignment="1">
      <alignment horizontal="center" vertical="center"/>
    </xf>
    <xf numFmtId="0" fontId="13" fillId="15" borderId="21" xfId="4" applyFont="1" applyFill="1" applyBorder="1" applyAlignment="1">
      <alignment horizontal="center" vertical="center" wrapText="1"/>
    </xf>
    <xf numFmtId="43" fontId="9" fillId="15" borderId="16" xfId="1" applyFont="1" applyFill="1" applyBorder="1" applyAlignment="1">
      <alignment horizontal="right" vertical="center" wrapText="1"/>
    </xf>
    <xf numFmtId="43" fontId="9" fillId="15" borderId="21" xfId="4" applyNumberFormat="1" applyFont="1" applyFill="1" applyBorder="1" applyAlignment="1">
      <alignment horizontal="center" vertical="center" wrapText="1"/>
    </xf>
    <xf numFmtId="43" fontId="13" fillId="15" borderId="0" xfId="0" applyNumberFormat="1" applyFont="1" applyFill="1"/>
    <xf numFmtId="0" fontId="13" fillId="15" borderId="0" xfId="0" applyFont="1" applyFill="1"/>
    <xf numFmtId="0" fontId="10" fillId="15" borderId="21" xfId="0" applyFont="1" applyFill="1" applyBorder="1" applyAlignment="1">
      <alignment horizontal="left" vertical="center"/>
    </xf>
    <xf numFmtId="0" fontId="6" fillId="15" borderId="21" xfId="4" applyFont="1" applyFill="1" applyBorder="1" applyAlignment="1">
      <alignment horizontal="left" vertical="center" wrapText="1"/>
    </xf>
    <xf numFmtId="166" fontId="6" fillId="15" borderId="21" xfId="0" applyNumberFormat="1" applyFont="1" applyFill="1" applyBorder="1" applyAlignment="1">
      <alignment horizontal="center" vertical="center" wrapText="1"/>
    </xf>
    <xf numFmtId="43" fontId="6" fillId="15" borderId="21" xfId="0" applyNumberFormat="1" applyFont="1" applyFill="1" applyBorder="1" applyAlignment="1">
      <alignment vertical="center"/>
    </xf>
    <xf numFmtId="0" fontId="6" fillId="15" borderId="21" xfId="0" applyFont="1" applyFill="1" applyBorder="1"/>
    <xf numFmtId="164" fontId="10" fillId="15" borderId="21" xfId="1" applyNumberFormat="1" applyFont="1" applyFill="1" applyBorder="1" applyAlignment="1">
      <alignment horizontal="center" vertical="center"/>
    </xf>
    <xf numFmtId="164" fontId="6" fillId="15" borderId="21" xfId="1" applyNumberFormat="1" applyFont="1" applyFill="1" applyBorder="1" applyAlignment="1">
      <alignment horizontal="center" vertical="center" wrapText="1"/>
    </xf>
    <xf numFmtId="0" fontId="6" fillId="15" borderId="21" xfId="0" applyFont="1" applyFill="1" applyBorder="1" applyAlignment="1">
      <alignment vertical="center"/>
    </xf>
    <xf numFmtId="164" fontId="10" fillId="15" borderId="21" xfId="1" applyNumberFormat="1" applyFont="1" applyFill="1" applyBorder="1" applyAlignment="1">
      <alignment horizontal="center"/>
    </xf>
    <xf numFmtId="0" fontId="6" fillId="16" borderId="21" xfId="0" applyFont="1" applyFill="1" applyBorder="1" applyAlignment="1">
      <alignment vertical="center" wrapText="1"/>
    </xf>
    <xf numFmtId="166" fontId="6" fillId="16" borderId="21" xfId="0" applyNumberFormat="1" applyFont="1" applyFill="1" applyBorder="1" applyAlignment="1">
      <alignment horizontal="center" vertical="center" wrapText="1"/>
    </xf>
    <xf numFmtId="43" fontId="6" fillId="16" borderId="21" xfId="0" applyNumberFormat="1" applyFont="1" applyFill="1" applyBorder="1" applyAlignment="1">
      <alignment vertical="center"/>
    </xf>
    <xf numFmtId="164" fontId="10" fillId="16" borderId="21" xfId="1" applyNumberFormat="1" applyFont="1" applyFill="1" applyBorder="1" applyAlignment="1">
      <alignment horizontal="center"/>
    </xf>
    <xf numFmtId="0" fontId="10" fillId="15" borderId="21" xfId="4" applyFont="1" applyFill="1" applyBorder="1" applyAlignment="1">
      <alignment horizontal="left" vertical="center" wrapText="1"/>
    </xf>
    <xf numFmtId="164" fontId="10" fillId="15" borderId="21" xfId="1" applyNumberFormat="1" applyFont="1" applyFill="1" applyBorder="1"/>
    <xf numFmtId="164" fontId="10" fillId="0" borderId="21" xfId="1" applyNumberFormat="1" applyFont="1" applyFill="1" applyBorder="1"/>
    <xf numFmtId="0" fontId="6" fillId="15" borderId="21" xfId="0" applyFont="1" applyFill="1" applyBorder="1" applyAlignment="1">
      <alignment vertical="center" wrapText="1"/>
    </xf>
    <xf numFmtId="0" fontId="6" fillId="14" borderId="21" xfId="0" applyFont="1" applyFill="1" applyBorder="1" applyAlignment="1">
      <alignment vertical="center"/>
    </xf>
    <xf numFmtId="164" fontId="10" fillId="14" borderId="21" xfId="1" applyNumberFormat="1" applyFont="1" applyFill="1" applyBorder="1"/>
    <xf numFmtId="43" fontId="6" fillId="14" borderId="21" xfId="1" applyFont="1" applyFill="1" applyBorder="1" applyAlignment="1">
      <alignment horizontal="center" vertical="center" wrapText="1"/>
    </xf>
    <xf numFmtId="0" fontId="6" fillId="11" borderId="21" xfId="2" applyFont="1" applyFill="1" applyBorder="1" applyAlignment="1">
      <alignment vertical="center" wrapText="1"/>
    </xf>
    <xf numFmtId="0" fontId="10" fillId="11" borderId="0" xfId="0" applyFont="1" applyFill="1" applyAlignment="1">
      <alignment wrapText="1"/>
    </xf>
    <xf numFmtId="164" fontId="6" fillId="12" borderId="21" xfId="1" applyNumberFormat="1" applyFont="1" applyFill="1" applyBorder="1"/>
    <xf numFmtId="0" fontId="6" fillId="0" borderId="21" xfId="3" applyFont="1" applyBorder="1" applyAlignment="1">
      <alignment horizontal="left" vertical="top" wrapText="1"/>
    </xf>
    <xf numFmtId="164" fontId="6" fillId="15" borderId="21" xfId="1" applyNumberFormat="1" applyFont="1" applyFill="1" applyBorder="1" applyAlignment="1">
      <alignment horizontal="center" vertical="center"/>
    </xf>
    <xf numFmtId="164" fontId="6" fillId="13" borderId="21" xfId="1" applyNumberFormat="1" applyFont="1" applyFill="1" applyBorder="1"/>
    <xf numFmtId="0" fontId="6" fillId="13" borderId="0" xfId="0" applyFont="1" applyFill="1"/>
    <xf numFmtId="0" fontId="6" fillId="0" borderId="21" xfId="0" applyFont="1" applyBorder="1" applyAlignment="1">
      <alignment vertical="top" wrapText="1"/>
    </xf>
    <xf numFmtId="43" fontId="6" fillId="12" borderId="21" xfId="1" applyFont="1" applyFill="1" applyBorder="1" applyAlignment="1">
      <alignment vertical="center" wrapText="1"/>
    </xf>
    <xf numFmtId="0" fontId="13" fillId="10" borderId="21" xfId="0" applyFont="1" applyFill="1" applyBorder="1" applyAlignment="1">
      <alignment horizontal="justify" vertical="center" wrapText="1"/>
    </xf>
    <xf numFmtId="0" fontId="6" fillId="10" borderId="21" xfId="4" applyFont="1" applyFill="1" applyBorder="1" applyAlignment="1">
      <alignment horizontal="center" vertical="center" wrapText="1"/>
    </xf>
    <xf numFmtId="0" fontId="6" fillId="10" borderId="21" xfId="4" applyFont="1" applyFill="1" applyBorder="1" applyAlignment="1">
      <alignment horizontal="right" vertical="center" wrapText="1"/>
    </xf>
    <xf numFmtId="43" fontId="6" fillId="10" borderId="21" xfId="1" applyFont="1" applyFill="1" applyBorder="1" applyAlignment="1">
      <alignment vertical="center" wrapText="1"/>
    </xf>
    <xf numFmtId="43" fontId="10" fillId="10" borderId="21" xfId="4" applyNumberFormat="1" applyFont="1" applyFill="1" applyBorder="1" applyAlignment="1">
      <alignment horizontal="center" vertical="center" wrapText="1"/>
    </xf>
    <xf numFmtId="0" fontId="10" fillId="10" borderId="21" xfId="4" applyFont="1" applyFill="1" applyBorder="1" applyAlignment="1">
      <alignment horizontal="center" vertical="center" wrapText="1"/>
    </xf>
    <xf numFmtId="164" fontId="6" fillId="16" borderId="21" xfId="1" applyNumberFormat="1" applyFont="1" applyFill="1" applyBorder="1" applyAlignment="1">
      <alignment vertical="center"/>
    </xf>
    <xf numFmtId="164" fontId="6" fillId="16" borderId="21" xfId="1" applyNumberFormat="1" applyFont="1" applyFill="1" applyBorder="1" applyAlignment="1">
      <alignment horizontal="center" vertical="center"/>
    </xf>
    <xf numFmtId="0" fontId="6" fillId="2" borderId="21" xfId="2" applyFont="1" applyFill="1" applyBorder="1" applyAlignment="1">
      <alignment wrapText="1"/>
    </xf>
    <xf numFmtId="166" fontId="6" fillId="14" borderId="21" xfId="0" applyNumberFormat="1" applyFont="1" applyFill="1" applyBorder="1" applyAlignment="1">
      <alignment horizontal="center" vertical="center" wrapText="1"/>
    </xf>
    <xf numFmtId="167" fontId="6" fillId="11" borderId="21" xfId="4" applyNumberFormat="1" applyFont="1" applyFill="1" applyBorder="1" applyAlignment="1">
      <alignment horizontal="center" vertical="center" wrapText="1"/>
    </xf>
    <xf numFmtId="2" fontId="6" fillId="11" borderId="21" xfId="4" applyNumberFormat="1" applyFont="1" applyFill="1" applyBorder="1" applyAlignment="1">
      <alignment horizontal="right" vertical="center" wrapText="1"/>
    </xf>
    <xf numFmtId="0" fontId="10" fillId="15" borderId="0" xfId="0" applyFont="1" applyFill="1" applyAlignment="1">
      <alignment vertical="center"/>
    </xf>
    <xf numFmtId="1" fontId="6" fillId="0" borderId="21" xfId="0" applyNumberFormat="1" applyFont="1" applyBorder="1" applyAlignment="1">
      <alignment horizontal="center" vertical="center" wrapText="1"/>
    </xf>
    <xf numFmtId="43" fontId="6" fillId="0" borderId="16" xfId="0" applyNumberFormat="1" applyFont="1" applyBorder="1" applyAlignment="1">
      <alignment horizontal="center" vertical="center" wrapText="1"/>
    </xf>
    <xf numFmtId="164" fontId="6" fillId="8" borderId="21" xfId="1" applyNumberFormat="1" applyFont="1" applyFill="1" applyBorder="1" applyAlignment="1">
      <alignment vertical="center"/>
    </xf>
    <xf numFmtId="1" fontId="10" fillId="0" borderId="21" xfId="0" applyNumberFormat="1" applyFont="1" applyBorder="1" applyAlignment="1">
      <alignment horizontal="center" vertical="center" wrapText="1"/>
    </xf>
    <xf numFmtId="0" fontId="6" fillId="0" borderId="16" xfId="0" applyFont="1" applyBorder="1" applyAlignment="1">
      <alignment vertical="center"/>
    </xf>
    <xf numFmtId="0" fontId="6" fillId="12" borderId="21" xfId="0" applyFont="1" applyFill="1" applyBorder="1" applyAlignment="1">
      <alignment vertical="center" wrapText="1"/>
    </xf>
    <xf numFmtId="164" fontId="10" fillId="12" borderId="21" xfId="1" applyNumberFormat="1" applyFont="1" applyFill="1" applyBorder="1" applyAlignment="1">
      <alignment horizontal="left" vertical="top" wrapText="1"/>
    </xf>
    <xf numFmtId="43" fontId="6" fillId="18" borderId="21" xfId="9" applyFont="1" applyFill="1" applyBorder="1" applyAlignment="1">
      <alignment horizontal="right" vertical="center" wrapText="1"/>
    </xf>
    <xf numFmtId="43" fontId="6" fillId="18" borderId="21" xfId="4" applyNumberFormat="1" applyFont="1" applyFill="1" applyBorder="1" applyAlignment="1">
      <alignment horizontal="center" vertical="center" wrapText="1"/>
    </xf>
    <xf numFmtId="0" fontId="10" fillId="16" borderId="21" xfId="4" applyFont="1" applyFill="1" applyBorder="1" applyAlignment="1">
      <alignment horizontal="center" vertical="center" wrapText="1"/>
    </xf>
    <xf numFmtId="164" fontId="6" fillId="16" borderId="21" xfId="1" applyNumberFormat="1" applyFont="1" applyFill="1" applyBorder="1" applyAlignment="1">
      <alignment horizontal="center" vertical="center" wrapText="1"/>
    </xf>
    <xf numFmtId="43" fontId="6" fillId="19" borderId="21" xfId="9" applyFont="1" applyFill="1" applyBorder="1" applyAlignment="1">
      <alignment horizontal="right" vertical="center" wrapText="1"/>
    </xf>
    <xf numFmtId="43" fontId="6" fillId="19" borderId="21" xfId="4" applyNumberFormat="1" applyFont="1" applyFill="1" applyBorder="1" applyAlignment="1">
      <alignment horizontal="center" vertical="center" wrapText="1"/>
    </xf>
    <xf numFmtId="167" fontId="6" fillId="16" borderId="21" xfId="4" applyNumberFormat="1" applyFont="1" applyFill="1" applyBorder="1" applyAlignment="1">
      <alignment horizontal="center" vertical="center" wrapText="1"/>
    </xf>
    <xf numFmtId="43" fontId="6" fillId="16" borderId="21" xfId="4" applyNumberFormat="1" applyFont="1" applyFill="1" applyBorder="1" applyAlignment="1">
      <alignment vertical="center" wrapText="1"/>
    </xf>
    <xf numFmtId="43" fontId="6" fillId="0" borderId="21" xfId="9" applyFont="1" applyFill="1" applyBorder="1" applyAlignment="1">
      <alignment horizontal="right" vertical="center" wrapText="1"/>
    </xf>
    <xf numFmtId="2" fontId="6" fillId="0" borderId="21" xfId="3" applyNumberFormat="1" applyFont="1" applyBorder="1"/>
    <xf numFmtId="1" fontId="6" fillId="16" borderId="21" xfId="4" applyNumberFormat="1" applyFont="1" applyFill="1" applyBorder="1" applyAlignment="1">
      <alignment vertical="center" wrapText="1"/>
    </xf>
    <xf numFmtId="43" fontId="6" fillId="0" borderId="21" xfId="9" applyFont="1" applyFill="1" applyBorder="1" applyAlignment="1">
      <alignment horizontal="center" vertical="center"/>
    </xf>
    <xf numFmtId="167" fontId="6" fillId="0" borderId="21" xfId="4" applyNumberFormat="1" applyFont="1" applyBorder="1" applyAlignment="1">
      <alignment horizontal="center" vertical="center" wrapText="1"/>
    </xf>
    <xf numFmtId="0" fontId="10" fillId="0" borderId="21" xfId="3" applyFont="1" applyBorder="1" applyAlignment="1">
      <alignment horizontal="left" vertical="center"/>
    </xf>
    <xf numFmtId="0" fontId="10" fillId="0" borderId="21" xfId="3" applyFont="1" applyBorder="1" applyAlignment="1">
      <alignment horizontal="center"/>
    </xf>
    <xf numFmtId="164" fontId="10" fillId="8" borderId="21" xfId="9" applyNumberFormat="1" applyFont="1" applyFill="1" applyBorder="1" applyAlignment="1">
      <alignment vertical="center"/>
    </xf>
    <xf numFmtId="0" fontId="6" fillId="0" borderId="21" xfId="3" applyFont="1" applyBorder="1" applyAlignment="1">
      <alignment horizontal="center"/>
    </xf>
    <xf numFmtId="43" fontId="6" fillId="3" borderId="21" xfId="9" applyFont="1" applyFill="1" applyBorder="1" applyAlignment="1">
      <alignment horizontal="right" vertical="center" wrapText="1"/>
    </xf>
  </cellXfs>
  <cellStyles count="10">
    <cellStyle name="Comma" xfId="1" builtinId="3"/>
    <cellStyle name="Comma 2" xfId="9" xr:uid="{D66620EB-32FE-4022-801A-5EC1E014CA37}"/>
    <cellStyle name="Normal" xfId="0" builtinId="0"/>
    <cellStyle name="Normal 10" xfId="2" xr:uid="{3A3EEAC6-76C8-4BB8-A473-5FDC900DC396}"/>
    <cellStyle name="Normal 2" xfId="3" xr:uid="{7170DB79-BAD0-4FA5-8E87-7B3709D0FD0D}"/>
    <cellStyle name="Normal 2 3 2 2 3 2" xfId="7" xr:uid="{A5DDAC24-4DFD-48E1-A6B9-83532FA563F5}"/>
    <cellStyle name="Normal 5 3" xfId="5" xr:uid="{701EAFBC-C93F-4697-9FA2-4111F6053084}"/>
    <cellStyle name="Normal 6" xfId="6" xr:uid="{C3924F6C-96EA-4F29-9688-FCBE957D8DE7}"/>
    <cellStyle name="Normal_Bill No 2" xfId="8" xr:uid="{282FFAC1-B381-4966-BB08-09D5026501F1}"/>
    <cellStyle name="Normal_Cost-summary" xfId="4" xr:uid="{7472584E-549B-48BF-BE58-48957AA2FB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theme" Target="theme/theme1.xml"/><Relationship Id="rId8"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133350</xdr:rowOff>
    </xdr:from>
    <xdr:ext cx="2231436" cy="490682"/>
    <xdr:pic>
      <xdr:nvPicPr>
        <xdr:cNvPr id="2" name="Picture 21">
          <a:extLst>
            <a:ext uri="{FF2B5EF4-FFF2-40B4-BE49-F238E27FC236}">
              <a16:creationId xmlns:a16="http://schemas.microsoft.com/office/drawing/2014/main" id="{EAD840B0-6C54-4007-89B8-8B98F9B87F77}"/>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29540"/>
          <a:ext cx="2231436" cy="490682"/>
        </a:xfrm>
        <a:prstGeom prst="rect">
          <a:avLst/>
        </a:prstGeom>
        <a:noFill/>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KHPP%20BOQ%20with%20cost%20estimation.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Users\sunav\Downloads\kasuwa_headworks_hydraulicsizing.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Users\User\AppData\Roaming\Microsoft\Excel\PKT+Work\Solu%20Khola%20Dudh%20Koshi\Solu-update-dec-2011\Solu=CAM=updat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Users\bikash.BPCH\Desktop\Rate%20Analysis%20Nyadi_20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Nitish\WORKING%20FOLDER\Due%20Diligence\Super%20Nyadi%20HPP\Cost%20estimate\Final\Civil\Final%20Cost%20Summary%20Sheet_Anu_edit%20Nitish%20(Autosaved).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sers\User\AppData\Roaming\Microsoft\Excel\Projects\Khare\751030%20Khare.ms\61Hydraulics\OLD\Basic%20Desig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Users\User\AppData\Roaming\Microsoft\Excel\My%20Documents\Basic%20Desig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dipraj\rate%20analysis\Inkhu%20rate%20analysis\Cost%20Estimation%20Tools\Revised_Bhuwan%20Da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Share_all\Pravash\from%20kirty\sankhuwa%20as%20khimti%20new.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User\AppData\Roaming\Microsoft\Excel\OPEN\751020%20Lower%20Hongu.np\61Hydraulics\Headwork\Supporting%20xls\Basic%20Design%20L.%20Hongu.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ED\Jobs\OPEN\930092%20DD%20&amp;%20TD%20of%20Landruk%20Modi%20HEP\03%20Report\02.%20Submitted\02%20Review%20report\04%20Final%20Review%20Report\BOQ\BOQ%20Comparision_26%20March%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User\AppData\Roaming\Microsoft\Excel\PKT+Work\Solu%20Khola%20Dudh%20Koshi\Solu-update-dec-2011\Solu=CAM=updat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User\AppData\Roaming\Microsoft\Excel\OPEN\640%20Khare\61Hydraulics\Basic%20Desig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92.168.0.17\Current_work\Likhu%20A\Tender%20Documents\LIKHU%20A%20TO%20CHECK-NRJ080816\lot%201%20headworks\lot1_Volume%20I\From%20NRJ\Rate%20analysis_LiAHEP.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ocuments%20and%20Settings\khemraj\Application%20Data\Microsoft\Excel\Hydraulic%20Calculation-Boulder%20Lined%20Weir-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LHKSHP\Design\Weir%20hydraulics_diwash(fina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ED\Jobs\OPEN\930092%20DD%20&amp;%20TD%20of%20Landruk%20Modi%20HEP\40%20Cost%20Estimates\Landruk%20Modi%20Rate%20Analysis%20by%20SRD.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Users\surendra\AppData\Roaming\Microsoft\Excel\BoQ-Manang%20Marsyangdi.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BBDP%20Again\for%20anchor%20block%206%20trifur\BBDP%20Anchor%20Block%206Trifur.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Rate\Tunnel%20Optimisation%20adi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ffice\UECCC\Spillway\Headpo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User\AppData\Roaming\Microsoft\Excel\Work\SKDKHEP\14%20Feasibility%20Study%20Reports\05%20Design%20&amp;%20Calculations%20-%20Final%20Study\Optimization%20Study\HRT-Muna%20edit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User\AppData\Roaming\Microsoft\Excel\Users\139905assu\AppData\Roaming\Microsoft\Excel\Tunnel%20Costing.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bikash.BPCH\Desktop\REF%20&amp;%20all\Rate%20Analysis%20Nyadi.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Jobs\OPEN\751340%20Balephi\61Design_HW\final\settling%20basi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Users\User\AppData\Roaming\Microsoft\Excel\Work\Khare\mhs\overall%20design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User\AppData\Roaming\Microsoft\Excel\Users\DEll\Desktop\SKDKHEP-sudish\Draft%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4.Approach culvcert RIYAZ"/>
      <sheetName val="civil cost"/>
      <sheetName val="Steel Cost"/>
      <sheetName val="1.BoQ Summary_  for Tender"/>
      <sheetName val="BOQ description _Final"/>
      <sheetName val="General Items"/>
      <sheetName val="2.BOQ with cost"/>
      <sheetName val="2.BOQ_ for Tender"/>
      <sheetName val="3.Dayworks schedule for Tender"/>
      <sheetName val="BoQ Summary_with cost "/>
      <sheetName val="BOQ quantities with rate"/>
      <sheetName val="Myagdi Diversion"/>
      <sheetName val="M. Headworks river protection"/>
      <sheetName val="M. Weir &amp; Stillingbasin"/>
      <sheetName val="M. Undersluice trashpassage"/>
      <sheetName val="M. Intake Gtrap"/>
      <sheetName val="Connecting Tunnel"/>
      <sheetName val="Inlet Portal Connecting Tunnel"/>
      <sheetName val="Outlet Portal Connecting Tunnel"/>
      <sheetName val="HRT Adit Portal 1"/>
      <sheetName val="HRT Adit Portal 2"/>
      <sheetName val="Syphon and Culvert"/>
      <sheetName val="BoQ_formated for tender_2"/>
      <sheetName val="Access Road"/>
      <sheetName val="Kunaban Diversion"/>
      <sheetName val="K.Headworks river protection"/>
      <sheetName val="Boulder Weir (Kunban Updated)"/>
      <sheetName val="Undersluice, T.passage,Fish (Up"/>
      <sheetName val="Intake, Gravel Trap and C.  (Up"/>
      <sheetName val="S.basin,HP&amp;Spillway"/>
      <sheetName val="HM_Pipe Cost"/>
      <sheetName val="Headrace Pipe "/>
      <sheetName val="Inlet Portal"/>
      <sheetName val="Outlet Portal Final"/>
      <sheetName val="Adit Tunnel"/>
      <sheetName val="HRT  (Alt.)"/>
      <sheetName val="Aeration tunnel (Alt.)"/>
      <sheetName val="Surge "/>
      <sheetName val="DS1"/>
      <sheetName val="DS2"/>
      <sheetName val="DS 3"/>
      <sheetName val="Vertical Shaft"/>
      <sheetName val="Horizontal Shaft Tunnel-I"/>
      <sheetName val="Horizontal Shaft Tunnel-II"/>
      <sheetName val="Horizontal Shaft Tunnel-III"/>
      <sheetName val="Horizontal Shaft Tunnel-IV"/>
      <sheetName val="Culvert (Connecting Tunnel Alt)"/>
      <sheetName val="Connecting Canal"/>
      <sheetName val="Provisional Sum"/>
      <sheetName val="Daywork Schedule"/>
      <sheetName val="Summary"/>
      <sheetName val="Rate_Surface"/>
      <sheetName val="cost per unit length"/>
      <sheetName val="Cost comparision prefeasibility"/>
      <sheetName val="Project Cost NRS"/>
      <sheetName val="Approach Canal(opt. 2)"/>
      <sheetName val="Audit tunnel Portal"/>
      <sheetName val="Portals"/>
      <sheetName val="5. Portals"/>
      <sheetName val="6. Headrace Tunnel"/>
      <sheetName val="Surface Penstock"/>
      <sheetName val="8. Ventilation Tunnel"/>
      <sheetName val="10. Vertical Penstock Shaft"/>
      <sheetName val="11. Inclined Penstock Tunnel"/>
      <sheetName val="Valve House"/>
      <sheetName val="Valve House Access Portal"/>
      <sheetName val="Valve house Access Tunnel"/>
      <sheetName val="Powrhouse Adit Portal"/>
      <sheetName val="Powerhouse Adit Tunnel"/>
      <sheetName val="Powerhouse"/>
      <sheetName val="Switchyard "/>
      <sheetName val="Tailrace Culvert"/>
      <sheetName val="Rivertraining at Powerhouse"/>
      <sheetName val="12. Powerhouse &amp; Control Buildi"/>
      <sheetName val="13. Tailrace Canal"/>
      <sheetName val="15. Ghatte Khola Diversion"/>
      <sheetName val="14. Protection Work at PH Site"/>
      <sheetName val="15. Ghatte Khola Diversion_new"/>
      <sheetName val="Sheet1"/>
      <sheetName val="Surge Tunnel+Portal"/>
    </sheetNames>
    <sheetDataSet>
      <sheetData sheetId="0"/>
      <sheetData sheetId="1"/>
      <sheetData sheetId="2"/>
      <sheetData sheetId="3"/>
      <sheetData sheetId="4"/>
      <sheetData sheetId="5"/>
      <sheetData sheetId="6"/>
      <sheetData sheetId="7"/>
      <sheetData sheetId="8">
        <row r="40">
          <cell r="A40" t="str">
            <v>CW.02</v>
          </cell>
        </row>
        <row r="41">
          <cell r="A41" t="str">
            <v>CW.02.1</v>
          </cell>
        </row>
        <row r="42">
          <cell r="A42" t="str">
            <v>CW.02.2</v>
          </cell>
        </row>
        <row r="43">
          <cell r="A43" t="str">
            <v>CW.02.3</v>
          </cell>
        </row>
      </sheetData>
      <sheetData sheetId="9"/>
      <sheetData sheetId="10"/>
      <sheetData sheetId="11"/>
      <sheetData sheetId="12"/>
      <sheetData sheetId="13"/>
      <sheetData sheetId="14"/>
      <sheetData sheetId="15"/>
      <sheetData sheetId="16"/>
      <sheetData sheetId="17">
        <row r="33">
          <cell r="C33" t="str">
            <v>ton</v>
          </cell>
        </row>
        <row r="34">
          <cell r="C34" t="str">
            <v>Nos.</v>
          </cell>
        </row>
        <row r="37">
          <cell r="C37" t="str">
            <v>ton</v>
          </cell>
        </row>
        <row r="38">
          <cell r="C38" t="str">
            <v>sqm</v>
          </cell>
        </row>
        <row r="40">
          <cell r="C40" t="str">
            <v>ton</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row r="117">
          <cell r="B117" t="str">
            <v>Water Bar</v>
          </cell>
        </row>
        <row r="121">
          <cell r="B121" t="str">
            <v>Sealant</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31">
          <cell r="C31" t="str">
            <v>rm</v>
          </cell>
        </row>
        <row r="43">
          <cell r="C43" t="str">
            <v>ton</v>
          </cell>
        </row>
      </sheetData>
      <sheetData sheetId="48"/>
      <sheetData sheetId="49">
        <row r="11">
          <cell r="H11">
            <v>90000000</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ow r="25">
          <cell r="B25" t="str">
            <v xml:space="preserve">Concrete Blocks for 9" walls </v>
          </cell>
        </row>
        <row r="28">
          <cell r="B28" t="str">
            <v>C15 Blinding Concrete</v>
          </cell>
        </row>
        <row r="29">
          <cell r="B29" t="str">
            <v>C15 plum concrete with 30% plum</v>
          </cell>
        </row>
        <row r="41">
          <cell r="B41" t="str">
            <v>CGI sheet for ridging</v>
          </cell>
        </row>
        <row r="42">
          <cell r="B42" t="str">
            <v>Gutter around roof</v>
          </cell>
        </row>
        <row r="46">
          <cell r="B46" t="str">
            <v>Fixed Glaze with 3mm thick Shutter</v>
          </cell>
        </row>
        <row r="47">
          <cell r="B47" t="str">
            <v>Painting</v>
          </cell>
        </row>
      </sheetData>
      <sheetData sheetId="71">
        <row r="54">
          <cell r="B54" t="str">
            <v>75mm C15 Blinding Concrete</v>
          </cell>
        </row>
      </sheetData>
      <sheetData sheetId="72">
        <row r="36">
          <cell r="B36" t="str">
            <v>Water Bar</v>
          </cell>
        </row>
        <row r="38">
          <cell r="B38" t="str">
            <v>Hydroseal</v>
          </cell>
        </row>
        <row r="41">
          <cell r="B41" t="str">
            <v>Sealants</v>
          </cell>
        </row>
      </sheetData>
      <sheetData sheetId="73">
        <row r="32">
          <cell r="B32" t="str">
            <v>Structural Concrete (C25)</v>
          </cell>
        </row>
        <row r="42">
          <cell r="B42" t="str">
            <v>0.3m Stone pitching for access road &amp; Floodwall</v>
          </cell>
        </row>
        <row r="45">
          <cell r="B45" t="str">
            <v>Water Bar</v>
          </cell>
        </row>
        <row r="47">
          <cell r="B47" t="str">
            <v>Hydroseal</v>
          </cell>
        </row>
        <row r="50">
          <cell r="B50" t="str">
            <v>Sealants</v>
          </cell>
        </row>
      </sheetData>
      <sheetData sheetId="74"/>
      <sheetData sheetId="75"/>
      <sheetData sheetId="76"/>
      <sheetData sheetId="77"/>
      <sheetData sheetId="78"/>
      <sheetData sheetId="79"/>
      <sheetData sheetId="8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m weir"/>
      <sheetName val="Sheet1"/>
      <sheetName val="Sheet2"/>
      <sheetName val="ds rating curve"/>
      <sheetName val="7m weir 4 x 4 undersluice (2)"/>
      <sheetName val="with gated undersliuce wier cal"/>
      <sheetName val="20m weir 2-4m x 4m gated US"/>
      <sheetName val="sidewall"/>
      <sheetName val="side intake"/>
      <sheetName val="settling velocity gravel trap"/>
      <sheetName val="Gravel Trap"/>
      <sheetName val="settling velocity desander"/>
      <sheetName val="desander"/>
      <sheetName val="Head losses"/>
    </sheetNames>
    <sheetDataSet>
      <sheetData sheetId="0">
        <row r="3">
          <cell r="B3">
            <v>30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u"/>
      <sheetName val="FLOW"/>
      <sheetName val="Data-FDC"/>
      <sheetName val="ANNUAL"/>
    </sheetNames>
    <sheetDataSet>
      <sheetData sheetId="0"/>
      <sheetData sheetId="1" refreshError="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Rates"/>
      <sheetName val="RATES INCLUDING TRANSPORATION"/>
      <sheetName val="Distances"/>
      <sheetName val="Site Clearance"/>
      <sheetName val="Excavation"/>
      <sheetName val="Filling"/>
      <sheetName val="Formwork"/>
      <sheetName val="Concrete"/>
      <sheetName val="Reinforcement"/>
      <sheetName val="Brickwork"/>
      <sheetName val="Plaster"/>
      <sheetName val="Masonry"/>
      <sheetName val="Gabion"/>
      <sheetName val="Grouting"/>
      <sheetName val="Protection"/>
      <sheetName val="Geotextile"/>
      <sheetName val="Roofing"/>
      <sheetName val="Painting"/>
      <sheetName val="Doors &amp; Windows"/>
      <sheetName val="Screeding &amp; Punning"/>
      <sheetName val="Underground"/>
      <sheetName val="Additionals"/>
      <sheetName val="Summary"/>
    </sheetNames>
    <sheetDataSet>
      <sheetData sheetId="0" refreshError="1">
        <row r="24">
          <cell r="D24">
            <v>660</v>
          </cell>
        </row>
        <row r="26">
          <cell r="D26">
            <v>450</v>
          </cell>
        </row>
        <row r="127">
          <cell r="D127">
            <v>450</v>
          </cell>
        </row>
      </sheetData>
      <sheetData sheetId="1" refreshError="1"/>
      <sheetData sheetId="2" refreshError="1">
        <row r="5">
          <cell r="B5" t="str">
            <v>BESISAHAR</v>
          </cell>
          <cell r="C5">
            <v>0</v>
          </cell>
          <cell r="D5">
            <v>0</v>
          </cell>
          <cell r="E5">
            <v>0</v>
          </cell>
        </row>
        <row r="6">
          <cell r="B6" t="str">
            <v>KATHMANDU</v>
          </cell>
          <cell r="C6">
            <v>172.4</v>
          </cell>
          <cell r="D6">
            <v>0</v>
          </cell>
          <cell r="E6">
            <v>0</v>
          </cell>
        </row>
        <row r="7">
          <cell r="B7" t="str">
            <v>POKHARA</v>
          </cell>
          <cell r="C7">
            <v>111.54</v>
          </cell>
          <cell r="D7">
            <v>0</v>
          </cell>
          <cell r="E7">
            <v>0</v>
          </cell>
        </row>
        <row r="8">
          <cell r="B8" t="str">
            <v>NARAYANGHAT</v>
          </cell>
          <cell r="C8">
            <v>103.95</v>
          </cell>
          <cell r="D8">
            <v>0</v>
          </cell>
          <cell r="E8">
            <v>0</v>
          </cell>
        </row>
        <row r="9">
          <cell r="B9" t="str">
            <v>BUTWAL</v>
          </cell>
          <cell r="C9">
            <v>217.75</v>
          </cell>
          <cell r="D9">
            <v>0</v>
          </cell>
          <cell r="E9">
            <v>0</v>
          </cell>
        </row>
        <row r="10">
          <cell r="B10" t="str">
            <v>BHAIRAHAWA</v>
          </cell>
          <cell r="C10">
            <v>236.72</v>
          </cell>
          <cell r="D10">
            <v>0</v>
          </cell>
          <cell r="E10">
            <v>0</v>
          </cell>
        </row>
        <row r="11">
          <cell r="B11" t="str">
            <v>NEPALGUNJ</v>
          </cell>
          <cell r="C11">
            <v>469.96</v>
          </cell>
          <cell r="D11">
            <v>0</v>
          </cell>
          <cell r="E11">
            <v>0</v>
          </cell>
        </row>
        <row r="12">
          <cell r="B12" t="str">
            <v>MUGLING</v>
          </cell>
          <cell r="C12">
            <v>67.790000000000006</v>
          </cell>
          <cell r="D12">
            <v>0</v>
          </cell>
          <cell r="E12">
            <v>0</v>
          </cell>
        </row>
        <row r="13">
          <cell r="B13" t="str">
            <v>DUMRE</v>
          </cell>
          <cell r="C13">
            <v>43.43</v>
          </cell>
          <cell r="D13">
            <v>0</v>
          </cell>
          <cell r="E13">
            <v>0</v>
          </cell>
        </row>
        <row r="14">
          <cell r="B14" t="str">
            <v>MALANGAWA</v>
          </cell>
          <cell r="C14">
            <v>303</v>
          </cell>
          <cell r="D14">
            <v>0</v>
          </cell>
          <cell r="E14">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works"/>
      <sheetName val="Summary Sheet @Headworks"/>
      <sheetName val="Head Race Tunnel"/>
      <sheetName val="Niche Excavation"/>
      <sheetName val="Summary Sheet HRT_Niche"/>
      <sheetName val="Adit Tunnel 1"/>
      <sheetName val="Summary Sheet Adit 1"/>
      <sheetName val="Adit Tunnel 2"/>
      <sheetName val="Summary Sheet Adit 2"/>
      <sheetName val="Surge Tank"/>
      <sheetName val="Summary SHeet S_Tank_Rock Trap"/>
      <sheetName val="Adit to Surge Shaft"/>
      <sheetName val="Summary Sheet Adit to Surgge"/>
      <sheetName val="Prnstock Shaft "/>
      <sheetName val="Summary Sheet Penstock Shaft"/>
      <sheetName val="Adit to Penstock Shaft"/>
      <sheetName val="Summary Sheet Adit to Penstock "/>
      <sheetName val="Access to Penstock Shaft Frm PH"/>
      <sheetName val="Summary Sheet Access to Penstoc"/>
      <sheetName val="powerhouse "/>
      <sheetName val="tailrace canal and portal"/>
      <sheetName val="transformer cavern"/>
      <sheetName val="access tunneL  and portaL"/>
      <sheetName val="tailrace tunnel"/>
      <sheetName val="final summary sheet"/>
      <sheetName val="Final Summary SHeet All"/>
      <sheetName val="Summary of Civil Works"/>
      <sheetName val="Basic Rates"/>
      <sheetName val="RATES INCLUDING TRANSPORATION"/>
      <sheetName val="Distances"/>
      <sheetName val="Site Clearance"/>
      <sheetName val="Excavation"/>
      <sheetName val="Filling"/>
      <sheetName val="Dry stone soling"/>
      <sheetName val="Formwork"/>
      <sheetName val="Surface_Rockbolt"/>
      <sheetName val="Surface Water Stopper"/>
      <sheetName val="Concrete"/>
      <sheetName val="Reinforcement"/>
      <sheetName val="Underground Reinforcement"/>
      <sheetName val="Brickwork"/>
      <sheetName val="Plaster"/>
      <sheetName val="Masonry"/>
      <sheetName val="Gabion"/>
      <sheetName val="Grouting"/>
      <sheetName val="Protection(Boulder Riprap)"/>
      <sheetName val="Geotextile"/>
      <sheetName val="Roofing"/>
      <sheetName val="Painting"/>
      <sheetName val="Doors &amp; Windows"/>
      <sheetName val="Screeding &amp; Punning"/>
      <sheetName val="Surface Shotcrete"/>
      <sheetName val="Boulder Riprap"/>
      <sheetName val="Hard stone lining"/>
      <sheetName val="Underground"/>
      <sheetName val="Laying stone Aggregate"/>
      <sheetName val="Surface Wiremesh"/>
      <sheetName val="Exploratory Drilling"/>
      <sheetName val="Mucking"/>
      <sheetName val="Underground Formworks"/>
      <sheetName val="Steel Ribs"/>
      <sheetName val="Additionals"/>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38">
          <cell r="D38">
            <v>784.16000000000008</v>
          </cell>
        </row>
        <row r="134">
          <cell r="D134">
            <v>324.48</v>
          </cell>
        </row>
        <row r="143">
          <cell r="D143">
            <v>1946.88</v>
          </cell>
        </row>
        <row r="144">
          <cell r="D144">
            <v>2271.36</v>
          </cell>
        </row>
      </sheetData>
      <sheetData sheetId="28">
        <row r="20">
          <cell r="V20">
            <v>1865.76</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Weir Uplift"/>
      <sheetName val="Format A (2)"/>
      <sheetName val="Side Intake and Orifice"/>
      <sheetName val="Trashracks"/>
      <sheetName val="Gravel Trap"/>
      <sheetName val="Gravel Flushing Chanel"/>
      <sheetName val="Intake Canal"/>
      <sheetName val="Settling Basin"/>
      <sheetName val="Settling Flushing Chanel "/>
      <sheetName val="Headrace Tunnel1 - Option 1"/>
      <sheetName val="Headrace Canal  (2)"/>
      <sheetName val="Headrace Canal  (3)"/>
      <sheetName val="Headrace Tunnel2 - Option 1"/>
      <sheetName val="Headrace Tunnel2 - Option 1 (2)"/>
      <sheetName val="Headrace Tunnel - Option2"/>
      <sheetName val="HeadLoss"/>
      <sheetName val="Hydraulic Gadient"/>
      <sheetName val="Hydraulic Gadient (2)"/>
      <sheetName val="HeadLoss (2)"/>
      <sheetName val="HeadLoss HFL"/>
      <sheetName val="HeadLossApril"/>
      <sheetName val="HeadLossApril (3)"/>
      <sheetName val="Headrace Tunnel III Phase 1"/>
      <sheetName val="Headrace Canal Option III"/>
      <sheetName val="Headrace Tunnel III Phase 2"/>
      <sheetName val="Surge Shaft 3m dia"/>
      <sheetName val="Surge Shaft 4m dia"/>
      <sheetName val="Penstock"/>
      <sheetName val="Side Intake and Orifice (2)"/>
      <sheetName val="Headrace Canal  before st"/>
      <sheetName val="Format A (3)"/>
      <sheetName val="Hydraulig Jump"/>
    </sheetNames>
    <sheetDataSet>
      <sheetData sheetId="0"/>
      <sheetData sheetId="1" refreshError="1"/>
      <sheetData sheetId="2" refreshError="1"/>
      <sheetData sheetId="3" refreshError="1"/>
      <sheetData sheetId="4"/>
      <sheetData sheetId="5"/>
      <sheetData sheetId="6">
        <row r="14">
          <cell r="B14">
            <v>1535.41</v>
          </cell>
        </row>
        <row r="19">
          <cell r="B19">
            <v>1537.81</v>
          </cell>
        </row>
      </sheetData>
      <sheetData sheetId="7"/>
      <sheetData sheetId="8"/>
      <sheetData sheetId="9"/>
      <sheetData sheetId="10">
        <row r="18">
          <cell r="H18">
            <v>1.6415788877562578</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Format A (2)"/>
      <sheetName val="Side Intake and Orifice"/>
      <sheetName val="Trashracks"/>
      <sheetName val="Gravel Trap"/>
      <sheetName val="Gravel Flushing Chanel"/>
      <sheetName val="Intake Canal"/>
      <sheetName val="Settling Basin"/>
      <sheetName val="Settling Flushing Chanel "/>
      <sheetName val="Headrace Canal "/>
      <sheetName val="Headrace Tunnel1 - Option 1"/>
      <sheetName val="Headrace Canal  (2)"/>
      <sheetName val="Headrace Tunnel2 - Option 1"/>
      <sheetName val="Headrace Tunnel - Option2"/>
      <sheetName val="HeadLoss"/>
      <sheetName val="Hydraulic Gadient"/>
      <sheetName val="Format A"/>
    </sheetNames>
    <sheetDataSet>
      <sheetData sheetId="0" refreshError="1">
        <row r="7">
          <cell r="B7">
            <v>2.94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0">
          <cell r="C10">
            <v>0.02</v>
          </cell>
        </row>
      </sheetData>
      <sheetData sheetId="14" refreshError="1">
        <row r="31">
          <cell r="I31">
            <v>2.8266242162540216</v>
          </cell>
        </row>
      </sheetData>
      <sheetData sheetId="15" refreshError="1"/>
      <sheetData sheetId="16" refreshError="1">
        <row r="20">
          <cell r="H20">
            <v>3.375</v>
          </cell>
        </row>
      </sheetData>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Input_def"/>
      <sheetName val="Input_opt"/>
      <sheetName val="Database"/>
      <sheetName val="UnitCost"/>
      <sheetName val="1.5MVASS_b3"/>
      <sheetName val="3MVASS_b2"/>
      <sheetName val="6MVASS_b1"/>
      <sheetName val="TL_Cost"/>
      <sheetName val="Kevin'slaw"/>
      <sheetName val="Reliability_Analysis"/>
      <sheetName val="Conductor_selection"/>
      <sheetName val="Chart1"/>
      <sheetName val="Summary"/>
      <sheetName val="output_Reprt"/>
      <sheetName val="R_X values"/>
      <sheetName val="PU_RX"/>
      <sheetName val="shee3"/>
    </sheetNames>
    <sheetDataSet>
      <sheetData sheetId="0">
        <row r="27">
          <cell r="C27" t="str">
            <v>Lag</v>
          </cell>
        </row>
        <row r="28">
          <cell r="C28" t="str">
            <v>Lead</v>
          </cell>
        </row>
        <row r="45">
          <cell r="C45">
            <v>11</v>
          </cell>
        </row>
        <row r="46">
          <cell r="C46">
            <v>33</v>
          </cell>
        </row>
        <row r="47">
          <cell r="C47">
            <v>66</v>
          </cell>
        </row>
        <row r="48">
          <cell r="C48">
            <v>132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dersluice hydraulics NWL  (2)"/>
      <sheetName val="fine trash rack "/>
      <sheetName val="submergence depth "/>
      <sheetName val="side intake "/>
      <sheetName val="hl loss"/>
      <sheetName val="gravel trap "/>
      <sheetName val="fixing of water way crest "/>
      <sheetName val="undersluice hydraulics HFL"/>
      <sheetName val="undersluice hydraulics NWL "/>
      <sheetName val="undersluice HFL "/>
      <sheetName val="boulder weir "/>
      <sheetName val="ogee weir "/>
      <sheetName val="head over the weir "/>
      <sheetName val="sheet pile "/>
      <sheetName val="khosla analysis"/>
      <sheetName val="floor thickness "/>
      <sheetName val="Protection works "/>
      <sheetName val="vertical drop weir "/>
      <sheetName val="undersluice "/>
      <sheetName val="Sheet1"/>
      <sheetName val="Sheet2"/>
      <sheetName val="Sheet3"/>
    </sheetNames>
    <sheetDataSet>
      <sheetData sheetId="0"/>
      <sheetData sheetId="1"/>
      <sheetData sheetId="2"/>
      <sheetData sheetId="3"/>
      <sheetData sheetId="4"/>
      <sheetData sheetId="5"/>
      <sheetData sheetId="6">
        <row r="1">
          <cell r="D1">
            <v>426</v>
          </cell>
        </row>
        <row r="2">
          <cell r="D2">
            <v>426</v>
          </cell>
        </row>
        <row r="348">
          <cell r="D348">
            <v>12</v>
          </cell>
        </row>
        <row r="349">
          <cell r="D349">
            <v>2</v>
          </cell>
        </row>
        <row r="351">
          <cell r="D351">
            <v>412</v>
          </cell>
        </row>
        <row r="353">
          <cell r="D353">
            <v>10.3</v>
          </cell>
        </row>
        <row r="397">
          <cell r="D397">
            <v>40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Weir Uplift"/>
      <sheetName val="Format A (2)"/>
      <sheetName val="Side Intake and Orifice"/>
      <sheetName val="Trashracks"/>
      <sheetName val="Gravel Trap"/>
      <sheetName val="Gravel Flushing Chanel"/>
      <sheetName val="Intake Canal"/>
      <sheetName val="Settling Basin"/>
      <sheetName val="Settling Flushing Chanel "/>
      <sheetName val="Headrace Tunnel1 - Option 1"/>
      <sheetName val="Headrace Canal  (2)"/>
      <sheetName val="Headrace Canal  (3)"/>
      <sheetName val="Headrace Tunnel2 - Option 1"/>
      <sheetName val="Headrace Tunnel2 - Option 1 (2)"/>
      <sheetName val="Headrace Tunnel - Option2"/>
      <sheetName val="HeadLoss"/>
      <sheetName val="Hydraulic Gadient"/>
      <sheetName val="Hydraulic Gadient (2)"/>
      <sheetName val="HeadLoss (2)"/>
      <sheetName val="HeadLoss HFL"/>
      <sheetName val="HeadLossApril"/>
      <sheetName val="HeadLossApril (3)"/>
      <sheetName val="Headrace Tunnel III Phase 1"/>
      <sheetName val="Headrace Canal Option III"/>
      <sheetName val="Headrace Tunnel III Phase 2"/>
      <sheetName val="Surge Shaft 3m dia"/>
      <sheetName val="Surge Shaft 4m dia"/>
      <sheetName val="Penstock"/>
      <sheetName val="Side Intake and Orifice (2)"/>
      <sheetName val="Headrace Canal  before st"/>
      <sheetName val="Format A (3)"/>
      <sheetName val="Hydraulig Jump"/>
    </sheetNames>
    <sheetDataSet>
      <sheetData sheetId="0"/>
      <sheetData sheetId="1" refreshError="1"/>
      <sheetData sheetId="2" refreshError="1"/>
      <sheetData sheetId="3" refreshError="1"/>
      <sheetData sheetId="4"/>
      <sheetData sheetId="5"/>
      <sheetData sheetId="6"/>
      <sheetData sheetId="7"/>
      <sheetData sheetId="8"/>
      <sheetData sheetId="9"/>
      <sheetData sheetId="10">
        <row r="22">
          <cell r="H22">
            <v>51.720844308653703</v>
          </cell>
        </row>
      </sheetData>
      <sheetData sheetId="11"/>
      <sheetData sheetId="12"/>
      <sheetData sheetId="13"/>
      <sheetData sheetId="14"/>
      <sheetData sheetId="15">
        <row r="20">
          <cell r="C20">
            <v>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 COST"/>
      <sheetName val="Summary item rate- underground"/>
      <sheetName val="Summary item rate - surface"/>
      <sheetName val="RATE"/>
      <sheetName val="FS cost estimate"/>
      <sheetName val="Gates and Trashrack QTY"/>
      <sheetName val="HM (I)"/>
      <sheetName val="HM (FSR)"/>
      <sheetName val="HM (II)"/>
      <sheetName val="HM (III)"/>
      <sheetName val="HM (Pref)"/>
      <sheetName val="HM"/>
      <sheetName val="EM and TL"/>
      <sheetName val="Project Cost NRS (FSR)"/>
      <sheetName val="Project Cost NRS (I)"/>
      <sheetName val="BoQ "/>
      <sheetName val="Civil summary "/>
      <sheetName val="Project Cost NRS (II)"/>
      <sheetName val="Project Cost NRS (III)"/>
      <sheetName val="Project Cost NRS (Pref)"/>
      <sheetName val="FS cost estimate (2)"/>
      <sheetName val="BOQ comparision"/>
      <sheetName val="FSR_BOQ Summary (HCE)"/>
      <sheetName val="BOQ Summary(I)"/>
      <sheetName val="BOQ Summary (II)"/>
      <sheetName val="BOQ Summary(III)"/>
      <sheetName val="BOQ Summary (Pref)"/>
      <sheetName val="BOQ Summary"/>
      <sheetName val="Comparision Chart"/>
      <sheetName val="FSR_BOQ Summary"/>
      <sheetName val="FSR_HCE MODIFIED COST"/>
      <sheetName val="diversion"/>
      <sheetName val="weir and stilling basin"/>
      <sheetName val="undersluice and trashpassage"/>
      <sheetName val="intake, GT&amp;Flushing Culvert"/>
      <sheetName val="approach culvert"/>
      <sheetName val="SUMMARY"/>
      <sheetName val="Settling Basin"/>
      <sheetName val="inlet portal"/>
      <sheetName val="SETTLING"/>
      <sheetName val="Access Tunnel"/>
      <sheetName val="Approach Tunnel"/>
      <sheetName val="Adit Tunnel(A1)"/>
      <sheetName val="Tunnel to HRT"/>
      <sheetName val="HEADRACE TUNNEL"/>
      <sheetName val="HEADRACE TUNNEL-FSR"/>
      <sheetName val="Adit Tunnel"/>
      <sheetName val="Drop Shaft 1"/>
      <sheetName val="Drop Shaft 2"/>
      <sheetName val="Tunnel betn 2 drop shaft"/>
      <sheetName val="Tunnel towards PH"/>
      <sheetName val="rock trap"/>
      <sheetName val="Outlet portal"/>
      <sheetName val="ADIT PORTAL"/>
      <sheetName val="bulk head gate"/>
      <sheetName val="penstock"/>
      <sheetName val="anchor block"/>
      <sheetName val="surgeshaft"/>
      <sheetName val="Anchor Block Saddle Support"/>
      <sheetName val="summary penstock, tailrace, ph"/>
      <sheetName val="powerhouse"/>
      <sheetName val="Switchyard "/>
      <sheetName val="tailrace"/>
      <sheetName val="approach canal and culvert"/>
      <sheetName val="gravel flushing culvert"/>
      <sheetName val="FOREBAY"/>
      <sheetName val="sediment flushing spillway"/>
      <sheetName val="Coffer dam &amp; Diversion"/>
      <sheetName val="Project Cost NRS"/>
      <sheetName val="BoQ"/>
      <sheetName val="BoQ_formated for tender_2"/>
      <sheetName val="BoQ Summary for Tender_1"/>
      <sheetName val="Dayworks schedule_3"/>
      <sheetName val="Land Aquisition"/>
      <sheetName val="HM Cost"/>
      <sheetName val="EM Cost"/>
      <sheetName val="1.Coffer Dam(Temp diversion)"/>
      <sheetName val="Sheet1"/>
      <sheetName val="Sheet2"/>
      <sheetName val="2. Collection Pond"/>
      <sheetName val="3.Siphon Main Section"/>
      <sheetName val="4.Headpond  and Spillway"/>
      <sheetName val="4. Power Culvert"/>
      <sheetName val="5. Floodwall Headworks"/>
      <sheetName val="4.1.Inlet portal"/>
      <sheetName val="4.4.Outlet Portal"/>
      <sheetName val="5.HRT Tunnel"/>
      <sheetName val="6.Surge Tunnel"/>
      <sheetName val="7.Surge portal"/>
      <sheetName val="7.Adit Tunnel"/>
      <sheetName val="4.2. Adit Portal"/>
      <sheetName val="Surge ventilation"/>
      <sheetName val="Surge Shaft"/>
      <sheetName val="9.Powerhouse"/>
      <sheetName val="10.Tailrace"/>
      <sheetName val="Switchyard"/>
      <sheetName val="Powerhouse Floodwall"/>
      <sheetName val="12.ROAD"/>
    </sheetNames>
    <sheetDataSet>
      <sheetData sheetId="0"/>
      <sheetData sheetId="1"/>
      <sheetData sheetId="2"/>
      <sheetData sheetId="3">
        <row r="8">
          <cell r="J8">
            <v>89.100000000000009</v>
          </cell>
        </row>
        <row r="42">
          <cell r="J42">
            <v>135000</v>
          </cell>
        </row>
      </sheetData>
      <sheetData sheetId="4">
        <row r="2">
          <cell r="F2">
            <v>167689971</v>
          </cell>
        </row>
      </sheetData>
      <sheetData sheetId="5"/>
      <sheetData sheetId="6">
        <row r="26">
          <cell r="F26">
            <v>624700906.39473927</v>
          </cell>
        </row>
      </sheetData>
      <sheetData sheetId="7"/>
      <sheetData sheetId="8">
        <row r="26">
          <cell r="F26">
            <v>636768389.45869505</v>
          </cell>
        </row>
      </sheetData>
      <sheetData sheetId="9">
        <row r="26">
          <cell r="F26">
            <v>672805954.60668683</v>
          </cell>
        </row>
      </sheetData>
      <sheetData sheetId="10"/>
      <sheetData sheetId="11">
        <row r="26">
          <cell r="F26">
            <v>585000000</v>
          </cell>
        </row>
      </sheetData>
      <sheetData sheetId="12"/>
      <sheetData sheetId="13"/>
      <sheetData sheetId="14">
        <row r="8">
          <cell r="E8">
            <v>86691.973800089312</v>
          </cell>
        </row>
      </sheetData>
      <sheetData sheetId="15"/>
      <sheetData sheetId="16"/>
      <sheetData sheetId="17">
        <row r="8">
          <cell r="E8">
            <v>86691.973800089312</v>
          </cell>
        </row>
      </sheetData>
      <sheetData sheetId="18">
        <row r="8">
          <cell r="E8">
            <v>86691.973800089312</v>
          </cell>
        </row>
      </sheetData>
      <sheetData sheetId="19"/>
      <sheetData sheetId="20"/>
      <sheetData sheetId="21"/>
      <sheetData sheetId="22">
        <row r="206">
          <cell r="F206">
            <v>377186883.33901012</v>
          </cell>
        </row>
      </sheetData>
      <sheetData sheetId="23">
        <row r="165">
          <cell r="F165">
            <v>1922825565.164448</v>
          </cell>
        </row>
      </sheetData>
      <sheetData sheetId="24">
        <row r="165">
          <cell r="F165">
            <v>1922825565.164448</v>
          </cell>
        </row>
      </sheetData>
      <sheetData sheetId="25">
        <row r="165">
          <cell r="F165">
            <v>1922825565.164448</v>
          </cell>
        </row>
      </sheetData>
      <sheetData sheetId="26"/>
      <sheetData sheetId="27"/>
      <sheetData sheetId="28">
        <row r="6">
          <cell r="C6">
            <v>1140</v>
          </cell>
        </row>
      </sheetData>
      <sheetData sheetId="29"/>
      <sheetData sheetId="30"/>
      <sheetData sheetId="31">
        <row r="16">
          <cell r="J16">
            <v>41889408.347132958</v>
          </cell>
        </row>
      </sheetData>
      <sheetData sheetId="32">
        <row r="5">
          <cell r="B5">
            <v>0</v>
          </cell>
        </row>
      </sheetData>
      <sheetData sheetId="33"/>
      <sheetData sheetId="34"/>
      <sheetData sheetId="35"/>
      <sheetData sheetId="36">
        <row r="35">
          <cell r="C35">
            <v>0</v>
          </cell>
        </row>
      </sheetData>
      <sheetData sheetId="37"/>
      <sheetData sheetId="38">
        <row r="8">
          <cell r="I8">
            <v>9126408.1951655038</v>
          </cell>
        </row>
      </sheetData>
      <sheetData sheetId="39"/>
      <sheetData sheetId="40"/>
      <sheetData sheetId="41"/>
      <sheetData sheetId="42"/>
      <sheetData sheetId="43">
        <row r="23">
          <cell r="J23">
            <v>574.3895080759371</v>
          </cell>
        </row>
      </sheetData>
      <sheetData sheetId="44">
        <row r="23">
          <cell r="J23">
            <v>115993.37469450643</v>
          </cell>
        </row>
      </sheetData>
      <sheetData sheetId="45"/>
      <sheetData sheetId="46">
        <row r="23">
          <cell r="J23">
            <v>17435.862816181896</v>
          </cell>
        </row>
      </sheetData>
      <sheetData sheetId="47">
        <row r="23">
          <cell r="J23">
            <v>2093.3924107379248</v>
          </cell>
        </row>
      </sheetData>
      <sheetData sheetId="48">
        <row r="23">
          <cell r="J23">
            <v>2074.2365495326612</v>
          </cell>
        </row>
      </sheetData>
      <sheetData sheetId="49">
        <row r="23">
          <cell r="J23">
            <v>3485.5054462418802</v>
          </cell>
        </row>
      </sheetData>
      <sheetData sheetId="50">
        <row r="23">
          <cell r="J23">
            <v>4172.5609391619555</v>
          </cell>
        </row>
      </sheetData>
      <sheetData sheetId="51">
        <row r="11">
          <cell r="M11">
            <v>1738489.9384999999</v>
          </cell>
        </row>
      </sheetData>
      <sheetData sheetId="52"/>
      <sheetData sheetId="53">
        <row r="109">
          <cell r="L109">
            <v>65745340.131945714</v>
          </cell>
        </row>
      </sheetData>
      <sheetData sheetId="54"/>
      <sheetData sheetId="55">
        <row r="9">
          <cell r="B9" t="str">
            <v>Site clearance</v>
          </cell>
        </row>
      </sheetData>
      <sheetData sheetId="56"/>
      <sheetData sheetId="57">
        <row r="13">
          <cell r="J13">
            <v>144.21275</v>
          </cell>
        </row>
      </sheetData>
      <sheetData sheetId="58">
        <row r="15">
          <cell r="J15">
            <v>13389.420000000002</v>
          </cell>
        </row>
      </sheetData>
      <sheetData sheetId="59">
        <row r="69">
          <cell r="D69">
            <v>1300</v>
          </cell>
        </row>
      </sheetData>
      <sheetData sheetId="60">
        <row r="7">
          <cell r="C7" t="str">
            <v>Site Clearance</v>
          </cell>
        </row>
      </sheetData>
      <sheetData sheetId="61">
        <row r="12">
          <cell r="H12">
            <v>3941</v>
          </cell>
        </row>
      </sheetData>
      <sheetData sheetId="62">
        <row r="7">
          <cell r="B7">
            <v>1</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u"/>
      <sheetName val="FLOW"/>
      <sheetName val="Data-FDC"/>
      <sheetName val="ANNUAL"/>
    </sheetNames>
    <sheetDataSet>
      <sheetData sheetId="0"/>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Weir Uplift"/>
      <sheetName val="Format A (2)"/>
      <sheetName val="Side Intake and Orifice"/>
      <sheetName val="Trashracks"/>
      <sheetName val="Gravel Trap"/>
      <sheetName val="Gravel Flushing Chanel"/>
      <sheetName val="Intake Canal"/>
      <sheetName val="Settling Basin"/>
      <sheetName val="Settling Flushing Chanel "/>
      <sheetName val="Headrace Tunnel1 - Option 1"/>
      <sheetName val="Headrace Canal  (2)"/>
      <sheetName val="Headrace Canal  (3)"/>
      <sheetName val="Headrace Tunnel2 - Option 1"/>
      <sheetName val="Headrace Tunnel2 - Option 1 (2)"/>
      <sheetName val="Headrace Tunnel - Option2"/>
      <sheetName val="HeadLoss"/>
      <sheetName val="Hydraulic Gadient"/>
      <sheetName val="Hydraulic Gadient (2)"/>
      <sheetName val="HeadLoss (2)"/>
      <sheetName val="HeadLoss HFL"/>
      <sheetName val="HeadLossApril"/>
      <sheetName val="HeadLossApril (3)"/>
      <sheetName val="Headrace Tunnel III Phase 1"/>
      <sheetName val="Headrace Canal Option III"/>
      <sheetName val="Headrace Tunnel III Phase 2"/>
      <sheetName val="Surge Shaft 3m dia"/>
      <sheetName val="Surge Shaft 4m dia"/>
      <sheetName val="Penstock"/>
      <sheetName val="Side Intake and Orifice (2)"/>
      <sheetName val="Headrace Canal  before st"/>
      <sheetName val="Format A (3)"/>
      <sheetName val="Hydraulig Jump"/>
      <sheetName val="Headrace Canal "/>
      <sheetName val="Submergence"/>
      <sheetName val="Headrace Tunnel I"/>
      <sheetName val="Headrace Tunnel II Phase 1"/>
      <sheetName val="Headrace Canal Option II"/>
      <sheetName val="Headrace Tunnel II Phase 2"/>
      <sheetName val="Basic Design"/>
      <sheetName val="HeadLossApril (2)"/>
      <sheetName val="Headloss final"/>
    </sheetNames>
    <sheetDataSet>
      <sheetData sheetId="0"/>
      <sheetData sheetId="1"/>
      <sheetData sheetId="2"/>
      <sheetData sheetId="3"/>
      <sheetData sheetId="4">
        <row r="22">
          <cell r="B22">
            <v>207.30894043101549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mmechap070071"/>
      <sheetName val="District rates"/>
      <sheetName val="basic-rates at project site"/>
      <sheetName val="summary"/>
      <sheetName val="Siteprep"/>
      <sheetName val="Excavation"/>
      <sheetName val="Concrete and rebar work"/>
      <sheetName val="backfilling"/>
      <sheetName val="gabion"/>
      <sheetName val="stonemas"/>
      <sheetName val="formworks"/>
      <sheetName val="Plaster etc"/>
      <sheetName val="Painting work"/>
      <sheetName val="Brickwork"/>
      <sheetName val="Woodwork"/>
      <sheetName val="Metalwork"/>
      <sheetName val="Fencing work"/>
      <sheetName val="flooring"/>
      <sheetName val="False ceiling"/>
      <sheetName val="humepipe"/>
      <sheetName val="Sheet1"/>
    </sheetNames>
    <sheetDataSet>
      <sheetData sheetId="0"/>
      <sheetData sheetId="1"/>
      <sheetData sheetId="2">
        <row r="23">
          <cell r="F23" t="str">
            <v>NPR</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Data"/>
      <sheetName val="Plan Sheet"/>
      <sheetName val="Plan"/>
      <sheetName val="Calculations"/>
      <sheetName val="Help"/>
    </sheetNames>
    <sheetDataSet>
      <sheetData sheetId="0" refreshError="1"/>
      <sheetData sheetId="1" refreshError="1"/>
      <sheetData sheetId="2" refreshError="1"/>
      <sheetData sheetId="3">
        <row r="27">
          <cell r="S27" t="str">
            <v>unstable</v>
          </cell>
        </row>
      </sheetData>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ter elev."/>
      <sheetName val="Water level"/>
      <sheetName val="Final"/>
      <sheetName val="Final_int"/>
      <sheetName val="Low bed"/>
      <sheetName val="Low bed_int"/>
      <sheetName val="subs weir(100)"/>
      <sheetName val="Design @10"/>
      <sheetName val="subs weir(ds)"/>
      <sheetName val="Final (drain holes)"/>
      <sheetName val="Final (d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nnel excavation rate"/>
      <sheetName val=" Excavation_ Breakdown"/>
      <sheetName val="Transport (2)"/>
      <sheetName val="Assumption"/>
      <sheetName val="Materials rate"/>
      <sheetName val="Summary item rate - surface"/>
      <sheetName val="Summary item rate- underground"/>
      <sheetName val="Rate of local material"/>
      <sheetName val="Tranportation_norms"/>
      <sheetName val="Transport"/>
      <sheetName val="Summary Item rate-surface"/>
      <sheetName val="Transportation"/>
      <sheetName val="basic-rates"/>
      <sheetName val="Equipment cost rate"/>
      <sheetName val="Site prp."/>
      <sheetName val="Excavation"/>
      <sheetName val="Summary_surface Excavation"/>
      <sheetName val="hauling"/>
      <sheetName val="Backfilling"/>
      <sheetName val="Investigation Drilling"/>
      <sheetName val="Concrete"/>
      <sheetName val="Reinforcement"/>
      <sheetName val="Formwork"/>
      <sheetName val="Stone Masonry"/>
      <sheetName val="Gabion"/>
      <sheetName val="Filter"/>
      <sheetName val="Stone Pitching"/>
      <sheetName val="Boulder lining"/>
      <sheetName val="Geotextile"/>
      <sheetName val="subbase-gravel"/>
      <sheetName val="Brickwork"/>
      <sheetName val="Plaster"/>
      <sheetName val="woodwork"/>
      <sheetName val="roofing"/>
      <sheetName val="Painting"/>
      <sheetName val="Fencing"/>
      <sheetName val="Embankment"/>
      <sheetName val="Surfcace Rockbolt"/>
      <sheetName val="tunnel pre 5.65m dia"/>
      <sheetName val="3.2 m dia twin tunnel"/>
      <sheetName val="stone soling"/>
      <sheetName val="misc"/>
      <sheetName val="Summary(underground)"/>
      <sheetName val="Labor rate -undergrounds"/>
      <sheetName val="compare"/>
      <sheetName val="tunnel exc."/>
      <sheetName val="mucking"/>
      <sheetName val="Rockbolt "/>
      <sheetName val="Shotcrete"/>
      <sheetName val="100 -350 mm Shotcrete "/>
      <sheetName val="wiremesh"/>
      <sheetName val="wire mesh"/>
      <sheetName val="Concrete-underground"/>
      <sheetName val="Formworks- Steel"/>
      <sheetName val="steel ribs "/>
      <sheetName val="Grouting"/>
      <sheetName val="injection grouting"/>
    </sheetNames>
    <sheetDataSet>
      <sheetData sheetId="0"/>
      <sheetData sheetId="1"/>
      <sheetData sheetId="2"/>
      <sheetData sheetId="3">
        <row r="2">
          <cell r="A2" t="str">
            <v>Landruk Modi Hydropower Project(RATE ANALYSIS)</v>
          </cell>
        </row>
      </sheetData>
      <sheetData sheetId="4"/>
      <sheetData sheetId="5">
        <row r="17">
          <cell r="D17">
            <v>70.122399999999999</v>
          </cell>
        </row>
      </sheetData>
      <sheetData sheetId="6">
        <row r="7">
          <cell r="D7">
            <v>7949.2254999999996</v>
          </cell>
        </row>
      </sheetData>
      <sheetData sheetId="7"/>
      <sheetData sheetId="8"/>
      <sheetData sheetId="9">
        <row r="5">
          <cell r="K5">
            <v>113.89</v>
          </cell>
        </row>
      </sheetData>
      <sheetData sheetId="10"/>
      <sheetData sheetId="11">
        <row r="7">
          <cell r="AA7">
            <v>9.2903040000000006E-2</v>
          </cell>
        </row>
      </sheetData>
      <sheetData sheetId="12">
        <row r="98">
          <cell r="D98">
            <v>2004.68</v>
          </cell>
        </row>
      </sheetData>
      <sheetData sheetId="13"/>
      <sheetData sheetId="14">
        <row r="7">
          <cell r="H7">
            <v>325.59999999999997</v>
          </cell>
        </row>
      </sheetData>
      <sheetData sheetId="15">
        <row r="7">
          <cell r="H7">
            <v>555</v>
          </cell>
        </row>
      </sheetData>
      <sheetData sheetId="16">
        <row r="12">
          <cell r="B12" t="str">
            <v>Excavation on common Soil including disposal using equipment(upto 10m lead and 1.5m lift)</v>
          </cell>
        </row>
      </sheetData>
      <sheetData sheetId="17">
        <row r="39">
          <cell r="H39">
            <v>296</v>
          </cell>
        </row>
      </sheetData>
      <sheetData sheetId="18">
        <row r="4">
          <cell r="B4" t="str">
            <v>Filling with ordinary soils in 15 cm thick layers and hand compaction (haulage distance 10 m ) With sprinkling water</v>
          </cell>
        </row>
      </sheetData>
      <sheetData sheetId="19">
        <row r="13">
          <cell r="H13">
            <v>19094.926599999999</v>
          </cell>
        </row>
      </sheetData>
      <sheetData sheetId="20">
        <row r="4">
          <cell r="B4" t="str">
            <v xml:space="preserve">Machine Mixed Concreting Works(of Foundations,super structures,  including supply of materials and haulage dist up to 30 m) Concrete grade C35 </v>
          </cell>
        </row>
      </sheetData>
      <sheetData sheetId="21">
        <row r="13">
          <cell r="H13">
            <v>146524.71999999997</v>
          </cell>
        </row>
      </sheetData>
      <sheetData sheetId="22">
        <row r="11">
          <cell r="H11">
            <v>3055</v>
          </cell>
        </row>
      </sheetData>
      <sheetData sheetId="23">
        <row r="4">
          <cell r="B4" t="str">
            <v>Rubble masonry works including supply of hard stone blocks, preparing cement mortar, and const. of wall (up to 5 m high and lead up to 30 m ) using Machine</v>
          </cell>
        </row>
      </sheetData>
      <sheetData sheetId="24">
        <row r="10">
          <cell r="H10">
            <v>687.8</v>
          </cell>
        </row>
      </sheetData>
      <sheetData sheetId="25">
        <row r="4">
          <cell r="B4" t="str">
            <v>Laying 500 mm thick filter layer of 75mm to 6mm stone aggregates including haulage up to 10m distance.</v>
          </cell>
        </row>
      </sheetData>
      <sheetData sheetId="26">
        <row r="4">
          <cell r="B4" t="str">
            <v>Providing &amp; laying dry stone pitching in protection work, lead 30m lift 1.5m with dtone size not less than 0.01 m3 including levelling etc. complete</v>
          </cell>
        </row>
      </sheetData>
      <sheetData sheetId="27">
        <row r="21">
          <cell r="B21" t="str">
            <v>Boulder Riprap for scour protection and river training works with stone weighing not less than 75 kg and packed with stone 20-40 kg, lead 30m</v>
          </cell>
        </row>
      </sheetData>
      <sheetData sheetId="28">
        <row r="4">
          <cell r="B4" t="str">
            <v>Supply and Laying of geotextile materials</v>
          </cell>
        </row>
      </sheetData>
      <sheetData sheetId="29">
        <row r="8">
          <cell r="H8">
            <v>34.85</v>
          </cell>
        </row>
      </sheetData>
      <sheetData sheetId="30">
        <row r="4">
          <cell r="B4" t="str">
            <v>Brick work in 1:3 cement sand mortar (Machine Mixed)</v>
          </cell>
        </row>
      </sheetData>
      <sheetData sheetId="31">
        <row r="4">
          <cell r="B4" t="str">
            <v>Providing and applying 12.5 mm thick cement plaster including mortar mixing, scaffolding, curing etc complete as per specification lead 30 m (manual mixing)</v>
          </cell>
        </row>
      </sheetData>
      <sheetData sheetId="32">
        <row r="4">
          <cell r="B4" t="str">
            <v>Making salwood frame and fixing of door size 900 x 2100 mm  (75mm X 100mm)</v>
          </cell>
        </row>
      </sheetData>
      <sheetData sheetId="33">
        <row r="4">
          <cell r="B4" t="str">
            <v>CGI Sheet roofing works with supply of materials complete</v>
          </cell>
        </row>
      </sheetData>
      <sheetData sheetId="34">
        <row r="4">
          <cell r="B4" t="str">
            <v>Two coats of white washing</v>
          </cell>
        </row>
      </sheetData>
      <sheetData sheetId="35">
        <row r="4">
          <cell r="B4" t="str">
            <v>Barbed wire fencing works with five rows and two diagonal barbed wires and column at 3m spacing ,size of timber column is 75 mm * 100 mm * 2100 mm</v>
          </cell>
        </row>
      </sheetData>
      <sheetData sheetId="36">
        <row r="4">
          <cell r="B4" t="str">
            <v>Formation of embankment of river materials/tunnel muck including compaction in layers not exceeding 150 mm, watering and haulage 10 m etc. all complete as per specification using roller</v>
          </cell>
        </row>
      </sheetData>
      <sheetData sheetId="37">
        <row r="4">
          <cell r="B4" t="str">
            <v xml:space="preserve">Installation of rock bolt (25 mm dia or as specified grouted) in fractured rock , drill dia &lt; 120 mm including drilling work </v>
          </cell>
        </row>
      </sheetData>
      <sheetData sheetId="38">
        <row r="6">
          <cell r="E6">
            <v>61.6</v>
          </cell>
        </row>
      </sheetData>
      <sheetData sheetId="39"/>
      <sheetData sheetId="40">
        <row r="4">
          <cell r="B4" t="str">
            <v>Stone Soiling</v>
          </cell>
        </row>
      </sheetData>
      <sheetData sheetId="41">
        <row r="11">
          <cell r="H11">
            <v>194.5</v>
          </cell>
        </row>
      </sheetData>
      <sheetData sheetId="42"/>
      <sheetData sheetId="43"/>
      <sheetData sheetId="44"/>
      <sheetData sheetId="45">
        <row r="24">
          <cell r="H24">
            <v>3256</v>
          </cell>
        </row>
      </sheetData>
      <sheetData sheetId="46">
        <row r="19">
          <cell r="H19">
            <v>118.80000000000001</v>
          </cell>
        </row>
      </sheetData>
      <sheetData sheetId="47">
        <row r="8">
          <cell r="K8">
            <v>5.7800396087530954</v>
          </cell>
        </row>
      </sheetData>
      <sheetData sheetId="48"/>
      <sheetData sheetId="49">
        <row r="255">
          <cell r="K255">
            <v>400</v>
          </cell>
        </row>
      </sheetData>
      <sheetData sheetId="50"/>
      <sheetData sheetId="51">
        <row r="9">
          <cell r="H9">
            <v>281.16000000000003</v>
          </cell>
        </row>
      </sheetData>
      <sheetData sheetId="52">
        <row r="5">
          <cell r="K5">
            <v>0.45</v>
          </cell>
        </row>
      </sheetData>
      <sheetData sheetId="53">
        <row r="15">
          <cell r="R15">
            <v>0</v>
          </cell>
        </row>
      </sheetData>
      <sheetData sheetId="54">
        <row r="5">
          <cell r="K5">
            <v>515.5335</v>
          </cell>
        </row>
      </sheetData>
      <sheetData sheetId="55"/>
      <sheetData sheetId="56">
        <row r="12">
          <cell r="H12">
            <v>1338.9750000000001</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form"/>
      <sheetName val="BoQ-draft"/>
      <sheetName val="BoQ-submitted"/>
      <sheetName val="Sheet2"/>
      <sheetName val="Sheet3"/>
    </sheetNames>
    <sheetDataSet>
      <sheetData sheetId="0"/>
      <sheetData sheetId="1">
        <row r="6">
          <cell r="I6">
            <v>75.3</v>
          </cell>
        </row>
      </sheetData>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s"/>
      <sheetName val="Input Data"/>
      <sheetName val="Forces and Checks"/>
      <sheetName val="Final Shape&amp; Force Diag."/>
    </sheetNames>
    <sheetDataSet>
      <sheetData sheetId="0"/>
      <sheetData sheetId="1">
        <row r="16">
          <cell r="I16">
            <v>7</v>
          </cell>
        </row>
        <row r="17">
          <cell r="I17">
            <v>1.9686005621452132</v>
          </cell>
        </row>
        <row r="19">
          <cell r="N19">
            <v>6.9966861224231085</v>
          </cell>
        </row>
        <row r="20">
          <cell r="N20">
            <v>3.9009677961912455</v>
          </cell>
        </row>
      </sheetData>
      <sheetData sheetId="2"/>
      <sheetData sheetId="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mization (2)"/>
      <sheetName val="A"/>
      <sheetName val="B"/>
      <sheetName val="C"/>
      <sheetName val="D"/>
      <sheetName val="E"/>
      <sheetName val="F"/>
      <sheetName val="G"/>
      <sheetName val="H"/>
      <sheetName val="I"/>
      <sheetName val="Optimization"/>
      <sheetName val="cost estimation_1"/>
      <sheetName val="Input Sheet"/>
      <sheetName val="adit_tunnel"/>
      <sheetName val="J"/>
      <sheetName val="K"/>
      <sheetName val="L"/>
      <sheetName val="M"/>
      <sheetName val="N"/>
      <sheetName val="O"/>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v>5200</v>
          </cell>
        </row>
      </sheetData>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Penstock Optimization"/>
      <sheetName val="Spillway"/>
      <sheetName val="Sheet2"/>
      <sheetName val="BPT Design"/>
      <sheetName val="Sheet3"/>
      <sheetName val="BPT Stability"/>
      <sheetName val="Forebay Design"/>
      <sheetName val="Headpond Spillway Design"/>
      <sheetName val="Spillway Pipe Design"/>
      <sheetName val="Autocad_Plan"/>
      <sheetName val="Autocad_commands"/>
      <sheetName val="Quantity Estimation"/>
      <sheetName val="Vb"/>
    </sheetNames>
    <sheetDataSet>
      <sheetData sheetId="0" refreshError="1"/>
      <sheetData sheetId="1" refreshError="1"/>
      <sheetData sheetId="2" refreshError="1"/>
      <sheetData sheetId="3" refreshError="1"/>
      <sheetData sheetId="4" refreshError="1"/>
      <sheetData sheetId="5" refreshError="1"/>
      <sheetData sheetId="6">
        <row r="16">
          <cell r="D16">
            <v>15</v>
          </cell>
        </row>
        <row r="56">
          <cell r="D56">
            <v>3.554136238313375</v>
          </cell>
        </row>
        <row r="58">
          <cell r="D58">
            <v>30</v>
          </cell>
        </row>
        <row r="65">
          <cell r="D65">
            <v>4.054136238313375</v>
          </cell>
        </row>
        <row r="66">
          <cell r="D66">
            <v>3.2541362383133747</v>
          </cell>
        </row>
      </sheetData>
      <sheetData sheetId="7">
        <row r="22">
          <cell r="B22">
            <v>13</v>
          </cell>
        </row>
      </sheetData>
      <sheetData sheetId="8">
        <row r="11">
          <cell r="B11">
            <v>0.6</v>
          </cell>
        </row>
      </sheetData>
      <sheetData sheetId="9">
        <row r="2">
          <cell r="E2" t="str">
            <v>(list 0 0 0)</v>
          </cell>
        </row>
        <row r="3">
          <cell r="E3" t="str">
            <v>(list 4.16 1.2 0)</v>
          </cell>
        </row>
        <row r="4">
          <cell r="E4" t="str">
            <v>(list 19.16 1.2 0)</v>
          </cell>
        </row>
        <row r="5">
          <cell r="E5" t="str">
            <v>(list 23.87 0.1 0)</v>
          </cell>
        </row>
        <row r="6">
          <cell r="E6" t="str">
            <v>(list 23.87 -1.2 0)</v>
          </cell>
        </row>
        <row r="7">
          <cell r="E7" t="str">
            <v>(list 19.16 -2.3 0)</v>
          </cell>
        </row>
        <row r="8">
          <cell r="E8" t="str">
            <v>(list 4.16 -2.3 0)</v>
          </cell>
        </row>
        <row r="9">
          <cell r="E9" t="str">
            <v>(list 0 -1.1 0)</v>
          </cell>
        </row>
        <row r="10">
          <cell r="E10" t="str">
            <v>(list 0 0.45 0)</v>
          </cell>
        </row>
        <row r="11">
          <cell r="E11" t="str">
            <v>(list 4.16 1.65 0)</v>
          </cell>
        </row>
        <row r="12">
          <cell r="E12" t="str">
            <v>(list 19.16 1.65 0)</v>
          </cell>
        </row>
        <row r="13">
          <cell r="E13" t="str">
            <v>(list 23.87 0.55 0)</v>
          </cell>
        </row>
        <row r="14">
          <cell r="E14" t="str">
            <v>(list 0 -1.55 0)</v>
          </cell>
        </row>
        <row r="15">
          <cell r="E15" t="str">
            <v>(list 4.16 -2.75 0)</v>
          </cell>
        </row>
        <row r="16">
          <cell r="E16" t="str">
            <v>(list 19.16 -2.75 0)</v>
          </cell>
        </row>
        <row r="17">
          <cell r="E17" t="str">
            <v>(list 23.87 -1.65 0)</v>
          </cell>
        </row>
        <row r="18">
          <cell r="E18" t="str">
            <v>(list 4.16 0 0)</v>
          </cell>
        </row>
        <row r="19">
          <cell r="E19" t="str">
            <v>(list 18.56 0 0)</v>
          </cell>
        </row>
        <row r="20">
          <cell r="E20" t="str">
            <v>(list 4.16 -1.1 0)</v>
          </cell>
        </row>
        <row r="21">
          <cell r="E21" t="str">
            <v>(list 18.56 -1.1 0)</v>
          </cell>
        </row>
        <row r="22">
          <cell r="E22" t="str">
            <v>(list 18.56 1.2 0)</v>
          </cell>
        </row>
        <row r="23">
          <cell r="E23" t="str">
            <v>(list 18.56 -2.3 0)</v>
          </cell>
        </row>
        <row r="24">
          <cell r="E24" t="str">
            <v>(list 18.96 1.2 0)</v>
          </cell>
        </row>
        <row r="25">
          <cell r="E25" t="str">
            <v>(list 18.96 -2.3 0)</v>
          </cell>
        </row>
      </sheetData>
      <sheetData sheetId="10" refreshError="1"/>
      <sheetData sheetId="1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Headrace tunnel"/>
      <sheetName val="Headloss calculation"/>
      <sheetName val="Support Design Chart"/>
    </sheetNames>
    <sheetDataSet>
      <sheetData sheetId="0"/>
      <sheetData sheetId="1"/>
      <sheetData sheetId="2">
        <row r="10">
          <cell r="D10">
            <v>17.649999999999999</v>
          </cell>
        </row>
        <row r="16">
          <cell r="D16">
            <v>14.283185307179586</v>
          </cell>
        </row>
        <row r="18">
          <cell r="D18">
            <v>1</v>
          </cell>
        </row>
        <row r="19">
          <cell r="D19">
            <v>35</v>
          </cell>
        </row>
      </sheetData>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PTIMIZATION"/>
      <sheetName val="Specific speed calculation"/>
      <sheetName val="Tunnel costing_BOQ"/>
      <sheetName val="Support design"/>
      <sheetName val="Unit rate"/>
      <sheetName val="Energy_INPUT&amp;OUTPUT"/>
      <sheetName val="Energy Summary"/>
      <sheetName val="Energy Simulation"/>
      <sheetName val="Inflow"/>
      <sheetName val="Area elevation"/>
      <sheetName val="Headloss"/>
      <sheetName val="Efficiency"/>
      <sheetName val="Tariff Calculation"/>
      <sheetName val="Inflow (from SWECO)"/>
    </sheetNames>
    <sheetDataSet>
      <sheetData sheetId="0"/>
      <sheetData sheetId="1">
        <row r="19">
          <cell r="B19">
            <v>0.11</v>
          </cell>
          <cell r="E19">
            <v>8.6937925734661228</v>
          </cell>
        </row>
      </sheetData>
      <sheetData sheetId="2"/>
      <sheetData sheetId="3"/>
      <sheetData sheetId="4"/>
      <sheetData sheetId="5">
        <row r="6">
          <cell r="E6">
            <v>75</v>
          </cell>
        </row>
      </sheetData>
      <sheetData sheetId="6">
        <row r="4">
          <cell r="D4">
            <v>6.5</v>
          </cell>
        </row>
        <row r="8">
          <cell r="B8" t="str">
            <v>Daily Average</v>
          </cell>
        </row>
        <row r="9">
          <cell r="C9">
            <v>940</v>
          </cell>
        </row>
        <row r="10">
          <cell r="C10">
            <v>934</v>
          </cell>
        </row>
        <row r="11">
          <cell r="C11">
            <v>890</v>
          </cell>
        </row>
        <row r="12">
          <cell r="C12">
            <v>607</v>
          </cell>
        </row>
        <row r="13">
          <cell r="C13">
            <v>333</v>
          </cell>
        </row>
        <row r="14">
          <cell r="C14">
            <v>327</v>
          </cell>
        </row>
        <row r="15">
          <cell r="C15">
            <v>4</v>
          </cell>
        </row>
        <row r="17">
          <cell r="C17">
            <v>160</v>
          </cell>
        </row>
        <row r="19">
          <cell r="C19">
            <v>2.5109910340763015</v>
          </cell>
        </row>
        <row r="20">
          <cell r="C20">
            <v>11240</v>
          </cell>
        </row>
        <row r="21">
          <cell r="C21">
            <v>1580</v>
          </cell>
        </row>
        <row r="23">
          <cell r="C23">
            <v>80</v>
          </cell>
        </row>
        <row r="25">
          <cell r="C25">
            <v>4450</v>
          </cell>
        </row>
        <row r="26">
          <cell r="C26">
            <v>9.01</v>
          </cell>
        </row>
        <row r="27">
          <cell r="C27">
            <v>1</v>
          </cell>
        </row>
        <row r="28">
          <cell r="C28">
            <v>8.2099999999999991</v>
          </cell>
        </row>
        <row r="29">
          <cell r="C29">
            <v>0.4</v>
          </cell>
        </row>
        <row r="30">
          <cell r="C30">
            <v>45</v>
          </cell>
        </row>
        <row r="31">
          <cell r="C31">
            <v>70</v>
          </cell>
        </row>
        <row r="32">
          <cell r="C32">
            <v>90</v>
          </cell>
        </row>
        <row r="34">
          <cell r="C34">
            <v>469.84300545664877</v>
          </cell>
        </row>
        <row r="36">
          <cell r="C36">
            <v>45</v>
          </cell>
        </row>
        <row r="37">
          <cell r="C37">
            <v>9.7889999999999997</v>
          </cell>
        </row>
        <row r="42">
          <cell r="C42">
            <v>10</v>
          </cell>
        </row>
        <row r="43">
          <cell r="C43">
            <v>940</v>
          </cell>
        </row>
        <row r="44">
          <cell r="C44">
            <v>40278</v>
          </cell>
        </row>
        <row r="45">
          <cell r="C45">
            <v>40330</v>
          </cell>
        </row>
        <row r="47">
          <cell r="C47">
            <v>40339</v>
          </cell>
        </row>
        <row r="48">
          <cell r="C48">
            <v>935</v>
          </cell>
        </row>
        <row r="49">
          <cell r="C49">
            <v>40340</v>
          </cell>
        </row>
        <row r="51">
          <cell r="C51">
            <v>40452</v>
          </cell>
        </row>
      </sheetData>
      <sheetData sheetId="7"/>
      <sheetData sheetId="8"/>
      <sheetData sheetId="9"/>
      <sheetData sheetId="10"/>
      <sheetData sheetId="11"/>
      <sheetData sheetId="12"/>
      <sheetData sheetId="13"/>
      <sheetData sheetId="1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Rates"/>
      <sheetName val="RATES INCLUDING TRANSPORATION"/>
      <sheetName val="Distances"/>
      <sheetName val="Site Clearance"/>
      <sheetName val="Excavation"/>
      <sheetName val="Filling"/>
      <sheetName val="Formwork"/>
      <sheetName val="Concrete"/>
      <sheetName val="Reinforcement"/>
      <sheetName val="Brickwork"/>
      <sheetName val="Plaster"/>
      <sheetName val="Masonry"/>
      <sheetName val="Gabion"/>
      <sheetName val="Grouting"/>
      <sheetName val="Protection"/>
      <sheetName val="Geotextile"/>
      <sheetName val="Roofing"/>
      <sheetName val="Painting"/>
      <sheetName val="Doors &amp; Windows"/>
      <sheetName val="Screeding &amp; Punning"/>
      <sheetName val="Underground"/>
      <sheetName val="Additionals"/>
      <sheetName val="Summary"/>
    </sheetNames>
    <sheetDataSet>
      <sheetData sheetId="0" refreshError="1">
        <row r="19">
          <cell r="D19">
            <v>99</v>
          </cell>
        </row>
        <row r="27">
          <cell r="D27">
            <v>726.00000000000011</v>
          </cell>
        </row>
        <row r="28">
          <cell r="D28">
            <v>440</v>
          </cell>
        </row>
        <row r="29">
          <cell r="D29">
            <v>660</v>
          </cell>
        </row>
        <row r="30">
          <cell r="D30">
            <v>800</v>
          </cell>
        </row>
        <row r="32">
          <cell r="D32">
            <v>660</v>
          </cell>
        </row>
        <row r="33">
          <cell r="D33">
            <v>450</v>
          </cell>
        </row>
        <row r="34">
          <cell r="D34">
            <v>660</v>
          </cell>
        </row>
        <row r="35">
          <cell r="D35">
            <v>660</v>
          </cell>
        </row>
        <row r="36">
          <cell r="D36">
            <v>660</v>
          </cell>
        </row>
        <row r="37">
          <cell r="D37">
            <v>800</v>
          </cell>
        </row>
        <row r="129">
          <cell r="D129">
            <v>1500</v>
          </cell>
        </row>
        <row r="131">
          <cell r="D131">
            <v>200</v>
          </cell>
        </row>
        <row r="144">
          <cell r="D144">
            <v>70</v>
          </cell>
        </row>
        <row r="150">
          <cell r="D150">
            <v>350</v>
          </cell>
        </row>
        <row r="151">
          <cell r="D151">
            <v>250</v>
          </cell>
        </row>
        <row r="152">
          <cell r="D152">
            <v>241</v>
          </cell>
        </row>
        <row r="154">
          <cell r="D154">
            <v>500</v>
          </cell>
        </row>
        <row r="156">
          <cell r="D156">
            <v>4500</v>
          </cell>
        </row>
      </sheetData>
      <sheetData sheetId="1" refreshError="1">
        <row r="19">
          <cell r="V19">
            <v>1730</v>
          </cell>
        </row>
        <row r="23">
          <cell r="V23">
            <v>2330</v>
          </cell>
        </row>
        <row r="27">
          <cell r="V27">
            <v>16050.1</v>
          </cell>
        </row>
        <row r="41">
          <cell r="V41">
            <v>76.05</v>
          </cell>
        </row>
        <row r="42">
          <cell r="V42">
            <v>77.16</v>
          </cell>
        </row>
        <row r="43">
          <cell r="V43">
            <v>123.94</v>
          </cell>
        </row>
        <row r="48">
          <cell r="V48">
            <v>105.57</v>
          </cell>
        </row>
        <row r="51">
          <cell r="V51">
            <v>87.94</v>
          </cell>
        </row>
        <row r="54">
          <cell r="V54">
            <v>433.15</v>
          </cell>
        </row>
        <row r="55">
          <cell r="V55">
            <v>318.14999999999998</v>
          </cell>
        </row>
        <row r="73">
          <cell r="V73">
            <v>424.88</v>
          </cell>
        </row>
        <row r="74">
          <cell r="V74">
            <v>36.31</v>
          </cell>
        </row>
        <row r="75">
          <cell r="V75">
            <v>25.32</v>
          </cell>
        </row>
        <row r="77">
          <cell r="V77">
            <v>6140.73</v>
          </cell>
        </row>
        <row r="78">
          <cell r="V78">
            <v>2540.2399999999998</v>
          </cell>
        </row>
        <row r="79">
          <cell r="V79">
            <v>2659.44</v>
          </cell>
        </row>
        <row r="81">
          <cell r="V81">
            <v>1845.99</v>
          </cell>
        </row>
        <row r="82">
          <cell r="V82">
            <v>118.24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ling basin III"/>
      <sheetName val="settling basin IV a"/>
      <sheetName val="settling basin IV b"/>
      <sheetName val="settling basin 200"/>
      <sheetName val="settling basin 220"/>
      <sheetName val="settling basin 240"/>
      <sheetName val="settling basin 250"/>
      <sheetName val="settling basin 260"/>
      <sheetName val="settling basin 280"/>
      <sheetName val="settling basin 300"/>
      <sheetName val="settling basin 320"/>
      <sheetName val="settling basin 340"/>
      <sheetName val="settling basin 360"/>
      <sheetName val="settling basin 380"/>
      <sheetName val="settling basin 400"/>
      <sheetName val="Hydrology"/>
    </sheetNames>
    <sheetDataSet>
      <sheetData sheetId="0"/>
      <sheetData sheetId="1"/>
      <sheetData sheetId="2"/>
      <sheetData sheetId="3"/>
      <sheetData sheetId="4"/>
      <sheetData sheetId="5">
        <row r="6">
          <cell r="D6">
            <v>3.8</v>
          </cell>
        </row>
        <row r="7">
          <cell r="D7">
            <v>1.026</v>
          </cell>
        </row>
        <row r="8">
          <cell r="D8">
            <v>2.98</v>
          </cell>
        </row>
        <row r="9">
          <cell r="D9">
            <v>0.34429530201342284</v>
          </cell>
        </row>
      </sheetData>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Format A (2)"/>
      <sheetName val="Side Intake and Orifice"/>
      <sheetName val="Trashracks"/>
      <sheetName val="Gravel Trap"/>
      <sheetName val="Gravel Flushing Chanel"/>
      <sheetName val="Intake Canal"/>
      <sheetName val="Settling Flushing Chanel "/>
      <sheetName val="Headrace Canal "/>
      <sheetName val="Headrace Tunnel1 - Option 1"/>
      <sheetName val="Headrace Canal  (2)"/>
      <sheetName val="Headrace Canal  (3)"/>
      <sheetName val="Headrace Tunnel2 - Option 1"/>
      <sheetName val="Headrace Tunnel2 - Option 1 (2)"/>
      <sheetName val="Headrace Tunnel - Option2"/>
      <sheetName val="HeadLoss"/>
      <sheetName val="Hydraulic Gadient"/>
      <sheetName val="Hydraulic Gadient (2)"/>
      <sheetName val="Surge Shaft"/>
      <sheetName val="Penstock"/>
      <sheetName val="Format A"/>
    </sheetNames>
    <sheetDataSet>
      <sheetData sheetId="0"/>
      <sheetData sheetId="1" refreshError="1"/>
      <sheetData sheetId="2" refreshError="1"/>
      <sheetData sheetId="3" refreshError="1"/>
      <sheetData sheetId="4"/>
      <sheetData sheetId="5"/>
      <sheetData sheetId="6"/>
      <sheetData sheetId="7"/>
      <sheetData sheetId="8"/>
      <sheetData sheetId="9">
        <row r="8">
          <cell r="C8">
            <v>2.94</v>
          </cell>
        </row>
      </sheetData>
      <sheetData sheetId="10"/>
      <sheetData sheetId="11"/>
      <sheetData sheetId="12"/>
      <sheetData sheetId="13">
        <row r="13">
          <cell r="C13">
            <v>2</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cost"/>
      <sheetName val="Rates"/>
      <sheetName val="Infrastructures &amp; General"/>
      <sheetName val="Abstract Surface Structure"/>
      <sheetName val="Abstract of underground Structu"/>
    </sheetNames>
    <sheetDataSet>
      <sheetData sheetId="0"/>
      <sheetData sheetId="1">
        <row r="34">
          <cell r="C34">
            <v>13940.3133975</v>
          </cell>
        </row>
        <row r="35">
          <cell r="C35">
            <v>10854.864518750001</v>
          </cell>
        </row>
        <row r="36">
          <cell r="C36">
            <v>504000.00000000006</v>
          </cell>
        </row>
        <row r="37">
          <cell r="C37">
            <v>110.88000000000002</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D6BFB-FE7E-49EC-A821-AA636F9755CD}">
  <sheetPr>
    <tabColor theme="6" tint="-0.499984740745262"/>
  </sheetPr>
  <dimension ref="A1:M69"/>
  <sheetViews>
    <sheetView tabSelected="1" topLeftCell="A54" workbookViewId="0">
      <selection activeCell="C72" sqref="C72"/>
    </sheetView>
  </sheetViews>
  <sheetFormatPr defaultRowHeight="13.2" x14ac:dyDescent="0.25"/>
  <cols>
    <col min="1" max="1" width="3.109375" customWidth="1"/>
    <col min="2" max="2" width="14" bestFit="1" customWidth="1"/>
    <col min="3" max="3" width="67.5546875" customWidth="1"/>
    <col min="4" max="4" width="22.88671875" customWidth="1"/>
    <col min="5" max="5" width="14.6640625" customWidth="1"/>
    <col min="6" max="6" width="21.5546875" hidden="1" customWidth="1"/>
    <col min="7" max="7" width="11.6640625" hidden="1" customWidth="1"/>
    <col min="8" max="8" width="18.6640625" hidden="1" customWidth="1"/>
    <col min="9" max="9" width="18.88671875" customWidth="1"/>
    <col min="10" max="10" width="16.5546875" bestFit="1" customWidth="1"/>
    <col min="11" max="11" width="17.33203125" bestFit="1" customWidth="1"/>
    <col min="12" max="12" width="16.5546875" bestFit="1" customWidth="1"/>
    <col min="13" max="13" width="14.5546875" bestFit="1" customWidth="1"/>
  </cols>
  <sheetData>
    <row r="1" spans="2:11" ht="13.8" thickBot="1" x14ac:dyDescent="0.3"/>
    <row r="2" spans="2:11" ht="19.8" thickBot="1" x14ac:dyDescent="0.55000000000000004">
      <c r="B2" s="1" t="s">
        <v>0</v>
      </c>
      <c r="C2" s="2"/>
      <c r="D2" s="2"/>
      <c r="E2" s="3"/>
      <c r="F2" s="4"/>
      <c r="G2" s="4"/>
      <c r="H2" s="4"/>
    </row>
    <row r="3" spans="2:11" ht="19.8" thickBot="1" x14ac:dyDescent="0.55000000000000004">
      <c r="B3" s="1" t="s">
        <v>1</v>
      </c>
      <c r="C3" s="5"/>
      <c r="D3" s="5"/>
      <c r="E3" s="6"/>
      <c r="F3" s="7"/>
      <c r="G3" s="8"/>
      <c r="H3" s="4"/>
    </row>
    <row r="4" spans="2:11" ht="19.2" x14ac:dyDescent="0.25">
      <c r="B4" s="9" t="s">
        <v>2</v>
      </c>
      <c r="C4" s="10" t="s">
        <v>3</v>
      </c>
      <c r="D4" s="11" t="s">
        <v>4</v>
      </c>
      <c r="E4" s="12" t="s">
        <v>5</v>
      </c>
      <c r="F4" s="13"/>
      <c r="G4" s="14" t="s">
        <v>6</v>
      </c>
      <c r="H4" s="15"/>
    </row>
    <row r="5" spans="2:11" s="22" customFormat="1" ht="19.8" thickBot="1" x14ac:dyDescent="0.3">
      <c r="B5" s="16"/>
      <c r="C5" s="17"/>
      <c r="D5" s="18" t="s">
        <v>7</v>
      </c>
      <c r="E5" s="19"/>
      <c r="F5" s="20"/>
      <c r="G5" s="21"/>
      <c r="H5" s="15"/>
    </row>
    <row r="6" spans="2:11" s="22" customFormat="1" ht="19.2" x14ac:dyDescent="0.5">
      <c r="B6" s="23"/>
      <c r="C6" s="24" t="s">
        <v>8</v>
      </c>
      <c r="D6" s="25"/>
      <c r="E6" s="26"/>
      <c r="F6" s="20"/>
      <c r="G6" s="27"/>
      <c r="H6" s="4"/>
    </row>
    <row r="7" spans="2:11" s="22" customFormat="1" ht="19.2" x14ac:dyDescent="0.5">
      <c r="B7" s="28"/>
      <c r="C7" s="29" t="s">
        <v>9</v>
      </c>
      <c r="D7" s="25"/>
      <c r="E7" s="26"/>
      <c r="F7" s="20"/>
      <c r="G7" s="27"/>
      <c r="H7" s="4"/>
    </row>
    <row r="8" spans="2:11" s="22" customFormat="1" ht="19.2" x14ac:dyDescent="0.5">
      <c r="B8" s="30" t="s">
        <v>10</v>
      </c>
      <c r="C8" s="31" t="s">
        <v>11</v>
      </c>
      <c r="D8" s="32">
        <f>'2.BOQ with cost'!G39</f>
        <v>187010000</v>
      </c>
      <c r="E8" s="27"/>
      <c r="F8" s="33" t="s">
        <v>12</v>
      </c>
      <c r="G8" s="27"/>
      <c r="H8" s="34" t="s">
        <v>13</v>
      </c>
      <c r="I8" s="35"/>
      <c r="J8" s="36"/>
    </row>
    <row r="9" spans="2:11" s="22" customFormat="1" ht="19.2" x14ac:dyDescent="0.5">
      <c r="B9" s="37" t="str">
        <f>'[1]2.BOQ_ for Tender'!A40</f>
        <v>CW.02</v>
      </c>
      <c r="C9" s="29" t="s">
        <v>14</v>
      </c>
      <c r="D9" s="38"/>
      <c r="E9" s="27"/>
      <c r="F9" s="33"/>
      <c r="G9" s="27"/>
      <c r="H9" s="34"/>
      <c r="I9" s="35"/>
      <c r="J9" s="36"/>
    </row>
    <row r="10" spans="2:11" s="22" customFormat="1" ht="38.4" x14ac:dyDescent="0.5">
      <c r="B10" s="37" t="str">
        <f>'[1]2.BOQ_ for Tender'!A41</f>
        <v>CW.02.1</v>
      </c>
      <c r="C10" s="39" t="s">
        <v>15</v>
      </c>
      <c r="D10" s="32">
        <f>'2.BOQ with cost'!G41</f>
        <v>20772244.230009377</v>
      </c>
      <c r="E10" s="27"/>
      <c r="F10" s="33"/>
      <c r="G10" s="27"/>
      <c r="H10" s="34"/>
      <c r="I10" s="35"/>
      <c r="J10" s="36"/>
      <c r="K10" s="40"/>
    </row>
    <row r="11" spans="2:11" s="22" customFormat="1" ht="38.4" x14ac:dyDescent="0.5">
      <c r="B11" s="41" t="str">
        <f>'[1]2.BOQ_ for Tender'!A42</f>
        <v>CW.02.2</v>
      </c>
      <c r="C11" s="39" t="s">
        <v>16</v>
      </c>
      <c r="D11" s="32">
        <f>'2.BOQ with cost'!G42</f>
        <v>21692306.298937999</v>
      </c>
      <c r="E11" s="27"/>
      <c r="F11" s="33"/>
      <c r="G11" s="27"/>
      <c r="H11" s="34"/>
      <c r="I11" s="42"/>
      <c r="J11" s="43"/>
      <c r="K11" s="40"/>
    </row>
    <row r="12" spans="2:11" s="22" customFormat="1" ht="76.8" x14ac:dyDescent="0.5">
      <c r="B12" s="41" t="str">
        <f>'[1]2.BOQ_ for Tender'!A43</f>
        <v>CW.02.3</v>
      </c>
      <c r="C12" s="39" t="s">
        <v>17</v>
      </c>
      <c r="D12" s="32">
        <f>'2.BOQ with cost'!G43</f>
        <v>15000000</v>
      </c>
      <c r="E12" s="27"/>
      <c r="F12" s="33"/>
      <c r="G12" s="27"/>
      <c r="H12" s="34"/>
      <c r="I12" s="42"/>
      <c r="J12" s="43"/>
      <c r="K12" s="40"/>
    </row>
    <row r="13" spans="2:11" s="22" customFormat="1" ht="19.2" x14ac:dyDescent="0.5">
      <c r="B13" s="44"/>
      <c r="C13" s="45" t="s">
        <v>18</v>
      </c>
      <c r="D13" s="46">
        <f>SUM(D7:D12)</f>
        <v>244474550.52894738</v>
      </c>
      <c r="E13" s="47"/>
      <c r="F13" s="33"/>
      <c r="G13" s="27"/>
      <c r="H13" s="34"/>
      <c r="I13" s="42"/>
      <c r="J13" s="43"/>
      <c r="K13" s="40"/>
    </row>
    <row r="14" spans="2:11" s="22" customFormat="1" ht="19.2" x14ac:dyDescent="0.5">
      <c r="B14" s="41"/>
      <c r="C14" s="48" t="s">
        <v>19</v>
      </c>
      <c r="D14" s="38"/>
      <c r="E14" s="27"/>
      <c r="F14" s="33"/>
      <c r="G14" s="27"/>
      <c r="H14" s="34"/>
      <c r="I14" s="49"/>
      <c r="J14" s="36"/>
    </row>
    <row r="15" spans="2:11" s="22" customFormat="1" ht="19.2" x14ac:dyDescent="0.5">
      <c r="B15" s="50" t="s">
        <v>20</v>
      </c>
      <c r="C15" s="51" t="s">
        <v>21</v>
      </c>
      <c r="D15" s="52">
        <f>'2.BOQ with cost'!G64</f>
        <v>21464957.991499998</v>
      </c>
      <c r="E15" s="53"/>
      <c r="F15" s="33" t="s">
        <v>22</v>
      </c>
      <c r="G15" s="27"/>
      <c r="H15" s="34"/>
    </row>
    <row r="16" spans="2:11" s="22" customFormat="1" ht="19.2" x14ac:dyDescent="0.25">
      <c r="B16" s="50" t="s">
        <v>23</v>
      </c>
      <c r="C16" s="51" t="s">
        <v>24</v>
      </c>
      <c r="D16" s="54">
        <f>'2.BOQ with cost'!G96</f>
        <v>96909919.095172957</v>
      </c>
      <c r="E16" s="53"/>
      <c r="F16" s="33"/>
      <c r="G16" s="27"/>
      <c r="H16" s="34"/>
      <c r="I16" s="35"/>
      <c r="J16" s="36"/>
      <c r="K16" s="40"/>
    </row>
    <row r="17" spans="2:13" ht="19.2" x14ac:dyDescent="0.5">
      <c r="B17" s="50" t="s">
        <v>25</v>
      </c>
      <c r="C17" s="55" t="s">
        <v>26</v>
      </c>
      <c r="D17" s="56">
        <f>'2.BOQ with cost'!G121</f>
        <v>93494565.361233294</v>
      </c>
      <c r="E17" s="57"/>
      <c r="F17" s="58" t="e">
        <f>#REF!</f>
        <v>#REF!</v>
      </c>
      <c r="G17" s="59"/>
      <c r="H17" s="60">
        <v>33872469</v>
      </c>
      <c r="I17" s="42"/>
      <c r="J17" s="43"/>
      <c r="K17" s="40"/>
    </row>
    <row r="18" spans="2:13" ht="19.2" x14ac:dyDescent="0.5">
      <c r="B18" s="50" t="s">
        <v>27</v>
      </c>
      <c r="C18" s="51" t="s">
        <v>28</v>
      </c>
      <c r="D18" s="56">
        <f>'2.BOQ with cost'!G146</f>
        <v>35380313.386348791</v>
      </c>
      <c r="E18" s="57"/>
      <c r="F18" s="58" t="e">
        <f>#REF!</f>
        <v>#REF!</v>
      </c>
      <c r="G18" s="59"/>
      <c r="H18" s="60">
        <v>485355988</v>
      </c>
      <c r="I18" s="42"/>
      <c r="J18" s="36"/>
      <c r="K18" s="40"/>
    </row>
    <row r="19" spans="2:13" ht="19.2" x14ac:dyDescent="0.5">
      <c r="B19" s="50" t="s">
        <v>29</v>
      </c>
      <c r="C19" s="51" t="s">
        <v>30</v>
      </c>
      <c r="D19" s="56">
        <f>'2.BOQ with cost'!G176</f>
        <v>83976629.084606528</v>
      </c>
      <c r="E19" s="57"/>
      <c r="F19" s="58" t="e">
        <f>#REF!</f>
        <v>#REF!</v>
      </c>
      <c r="G19" s="59"/>
      <c r="H19" s="60">
        <v>42950489</v>
      </c>
      <c r="I19" s="42"/>
      <c r="J19" s="36"/>
      <c r="K19" s="40"/>
    </row>
    <row r="20" spans="2:13" ht="18" customHeight="1" x14ac:dyDescent="0.5">
      <c r="B20" s="50" t="s">
        <v>31</v>
      </c>
      <c r="C20" s="51" t="s">
        <v>32</v>
      </c>
      <c r="D20" s="56">
        <f>'2.BOQ with cost'!G193</f>
        <v>8499278.0700000003</v>
      </c>
      <c r="E20" s="57"/>
      <c r="F20" s="58" t="e">
        <f>#REF!</f>
        <v>#REF!</v>
      </c>
      <c r="G20" s="59"/>
      <c r="H20" s="60">
        <v>43334387</v>
      </c>
      <c r="I20" s="42"/>
      <c r="J20" s="36"/>
      <c r="K20" s="40"/>
      <c r="L20" s="61"/>
      <c r="M20" s="61"/>
    </row>
    <row r="21" spans="2:13" ht="18" customHeight="1" x14ac:dyDescent="0.5">
      <c r="B21" s="50" t="s">
        <v>33</v>
      </c>
      <c r="C21" s="51" t="s">
        <v>34</v>
      </c>
      <c r="D21" s="56">
        <f>'2.BOQ with cost'!G209</f>
        <v>2235495.165</v>
      </c>
      <c r="E21" s="57"/>
      <c r="F21" s="58"/>
      <c r="G21" s="59"/>
      <c r="H21" s="60"/>
      <c r="I21" s="42"/>
      <c r="J21" s="43"/>
      <c r="K21" s="40"/>
    </row>
    <row r="22" spans="2:13" ht="18" customHeight="1" x14ac:dyDescent="0.5">
      <c r="B22" s="50" t="s">
        <v>35</v>
      </c>
      <c r="C22" s="51" t="s">
        <v>36</v>
      </c>
      <c r="D22" s="56">
        <f>'2.BOQ with cost'!G231</f>
        <v>20386915.489057366</v>
      </c>
      <c r="E22" s="57"/>
      <c r="F22" s="58"/>
      <c r="G22" s="59"/>
      <c r="H22" s="60"/>
      <c r="I22" s="42"/>
      <c r="J22" s="43"/>
      <c r="K22" s="40"/>
    </row>
    <row r="23" spans="2:13" ht="18" customHeight="1" x14ac:dyDescent="0.5">
      <c r="B23" s="50" t="s">
        <v>37</v>
      </c>
      <c r="C23" s="51" t="s">
        <v>38</v>
      </c>
      <c r="D23" s="56">
        <f>'2.BOQ with cost'!G242</f>
        <v>4516188.0444</v>
      </c>
      <c r="E23" s="57"/>
      <c r="F23" s="58"/>
      <c r="G23" s="59"/>
      <c r="H23" s="60"/>
      <c r="I23" s="42"/>
      <c r="J23" s="43"/>
      <c r="K23" s="40"/>
    </row>
    <row r="24" spans="2:13" ht="18" customHeight="1" x14ac:dyDescent="0.5">
      <c r="B24" s="50"/>
      <c r="C24" s="45" t="s">
        <v>39</v>
      </c>
      <c r="D24" s="62">
        <f>SUM(D15:D23)</f>
        <v>366864261.68731892</v>
      </c>
      <c r="E24" s="63"/>
      <c r="F24" s="58"/>
      <c r="G24" s="59"/>
      <c r="H24" s="60"/>
      <c r="I24" s="42"/>
      <c r="J24" s="43"/>
      <c r="K24" s="40"/>
    </row>
    <row r="25" spans="2:13" ht="18" customHeight="1" x14ac:dyDescent="0.5">
      <c r="B25" s="64"/>
      <c r="C25" s="48" t="s">
        <v>40</v>
      </c>
      <c r="D25" s="56"/>
      <c r="E25" s="57"/>
      <c r="F25" s="58"/>
      <c r="G25" s="59"/>
      <c r="H25" s="60"/>
      <c r="I25" s="42"/>
      <c r="J25" s="43"/>
      <c r="K25" s="40"/>
    </row>
    <row r="26" spans="2:13" ht="18" customHeight="1" x14ac:dyDescent="0.5">
      <c r="B26" s="64" t="s">
        <v>41</v>
      </c>
      <c r="C26" s="55" t="s">
        <v>42</v>
      </c>
      <c r="D26" s="65">
        <f>'2.BOQ with cost'!G261</f>
        <v>59747312.653999999</v>
      </c>
      <c r="E26" s="57"/>
      <c r="F26" s="58"/>
      <c r="G26" s="59"/>
      <c r="H26" s="60"/>
      <c r="I26" s="42"/>
      <c r="J26" s="43"/>
      <c r="K26" s="40"/>
    </row>
    <row r="27" spans="2:13" ht="18" customHeight="1" x14ac:dyDescent="0.5">
      <c r="B27" s="64" t="s">
        <v>43</v>
      </c>
      <c r="C27" s="55" t="s">
        <v>44</v>
      </c>
      <c r="D27" s="56">
        <f>'2.BOQ with cost'!G293</f>
        <v>54339069.985271662</v>
      </c>
      <c r="E27" s="57"/>
      <c r="F27" s="58"/>
      <c r="G27" s="59"/>
      <c r="H27" s="60"/>
      <c r="I27" s="42"/>
      <c r="J27" s="43"/>
      <c r="K27" s="40"/>
    </row>
    <row r="28" spans="2:13" ht="19.2" x14ac:dyDescent="0.5">
      <c r="B28" s="64" t="s">
        <v>45</v>
      </c>
      <c r="C28" s="55" t="s">
        <v>46</v>
      </c>
      <c r="D28" s="52">
        <f>'2.BOQ with cost'!G317</f>
        <v>120191691.40542458</v>
      </c>
      <c r="E28" s="57"/>
      <c r="F28" s="58"/>
      <c r="G28" s="59"/>
      <c r="H28" s="60"/>
      <c r="I28" s="66"/>
      <c r="J28" s="43"/>
      <c r="K28" s="40"/>
    </row>
    <row r="29" spans="2:13" ht="19.2" x14ac:dyDescent="0.5">
      <c r="B29" s="64" t="s">
        <v>47</v>
      </c>
      <c r="C29" s="55" t="s">
        <v>48</v>
      </c>
      <c r="D29" s="52">
        <f>'2.BOQ with cost'!G340</f>
        <v>34230573.02919431</v>
      </c>
      <c r="E29" s="57"/>
      <c r="F29" s="58"/>
      <c r="G29" s="59"/>
      <c r="H29" s="60"/>
      <c r="I29" s="42"/>
      <c r="J29" s="43"/>
      <c r="K29" s="40"/>
    </row>
    <row r="30" spans="2:13" ht="19.2" x14ac:dyDescent="0.5">
      <c r="B30" s="64" t="s">
        <v>49</v>
      </c>
      <c r="C30" s="55" t="s">
        <v>50</v>
      </c>
      <c r="D30" s="52">
        <f>'2.BOQ with cost'!G371</f>
        <v>385230144.32029063</v>
      </c>
      <c r="E30" s="57"/>
      <c r="F30" s="58"/>
      <c r="G30" s="59"/>
      <c r="H30" s="60"/>
      <c r="I30" s="42"/>
      <c r="J30" s="43"/>
      <c r="K30" s="40"/>
    </row>
    <row r="31" spans="2:13" ht="19.2" x14ac:dyDescent="0.5">
      <c r="B31" s="44"/>
      <c r="C31" s="67" t="s">
        <v>51</v>
      </c>
      <c r="D31" s="68">
        <f>SUM(D26:D30)</f>
        <v>653738791.39418125</v>
      </c>
      <c r="E31" s="63"/>
      <c r="F31" s="58"/>
      <c r="G31" s="59"/>
      <c r="H31" s="60"/>
      <c r="I31" s="42"/>
      <c r="J31" s="43"/>
      <c r="K31" s="40"/>
    </row>
    <row r="32" spans="2:13" ht="38.4" x14ac:dyDescent="0.5">
      <c r="B32" s="64"/>
      <c r="C32" s="69" t="s">
        <v>52</v>
      </c>
      <c r="D32" s="70"/>
      <c r="E32" s="57"/>
      <c r="F32" s="58"/>
      <c r="G32" s="59"/>
      <c r="H32" s="60"/>
      <c r="I32" s="42"/>
      <c r="J32" s="43"/>
      <c r="K32" s="40"/>
    </row>
    <row r="33" spans="2:11" ht="19.2" x14ac:dyDescent="0.5">
      <c r="B33" s="64" t="s">
        <v>53</v>
      </c>
      <c r="C33" s="55" t="s">
        <v>54</v>
      </c>
      <c r="D33" s="71">
        <f>'2.BOQ with cost'!G396</f>
        <v>82374859.31982322</v>
      </c>
      <c r="E33" s="57"/>
      <c r="F33" s="58"/>
      <c r="G33" s="59"/>
      <c r="H33" s="60"/>
      <c r="I33" s="66"/>
      <c r="J33" s="43"/>
      <c r="K33" s="40"/>
    </row>
    <row r="34" spans="2:11" ht="19.2" x14ac:dyDescent="0.5">
      <c r="B34" s="64" t="s">
        <v>55</v>
      </c>
      <c r="C34" s="55" t="s">
        <v>56</v>
      </c>
      <c r="D34" s="52">
        <f>'2.BOQ with cost'!G412</f>
        <v>8757479.8049999997</v>
      </c>
      <c r="E34" s="57"/>
      <c r="F34" s="58" t="e">
        <f>#REF!</f>
        <v>#REF!</v>
      </c>
      <c r="G34" s="59"/>
      <c r="H34" s="60">
        <v>25858127</v>
      </c>
      <c r="I34" s="42"/>
      <c r="J34" s="43"/>
      <c r="K34" s="40"/>
    </row>
    <row r="35" spans="2:11" ht="19.2" x14ac:dyDescent="0.5">
      <c r="B35" s="64" t="s">
        <v>57</v>
      </c>
      <c r="C35" s="55" t="s">
        <v>58</v>
      </c>
      <c r="D35" s="52">
        <f>'2.BOQ with cost'!G461</f>
        <v>1558252676.186666</v>
      </c>
      <c r="E35" s="57"/>
      <c r="F35" s="58" t="e">
        <f>#REF!</f>
        <v>#REF!</v>
      </c>
      <c r="G35" s="59"/>
      <c r="H35" s="60">
        <v>7712061</v>
      </c>
      <c r="I35" s="42"/>
      <c r="J35" s="43"/>
      <c r="K35" s="40"/>
    </row>
    <row r="36" spans="2:11" ht="19.2" x14ac:dyDescent="0.5">
      <c r="B36" s="64" t="s">
        <v>59</v>
      </c>
      <c r="C36" s="55" t="s">
        <v>60</v>
      </c>
      <c r="D36" s="52">
        <f>'2.BOQ with cost'!G483</f>
        <v>67750126.208142757</v>
      </c>
      <c r="E36" s="57"/>
      <c r="F36" s="58" t="e">
        <f>#REF!</f>
        <v>#REF!</v>
      </c>
      <c r="G36" s="59"/>
      <c r="H36" s="60">
        <v>8312708</v>
      </c>
      <c r="I36" s="42"/>
      <c r="J36" s="43"/>
      <c r="K36" s="40"/>
    </row>
    <row r="37" spans="2:11" ht="19.2" x14ac:dyDescent="0.5">
      <c r="B37" s="64" t="s">
        <v>61</v>
      </c>
      <c r="C37" s="55" t="s">
        <v>62</v>
      </c>
      <c r="D37" s="52">
        <f>'2.BOQ with cost'!G499</f>
        <v>21373102.5385</v>
      </c>
      <c r="E37" s="57"/>
      <c r="F37" s="58" t="e">
        <f>#REF!</f>
        <v>#REF!</v>
      </c>
      <c r="G37" s="59"/>
      <c r="H37" s="60">
        <v>913850</v>
      </c>
      <c r="I37" s="42"/>
      <c r="J37" s="43"/>
      <c r="K37" s="40"/>
    </row>
    <row r="38" spans="2:11" ht="19.2" x14ac:dyDescent="0.5">
      <c r="B38" s="64" t="s">
        <v>63</v>
      </c>
      <c r="C38" s="55" t="s">
        <v>64</v>
      </c>
      <c r="D38" s="52">
        <f>'2.BOQ with cost'!G519</f>
        <v>6770349.3462865679</v>
      </c>
      <c r="E38" s="57"/>
      <c r="F38" s="58"/>
      <c r="G38" s="59"/>
      <c r="H38" s="60"/>
      <c r="I38" s="42"/>
      <c r="J38" s="43"/>
      <c r="K38" s="40"/>
    </row>
    <row r="39" spans="2:11" ht="19.2" x14ac:dyDescent="0.5">
      <c r="B39" s="64" t="s">
        <v>65</v>
      </c>
      <c r="C39" s="55" t="s">
        <v>66</v>
      </c>
      <c r="D39" s="52">
        <f>'2.BOQ with cost'!G533</f>
        <v>136795553.90385118</v>
      </c>
      <c r="E39" s="57"/>
      <c r="F39" s="58" t="e">
        <f>#REF!</f>
        <v>#REF!</v>
      </c>
      <c r="G39" s="59"/>
      <c r="H39" s="60">
        <v>34382804</v>
      </c>
      <c r="I39" s="42"/>
      <c r="J39" s="43"/>
      <c r="K39" s="40"/>
    </row>
    <row r="40" spans="2:11" ht="19.2" x14ac:dyDescent="0.5">
      <c r="B40" s="64" t="s">
        <v>67</v>
      </c>
      <c r="C40" s="55" t="s">
        <v>68</v>
      </c>
      <c r="D40" s="52">
        <f>'2.BOQ with cost'!G549</f>
        <v>20704116.004999999</v>
      </c>
      <c r="E40" s="57"/>
      <c r="F40" s="58" t="e">
        <f>#REF!</f>
        <v>#REF!</v>
      </c>
      <c r="G40" s="59"/>
      <c r="H40" s="60">
        <v>878825660</v>
      </c>
      <c r="I40" s="42"/>
      <c r="J40" s="43"/>
      <c r="K40" s="40"/>
    </row>
    <row r="41" spans="2:11" ht="19.2" x14ac:dyDescent="0.5">
      <c r="B41" s="64" t="s">
        <v>69</v>
      </c>
      <c r="C41" s="55" t="s">
        <v>70</v>
      </c>
      <c r="D41" s="52">
        <f>'2.BOQ with cost'!G577</f>
        <v>329835429.90962392</v>
      </c>
      <c r="E41" s="57"/>
      <c r="F41" s="58"/>
      <c r="G41" s="59"/>
      <c r="H41" s="60"/>
      <c r="I41" s="42"/>
      <c r="J41" s="43"/>
      <c r="K41" s="40"/>
    </row>
    <row r="42" spans="2:11" ht="19.2" x14ac:dyDescent="0.5">
      <c r="B42" s="64" t="s">
        <v>71</v>
      </c>
      <c r="C42" s="55" t="s">
        <v>72</v>
      </c>
      <c r="D42" s="52">
        <f>'2.BOQ with cost'!G604</f>
        <v>40646253.772141837</v>
      </c>
      <c r="E42" s="57"/>
      <c r="F42" s="58" t="e">
        <f>#REF!</f>
        <v>#REF!</v>
      </c>
      <c r="G42" s="59"/>
      <c r="H42" s="60">
        <v>58674560</v>
      </c>
      <c r="I42" s="42"/>
      <c r="J42" s="43"/>
      <c r="K42" s="40"/>
    </row>
    <row r="43" spans="2:11" ht="19.2" x14ac:dyDescent="0.5">
      <c r="B43" s="64" t="s">
        <v>73</v>
      </c>
      <c r="C43" s="55" t="s">
        <v>74</v>
      </c>
      <c r="D43" s="52">
        <f>'2.BOQ with cost'!G620</f>
        <v>17112914.5284</v>
      </c>
      <c r="E43" s="57"/>
      <c r="F43" s="58" t="e">
        <f>#REF!</f>
        <v>#REF!</v>
      </c>
      <c r="G43" s="59"/>
      <c r="H43" s="60">
        <v>7740021</v>
      </c>
      <c r="I43" s="42"/>
      <c r="J43" s="43"/>
      <c r="K43" s="40"/>
    </row>
    <row r="44" spans="2:11" ht="19.2" x14ac:dyDescent="0.5">
      <c r="B44" s="64" t="s">
        <v>75</v>
      </c>
      <c r="C44" s="55" t="s">
        <v>76</v>
      </c>
      <c r="D44" s="52">
        <f>'2.BOQ with cost'!G648</f>
        <v>22774514.784040473</v>
      </c>
      <c r="E44" s="57"/>
      <c r="F44" s="58" t="e">
        <f>#REF!</f>
        <v>#REF!</v>
      </c>
      <c r="G44" s="59"/>
      <c r="H44" s="60">
        <v>97576532</v>
      </c>
      <c r="I44" s="42"/>
      <c r="J44" s="43"/>
      <c r="K44" s="40"/>
    </row>
    <row r="45" spans="2:11" ht="19.2" x14ac:dyDescent="0.5">
      <c r="B45" s="64" t="s">
        <v>77</v>
      </c>
      <c r="C45" s="55" t="s">
        <v>78</v>
      </c>
      <c r="D45" s="52">
        <f>'2.BOQ with cost'!G675</f>
        <v>204395803.53310674</v>
      </c>
      <c r="E45" s="57"/>
      <c r="F45" s="58"/>
      <c r="G45" s="59"/>
      <c r="H45" s="60"/>
      <c r="I45" s="42"/>
      <c r="J45" s="43"/>
      <c r="K45" s="40"/>
    </row>
    <row r="46" spans="2:11" ht="19.2" x14ac:dyDescent="0.5">
      <c r="B46" s="64" t="s">
        <v>79</v>
      </c>
      <c r="C46" s="55" t="s">
        <v>80</v>
      </c>
      <c r="D46" s="52">
        <f>'2.BOQ with cost'!G691</f>
        <v>6120683.4400000004</v>
      </c>
      <c r="E46" s="57"/>
      <c r="F46" s="58"/>
      <c r="G46" s="59"/>
      <c r="H46" s="60"/>
      <c r="I46" s="42"/>
      <c r="J46" s="43"/>
      <c r="K46" s="40"/>
    </row>
    <row r="47" spans="2:11" ht="19.2" x14ac:dyDescent="0.5">
      <c r="B47" s="64" t="s">
        <v>81</v>
      </c>
      <c r="C47" s="55" t="s">
        <v>82</v>
      </c>
      <c r="D47" s="52">
        <f>'2.BOQ with cost'!G716</f>
        <v>14166103.446086766</v>
      </c>
      <c r="E47" s="57"/>
      <c r="F47" s="58"/>
      <c r="G47" s="59"/>
      <c r="H47" s="60"/>
      <c r="I47" s="42"/>
      <c r="J47" s="43"/>
      <c r="K47" s="40"/>
    </row>
    <row r="48" spans="2:11" ht="19.2" x14ac:dyDescent="0.5">
      <c r="B48" s="72"/>
      <c r="C48" s="67" t="s">
        <v>83</v>
      </c>
      <c r="D48" s="68">
        <f>SUM(D33:D47)</f>
        <v>2537829966.7266698</v>
      </c>
      <c r="E48" s="63"/>
      <c r="F48" s="58"/>
      <c r="G48" s="59"/>
      <c r="H48" s="60"/>
      <c r="I48" s="42"/>
      <c r="J48" s="43"/>
      <c r="K48" s="40"/>
    </row>
    <row r="49" spans="1:11" ht="19.2" x14ac:dyDescent="0.5">
      <c r="B49" s="64"/>
      <c r="C49" s="69" t="s">
        <v>84</v>
      </c>
      <c r="D49" s="52"/>
      <c r="E49" s="57"/>
      <c r="F49" s="58"/>
      <c r="G49" s="59"/>
      <c r="H49" s="60"/>
      <c r="I49" s="42"/>
      <c r="J49" s="43"/>
      <c r="K49" s="40"/>
    </row>
    <row r="50" spans="1:11" ht="19.2" x14ac:dyDescent="0.5">
      <c r="B50" s="64" t="s">
        <v>85</v>
      </c>
      <c r="C50" s="55" t="s">
        <v>86</v>
      </c>
      <c r="D50" s="73">
        <f>'2.BOQ with cost'!G767</f>
        <v>240791012.83565634</v>
      </c>
      <c r="E50" s="57"/>
      <c r="F50" s="58"/>
      <c r="G50" s="59"/>
      <c r="H50" s="60"/>
      <c r="I50" s="42"/>
      <c r="J50" s="43"/>
      <c r="K50" s="40"/>
    </row>
    <row r="51" spans="1:11" ht="19.2" x14ac:dyDescent="0.5">
      <c r="B51" s="64" t="s">
        <v>87</v>
      </c>
      <c r="C51" s="55" t="s">
        <v>88</v>
      </c>
      <c r="D51" s="52">
        <f>'2.BOQ with cost'!G783</f>
        <v>26893560.411972392</v>
      </c>
      <c r="E51" s="57"/>
      <c r="F51" s="58"/>
      <c r="G51" s="59"/>
      <c r="H51" s="60"/>
      <c r="I51" s="42"/>
      <c r="J51" s="43"/>
      <c r="K51" s="40"/>
    </row>
    <row r="52" spans="1:11" ht="19.2" x14ac:dyDescent="0.5">
      <c r="B52" s="64" t="s">
        <v>89</v>
      </c>
      <c r="C52" s="55" t="s">
        <v>90</v>
      </c>
      <c r="D52" s="52">
        <f>'2.BOQ with cost'!G800</f>
        <v>23483351.200880405</v>
      </c>
      <c r="E52" s="57"/>
      <c r="F52" s="58"/>
      <c r="G52" s="59"/>
      <c r="H52" s="60"/>
      <c r="I52" s="42"/>
      <c r="J52" s="43"/>
      <c r="K52" s="40"/>
    </row>
    <row r="53" spans="1:11" ht="19.2" x14ac:dyDescent="0.5">
      <c r="B53" s="64" t="s">
        <v>91</v>
      </c>
      <c r="C53" s="55" t="s">
        <v>92</v>
      </c>
      <c r="D53" s="52">
        <f>'2.BOQ with cost'!G823</f>
        <v>79215505.318803996</v>
      </c>
      <c r="E53" s="57"/>
      <c r="F53" s="58"/>
      <c r="G53" s="59"/>
      <c r="H53" s="60"/>
      <c r="I53" s="42"/>
      <c r="J53" s="43"/>
      <c r="K53" s="40"/>
    </row>
    <row r="54" spans="1:11" ht="19.2" x14ac:dyDescent="0.5">
      <c r="B54" s="72"/>
      <c r="C54" s="67" t="s">
        <v>93</v>
      </c>
      <c r="D54" s="74">
        <f>SUM(D50:D53)</f>
        <v>370383429.76731312</v>
      </c>
      <c r="E54" s="63"/>
      <c r="F54" s="58"/>
      <c r="G54" s="59"/>
      <c r="H54" s="60"/>
      <c r="I54" s="42"/>
      <c r="J54" s="43"/>
      <c r="K54" s="40"/>
    </row>
    <row r="55" spans="1:11" ht="18" customHeight="1" x14ac:dyDescent="0.5">
      <c r="B55" s="64" t="s">
        <v>94</v>
      </c>
      <c r="C55" s="55" t="s">
        <v>95</v>
      </c>
      <c r="D55" s="52">
        <f>'2.BOQ with cost'!G852</f>
        <v>8862284.8052420802</v>
      </c>
      <c r="E55" s="57"/>
      <c r="F55" s="58" t="e">
        <f>#REF!</f>
        <v>#REF!</v>
      </c>
      <c r="G55" s="59"/>
      <c r="H55" s="60">
        <v>213144555</v>
      </c>
      <c r="I55" s="42"/>
      <c r="J55" s="43"/>
      <c r="K55" s="40"/>
    </row>
    <row r="56" spans="1:11" ht="19.2" x14ac:dyDescent="0.5">
      <c r="B56" s="64" t="s">
        <v>96</v>
      </c>
      <c r="C56" s="55" t="s">
        <v>97</v>
      </c>
      <c r="D56" s="71"/>
      <c r="E56" s="57"/>
      <c r="F56" s="75" t="e">
        <f>#REF!</f>
        <v>#REF!</v>
      </c>
      <c r="G56" s="59"/>
      <c r="H56" s="60">
        <v>20929257</v>
      </c>
      <c r="I56" s="42"/>
      <c r="J56" s="76"/>
      <c r="K56" s="40"/>
    </row>
    <row r="57" spans="1:11" ht="19.2" x14ac:dyDescent="0.5">
      <c r="B57" s="64" t="s">
        <v>98</v>
      </c>
      <c r="C57" s="77" t="s">
        <v>99</v>
      </c>
      <c r="D57" s="78">
        <v>40000000</v>
      </c>
      <c r="E57" s="57"/>
      <c r="F57" s="75" t="e">
        <f>#REF!</f>
        <v>#REF!</v>
      </c>
      <c r="G57" s="59"/>
      <c r="H57" s="60">
        <v>22341793</v>
      </c>
      <c r="I57" s="42"/>
      <c r="J57" s="76"/>
      <c r="K57" s="40"/>
    </row>
    <row r="58" spans="1:11" ht="38.4" x14ac:dyDescent="0.5">
      <c r="B58" s="64" t="s">
        <v>100</v>
      </c>
      <c r="C58" s="77" t="s">
        <v>101</v>
      </c>
      <c r="D58" s="78">
        <v>10000000</v>
      </c>
      <c r="E58" s="57"/>
      <c r="F58" s="75"/>
      <c r="G58" s="59"/>
      <c r="H58" s="60"/>
      <c r="I58" s="42"/>
      <c r="J58" s="76"/>
      <c r="K58" s="40"/>
    </row>
    <row r="59" spans="1:11" ht="19.2" x14ac:dyDescent="0.5">
      <c r="B59" s="64" t="s">
        <v>102</v>
      </c>
      <c r="C59" s="4" t="s">
        <v>103</v>
      </c>
      <c r="D59" s="73">
        <v>60000000</v>
      </c>
      <c r="E59" s="57"/>
      <c r="F59" s="75"/>
      <c r="G59" s="59"/>
      <c r="H59" s="60"/>
      <c r="I59" s="42"/>
      <c r="J59" s="76"/>
      <c r="K59" s="40"/>
    </row>
    <row r="60" spans="1:11" ht="19.2" x14ac:dyDescent="0.5">
      <c r="B60" s="79" t="s">
        <v>104</v>
      </c>
      <c r="C60" s="80" t="s">
        <v>105</v>
      </c>
      <c r="D60" s="81">
        <f>D13+D24+D31+D48+D54+D55+D59</f>
        <v>4242153284.9096723</v>
      </c>
      <c r="E60" s="82"/>
      <c r="F60" s="75"/>
      <c r="G60" s="59"/>
      <c r="H60" s="60"/>
      <c r="I60" s="42"/>
      <c r="J60" s="76"/>
      <c r="K60" s="40"/>
    </row>
    <row r="61" spans="1:11" ht="19.2" x14ac:dyDescent="0.5">
      <c r="B61" s="79" t="s">
        <v>106</v>
      </c>
      <c r="C61" s="80" t="s">
        <v>107</v>
      </c>
      <c r="D61" s="81">
        <f>D57+D58</f>
        <v>50000000</v>
      </c>
      <c r="E61" s="82"/>
      <c r="F61" s="75"/>
      <c r="G61" s="59"/>
      <c r="H61" s="60"/>
      <c r="I61" s="42"/>
      <c r="J61" s="76"/>
      <c r="K61" s="40"/>
    </row>
    <row r="62" spans="1:11" ht="19.2" x14ac:dyDescent="0.5">
      <c r="A62" s="83"/>
      <c r="B62" s="79" t="s">
        <v>108</v>
      </c>
      <c r="C62" s="84" t="s">
        <v>109</v>
      </c>
      <c r="D62" s="81">
        <f>0.13*D60</f>
        <v>551479927.03825736</v>
      </c>
      <c r="E62" s="82"/>
      <c r="F62" s="85">
        <f>'[1]Provisional Sum'!H11</f>
        <v>90000000</v>
      </c>
      <c r="G62" s="86"/>
      <c r="H62" s="4"/>
      <c r="I62" s="66"/>
      <c r="J62" s="43"/>
      <c r="K62" s="40"/>
    </row>
    <row r="63" spans="1:11" ht="19.8" thickBot="1" x14ac:dyDescent="0.55000000000000004">
      <c r="A63" s="83"/>
      <c r="B63" s="87" t="s">
        <v>110</v>
      </c>
      <c r="C63" s="88" t="s">
        <v>111</v>
      </c>
      <c r="D63" s="89">
        <f>D60+D62</f>
        <v>4793633211.9479294</v>
      </c>
      <c r="E63" s="90"/>
      <c r="F63" s="85"/>
      <c r="G63" s="86"/>
      <c r="H63" s="4"/>
      <c r="I63" s="91"/>
      <c r="J63" s="43"/>
      <c r="K63" s="40"/>
    </row>
    <row r="64" spans="1:11" s="92" customFormat="1" ht="19.2" hidden="1" x14ac:dyDescent="0.5">
      <c r="B64" s="93"/>
      <c r="C64" s="94" t="s">
        <v>112</v>
      </c>
      <c r="D64" s="94"/>
      <c r="E64" s="94"/>
      <c r="F64" s="95" t="e">
        <f>F17+F18+F19+F20+#REF!+F34+#REF!+F35+F36+F37+F44+F55+F56+F57+#REF!</f>
        <v>#REF!</v>
      </c>
      <c r="G64" s="96"/>
      <c r="H64" s="97">
        <v>1488349326.51</v>
      </c>
      <c r="I64" s="98"/>
    </row>
    <row r="65" spans="2:9" s="92" customFormat="1" ht="19.2" hidden="1" x14ac:dyDescent="0.5">
      <c r="B65" s="99"/>
      <c r="C65" s="100" t="s">
        <v>113</v>
      </c>
      <c r="D65" s="100"/>
      <c r="E65" s="100"/>
      <c r="F65" s="101" t="e">
        <f>F39+F40+F42+F43</f>
        <v>#REF!</v>
      </c>
      <c r="G65" s="96"/>
      <c r="H65" s="102">
        <v>979623044</v>
      </c>
      <c r="I65" s="98"/>
    </row>
    <row r="66" spans="2:9" s="92" customFormat="1" ht="19.2" hidden="1" x14ac:dyDescent="0.5">
      <c r="B66" s="99"/>
      <c r="C66" s="100" t="s">
        <v>114</v>
      </c>
      <c r="D66" s="100"/>
      <c r="E66" s="100"/>
      <c r="F66" s="103" t="e">
        <f>F64+F65</f>
        <v>#REF!</v>
      </c>
      <c r="G66" s="96"/>
      <c r="H66" s="102">
        <v>2467972371</v>
      </c>
      <c r="I66" s="98"/>
    </row>
    <row r="67" spans="2:9" ht="19.8" hidden="1" thickBot="1" x14ac:dyDescent="0.55000000000000004">
      <c r="B67" s="104"/>
      <c r="C67" s="105" t="s">
        <v>115</v>
      </c>
      <c r="D67" s="105"/>
      <c r="E67" s="105"/>
      <c r="F67" s="106"/>
      <c r="G67" s="107"/>
      <c r="H67" s="60">
        <v>5550</v>
      </c>
      <c r="I67" s="98"/>
    </row>
    <row r="68" spans="2:9" ht="19.2" x14ac:dyDescent="0.5">
      <c r="B68" s="108"/>
      <c r="C68" s="100" t="s">
        <v>116</v>
      </c>
      <c r="D68" s="109">
        <f>SUM(D34:D47)</f>
        <v>2455455107.406847</v>
      </c>
      <c r="E68" s="108"/>
    </row>
    <row r="69" spans="2:9" ht="19.2" x14ac:dyDescent="0.5">
      <c r="B69" s="108"/>
      <c r="C69" s="100" t="s">
        <v>117</v>
      </c>
      <c r="D69" s="109">
        <f>D13+D24+D31+D33+D54+D55+D59</f>
        <v>1786698177.5028257</v>
      </c>
      <c r="E69" s="108"/>
    </row>
  </sheetData>
  <mergeCells count="7">
    <mergeCell ref="H4:H5"/>
    <mergeCell ref="B2:E2"/>
    <mergeCell ref="B3:E3"/>
    <mergeCell ref="B4:B5"/>
    <mergeCell ref="C4:C5"/>
    <mergeCell ref="E4:E5"/>
    <mergeCell ref="G4:G5"/>
  </mergeCells>
  <pageMargins left="1" right="1" top="1" bottom="1.3333333333333333" header="0.5" footer="0.5"/>
  <pageSetup paperSize="9" scale="80" orientation="portrait" r:id="rId1"/>
  <headerFooter>
    <oddHeader>&amp;L&amp;"Gill Sans MT,Italic"&amp;9Hydro Village Pvt. Ltd.&amp;R&amp;"Gill Sans MT,Italic"&amp;9Myagdi Khola Hydropower Project
Tender Document for Civil Construction Works- Bill of Quantities</oddHeader>
    <oddFooter>&amp;L&amp;"Gill Sans MT,Regular"Company:
Seal:
&amp;C&amp;"Gill Sans MT,Regular"Signature: 
            .
           Name of signatory:
   Designation:&amp;R&amp;"Gill Sans MT,Italic"&amp;9BoQ Summary- page &amp;P</oddFooter>
  </headerFooter>
  <rowBreaks count="1" manualBreakCount="1">
    <brk id="43" min="1"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B0334-6AFA-4227-9FD7-01ECB6656BA1}">
  <sheetPr>
    <tabColor theme="6" tint="-0.499984740745262"/>
  </sheetPr>
  <dimension ref="A1:BZ854"/>
  <sheetViews>
    <sheetView topLeftCell="A4" workbookViewId="0">
      <selection activeCell="B13" sqref="B13"/>
    </sheetView>
  </sheetViews>
  <sheetFormatPr defaultColWidth="8.88671875" defaultRowHeight="18" x14ac:dyDescent="0.5"/>
  <cols>
    <col min="1" max="1" width="14.5546875" style="110" customWidth="1"/>
    <col min="2" max="2" width="54.5546875" style="111" customWidth="1"/>
    <col min="3" max="3" width="8" style="49" bestFit="1" customWidth="1"/>
    <col min="4" max="4" width="14.44140625" style="112" customWidth="1"/>
    <col min="5" max="5" width="15.88671875" style="113" customWidth="1"/>
    <col min="6" max="6" width="23.109375" style="114" customWidth="1"/>
    <col min="7" max="7" width="16.88671875" style="115" customWidth="1"/>
    <col min="8" max="8" width="16.109375" style="49" customWidth="1"/>
    <col min="9" max="9" width="10.5546875" style="111" customWidth="1"/>
    <col min="10" max="10" width="10.109375" style="111" customWidth="1"/>
    <col min="11" max="11" width="19.5546875" style="111" customWidth="1"/>
    <col min="12" max="12" width="29.33203125" style="111" customWidth="1"/>
    <col min="13" max="13" width="28.5546875" style="111" customWidth="1"/>
    <col min="14" max="14" width="22.88671875" style="111" bestFit="1" customWidth="1"/>
    <col min="15" max="15" width="8.88671875" style="111"/>
    <col min="16" max="16" width="15" style="111" bestFit="1" customWidth="1"/>
    <col min="17" max="19" width="8.88671875" style="111"/>
    <col min="20" max="20" width="15.5546875" style="111" bestFit="1" customWidth="1"/>
    <col min="21" max="22" width="8.88671875" style="111"/>
    <col min="23" max="23" width="18.6640625" style="111" bestFit="1" customWidth="1"/>
    <col min="24" max="16384" width="8.88671875" style="111"/>
  </cols>
  <sheetData>
    <row r="1" spans="1:11" x14ac:dyDescent="0.5">
      <c r="I1" s="116"/>
      <c r="J1" s="116"/>
    </row>
    <row r="2" spans="1:11" ht="35.25" customHeight="1" x14ac:dyDescent="0.5">
      <c r="I2" s="116"/>
      <c r="J2" s="116"/>
    </row>
    <row r="3" spans="1:11" x14ac:dyDescent="0.5">
      <c r="A3" s="117" t="s">
        <v>118</v>
      </c>
      <c r="B3" s="118" t="s">
        <v>119</v>
      </c>
      <c r="G3" s="119" t="s">
        <v>120</v>
      </c>
      <c r="H3" s="49" t="s">
        <v>121</v>
      </c>
      <c r="I3" s="116"/>
      <c r="J3" s="116"/>
    </row>
    <row r="4" spans="1:11" x14ac:dyDescent="0.5">
      <c r="A4" s="120" t="s">
        <v>122</v>
      </c>
      <c r="B4" s="118">
        <v>930100</v>
      </c>
      <c r="G4" s="119" t="s">
        <v>123</v>
      </c>
      <c r="H4" s="49" t="s">
        <v>124</v>
      </c>
      <c r="I4" s="116"/>
      <c r="J4" s="116"/>
    </row>
    <row r="5" spans="1:11" x14ac:dyDescent="0.5">
      <c r="A5" s="120" t="s">
        <v>125</v>
      </c>
      <c r="B5" s="121" t="s">
        <v>126</v>
      </c>
      <c r="G5" s="119" t="s">
        <v>127</v>
      </c>
      <c r="H5" s="49" t="s">
        <v>128</v>
      </c>
      <c r="I5" s="116"/>
      <c r="J5" s="116"/>
    </row>
    <row r="6" spans="1:11" x14ac:dyDescent="0.5">
      <c r="A6" s="120" t="s">
        <v>129</v>
      </c>
      <c r="B6" s="121" t="s">
        <v>130</v>
      </c>
      <c r="G6" s="119" t="s">
        <v>131</v>
      </c>
      <c r="H6" s="122">
        <f ca="1">TODAY()</f>
        <v>44942</v>
      </c>
      <c r="I6" s="116"/>
      <c r="J6" s="116"/>
    </row>
    <row r="7" spans="1:11" x14ac:dyDescent="0.5">
      <c r="A7" s="111"/>
      <c r="G7" s="123"/>
      <c r="H7" s="111"/>
      <c r="I7" s="116"/>
      <c r="J7" s="116"/>
    </row>
    <row r="8" spans="1:11" ht="17.25" customHeight="1" x14ac:dyDescent="0.5">
      <c r="A8" s="124" t="s">
        <v>132</v>
      </c>
      <c r="B8" s="125" t="s">
        <v>133</v>
      </c>
      <c r="C8" s="125" t="s">
        <v>134</v>
      </c>
      <c r="D8" s="125" t="s">
        <v>135</v>
      </c>
      <c r="E8" s="125" t="s">
        <v>136</v>
      </c>
      <c r="F8" s="125"/>
      <c r="G8" s="126" t="s">
        <v>137</v>
      </c>
      <c r="H8" s="127" t="s">
        <v>5</v>
      </c>
      <c r="I8" s="128" t="s">
        <v>138</v>
      </c>
      <c r="J8" s="129" t="s">
        <v>4</v>
      </c>
    </row>
    <row r="9" spans="1:11" x14ac:dyDescent="0.5">
      <c r="A9" s="124"/>
      <c r="B9" s="125"/>
      <c r="C9" s="125"/>
      <c r="D9" s="125"/>
      <c r="E9" s="125" t="s">
        <v>139</v>
      </c>
      <c r="F9" s="125" t="s">
        <v>140</v>
      </c>
      <c r="G9" s="126" t="s">
        <v>141</v>
      </c>
      <c r="H9" s="127"/>
      <c r="I9" s="130"/>
      <c r="J9" s="131"/>
    </row>
    <row r="10" spans="1:11" ht="36" x14ac:dyDescent="0.5">
      <c r="A10" s="125"/>
      <c r="B10" s="132" t="s">
        <v>8</v>
      </c>
      <c r="C10" s="125"/>
      <c r="D10" s="125"/>
      <c r="E10" s="125"/>
      <c r="F10" s="125"/>
      <c r="G10" s="126"/>
      <c r="H10" s="127"/>
      <c r="I10" s="133"/>
      <c r="J10" s="134"/>
    </row>
    <row r="11" spans="1:11" x14ac:dyDescent="0.5">
      <c r="A11" s="125" t="s">
        <v>10</v>
      </c>
      <c r="B11" s="132" t="s">
        <v>142</v>
      </c>
      <c r="C11" s="125"/>
      <c r="D11" s="125"/>
      <c r="E11" s="125"/>
      <c r="F11" s="125"/>
      <c r="G11" s="126"/>
      <c r="H11" s="127"/>
      <c r="I11" s="133"/>
      <c r="J11" s="134"/>
    </row>
    <row r="12" spans="1:11" x14ac:dyDescent="0.5">
      <c r="A12" s="135" t="s">
        <v>143</v>
      </c>
      <c r="B12" s="136" t="s">
        <v>144</v>
      </c>
      <c r="C12" s="137"/>
      <c r="D12" s="138"/>
      <c r="E12" s="125"/>
      <c r="F12" s="125"/>
      <c r="G12" s="126"/>
      <c r="H12" s="127"/>
      <c r="I12" s="139"/>
      <c r="J12" s="116"/>
    </row>
    <row r="13" spans="1:11" ht="216" x14ac:dyDescent="0.5">
      <c r="A13" s="140" t="s">
        <v>145</v>
      </c>
      <c r="B13" s="141" t="s">
        <v>146</v>
      </c>
      <c r="C13" s="137" t="s">
        <v>147</v>
      </c>
      <c r="D13" s="138">
        <v>1</v>
      </c>
      <c r="E13" s="142">
        <v>65000000</v>
      </c>
      <c r="F13" s="125"/>
      <c r="G13" s="126">
        <f>E13*D13</f>
        <v>65000000</v>
      </c>
      <c r="H13" s="127"/>
      <c r="I13" s="143"/>
      <c r="J13" s="144"/>
    </row>
    <row r="14" spans="1:11" s="155" customFormat="1" ht="36" x14ac:dyDescent="0.5">
      <c r="A14" s="145" t="s">
        <v>148</v>
      </c>
      <c r="B14" s="146" t="s">
        <v>149</v>
      </c>
      <c r="C14" s="147" t="s">
        <v>150</v>
      </c>
      <c r="D14" s="148">
        <v>36</v>
      </c>
      <c r="E14" s="149">
        <v>300000</v>
      </c>
      <c r="F14" s="150"/>
      <c r="G14" s="151">
        <f>E14*D14</f>
        <v>10800000</v>
      </c>
      <c r="H14" s="152"/>
      <c r="I14" s="153"/>
      <c r="J14" s="154"/>
      <c r="K14" s="155">
        <v>150000</v>
      </c>
    </row>
    <row r="15" spans="1:11" ht="54" x14ac:dyDescent="0.5">
      <c r="A15" s="140" t="s">
        <v>151</v>
      </c>
      <c r="B15" s="136" t="s">
        <v>152</v>
      </c>
      <c r="C15" s="137" t="s">
        <v>147</v>
      </c>
      <c r="D15" s="138">
        <v>1</v>
      </c>
      <c r="E15" s="144">
        <v>6500000</v>
      </c>
      <c r="F15" s="125"/>
      <c r="G15" s="126">
        <f>E15*D15</f>
        <v>6500000</v>
      </c>
      <c r="H15" s="127"/>
      <c r="I15" s="156"/>
      <c r="J15" s="157"/>
    </row>
    <row r="16" spans="1:11" x14ac:dyDescent="0.5">
      <c r="A16" s="135" t="s">
        <v>153</v>
      </c>
      <c r="B16" s="136" t="s">
        <v>154</v>
      </c>
      <c r="C16" s="158" t="s">
        <v>155</v>
      </c>
      <c r="D16" s="138">
        <v>1</v>
      </c>
      <c r="E16" s="159"/>
      <c r="F16" s="125"/>
      <c r="G16" s="126"/>
      <c r="H16" s="127"/>
      <c r="I16" s="139"/>
      <c r="J16" s="116"/>
    </row>
    <row r="17" spans="1:11" ht="36" x14ac:dyDescent="0.5">
      <c r="A17" s="140" t="s">
        <v>156</v>
      </c>
      <c r="B17" s="141" t="s">
        <v>157</v>
      </c>
      <c r="C17" s="158" t="s">
        <v>155</v>
      </c>
      <c r="D17" s="138">
        <v>1</v>
      </c>
      <c r="E17" s="160">
        <v>5940000</v>
      </c>
      <c r="F17" s="125"/>
      <c r="G17" s="126">
        <f>E17*D17</f>
        <v>5940000</v>
      </c>
      <c r="H17" s="127"/>
      <c r="I17" s="161"/>
      <c r="J17" s="157"/>
    </row>
    <row r="18" spans="1:11" x14ac:dyDescent="0.5">
      <c r="A18" s="140" t="s">
        <v>158</v>
      </c>
      <c r="B18" s="141" t="s">
        <v>159</v>
      </c>
      <c r="C18" s="158" t="s">
        <v>155</v>
      </c>
      <c r="D18" s="138">
        <v>1</v>
      </c>
      <c r="E18" s="160">
        <v>990000</v>
      </c>
      <c r="F18" s="125"/>
      <c r="G18" s="126">
        <f>E18*D18</f>
        <v>990000</v>
      </c>
      <c r="H18" s="127"/>
      <c r="I18" s="161"/>
      <c r="J18" s="157"/>
    </row>
    <row r="19" spans="1:11" ht="54" x14ac:dyDescent="0.5">
      <c r="A19" s="140" t="s">
        <v>160</v>
      </c>
      <c r="B19" s="141" t="s">
        <v>161</v>
      </c>
      <c r="C19" s="137" t="s">
        <v>147</v>
      </c>
      <c r="D19" s="138">
        <v>1</v>
      </c>
      <c r="E19" s="160">
        <v>990000</v>
      </c>
      <c r="F19" s="125"/>
      <c r="G19" s="126">
        <f>E19*D19</f>
        <v>990000</v>
      </c>
      <c r="H19" s="127"/>
      <c r="I19" s="161"/>
      <c r="J19" s="157"/>
    </row>
    <row r="20" spans="1:11" ht="36" x14ac:dyDescent="0.5">
      <c r="A20" s="140" t="s">
        <v>162</v>
      </c>
      <c r="B20" s="141" t="s">
        <v>163</v>
      </c>
      <c r="C20" s="137" t="s">
        <v>147</v>
      </c>
      <c r="D20" s="138">
        <v>1</v>
      </c>
      <c r="E20" s="159"/>
      <c r="F20" s="125"/>
      <c r="G20" s="126"/>
      <c r="H20" s="127"/>
      <c r="I20" s="161"/>
      <c r="J20" s="157"/>
    </row>
    <row r="21" spans="1:11" x14ac:dyDescent="0.5">
      <c r="A21" s="135" t="s">
        <v>164</v>
      </c>
      <c r="B21" s="136" t="s">
        <v>165</v>
      </c>
      <c r="C21" s="137"/>
      <c r="D21" s="138"/>
      <c r="E21" s="159"/>
      <c r="F21" s="125"/>
      <c r="G21" s="126"/>
      <c r="H21" s="127"/>
      <c r="I21" s="139"/>
      <c r="J21" s="116"/>
    </row>
    <row r="22" spans="1:11" s="155" customFormat="1" ht="72" x14ac:dyDescent="0.5">
      <c r="A22" s="145" t="s">
        <v>166</v>
      </c>
      <c r="B22" s="146" t="s">
        <v>167</v>
      </c>
      <c r="C22" s="147" t="s">
        <v>150</v>
      </c>
      <c r="D22" s="148">
        <v>36</v>
      </c>
      <c r="E22" s="149">
        <v>400000</v>
      </c>
      <c r="F22" s="150"/>
      <c r="G22" s="151">
        <f>E22*D22</f>
        <v>14400000</v>
      </c>
      <c r="H22" s="152"/>
      <c r="I22" s="153"/>
      <c r="J22" s="154"/>
      <c r="K22" s="155">
        <v>300000</v>
      </c>
    </row>
    <row r="23" spans="1:11" x14ac:dyDescent="0.5">
      <c r="A23" s="135" t="s">
        <v>168</v>
      </c>
      <c r="B23" s="136" t="s">
        <v>169</v>
      </c>
      <c r="C23" s="137"/>
      <c r="D23" s="138"/>
      <c r="E23" s="159"/>
      <c r="F23" s="125"/>
      <c r="G23" s="126"/>
      <c r="H23" s="127"/>
      <c r="I23" s="139"/>
      <c r="J23" s="116"/>
    </row>
    <row r="24" spans="1:11" ht="54" x14ac:dyDescent="0.5">
      <c r="A24" s="140" t="s">
        <v>170</v>
      </c>
      <c r="B24" s="141" t="s">
        <v>171</v>
      </c>
      <c r="C24" s="137" t="s">
        <v>147</v>
      </c>
      <c r="D24" s="138">
        <v>1</v>
      </c>
      <c r="E24" s="160">
        <v>1500000</v>
      </c>
      <c r="F24" s="125"/>
      <c r="G24" s="126">
        <f>E24*D24</f>
        <v>1500000</v>
      </c>
      <c r="H24" s="127"/>
      <c r="I24" s="161"/>
      <c r="J24" s="157"/>
    </row>
    <row r="25" spans="1:11" x14ac:dyDescent="0.5">
      <c r="A25" s="135" t="s">
        <v>172</v>
      </c>
      <c r="B25" s="136" t="s">
        <v>173</v>
      </c>
      <c r="C25" s="137"/>
      <c r="D25" s="138"/>
      <c r="E25" s="159"/>
      <c r="F25" s="125"/>
      <c r="G25" s="126"/>
      <c r="H25" s="127"/>
      <c r="I25" s="139"/>
      <c r="J25" s="116"/>
    </row>
    <row r="26" spans="1:11" ht="54" x14ac:dyDescent="0.5">
      <c r="A26" s="140" t="s">
        <v>174</v>
      </c>
      <c r="B26" s="141" t="s">
        <v>175</v>
      </c>
      <c r="C26" s="137" t="s">
        <v>147</v>
      </c>
      <c r="D26" s="138">
        <v>1</v>
      </c>
      <c r="E26" s="160">
        <v>4450000</v>
      </c>
      <c r="F26" s="125"/>
      <c r="G26" s="126">
        <f t="shared" ref="G26:G31" si="0">E26*D26</f>
        <v>4450000</v>
      </c>
      <c r="H26" s="127"/>
      <c r="I26" s="161"/>
      <c r="J26" s="157"/>
    </row>
    <row r="27" spans="1:11" ht="72" x14ac:dyDescent="0.5">
      <c r="A27" s="140" t="s">
        <v>176</v>
      </c>
      <c r="B27" s="141" t="s">
        <v>177</v>
      </c>
      <c r="C27" s="137" t="s">
        <v>150</v>
      </c>
      <c r="D27" s="138">
        <v>36</v>
      </c>
      <c r="E27" s="160">
        <v>385000</v>
      </c>
      <c r="F27" s="125"/>
      <c r="G27" s="126">
        <f t="shared" si="0"/>
        <v>13860000</v>
      </c>
      <c r="H27" s="127"/>
      <c r="I27" s="161"/>
      <c r="J27" s="157"/>
    </row>
    <row r="28" spans="1:11" ht="36" x14ac:dyDescent="0.5">
      <c r="A28" s="140" t="s">
        <v>178</v>
      </c>
      <c r="B28" s="141" t="s">
        <v>179</v>
      </c>
      <c r="C28" s="137" t="s">
        <v>180</v>
      </c>
      <c r="D28" s="138">
        <v>1</v>
      </c>
      <c r="E28" s="160">
        <v>2000000</v>
      </c>
      <c r="F28" s="125"/>
      <c r="G28" s="126">
        <f t="shared" si="0"/>
        <v>2000000</v>
      </c>
      <c r="H28" s="127"/>
      <c r="I28" s="161"/>
      <c r="J28" s="157"/>
    </row>
    <row r="29" spans="1:11" ht="72" x14ac:dyDescent="0.5">
      <c r="A29" s="140" t="s">
        <v>181</v>
      </c>
      <c r="B29" s="141" t="s">
        <v>182</v>
      </c>
      <c r="C29" s="137" t="s">
        <v>150</v>
      </c>
      <c r="D29" s="138">
        <v>36</v>
      </c>
      <c r="E29" s="160">
        <v>80000</v>
      </c>
      <c r="F29" s="125"/>
      <c r="G29" s="126">
        <f t="shared" si="0"/>
        <v>2880000</v>
      </c>
      <c r="H29" s="127"/>
      <c r="I29" s="161"/>
      <c r="J29" s="157"/>
    </row>
    <row r="30" spans="1:11" ht="72" x14ac:dyDescent="0.5">
      <c r="A30" s="140" t="s">
        <v>183</v>
      </c>
      <c r="B30" s="141" t="s">
        <v>184</v>
      </c>
      <c r="C30" s="137" t="s">
        <v>150</v>
      </c>
      <c r="D30" s="138">
        <v>36</v>
      </c>
      <c r="E30" s="160">
        <v>700000</v>
      </c>
      <c r="F30" s="125"/>
      <c r="G30" s="126">
        <f t="shared" si="0"/>
        <v>25200000</v>
      </c>
      <c r="H30" s="127"/>
      <c r="I30" s="161"/>
      <c r="J30" s="157"/>
    </row>
    <row r="31" spans="1:11" ht="36" x14ac:dyDescent="0.5">
      <c r="A31" s="140" t="s">
        <v>185</v>
      </c>
      <c r="B31" s="141" t="s">
        <v>186</v>
      </c>
      <c r="C31" s="137" t="s">
        <v>180</v>
      </c>
      <c r="D31" s="138">
        <v>1</v>
      </c>
      <c r="E31" s="160">
        <v>1500000</v>
      </c>
      <c r="F31" s="125"/>
      <c r="G31" s="126">
        <f t="shared" si="0"/>
        <v>1500000</v>
      </c>
      <c r="H31" s="127"/>
      <c r="I31" s="161"/>
      <c r="J31" s="157"/>
    </row>
    <row r="32" spans="1:11" x14ac:dyDescent="0.5">
      <c r="A32" s="135" t="s">
        <v>187</v>
      </c>
      <c r="B32" s="136" t="s">
        <v>188</v>
      </c>
      <c r="C32" s="137"/>
      <c r="D32" s="138"/>
      <c r="E32" s="159"/>
      <c r="F32" s="125"/>
      <c r="G32" s="126"/>
      <c r="H32" s="127"/>
      <c r="I32" s="161"/>
      <c r="J32" s="116"/>
    </row>
    <row r="33" spans="1:10" ht="36" x14ac:dyDescent="0.5">
      <c r="A33" s="140" t="s">
        <v>189</v>
      </c>
      <c r="B33" s="141" t="s">
        <v>190</v>
      </c>
      <c r="C33" s="137" t="s">
        <v>147</v>
      </c>
      <c r="D33" s="138">
        <v>1</v>
      </c>
      <c r="E33" s="160">
        <v>7500000</v>
      </c>
      <c r="F33" s="125"/>
      <c r="G33" s="126">
        <f>E33*D33</f>
        <v>7500000</v>
      </c>
      <c r="H33" s="127"/>
      <c r="I33" s="161"/>
      <c r="J33" s="157"/>
    </row>
    <row r="34" spans="1:10" ht="72" x14ac:dyDescent="0.5">
      <c r="A34" s="140" t="s">
        <v>191</v>
      </c>
      <c r="B34" s="141" t="s">
        <v>192</v>
      </c>
      <c r="C34" s="137" t="s">
        <v>147</v>
      </c>
      <c r="D34" s="138">
        <v>1</v>
      </c>
      <c r="E34" s="160">
        <v>16500000</v>
      </c>
      <c r="F34" s="125"/>
      <c r="G34" s="126">
        <f>E34*D34</f>
        <v>16500000</v>
      </c>
      <c r="H34" s="127"/>
      <c r="I34" s="161"/>
      <c r="J34" s="157"/>
    </row>
    <row r="35" spans="1:10" ht="54" x14ac:dyDescent="0.5">
      <c r="A35" s="140" t="s">
        <v>193</v>
      </c>
      <c r="B35" s="141" t="s">
        <v>194</v>
      </c>
      <c r="C35" s="137" t="s">
        <v>147</v>
      </c>
      <c r="D35" s="138">
        <v>1</v>
      </c>
      <c r="E35" s="160">
        <v>7000000</v>
      </c>
      <c r="F35" s="125"/>
      <c r="G35" s="126">
        <f>E35*D35</f>
        <v>7000000</v>
      </c>
      <c r="H35" s="127"/>
      <c r="I35" s="161"/>
      <c r="J35" s="157"/>
    </row>
    <row r="36" spans="1:10" ht="54" x14ac:dyDescent="0.5">
      <c r="A36" s="135" t="s">
        <v>195</v>
      </c>
      <c r="B36" s="136" t="s">
        <v>196</v>
      </c>
      <c r="C36" s="137"/>
      <c r="D36" s="138"/>
      <c r="E36" s="159"/>
      <c r="F36" s="125"/>
      <c r="G36" s="126"/>
      <c r="H36" s="127"/>
      <c r="I36" s="161"/>
      <c r="J36" s="116"/>
    </row>
    <row r="37" spans="1:10" x14ac:dyDescent="0.5">
      <c r="A37" s="140" t="s">
        <v>197</v>
      </c>
      <c r="B37" s="141" t="s">
        <v>198</v>
      </c>
      <c r="C37" s="137" t="s">
        <v>199</v>
      </c>
      <c r="D37" s="138">
        <v>1</v>
      </c>
      <c r="E37" s="160">
        <v>15</v>
      </c>
      <c r="F37" s="125"/>
      <c r="G37" s="126"/>
      <c r="H37" s="127"/>
      <c r="I37" s="161"/>
      <c r="J37" s="157"/>
    </row>
    <row r="38" spans="1:10" x14ac:dyDescent="0.5">
      <c r="A38" s="140" t="s">
        <v>200</v>
      </c>
      <c r="B38" s="141" t="s">
        <v>201</v>
      </c>
      <c r="C38" s="137" t="s">
        <v>199</v>
      </c>
      <c r="D38" s="138">
        <v>1</v>
      </c>
      <c r="E38" s="160">
        <v>45</v>
      </c>
      <c r="F38" s="125"/>
      <c r="G38" s="126"/>
      <c r="H38" s="127"/>
      <c r="I38" s="161"/>
      <c r="J38" s="157"/>
    </row>
    <row r="39" spans="1:10" x14ac:dyDescent="0.5">
      <c r="A39" s="140"/>
      <c r="B39" s="141"/>
      <c r="C39" s="137"/>
      <c r="D39" s="138"/>
      <c r="E39" s="159"/>
      <c r="F39" s="162" t="s">
        <v>202</v>
      </c>
      <c r="G39" s="163">
        <f>SUM(G13:G35)</f>
        <v>187010000</v>
      </c>
      <c r="I39" s="161"/>
      <c r="J39" s="164"/>
    </row>
    <row r="40" spans="1:10" ht="54" x14ac:dyDescent="0.5">
      <c r="A40" s="165" t="s">
        <v>203</v>
      </c>
      <c r="B40" s="132" t="s">
        <v>204</v>
      </c>
      <c r="C40" s="137"/>
      <c r="D40" s="138"/>
      <c r="E40" s="159"/>
      <c r="F40" s="166"/>
      <c r="G40" s="167"/>
      <c r="H40" s="127"/>
      <c r="I40" s="168"/>
      <c r="J40" s="169"/>
    </row>
    <row r="41" spans="1:10" ht="151.80000000000001" x14ac:dyDescent="0.5">
      <c r="A41" s="170" t="s">
        <v>205</v>
      </c>
      <c r="B41" s="171" t="s">
        <v>206</v>
      </c>
      <c r="C41" s="137" t="s">
        <v>180</v>
      </c>
      <c r="D41" s="138">
        <v>1</v>
      </c>
      <c r="E41" s="142">
        <v>20772244.230009377</v>
      </c>
      <c r="F41" s="166"/>
      <c r="G41" s="172">
        <f>E41*D41</f>
        <v>20772244.230009377</v>
      </c>
      <c r="H41" s="127"/>
      <c r="I41" s="173"/>
      <c r="J41" s="169"/>
    </row>
    <row r="42" spans="1:10" ht="151.80000000000001" x14ac:dyDescent="0.5">
      <c r="A42" s="170" t="s">
        <v>207</v>
      </c>
      <c r="B42" s="171" t="s">
        <v>208</v>
      </c>
      <c r="C42" s="137" t="s">
        <v>180</v>
      </c>
      <c r="D42" s="138">
        <v>1</v>
      </c>
      <c r="E42" s="142">
        <v>21692306.298937999</v>
      </c>
      <c r="F42" s="166"/>
      <c r="G42" s="172">
        <f t="shared" ref="G42:G43" si="1">E42*D42</f>
        <v>21692306.298937999</v>
      </c>
      <c r="H42" s="127"/>
      <c r="I42" s="173"/>
      <c r="J42" s="169"/>
    </row>
    <row r="43" spans="1:10" s="174" customFormat="1" ht="108" x14ac:dyDescent="0.5">
      <c r="A43" s="170" t="s">
        <v>209</v>
      </c>
      <c r="B43" s="141" t="s">
        <v>210</v>
      </c>
      <c r="C43" s="137" t="s">
        <v>155</v>
      </c>
      <c r="D43" s="138">
        <v>1</v>
      </c>
      <c r="E43" s="142">
        <v>15000000</v>
      </c>
      <c r="F43" s="125"/>
      <c r="G43" s="172">
        <f t="shared" si="1"/>
        <v>15000000</v>
      </c>
      <c r="H43" s="127"/>
      <c r="I43" s="143"/>
      <c r="J43" s="169"/>
    </row>
    <row r="44" spans="1:10" x14ac:dyDescent="0.5">
      <c r="A44" s="116"/>
      <c r="B44" s="116"/>
      <c r="C44" s="116"/>
      <c r="D44" s="116"/>
      <c r="E44" s="175"/>
      <c r="F44" s="162" t="s">
        <v>211</v>
      </c>
      <c r="G44" s="162">
        <f>SUM(G41:G43)</f>
        <v>57464550.528947376</v>
      </c>
      <c r="H44" s="116"/>
      <c r="I44" s="139"/>
      <c r="J44" s="176"/>
    </row>
    <row r="45" spans="1:10" s="174" customFormat="1" x14ac:dyDescent="0.5">
      <c r="A45" s="177"/>
      <c r="B45" s="178" t="s">
        <v>19</v>
      </c>
      <c r="C45" s="179"/>
      <c r="D45" s="180"/>
      <c r="E45" s="181"/>
      <c r="F45" s="182"/>
      <c r="G45" s="183"/>
      <c r="H45" s="179"/>
      <c r="I45" s="184"/>
      <c r="J45" s="185"/>
    </row>
    <row r="46" spans="1:10" s="174" customFormat="1" x14ac:dyDescent="0.5">
      <c r="A46" s="186" t="s">
        <v>20</v>
      </c>
      <c r="B46" s="187" t="s">
        <v>21</v>
      </c>
      <c r="C46" s="188"/>
      <c r="D46" s="189"/>
      <c r="E46" s="190"/>
      <c r="F46" s="191"/>
      <c r="G46" s="192"/>
      <c r="H46" s="193"/>
      <c r="I46" s="194"/>
      <c r="J46" s="195"/>
    </row>
    <row r="47" spans="1:10" s="205" customFormat="1" x14ac:dyDescent="0.5">
      <c r="A47" s="196" t="s">
        <v>212</v>
      </c>
      <c r="B47" s="197" t="s">
        <v>213</v>
      </c>
      <c r="C47" s="198"/>
      <c r="D47" s="199"/>
      <c r="E47" s="200"/>
      <c r="F47" s="201"/>
      <c r="G47" s="202"/>
      <c r="H47" s="203"/>
      <c r="I47" s="204"/>
      <c r="J47" s="195"/>
    </row>
    <row r="48" spans="1:10" s="205" customFormat="1" ht="72" x14ac:dyDescent="0.5">
      <c r="A48" s="140" t="s">
        <v>214</v>
      </c>
      <c r="B48" s="206" t="s">
        <v>215</v>
      </c>
      <c r="C48" s="207" t="s">
        <v>216</v>
      </c>
      <c r="D48" s="199">
        <v>1028.5</v>
      </c>
      <c r="E48" s="208">
        <v>40.5</v>
      </c>
      <c r="F48" s="209"/>
      <c r="G48" s="210">
        <f>E48*D48</f>
        <v>41654.25</v>
      </c>
      <c r="H48" s="203"/>
      <c r="I48" s="211"/>
      <c r="J48" s="195"/>
    </row>
    <row r="49" spans="1:11" s="205" customFormat="1" ht="72" x14ac:dyDescent="0.5">
      <c r="A49" s="212" t="s">
        <v>217</v>
      </c>
      <c r="B49" s="213" t="s">
        <v>218</v>
      </c>
      <c r="C49" s="207"/>
      <c r="D49" s="199"/>
      <c r="E49" s="200"/>
      <c r="F49" s="209"/>
      <c r="G49" s="210"/>
      <c r="H49" s="203"/>
      <c r="I49" s="211"/>
      <c r="J49" s="195"/>
    </row>
    <row r="50" spans="1:11" s="205" customFormat="1" x14ac:dyDescent="0.5">
      <c r="A50" s="214" t="s">
        <v>219</v>
      </c>
      <c r="B50" s="116" t="s">
        <v>220</v>
      </c>
      <c r="C50" s="207" t="s">
        <v>221</v>
      </c>
      <c r="D50" s="199">
        <v>1020.8000000000001</v>
      </c>
      <c r="E50" s="208">
        <v>358.66</v>
      </c>
      <c r="F50" s="209"/>
      <c r="G50" s="210">
        <f t="shared" ref="G50:G63" si="2">E50*D50</f>
        <v>366120.12800000003</v>
      </c>
      <c r="H50" s="203"/>
      <c r="I50" s="194"/>
      <c r="J50" s="195"/>
    </row>
    <row r="51" spans="1:11" s="205" customFormat="1" x14ac:dyDescent="0.5">
      <c r="A51" s="214" t="s">
        <v>222</v>
      </c>
      <c r="B51" s="116" t="s">
        <v>223</v>
      </c>
      <c r="C51" s="207" t="s">
        <v>221</v>
      </c>
      <c r="D51" s="199">
        <v>1531.2</v>
      </c>
      <c r="E51" s="208">
        <v>1385.23</v>
      </c>
      <c r="F51" s="209"/>
      <c r="G51" s="210">
        <f t="shared" si="2"/>
        <v>2121064.176</v>
      </c>
      <c r="H51" s="203"/>
      <c r="I51" s="194"/>
      <c r="J51" s="195"/>
    </row>
    <row r="52" spans="1:11" s="205" customFormat="1" x14ac:dyDescent="0.5">
      <c r="A52" s="212" t="s">
        <v>224</v>
      </c>
      <c r="B52" s="215" t="s">
        <v>225</v>
      </c>
      <c r="C52" s="207"/>
      <c r="D52" s="199"/>
      <c r="E52" s="200"/>
      <c r="F52" s="209"/>
      <c r="G52" s="210"/>
      <c r="H52" s="203"/>
      <c r="I52" s="211"/>
      <c r="J52" s="195"/>
    </row>
    <row r="53" spans="1:11" s="205" customFormat="1" ht="54" x14ac:dyDescent="0.5">
      <c r="A53" s="214" t="s">
        <v>226</v>
      </c>
      <c r="B53" s="216" t="s">
        <v>227</v>
      </c>
      <c r="C53" s="207" t="s">
        <v>221</v>
      </c>
      <c r="D53" s="199">
        <v>255.2</v>
      </c>
      <c r="E53" s="208">
        <v>217.5</v>
      </c>
      <c r="F53" s="209"/>
      <c r="G53" s="210">
        <f t="shared" si="2"/>
        <v>55506</v>
      </c>
      <c r="H53" s="203"/>
      <c r="I53" s="211"/>
      <c r="J53" s="195"/>
    </row>
    <row r="54" spans="1:11" s="174" customFormat="1" x14ac:dyDescent="0.5">
      <c r="A54" s="212" t="s">
        <v>217</v>
      </c>
      <c r="B54" s="215" t="s">
        <v>228</v>
      </c>
      <c r="C54" s="207"/>
      <c r="D54" s="169"/>
      <c r="E54" s="175"/>
      <c r="F54" s="217"/>
      <c r="G54" s="210"/>
      <c r="H54" s="127"/>
      <c r="I54" s="211"/>
      <c r="J54" s="195"/>
    </row>
    <row r="55" spans="1:11" s="174" customFormat="1" ht="54" x14ac:dyDescent="0.5">
      <c r="A55" s="214" t="s">
        <v>219</v>
      </c>
      <c r="B55" s="159" t="s">
        <v>229</v>
      </c>
      <c r="C55" s="207" t="s">
        <v>230</v>
      </c>
      <c r="D55" s="169">
        <v>330</v>
      </c>
      <c r="E55" s="144">
        <v>6134</v>
      </c>
      <c r="F55" s="217"/>
      <c r="G55" s="210">
        <f t="shared" si="2"/>
        <v>2024220</v>
      </c>
      <c r="H55" s="127"/>
      <c r="I55" s="211"/>
      <c r="J55" s="195"/>
    </row>
    <row r="56" spans="1:11" s="174" customFormat="1" x14ac:dyDescent="0.5">
      <c r="A56" s="196" t="s">
        <v>224</v>
      </c>
      <c r="B56" s="215" t="s">
        <v>231</v>
      </c>
      <c r="C56" s="207"/>
      <c r="D56" s="169"/>
      <c r="E56" s="175"/>
      <c r="F56" s="217"/>
      <c r="G56" s="210"/>
      <c r="H56" s="127"/>
      <c r="I56" s="211"/>
      <c r="J56" s="195"/>
    </row>
    <row r="57" spans="1:11" s="174" customFormat="1" ht="54" x14ac:dyDescent="0.5">
      <c r="A57" s="214" t="s">
        <v>226</v>
      </c>
      <c r="B57" s="159" t="s">
        <v>232</v>
      </c>
      <c r="C57" s="207" t="s">
        <v>216</v>
      </c>
      <c r="D57" s="169">
        <v>550</v>
      </c>
      <c r="E57" s="144">
        <v>5831.9000000000005</v>
      </c>
      <c r="F57" s="217"/>
      <c r="G57" s="210">
        <f t="shared" si="2"/>
        <v>3207545.0000000005</v>
      </c>
      <c r="H57" s="127"/>
      <c r="I57" s="211"/>
      <c r="J57" s="195"/>
    </row>
    <row r="58" spans="1:11" s="174" customFormat="1" ht="54" x14ac:dyDescent="0.5">
      <c r="A58" s="196" t="s">
        <v>233</v>
      </c>
      <c r="B58" s="159" t="s">
        <v>234</v>
      </c>
      <c r="C58" s="207"/>
      <c r="D58" s="169"/>
      <c r="E58" s="175"/>
      <c r="F58" s="217"/>
      <c r="G58" s="210"/>
      <c r="H58" s="127"/>
      <c r="I58" s="211"/>
      <c r="J58" s="195"/>
    </row>
    <row r="59" spans="1:11" s="174" customFormat="1" x14ac:dyDescent="0.5">
      <c r="A59" s="214" t="s">
        <v>235</v>
      </c>
      <c r="B59" s="218" t="s">
        <v>236</v>
      </c>
      <c r="C59" s="207" t="s">
        <v>221</v>
      </c>
      <c r="D59" s="169">
        <v>70.125</v>
      </c>
      <c r="E59" s="144">
        <v>13187.5</v>
      </c>
      <c r="F59" s="217"/>
      <c r="G59" s="210">
        <f t="shared" si="2"/>
        <v>924773.4375</v>
      </c>
      <c r="H59" s="127"/>
      <c r="I59" s="168"/>
      <c r="J59" s="195"/>
    </row>
    <row r="60" spans="1:11" x14ac:dyDescent="0.5">
      <c r="A60" s="214" t="s">
        <v>237</v>
      </c>
      <c r="B60" s="116" t="s">
        <v>238</v>
      </c>
      <c r="C60" s="207" t="s">
        <v>221</v>
      </c>
      <c r="D60" s="219">
        <v>450</v>
      </c>
      <c r="E60" s="220">
        <v>18375.5</v>
      </c>
      <c r="F60" s="221"/>
      <c r="G60" s="210">
        <f t="shared" si="2"/>
        <v>8268975</v>
      </c>
      <c r="H60" s="137"/>
      <c r="I60" s="156"/>
      <c r="J60" s="195"/>
    </row>
    <row r="61" spans="1:11" s="225" customFormat="1" ht="54" x14ac:dyDescent="0.5">
      <c r="A61" s="135" t="s">
        <v>239</v>
      </c>
      <c r="B61" s="222" t="s">
        <v>240</v>
      </c>
      <c r="C61" s="207" t="s">
        <v>230</v>
      </c>
      <c r="D61" s="169">
        <v>325</v>
      </c>
      <c r="E61" s="144">
        <v>618</v>
      </c>
      <c r="F61" s="217"/>
      <c r="G61" s="210">
        <f t="shared" si="2"/>
        <v>200850</v>
      </c>
      <c r="H61" s="223"/>
      <c r="I61" s="224"/>
      <c r="J61" s="195"/>
    </row>
    <row r="62" spans="1:11" s="174" customFormat="1" ht="54" x14ac:dyDescent="0.5">
      <c r="A62" s="196" t="s">
        <v>241</v>
      </c>
      <c r="B62" s="216" t="s">
        <v>242</v>
      </c>
      <c r="C62" s="207"/>
      <c r="D62" s="169"/>
      <c r="E62" s="175"/>
      <c r="F62" s="217"/>
      <c r="G62" s="210"/>
      <c r="H62" s="127"/>
      <c r="I62" s="211"/>
      <c r="J62" s="195"/>
    </row>
    <row r="63" spans="1:11" s="174" customFormat="1" x14ac:dyDescent="0.5">
      <c r="A63" s="140" t="s">
        <v>243</v>
      </c>
      <c r="B63" s="226" t="s">
        <v>244</v>
      </c>
      <c r="C63" s="207" t="s">
        <v>221</v>
      </c>
      <c r="D63" s="169">
        <v>935</v>
      </c>
      <c r="E63" s="144">
        <v>4550</v>
      </c>
      <c r="F63" s="217"/>
      <c r="G63" s="210">
        <f t="shared" si="2"/>
        <v>4254250</v>
      </c>
      <c r="H63" s="127"/>
      <c r="I63" s="211"/>
      <c r="J63" s="195"/>
    </row>
    <row r="64" spans="1:11" s="174" customFormat="1" ht="17.25" customHeight="1" x14ac:dyDescent="0.5">
      <c r="A64" s="135"/>
      <c r="B64" s="218"/>
      <c r="C64" s="207"/>
      <c r="D64" s="227"/>
      <c r="E64" s="175"/>
      <c r="F64" s="162" t="s">
        <v>245</v>
      </c>
      <c r="G64" s="228">
        <f>SUM(G48:G63)</f>
        <v>21464957.991499998</v>
      </c>
      <c r="H64" s="127"/>
      <c r="I64" s="204"/>
      <c r="J64" s="229"/>
      <c r="K64" s="230"/>
    </row>
    <row r="65" spans="1:10" s="174" customFormat="1" x14ac:dyDescent="0.5">
      <c r="A65" s="186" t="s">
        <v>23</v>
      </c>
      <c r="B65" s="231" t="s">
        <v>24</v>
      </c>
      <c r="C65" s="232"/>
      <c r="D65" s="189"/>
      <c r="E65" s="190"/>
      <c r="F65" s="191"/>
      <c r="G65" s="192"/>
      <c r="H65" s="193"/>
      <c r="I65" s="194"/>
      <c r="J65" s="195"/>
    </row>
    <row r="66" spans="1:10" s="174" customFormat="1" x14ac:dyDescent="0.5">
      <c r="A66" s="212" t="s">
        <v>246</v>
      </c>
      <c r="B66" s="222" t="s">
        <v>213</v>
      </c>
      <c r="C66" s="233"/>
      <c r="D66" s="234"/>
      <c r="E66" s="175"/>
      <c r="F66" s="235"/>
      <c r="G66" s="236"/>
      <c r="H66" s="237"/>
      <c r="I66" s="194"/>
      <c r="J66" s="195"/>
    </row>
    <row r="67" spans="1:10" s="174" customFormat="1" ht="72" x14ac:dyDescent="0.5">
      <c r="A67" s="214" t="s">
        <v>247</v>
      </c>
      <c r="B67" s="206" t="s">
        <v>248</v>
      </c>
      <c r="C67" s="207" t="s">
        <v>216</v>
      </c>
      <c r="D67" s="169">
        <v>1012</v>
      </c>
      <c r="E67" s="208">
        <v>40.5</v>
      </c>
      <c r="F67" s="217"/>
      <c r="G67" s="236">
        <f>D67*E67</f>
        <v>40986</v>
      </c>
      <c r="H67" s="127"/>
      <c r="I67" s="211"/>
      <c r="J67" s="195"/>
    </row>
    <row r="68" spans="1:10" s="174" customFormat="1" ht="72" x14ac:dyDescent="0.5">
      <c r="A68" s="212" t="s">
        <v>249</v>
      </c>
      <c r="B68" s="213" t="s">
        <v>218</v>
      </c>
      <c r="C68" s="207"/>
      <c r="D68" s="169"/>
      <c r="E68" s="175"/>
      <c r="F68" s="217"/>
      <c r="G68" s="236"/>
      <c r="H68" s="127"/>
      <c r="I68" s="211"/>
      <c r="J68" s="195"/>
    </row>
    <row r="69" spans="1:10" x14ac:dyDescent="0.5">
      <c r="A69" s="214" t="s">
        <v>250</v>
      </c>
      <c r="B69" s="116" t="s">
        <v>220</v>
      </c>
      <c r="C69" s="207" t="s">
        <v>221</v>
      </c>
      <c r="D69" s="169">
        <v>1921.2427777777777</v>
      </c>
      <c r="E69" s="144">
        <v>358.66</v>
      </c>
      <c r="F69" s="116"/>
      <c r="G69" s="236">
        <f t="shared" ref="G69:G95" si="3">D69*E69</f>
        <v>689072.93467777781</v>
      </c>
      <c r="H69" s="238"/>
      <c r="I69" s="194"/>
      <c r="J69" s="195"/>
    </row>
    <row r="70" spans="1:10" x14ac:dyDescent="0.5">
      <c r="A70" s="214" t="s">
        <v>251</v>
      </c>
      <c r="B70" s="116" t="s">
        <v>223</v>
      </c>
      <c r="C70" s="207" t="s">
        <v>221</v>
      </c>
      <c r="D70" s="169">
        <v>1921.2427777777777</v>
      </c>
      <c r="E70" s="144">
        <v>1385.23</v>
      </c>
      <c r="F70" s="116"/>
      <c r="G70" s="236">
        <f t="shared" si="3"/>
        <v>2661363.133061111</v>
      </c>
      <c r="H70" s="238"/>
      <c r="I70" s="194"/>
      <c r="J70" s="195"/>
    </row>
    <row r="71" spans="1:10" x14ac:dyDescent="0.5">
      <c r="A71" s="212" t="s">
        <v>252</v>
      </c>
      <c r="B71" s="215" t="s">
        <v>225</v>
      </c>
      <c r="C71" s="207"/>
      <c r="D71" s="169"/>
      <c r="E71" s="175"/>
      <c r="F71" s="116"/>
      <c r="G71" s="236"/>
      <c r="H71" s="238"/>
      <c r="I71" s="194"/>
      <c r="J71" s="195"/>
    </row>
    <row r="72" spans="1:10" ht="54" x14ac:dyDescent="0.5">
      <c r="A72" s="214" t="s">
        <v>253</v>
      </c>
      <c r="B72" s="216" t="s">
        <v>227</v>
      </c>
      <c r="C72" s="207" t="s">
        <v>221</v>
      </c>
      <c r="D72" s="169">
        <v>426.75</v>
      </c>
      <c r="E72" s="144">
        <v>217.5</v>
      </c>
      <c r="F72" s="116"/>
      <c r="G72" s="236">
        <f t="shared" si="3"/>
        <v>92818.125</v>
      </c>
      <c r="H72" s="238"/>
      <c r="I72" s="194"/>
      <c r="J72" s="195"/>
    </row>
    <row r="73" spans="1:10" s="174" customFormat="1" ht="54" x14ac:dyDescent="0.5">
      <c r="A73" s="212" t="s">
        <v>254</v>
      </c>
      <c r="B73" s="216" t="s">
        <v>234</v>
      </c>
      <c r="C73" s="239" t="s">
        <v>221</v>
      </c>
      <c r="D73" s="240"/>
      <c r="E73" s="175"/>
      <c r="F73" s="217"/>
      <c r="G73" s="236"/>
      <c r="H73" s="241"/>
      <c r="I73" s="211"/>
      <c r="J73" s="195"/>
    </row>
    <row r="74" spans="1:10" s="174" customFormat="1" x14ac:dyDescent="0.5">
      <c r="A74" s="214" t="s">
        <v>255</v>
      </c>
      <c r="B74" s="216" t="s">
        <v>256</v>
      </c>
      <c r="C74" s="207" t="s">
        <v>221</v>
      </c>
      <c r="D74" s="169">
        <v>7.8836624999999998</v>
      </c>
      <c r="E74" s="242">
        <v>13187.5</v>
      </c>
      <c r="F74" s="217"/>
      <c r="G74" s="236">
        <f t="shared" si="3"/>
        <v>103965.79921874999</v>
      </c>
      <c r="H74" s="127"/>
      <c r="I74" s="243"/>
      <c r="J74" s="195"/>
    </row>
    <row r="75" spans="1:10" s="174" customFormat="1" x14ac:dyDescent="0.5">
      <c r="A75" s="214" t="s">
        <v>257</v>
      </c>
      <c r="B75" s="226" t="s">
        <v>258</v>
      </c>
      <c r="C75" s="207" t="s">
        <v>221</v>
      </c>
      <c r="D75" s="169">
        <v>1784.6139999999998</v>
      </c>
      <c r="E75" s="144">
        <v>11539.5</v>
      </c>
      <c r="F75" s="217"/>
      <c r="G75" s="236">
        <f t="shared" si="3"/>
        <v>20593553.252999999</v>
      </c>
      <c r="H75" s="127"/>
      <c r="I75" s="211"/>
      <c r="J75" s="195"/>
    </row>
    <row r="76" spans="1:10" s="174" customFormat="1" x14ac:dyDescent="0.5">
      <c r="A76" s="214" t="s">
        <v>259</v>
      </c>
      <c r="B76" s="226" t="s">
        <v>260</v>
      </c>
      <c r="C76" s="207" t="s">
        <v>221</v>
      </c>
      <c r="D76" s="169">
        <v>2236.2165500000001</v>
      </c>
      <c r="E76" s="242">
        <v>18375.5</v>
      </c>
      <c r="F76" s="217"/>
      <c r="G76" s="236">
        <f t="shared" si="3"/>
        <v>41091597.214524999</v>
      </c>
      <c r="H76" s="127"/>
      <c r="I76" s="211"/>
      <c r="J76" s="195"/>
    </row>
    <row r="77" spans="1:10" s="174" customFormat="1" ht="36" x14ac:dyDescent="0.5">
      <c r="A77" s="214" t="s">
        <v>261</v>
      </c>
      <c r="B77" s="226" t="s">
        <v>262</v>
      </c>
      <c r="C77" s="207" t="s">
        <v>221</v>
      </c>
      <c r="D77" s="169">
        <v>88.199999999999989</v>
      </c>
      <c r="E77" s="144">
        <v>30675.449999999997</v>
      </c>
      <c r="F77" s="217"/>
      <c r="G77" s="236">
        <f t="shared" si="3"/>
        <v>2705574.6899999995</v>
      </c>
      <c r="H77" s="127"/>
      <c r="I77" s="211"/>
      <c r="J77" s="195"/>
    </row>
    <row r="78" spans="1:10" s="174" customFormat="1" x14ac:dyDescent="0.5">
      <c r="A78" s="212" t="s">
        <v>263</v>
      </c>
      <c r="B78" s="215" t="s">
        <v>264</v>
      </c>
      <c r="C78" s="207"/>
      <c r="D78" s="169"/>
      <c r="E78" s="175"/>
      <c r="F78" s="217"/>
      <c r="G78" s="236"/>
      <c r="H78" s="127"/>
      <c r="I78" s="211"/>
      <c r="J78" s="195"/>
    </row>
    <row r="79" spans="1:10" s="174" customFormat="1" ht="51.75" customHeight="1" x14ac:dyDescent="0.5">
      <c r="A79" s="214" t="s">
        <v>265</v>
      </c>
      <c r="B79" s="159" t="s">
        <v>266</v>
      </c>
      <c r="C79" s="207" t="s">
        <v>216</v>
      </c>
      <c r="D79" s="169">
        <v>207.5</v>
      </c>
      <c r="E79" s="244">
        <v>9236.98</v>
      </c>
      <c r="F79" s="217"/>
      <c r="G79" s="236">
        <f t="shared" si="3"/>
        <v>1916673.3499999999</v>
      </c>
      <c r="H79" s="127"/>
      <c r="I79" s="211"/>
      <c r="J79" s="195"/>
    </row>
    <row r="80" spans="1:10" s="174" customFormat="1" x14ac:dyDescent="0.5">
      <c r="A80" s="212" t="s">
        <v>267</v>
      </c>
      <c r="B80" s="197" t="s">
        <v>268</v>
      </c>
      <c r="C80" s="207"/>
      <c r="D80" s="169"/>
      <c r="E80" s="175"/>
      <c r="F80" s="217"/>
      <c r="G80" s="236"/>
      <c r="H80" s="127"/>
      <c r="I80" s="211"/>
      <c r="J80" s="195"/>
    </row>
    <row r="81" spans="1:11" s="174" customFormat="1" ht="54" x14ac:dyDescent="0.5">
      <c r="A81" s="214" t="s">
        <v>269</v>
      </c>
      <c r="B81" s="245" t="s">
        <v>270</v>
      </c>
      <c r="C81" s="207" t="s">
        <v>216</v>
      </c>
      <c r="D81" s="169">
        <v>523.42099999999994</v>
      </c>
      <c r="E81" s="144">
        <v>1228.5614285714287</v>
      </c>
      <c r="F81" s="217"/>
      <c r="G81" s="236">
        <f t="shared" si="3"/>
        <v>643054.8515042857</v>
      </c>
      <c r="H81" s="127"/>
      <c r="I81" s="211"/>
      <c r="J81" s="195"/>
    </row>
    <row r="82" spans="1:11" s="174" customFormat="1" x14ac:dyDescent="0.5">
      <c r="A82" s="212" t="s">
        <v>271</v>
      </c>
      <c r="B82" s="215" t="s">
        <v>272</v>
      </c>
      <c r="C82" s="207"/>
      <c r="D82" s="169"/>
      <c r="E82" s="175"/>
      <c r="F82" s="217"/>
      <c r="G82" s="236"/>
      <c r="H82" s="127"/>
      <c r="I82" s="211"/>
      <c r="J82" s="195"/>
    </row>
    <row r="83" spans="1:11" s="174" customFormat="1" ht="54" x14ac:dyDescent="0.5">
      <c r="A83" s="214" t="s">
        <v>273</v>
      </c>
      <c r="B83" s="159" t="s">
        <v>274</v>
      </c>
      <c r="C83" s="207" t="s">
        <v>275</v>
      </c>
      <c r="D83" s="240">
        <v>136.85</v>
      </c>
      <c r="E83" s="144">
        <v>164277.67441860467</v>
      </c>
      <c r="F83" s="217"/>
      <c r="G83" s="236">
        <f t="shared" si="3"/>
        <v>22481399.744186047</v>
      </c>
      <c r="H83" s="127"/>
      <c r="I83" s="211"/>
      <c r="J83" s="195"/>
    </row>
    <row r="84" spans="1:11" s="174" customFormat="1" ht="54" x14ac:dyDescent="0.5">
      <c r="A84" s="212" t="s">
        <v>276</v>
      </c>
      <c r="B84" s="222" t="s">
        <v>277</v>
      </c>
      <c r="C84" s="207"/>
      <c r="D84" s="169"/>
      <c r="E84" s="175"/>
      <c r="F84" s="217"/>
      <c r="G84" s="236"/>
      <c r="H84" s="127"/>
      <c r="I84" s="211"/>
      <c r="J84" s="195"/>
    </row>
    <row r="85" spans="1:11" s="174" customFormat="1" x14ac:dyDescent="0.5">
      <c r="A85" s="214" t="s">
        <v>278</v>
      </c>
      <c r="B85" s="246" t="s">
        <v>279</v>
      </c>
      <c r="C85" s="207" t="s">
        <v>280</v>
      </c>
      <c r="D85" s="169">
        <v>42</v>
      </c>
      <c r="E85" s="244">
        <v>1693</v>
      </c>
      <c r="F85" s="217"/>
      <c r="G85" s="236">
        <f t="shared" si="3"/>
        <v>71106</v>
      </c>
      <c r="H85" s="127"/>
      <c r="I85" s="211"/>
      <c r="J85" s="195"/>
    </row>
    <row r="86" spans="1:11" s="174" customFormat="1" x14ac:dyDescent="0.5">
      <c r="A86" s="214" t="s">
        <v>281</v>
      </c>
      <c r="B86" s="246" t="s">
        <v>282</v>
      </c>
      <c r="C86" s="207" t="s">
        <v>280</v>
      </c>
      <c r="D86" s="169">
        <v>42</v>
      </c>
      <c r="E86" s="244">
        <v>1245</v>
      </c>
      <c r="F86" s="217"/>
      <c r="G86" s="236">
        <f t="shared" si="3"/>
        <v>52290</v>
      </c>
      <c r="H86" s="127"/>
      <c r="I86" s="211"/>
      <c r="J86" s="195"/>
    </row>
    <row r="87" spans="1:11" s="174" customFormat="1" ht="19.8" x14ac:dyDescent="0.5">
      <c r="A87" s="214" t="s">
        <v>283</v>
      </c>
      <c r="B87" s="246" t="s">
        <v>284</v>
      </c>
      <c r="C87" s="207" t="s">
        <v>285</v>
      </c>
      <c r="D87" s="169">
        <v>378</v>
      </c>
      <c r="E87" s="244">
        <v>1208</v>
      </c>
      <c r="F87" s="217"/>
      <c r="G87" s="236">
        <f t="shared" si="3"/>
        <v>456624</v>
      </c>
      <c r="H87" s="127"/>
      <c r="I87" s="211"/>
      <c r="J87" s="195"/>
    </row>
    <row r="88" spans="1:11" s="174" customFormat="1" ht="36" x14ac:dyDescent="0.5">
      <c r="A88" s="135" t="s">
        <v>286</v>
      </c>
      <c r="B88" s="132" t="s">
        <v>287</v>
      </c>
      <c r="C88" s="207" t="s">
        <v>216</v>
      </c>
      <c r="D88" s="169">
        <v>1122</v>
      </c>
      <c r="E88" s="144">
        <v>233</v>
      </c>
      <c r="F88" s="217"/>
      <c r="G88" s="236">
        <f t="shared" si="3"/>
        <v>261426</v>
      </c>
      <c r="H88" s="127"/>
      <c r="I88" s="211"/>
      <c r="J88" s="195"/>
    </row>
    <row r="89" spans="1:11" s="174" customFormat="1" ht="54" x14ac:dyDescent="0.5">
      <c r="A89" s="135" t="s">
        <v>288</v>
      </c>
      <c r="B89" s="247" t="s">
        <v>289</v>
      </c>
      <c r="C89" s="207"/>
      <c r="D89" s="169"/>
      <c r="E89" s="175"/>
      <c r="F89" s="217"/>
      <c r="G89" s="236"/>
      <c r="H89" s="127"/>
      <c r="I89" s="224"/>
      <c r="J89" s="195"/>
    </row>
    <row r="90" spans="1:11" s="174" customFormat="1" x14ac:dyDescent="0.5">
      <c r="A90" s="140" t="s">
        <v>290</v>
      </c>
      <c r="B90" s="246" t="s">
        <v>291</v>
      </c>
      <c r="C90" s="207" t="s">
        <v>275</v>
      </c>
      <c r="D90" s="169">
        <v>8</v>
      </c>
      <c r="E90" s="144">
        <v>56500</v>
      </c>
      <c r="F90" s="217"/>
      <c r="G90" s="236">
        <f t="shared" si="3"/>
        <v>452000</v>
      </c>
      <c r="H90" s="127"/>
      <c r="I90" s="211"/>
      <c r="J90" s="195"/>
    </row>
    <row r="91" spans="1:11" s="174" customFormat="1" x14ac:dyDescent="0.5">
      <c r="A91" s="140" t="s">
        <v>292</v>
      </c>
      <c r="B91" s="246" t="s">
        <v>293</v>
      </c>
      <c r="C91" s="207" t="s">
        <v>275</v>
      </c>
      <c r="D91" s="169">
        <v>2</v>
      </c>
      <c r="E91" s="144">
        <v>56500</v>
      </c>
      <c r="F91" s="217"/>
      <c r="G91" s="236">
        <f t="shared" si="3"/>
        <v>113000</v>
      </c>
      <c r="H91" s="127"/>
      <c r="I91" s="211"/>
      <c r="J91" s="195"/>
    </row>
    <row r="92" spans="1:11" s="174" customFormat="1" x14ac:dyDescent="0.5">
      <c r="A92" s="140" t="s">
        <v>294</v>
      </c>
      <c r="B92" s="246" t="s">
        <v>295</v>
      </c>
      <c r="C92" s="207" t="s">
        <v>296</v>
      </c>
      <c r="D92" s="169">
        <v>100</v>
      </c>
      <c r="E92" s="144">
        <v>282.5</v>
      </c>
      <c r="F92" s="217"/>
      <c r="G92" s="236">
        <f t="shared" si="3"/>
        <v>28250</v>
      </c>
      <c r="H92" s="127"/>
      <c r="I92" s="211"/>
      <c r="J92" s="195"/>
    </row>
    <row r="93" spans="1:11" s="174" customFormat="1" x14ac:dyDescent="0.5">
      <c r="A93" s="140" t="s">
        <v>297</v>
      </c>
      <c r="B93" s="246" t="s">
        <v>298</v>
      </c>
      <c r="C93" s="207" t="s">
        <v>280</v>
      </c>
      <c r="D93" s="169">
        <v>200</v>
      </c>
      <c r="E93" s="144">
        <v>11600.82</v>
      </c>
      <c r="F93" s="217"/>
      <c r="G93" s="236">
        <f t="shared" si="3"/>
        <v>2320164</v>
      </c>
      <c r="H93" s="127"/>
      <c r="I93" s="211"/>
      <c r="J93" s="195"/>
    </row>
    <row r="94" spans="1:11" s="174" customFormat="1" x14ac:dyDescent="0.5">
      <c r="A94" s="248" t="s">
        <v>299</v>
      </c>
      <c r="B94" s="249" t="s">
        <v>300</v>
      </c>
      <c r="C94" s="250"/>
      <c r="D94" s="169"/>
      <c r="E94" s="144"/>
      <c r="F94" s="217"/>
      <c r="G94" s="236">
        <f t="shared" si="3"/>
        <v>0</v>
      </c>
      <c r="H94" s="127"/>
      <c r="I94" s="211"/>
      <c r="J94" s="195"/>
    </row>
    <row r="95" spans="1:11" s="174" customFormat="1" ht="72" x14ac:dyDescent="0.5">
      <c r="A95" s="251" t="s">
        <v>301</v>
      </c>
      <c r="B95" s="252" t="s">
        <v>302</v>
      </c>
      <c r="C95" s="250" t="s">
        <v>303</v>
      </c>
      <c r="D95" s="169">
        <v>90</v>
      </c>
      <c r="E95" s="144">
        <v>1500</v>
      </c>
      <c r="F95" s="217"/>
      <c r="G95" s="236">
        <f t="shared" si="3"/>
        <v>135000</v>
      </c>
      <c r="H95" s="127"/>
      <c r="I95" s="211"/>
      <c r="J95" s="195"/>
    </row>
    <row r="96" spans="1:11" s="174" customFormat="1" ht="17.25" customHeight="1" x14ac:dyDescent="0.5">
      <c r="A96" s="135"/>
      <c r="B96" s="218"/>
      <c r="C96" s="207"/>
      <c r="D96" s="227"/>
      <c r="E96" s="175"/>
      <c r="F96" s="162" t="s">
        <v>245</v>
      </c>
      <c r="G96" s="228">
        <f>SUM(G67:G95)</f>
        <v>96909919.095172957</v>
      </c>
      <c r="H96" s="127"/>
      <c r="I96" s="204"/>
      <c r="J96" s="229"/>
      <c r="K96" s="230"/>
    </row>
    <row r="97" spans="1:10" s="174" customFormat="1" x14ac:dyDescent="0.5">
      <c r="A97" s="186" t="s">
        <v>25</v>
      </c>
      <c r="B97" s="231" t="s">
        <v>26</v>
      </c>
      <c r="C97" s="193"/>
      <c r="D97" s="253"/>
      <c r="E97" s="190"/>
      <c r="F97" s="191"/>
      <c r="G97" s="192"/>
      <c r="H97" s="193"/>
      <c r="I97" s="194"/>
      <c r="J97" s="195"/>
    </row>
    <row r="98" spans="1:10" s="174" customFormat="1" x14ac:dyDescent="0.5">
      <c r="A98" s="212" t="s">
        <v>304</v>
      </c>
      <c r="B98" s="222" t="s">
        <v>213</v>
      </c>
      <c r="C98" s="233"/>
      <c r="D98" s="234"/>
      <c r="E98" s="175"/>
      <c r="F98" s="235"/>
      <c r="G98" s="236"/>
      <c r="H98" s="237"/>
      <c r="I98" s="194"/>
      <c r="J98" s="195"/>
    </row>
    <row r="99" spans="1:10" s="174" customFormat="1" ht="72" x14ac:dyDescent="0.5">
      <c r="A99" s="214" t="s">
        <v>305</v>
      </c>
      <c r="B99" s="206" t="s">
        <v>215</v>
      </c>
      <c r="C99" s="207" t="s">
        <v>216</v>
      </c>
      <c r="D99" s="169">
        <v>621.5</v>
      </c>
      <c r="E99" s="144">
        <v>40.5</v>
      </c>
      <c r="F99" s="217"/>
      <c r="G99" s="172">
        <f>D99*E99</f>
        <v>25170.75</v>
      </c>
      <c r="H99" s="127"/>
      <c r="I99" s="211"/>
      <c r="J99" s="195"/>
    </row>
    <row r="100" spans="1:10" s="174" customFormat="1" ht="72" x14ac:dyDescent="0.5">
      <c r="A100" s="212" t="s">
        <v>306</v>
      </c>
      <c r="B100" s="213" t="s">
        <v>218</v>
      </c>
      <c r="C100" s="207"/>
      <c r="D100" s="169"/>
      <c r="E100" s="175"/>
      <c r="F100" s="217"/>
      <c r="G100" s="172"/>
      <c r="H100" s="127"/>
      <c r="I100" s="211"/>
      <c r="J100" s="195"/>
    </row>
    <row r="101" spans="1:10" x14ac:dyDescent="0.5">
      <c r="A101" s="214" t="s">
        <v>307</v>
      </c>
      <c r="B101" s="116" t="s">
        <v>220</v>
      </c>
      <c r="C101" s="207" t="s">
        <v>221</v>
      </c>
      <c r="D101" s="169">
        <v>735.25400000000013</v>
      </c>
      <c r="E101" s="144">
        <v>358.66</v>
      </c>
      <c r="F101" s="116"/>
      <c r="G101" s="172">
        <f t="shared" ref="G101:G120" si="4">D101*E101</f>
        <v>263706.19964000006</v>
      </c>
      <c r="H101" s="238"/>
      <c r="I101" s="194"/>
      <c r="J101" s="195"/>
    </row>
    <row r="102" spans="1:10" x14ac:dyDescent="0.5">
      <c r="A102" s="214" t="s">
        <v>308</v>
      </c>
      <c r="B102" s="116" t="s">
        <v>223</v>
      </c>
      <c r="C102" s="207" t="s">
        <v>221</v>
      </c>
      <c r="D102" s="169">
        <v>2941.0160000000005</v>
      </c>
      <c r="E102" s="144">
        <v>1385.23</v>
      </c>
      <c r="F102" s="116"/>
      <c r="G102" s="172">
        <f t="shared" si="4"/>
        <v>4073983.5936800009</v>
      </c>
      <c r="H102" s="238"/>
      <c r="I102" s="194"/>
      <c r="J102" s="195"/>
    </row>
    <row r="103" spans="1:10" x14ac:dyDescent="0.5">
      <c r="A103" s="212" t="s">
        <v>309</v>
      </c>
      <c r="B103" s="215" t="s">
        <v>225</v>
      </c>
      <c r="C103" s="207"/>
      <c r="D103" s="169"/>
      <c r="E103" s="175"/>
      <c r="F103" s="116"/>
      <c r="G103" s="172"/>
      <c r="H103" s="238"/>
      <c r="I103" s="194"/>
      <c r="J103" s="195"/>
    </row>
    <row r="104" spans="1:10" ht="54" x14ac:dyDescent="0.5">
      <c r="A104" s="214" t="s">
        <v>310</v>
      </c>
      <c r="B104" s="216" t="s">
        <v>227</v>
      </c>
      <c r="C104" s="207" t="s">
        <v>221</v>
      </c>
      <c r="D104" s="169">
        <v>258.18400000000003</v>
      </c>
      <c r="E104" s="144">
        <v>217.5</v>
      </c>
      <c r="F104" s="116"/>
      <c r="G104" s="172">
        <f t="shared" si="4"/>
        <v>56155.020000000004</v>
      </c>
      <c r="H104" s="238"/>
      <c r="I104" s="194"/>
      <c r="J104" s="195"/>
    </row>
    <row r="105" spans="1:10" s="174" customFormat="1" ht="54" x14ac:dyDescent="0.5">
      <c r="A105" s="212" t="s">
        <v>311</v>
      </c>
      <c r="B105" s="159" t="s">
        <v>234</v>
      </c>
      <c r="C105" s="207" t="s">
        <v>221</v>
      </c>
      <c r="D105" s="169"/>
      <c r="E105" s="175"/>
      <c r="F105" s="217"/>
      <c r="G105" s="172"/>
      <c r="H105" s="127"/>
      <c r="I105" s="211"/>
      <c r="J105" s="195"/>
    </row>
    <row r="106" spans="1:10" s="174" customFormat="1" x14ac:dyDescent="0.5">
      <c r="A106" s="214" t="s">
        <v>312</v>
      </c>
      <c r="B106" s="226" t="s">
        <v>313</v>
      </c>
      <c r="C106" s="207" t="s">
        <v>221</v>
      </c>
      <c r="D106" s="169">
        <v>42.45</v>
      </c>
      <c r="E106" s="144">
        <v>13187.5</v>
      </c>
      <c r="F106" s="217"/>
      <c r="G106" s="172">
        <f t="shared" si="4"/>
        <v>559809.375</v>
      </c>
      <c r="H106" s="127"/>
      <c r="I106" s="211"/>
      <c r="J106" s="195"/>
    </row>
    <row r="107" spans="1:10" s="174" customFormat="1" x14ac:dyDescent="0.5">
      <c r="A107" s="214" t="s">
        <v>314</v>
      </c>
      <c r="B107" s="226" t="s">
        <v>260</v>
      </c>
      <c r="C107" s="207" t="s">
        <v>221</v>
      </c>
      <c r="D107" s="169">
        <v>2575.8152</v>
      </c>
      <c r="E107" s="254">
        <v>18375.5</v>
      </c>
      <c r="F107" s="217"/>
      <c r="G107" s="172">
        <f t="shared" si="4"/>
        <v>47331892.207599998</v>
      </c>
      <c r="H107" s="127"/>
      <c r="I107" s="211"/>
      <c r="J107" s="195"/>
    </row>
    <row r="108" spans="1:10" s="174" customFormat="1" ht="36" x14ac:dyDescent="0.5">
      <c r="A108" s="214" t="s">
        <v>315</v>
      </c>
      <c r="B108" s="226" t="s">
        <v>262</v>
      </c>
      <c r="C108" s="207" t="s">
        <v>221</v>
      </c>
      <c r="D108" s="199">
        <v>38.194000000000003</v>
      </c>
      <c r="E108" s="144">
        <v>30675.449999999997</v>
      </c>
      <c r="F108" s="217"/>
      <c r="G108" s="172">
        <f t="shared" si="4"/>
        <v>1171618.1373000001</v>
      </c>
      <c r="H108" s="127"/>
      <c r="I108" s="211"/>
      <c r="J108" s="195"/>
    </row>
    <row r="109" spans="1:10" s="174" customFormat="1" x14ac:dyDescent="0.5">
      <c r="A109" s="212" t="s">
        <v>316</v>
      </c>
      <c r="B109" s="197" t="s">
        <v>268</v>
      </c>
      <c r="C109" s="207"/>
      <c r="D109" s="199"/>
      <c r="E109" s="175"/>
      <c r="F109" s="217"/>
      <c r="G109" s="172"/>
      <c r="H109" s="127"/>
      <c r="I109" s="211"/>
      <c r="J109" s="195"/>
    </row>
    <row r="110" spans="1:10" s="174" customFormat="1" ht="54" x14ac:dyDescent="0.5">
      <c r="A110" s="214" t="s">
        <v>317</v>
      </c>
      <c r="B110" s="245" t="s">
        <v>270</v>
      </c>
      <c r="C110" s="207" t="s">
        <v>216</v>
      </c>
      <c r="D110" s="169">
        <v>2792</v>
      </c>
      <c r="E110" s="144">
        <v>1228.5614285714287</v>
      </c>
      <c r="F110" s="217"/>
      <c r="G110" s="172">
        <f t="shared" si="4"/>
        <v>3430143.5085714287</v>
      </c>
      <c r="H110" s="127"/>
      <c r="I110" s="211"/>
      <c r="J110" s="195"/>
    </row>
    <row r="111" spans="1:10" s="174" customFormat="1" x14ac:dyDescent="0.5">
      <c r="A111" s="212" t="s">
        <v>318</v>
      </c>
      <c r="B111" s="215" t="s">
        <v>272</v>
      </c>
      <c r="C111" s="207"/>
      <c r="D111" s="169"/>
      <c r="E111" s="175"/>
      <c r="F111" s="217"/>
      <c r="G111" s="172"/>
      <c r="H111" s="127"/>
      <c r="I111" s="211"/>
      <c r="J111" s="195"/>
    </row>
    <row r="112" spans="1:10" s="174" customFormat="1" ht="54" x14ac:dyDescent="0.5">
      <c r="A112" s="214" t="s">
        <v>319</v>
      </c>
      <c r="B112" s="159" t="s">
        <v>274</v>
      </c>
      <c r="C112" s="207" t="s">
        <v>275</v>
      </c>
      <c r="D112" s="240">
        <v>202.2</v>
      </c>
      <c r="E112" s="144">
        <v>164277.67441860467</v>
      </c>
      <c r="F112" s="217"/>
      <c r="G112" s="172">
        <f t="shared" si="4"/>
        <v>33216945.767441861</v>
      </c>
      <c r="H112" s="127"/>
      <c r="I112" s="211"/>
      <c r="J112" s="195"/>
    </row>
    <row r="113" spans="1:11" s="174" customFormat="1" x14ac:dyDescent="0.5">
      <c r="A113" s="212" t="s">
        <v>320</v>
      </c>
      <c r="B113" s="215" t="s">
        <v>264</v>
      </c>
      <c r="C113" s="207"/>
      <c r="D113" s="240"/>
      <c r="E113" s="175"/>
      <c r="F113" s="217"/>
      <c r="G113" s="172"/>
      <c r="H113" s="127"/>
      <c r="I113" s="211"/>
      <c r="J113" s="195"/>
    </row>
    <row r="114" spans="1:11" s="174" customFormat="1" ht="51.75" customHeight="1" x14ac:dyDescent="0.5">
      <c r="A114" s="214" t="s">
        <v>321</v>
      </c>
      <c r="B114" s="159" t="s">
        <v>266</v>
      </c>
      <c r="C114" s="207" t="s">
        <v>216</v>
      </c>
      <c r="D114" s="169">
        <v>324.89999999999998</v>
      </c>
      <c r="E114" s="144">
        <v>9236.98</v>
      </c>
      <c r="F114" s="217"/>
      <c r="G114" s="172">
        <f t="shared" si="4"/>
        <v>3001094.8019999997</v>
      </c>
      <c r="H114" s="127"/>
      <c r="I114" s="211"/>
      <c r="J114" s="195"/>
    </row>
    <row r="115" spans="1:11" s="174" customFormat="1" ht="54" x14ac:dyDescent="0.5">
      <c r="A115" s="212" t="s">
        <v>322</v>
      </c>
      <c r="B115" s="222" t="s">
        <v>323</v>
      </c>
      <c r="C115" s="207"/>
      <c r="D115" s="169"/>
      <c r="E115" s="175"/>
      <c r="F115" s="217"/>
      <c r="G115" s="172"/>
      <c r="H115" s="127"/>
      <c r="I115" s="211"/>
      <c r="J115" s="195"/>
    </row>
    <row r="116" spans="1:11" s="174" customFormat="1" x14ac:dyDescent="0.5">
      <c r="A116" s="214" t="s">
        <v>324</v>
      </c>
      <c r="B116" s="246" t="s">
        <v>279</v>
      </c>
      <c r="C116" s="207" t="s">
        <v>280</v>
      </c>
      <c r="D116" s="169">
        <v>11</v>
      </c>
      <c r="E116" s="144">
        <v>1693</v>
      </c>
      <c r="F116" s="217"/>
      <c r="G116" s="172">
        <f t="shared" si="4"/>
        <v>18623</v>
      </c>
      <c r="H116" s="127"/>
      <c r="I116" s="211"/>
      <c r="J116" s="195"/>
    </row>
    <row r="117" spans="1:11" s="174" customFormat="1" x14ac:dyDescent="0.5">
      <c r="A117" s="214" t="s">
        <v>325</v>
      </c>
      <c r="B117" s="246" t="s">
        <v>282</v>
      </c>
      <c r="C117" s="207" t="s">
        <v>280</v>
      </c>
      <c r="D117" s="169">
        <v>11</v>
      </c>
      <c r="E117" s="144">
        <v>1245</v>
      </c>
      <c r="F117" s="217"/>
      <c r="G117" s="172">
        <f t="shared" si="4"/>
        <v>13695</v>
      </c>
      <c r="H117" s="127"/>
      <c r="I117" s="211"/>
      <c r="J117" s="195"/>
    </row>
    <row r="118" spans="1:11" s="174" customFormat="1" ht="19.8" x14ac:dyDescent="0.5">
      <c r="A118" s="214" t="s">
        <v>326</v>
      </c>
      <c r="B118" s="246" t="s">
        <v>284</v>
      </c>
      <c r="C118" s="207" t="s">
        <v>285</v>
      </c>
      <c r="D118" s="169">
        <v>66</v>
      </c>
      <c r="E118" s="144">
        <v>1208</v>
      </c>
      <c r="F118" s="217"/>
      <c r="G118" s="172">
        <f t="shared" si="4"/>
        <v>79728</v>
      </c>
      <c r="H118" s="127"/>
      <c r="I118" s="211"/>
      <c r="J118" s="195"/>
    </row>
    <row r="119" spans="1:11" s="174" customFormat="1" x14ac:dyDescent="0.5">
      <c r="A119" s="248" t="s">
        <v>327</v>
      </c>
      <c r="B119" s="249" t="s">
        <v>300</v>
      </c>
      <c r="C119" s="250"/>
      <c r="D119" s="169"/>
      <c r="E119" s="144"/>
      <c r="F119" s="217"/>
      <c r="G119" s="172">
        <f t="shared" si="4"/>
        <v>0</v>
      </c>
      <c r="H119" s="127"/>
      <c r="I119" s="211"/>
      <c r="J119" s="195"/>
    </row>
    <row r="120" spans="1:11" s="174" customFormat="1" ht="72" x14ac:dyDescent="0.5">
      <c r="A120" s="251" t="s">
        <v>328</v>
      </c>
      <c r="B120" s="252" t="s">
        <v>302</v>
      </c>
      <c r="C120" s="250" t="s">
        <v>303</v>
      </c>
      <c r="D120" s="169">
        <v>168</v>
      </c>
      <c r="E120" s="255">
        <v>1500</v>
      </c>
      <c r="F120" s="217"/>
      <c r="G120" s="172">
        <f t="shared" si="4"/>
        <v>252000</v>
      </c>
      <c r="H120" s="127"/>
      <c r="I120" s="211"/>
      <c r="J120" s="195"/>
    </row>
    <row r="121" spans="1:11" s="174" customFormat="1" ht="17.25" customHeight="1" x14ac:dyDescent="0.5">
      <c r="A121" s="135"/>
      <c r="B121" s="218"/>
      <c r="C121" s="207"/>
      <c r="D121" s="227"/>
      <c r="E121" s="175"/>
      <c r="F121" s="162" t="s">
        <v>245</v>
      </c>
      <c r="G121" s="228">
        <f>SUM(G99:G120)</f>
        <v>93494565.361233294</v>
      </c>
      <c r="H121" s="127"/>
      <c r="I121" s="204"/>
      <c r="J121" s="229"/>
      <c r="K121" s="230"/>
    </row>
    <row r="122" spans="1:11" s="174" customFormat="1" x14ac:dyDescent="0.5">
      <c r="A122" s="186" t="s">
        <v>27</v>
      </c>
      <c r="B122" s="231" t="s">
        <v>28</v>
      </c>
      <c r="C122" s="232"/>
      <c r="D122" s="189"/>
      <c r="E122" s="190"/>
      <c r="F122" s="191"/>
      <c r="G122" s="192"/>
      <c r="H122" s="193"/>
      <c r="I122" s="194"/>
      <c r="J122" s="195"/>
    </row>
    <row r="123" spans="1:11" s="258" customFormat="1" x14ac:dyDescent="0.5">
      <c r="A123" s="212" t="s">
        <v>329</v>
      </c>
      <c r="B123" s="197" t="s">
        <v>213</v>
      </c>
      <c r="C123" s="233"/>
      <c r="D123" s="234"/>
      <c r="E123" s="256"/>
      <c r="F123" s="235"/>
      <c r="G123" s="257"/>
      <c r="H123" s="237"/>
      <c r="I123" s="194"/>
      <c r="J123" s="195"/>
    </row>
    <row r="124" spans="1:11" s="174" customFormat="1" ht="72" x14ac:dyDescent="0.5">
      <c r="A124" s="140" t="s">
        <v>330</v>
      </c>
      <c r="B124" s="206" t="s">
        <v>215</v>
      </c>
      <c r="C124" s="207" t="s">
        <v>216</v>
      </c>
      <c r="D124" s="169">
        <v>246</v>
      </c>
      <c r="E124" s="144">
        <v>40.5</v>
      </c>
      <c r="F124" s="217"/>
      <c r="G124" s="172">
        <f>E124*D124</f>
        <v>9963</v>
      </c>
      <c r="H124" s="127"/>
      <c r="I124" s="211"/>
      <c r="J124" s="195"/>
    </row>
    <row r="125" spans="1:11" s="174" customFormat="1" ht="72" x14ac:dyDescent="0.5">
      <c r="A125" s="212" t="s">
        <v>331</v>
      </c>
      <c r="B125" s="213" t="s">
        <v>218</v>
      </c>
      <c r="C125" s="207"/>
      <c r="D125" s="169"/>
      <c r="E125" s="175"/>
      <c r="F125" s="217"/>
      <c r="G125" s="172"/>
      <c r="H125" s="127"/>
      <c r="I125" s="211"/>
      <c r="J125" s="195"/>
    </row>
    <row r="126" spans="1:11" x14ac:dyDescent="0.5">
      <c r="A126" s="140" t="s">
        <v>332</v>
      </c>
      <c r="B126" s="116" t="s">
        <v>220</v>
      </c>
      <c r="C126" s="207" t="s">
        <v>221</v>
      </c>
      <c r="D126" s="169">
        <v>999.46</v>
      </c>
      <c r="E126" s="175">
        <v>358.66</v>
      </c>
      <c r="F126" s="116"/>
      <c r="G126" s="172">
        <f t="shared" ref="G126:G145" si="5">E126*D126</f>
        <v>358466.32360000006</v>
      </c>
      <c r="H126" s="238"/>
      <c r="I126" s="194"/>
      <c r="J126" s="195"/>
    </row>
    <row r="127" spans="1:11" x14ac:dyDescent="0.5">
      <c r="A127" s="140" t="s">
        <v>333</v>
      </c>
      <c r="B127" s="116" t="s">
        <v>223</v>
      </c>
      <c r="C127" s="207" t="s">
        <v>221</v>
      </c>
      <c r="D127" s="169">
        <v>3997.84</v>
      </c>
      <c r="E127" s="175">
        <v>1385.23</v>
      </c>
      <c r="F127" s="116"/>
      <c r="G127" s="172">
        <f t="shared" si="5"/>
        <v>5537927.9032000005</v>
      </c>
      <c r="H127" s="238"/>
      <c r="I127" s="194"/>
      <c r="J127" s="195"/>
    </row>
    <row r="128" spans="1:11" x14ac:dyDescent="0.5">
      <c r="A128" s="212" t="s">
        <v>334</v>
      </c>
      <c r="B128" s="215" t="s">
        <v>225</v>
      </c>
      <c r="C128" s="207"/>
      <c r="D128" s="169"/>
      <c r="E128" s="175"/>
      <c r="F128" s="116"/>
      <c r="G128" s="172"/>
      <c r="H128" s="238"/>
      <c r="I128" s="194"/>
      <c r="J128" s="195"/>
    </row>
    <row r="129" spans="1:10" ht="54" x14ac:dyDescent="0.5">
      <c r="A129" s="140" t="s">
        <v>335</v>
      </c>
      <c r="B129" s="216" t="s">
        <v>227</v>
      </c>
      <c r="C129" s="207" t="s">
        <v>221</v>
      </c>
      <c r="D129" s="169">
        <v>549.23</v>
      </c>
      <c r="E129" s="254">
        <v>217.5</v>
      </c>
      <c r="F129" s="116"/>
      <c r="G129" s="172">
        <f t="shared" si="5"/>
        <v>119457.52500000001</v>
      </c>
      <c r="H129" s="238"/>
      <c r="I129" s="194"/>
      <c r="J129" s="195"/>
    </row>
    <row r="130" spans="1:10" s="174" customFormat="1" ht="54" x14ac:dyDescent="0.5">
      <c r="A130" s="212" t="s">
        <v>336</v>
      </c>
      <c r="B130" s="216" t="s">
        <v>234</v>
      </c>
      <c r="C130" s="207"/>
      <c r="D130" s="169"/>
      <c r="E130" s="254"/>
      <c r="F130" s="217"/>
      <c r="G130" s="172"/>
      <c r="H130" s="127"/>
      <c r="I130" s="211"/>
      <c r="J130" s="195"/>
    </row>
    <row r="131" spans="1:10" s="174" customFormat="1" x14ac:dyDescent="0.5">
      <c r="A131" s="140" t="s">
        <v>337</v>
      </c>
      <c r="B131" s="226" t="s">
        <v>313</v>
      </c>
      <c r="C131" s="207" t="s">
        <v>221</v>
      </c>
      <c r="D131" s="169">
        <v>15.375</v>
      </c>
      <c r="E131" s="254">
        <v>13187.5</v>
      </c>
      <c r="F131" s="217"/>
      <c r="G131" s="172">
        <f t="shared" si="5"/>
        <v>202757.8125</v>
      </c>
      <c r="H131" s="127"/>
      <c r="I131" s="211"/>
      <c r="J131" s="195"/>
    </row>
    <row r="132" spans="1:10" s="174" customFormat="1" x14ac:dyDescent="0.5">
      <c r="A132" s="140" t="s">
        <v>338</v>
      </c>
      <c r="B132" s="226" t="s">
        <v>260</v>
      </c>
      <c r="C132" s="207" t="s">
        <v>221</v>
      </c>
      <c r="D132" s="169">
        <v>849.61959999999999</v>
      </c>
      <c r="E132" s="254">
        <v>18375.5</v>
      </c>
      <c r="F132" s="217"/>
      <c r="G132" s="172">
        <f t="shared" si="5"/>
        <v>15612184.959799999</v>
      </c>
      <c r="H132" s="127"/>
      <c r="I132" s="211"/>
      <c r="J132" s="195"/>
    </row>
    <row r="133" spans="1:10" s="174" customFormat="1" x14ac:dyDescent="0.5">
      <c r="A133" s="140" t="s">
        <v>339</v>
      </c>
      <c r="B133" s="226" t="s">
        <v>340</v>
      </c>
      <c r="C133" s="207" t="s">
        <v>221</v>
      </c>
      <c r="D133" s="169">
        <v>1</v>
      </c>
      <c r="E133" s="259">
        <v>11539.5</v>
      </c>
      <c r="F133" s="217"/>
      <c r="G133" s="172">
        <f t="shared" si="5"/>
        <v>11539.5</v>
      </c>
      <c r="H133" s="127"/>
      <c r="I133" s="211"/>
      <c r="J133" s="195"/>
    </row>
    <row r="134" spans="1:10" s="174" customFormat="1" x14ac:dyDescent="0.5">
      <c r="A134" s="212" t="s">
        <v>341</v>
      </c>
      <c r="B134" s="197" t="s">
        <v>268</v>
      </c>
      <c r="C134" s="207"/>
      <c r="D134" s="169"/>
      <c r="E134" s="254"/>
      <c r="F134" s="217"/>
      <c r="G134" s="172"/>
      <c r="H134" s="127"/>
      <c r="I134" s="211"/>
      <c r="J134" s="195"/>
    </row>
    <row r="135" spans="1:10" s="174" customFormat="1" ht="54" x14ac:dyDescent="0.5">
      <c r="A135" s="140" t="s">
        <v>342</v>
      </c>
      <c r="B135" s="245" t="s">
        <v>270</v>
      </c>
      <c r="C135" s="207" t="s">
        <v>216</v>
      </c>
      <c r="D135" s="169">
        <v>1168.45</v>
      </c>
      <c r="E135" s="254">
        <v>1228.5614285714287</v>
      </c>
      <c r="F135" s="217"/>
      <c r="G135" s="172">
        <f t="shared" si="5"/>
        <v>1435512.6012142859</v>
      </c>
      <c r="H135" s="127"/>
      <c r="I135" s="211"/>
      <c r="J135" s="195"/>
    </row>
    <row r="136" spans="1:10" s="174" customFormat="1" x14ac:dyDescent="0.5">
      <c r="A136" s="212" t="s">
        <v>343</v>
      </c>
      <c r="B136" s="215" t="s">
        <v>272</v>
      </c>
      <c r="C136" s="207"/>
      <c r="D136" s="169"/>
      <c r="E136" s="254"/>
      <c r="F136" s="217"/>
      <c r="G136" s="172"/>
      <c r="H136" s="127"/>
      <c r="I136" s="211"/>
      <c r="J136" s="195"/>
    </row>
    <row r="137" spans="1:10" s="174" customFormat="1" ht="54" x14ac:dyDescent="0.5">
      <c r="A137" s="140" t="s">
        <v>344</v>
      </c>
      <c r="B137" s="159" t="s">
        <v>274</v>
      </c>
      <c r="C137" s="207" t="s">
        <v>275</v>
      </c>
      <c r="D137" s="240">
        <v>66.695138599999993</v>
      </c>
      <c r="E137" s="254">
        <v>164277.67441860467</v>
      </c>
      <c r="F137" s="217"/>
      <c r="G137" s="172">
        <f t="shared" si="5"/>
        <v>10956522.264234511</v>
      </c>
      <c r="H137" s="127"/>
      <c r="I137" s="211"/>
      <c r="J137" s="195"/>
    </row>
    <row r="138" spans="1:10" s="174" customFormat="1" x14ac:dyDescent="0.5">
      <c r="A138" s="212" t="s">
        <v>345</v>
      </c>
      <c r="B138" s="215" t="s">
        <v>264</v>
      </c>
      <c r="C138" s="207"/>
      <c r="D138" s="240"/>
      <c r="E138" s="254"/>
      <c r="F138" s="217"/>
      <c r="G138" s="172"/>
      <c r="H138" s="127"/>
      <c r="I138" s="211"/>
      <c r="J138" s="195"/>
    </row>
    <row r="139" spans="1:10" s="174" customFormat="1" ht="51.75" customHeight="1" x14ac:dyDescent="0.5">
      <c r="A139" s="140" t="s">
        <v>346</v>
      </c>
      <c r="B139" s="159" t="s">
        <v>347</v>
      </c>
      <c r="C139" s="207" t="s">
        <v>216</v>
      </c>
      <c r="D139" s="169">
        <v>91.16</v>
      </c>
      <c r="E139" s="254">
        <v>9236.98</v>
      </c>
      <c r="F139" s="217"/>
      <c r="G139" s="172">
        <f t="shared" si="5"/>
        <v>842043.09679999994</v>
      </c>
      <c r="H139" s="127"/>
      <c r="I139" s="211"/>
      <c r="J139" s="195"/>
    </row>
    <row r="140" spans="1:10" s="174" customFormat="1" ht="54" x14ac:dyDescent="0.5">
      <c r="A140" s="212" t="s">
        <v>348</v>
      </c>
      <c r="B140" s="222" t="s">
        <v>277</v>
      </c>
      <c r="C140" s="207"/>
      <c r="D140" s="169"/>
      <c r="E140" s="254"/>
      <c r="F140" s="217"/>
      <c r="G140" s="172"/>
      <c r="H140" s="127"/>
      <c r="I140" s="211"/>
      <c r="J140" s="195"/>
    </row>
    <row r="141" spans="1:10" s="174" customFormat="1" x14ac:dyDescent="0.5">
      <c r="A141" s="214" t="s">
        <v>349</v>
      </c>
      <c r="B141" s="246" t="s">
        <v>279</v>
      </c>
      <c r="C141" s="207" t="s">
        <v>280</v>
      </c>
      <c r="D141" s="169">
        <v>19.600000000000001</v>
      </c>
      <c r="E141" s="254">
        <v>1693</v>
      </c>
      <c r="F141" s="217"/>
      <c r="G141" s="172">
        <f t="shared" si="5"/>
        <v>33182.800000000003</v>
      </c>
      <c r="H141" s="127"/>
      <c r="I141" s="211"/>
      <c r="J141" s="195"/>
    </row>
    <row r="142" spans="1:10" s="174" customFormat="1" x14ac:dyDescent="0.5">
      <c r="A142" s="214" t="s">
        <v>350</v>
      </c>
      <c r="B142" s="246" t="s">
        <v>282</v>
      </c>
      <c r="C142" s="207" t="s">
        <v>280</v>
      </c>
      <c r="D142" s="169">
        <v>19.600000000000001</v>
      </c>
      <c r="E142" s="254">
        <v>1245</v>
      </c>
      <c r="F142" s="217"/>
      <c r="G142" s="172">
        <f t="shared" si="5"/>
        <v>24402</v>
      </c>
      <c r="H142" s="127"/>
      <c r="I142" s="211"/>
      <c r="J142" s="195"/>
    </row>
    <row r="143" spans="1:10" s="174" customFormat="1" ht="19.8" x14ac:dyDescent="0.5">
      <c r="A143" s="214" t="s">
        <v>351</v>
      </c>
      <c r="B143" s="246" t="s">
        <v>284</v>
      </c>
      <c r="C143" s="207" t="s">
        <v>285</v>
      </c>
      <c r="D143" s="169">
        <v>39.200000000000003</v>
      </c>
      <c r="E143" s="254">
        <v>1208</v>
      </c>
      <c r="F143" s="217"/>
      <c r="G143" s="172">
        <f t="shared" si="5"/>
        <v>47353.600000000006</v>
      </c>
      <c r="H143" s="127"/>
      <c r="I143" s="211"/>
      <c r="J143" s="195"/>
    </row>
    <row r="144" spans="1:10" s="174" customFormat="1" x14ac:dyDescent="0.5">
      <c r="A144" s="248" t="s">
        <v>352</v>
      </c>
      <c r="B144" s="249" t="s">
        <v>300</v>
      </c>
      <c r="C144" s="250"/>
      <c r="D144" s="169"/>
      <c r="E144" s="254"/>
      <c r="F144" s="217"/>
      <c r="G144" s="172">
        <f t="shared" si="5"/>
        <v>0</v>
      </c>
      <c r="H144" s="127"/>
      <c r="I144" s="211"/>
      <c r="J144" s="195"/>
    </row>
    <row r="145" spans="1:10" s="174" customFormat="1" ht="72" x14ac:dyDescent="0.5">
      <c r="A145" s="251" t="s">
        <v>353</v>
      </c>
      <c r="B145" s="252" t="s">
        <v>302</v>
      </c>
      <c r="C145" s="250" t="s">
        <v>303</v>
      </c>
      <c r="D145" s="169">
        <v>126</v>
      </c>
      <c r="E145" s="260">
        <v>1500</v>
      </c>
      <c r="F145" s="217"/>
      <c r="G145" s="172">
        <f t="shared" si="5"/>
        <v>189000</v>
      </c>
      <c r="H145" s="127"/>
      <c r="I145" s="211"/>
      <c r="J145" s="195"/>
    </row>
    <row r="146" spans="1:10" s="174" customFormat="1" ht="17.25" customHeight="1" x14ac:dyDescent="0.5">
      <c r="A146" s="135"/>
      <c r="B146" s="218"/>
      <c r="C146" s="207"/>
      <c r="D146" s="227"/>
      <c r="E146" s="175"/>
      <c r="F146" s="162" t="s">
        <v>245</v>
      </c>
      <c r="G146" s="228">
        <f>SUM(G124:G145)</f>
        <v>35380313.386348791</v>
      </c>
      <c r="H146" s="127"/>
      <c r="I146" s="204"/>
      <c r="J146" s="229"/>
    </row>
    <row r="147" spans="1:10" s="174" customFormat="1" x14ac:dyDescent="0.5">
      <c r="A147" s="186" t="s">
        <v>29</v>
      </c>
      <c r="B147" s="231" t="s">
        <v>30</v>
      </c>
      <c r="C147" s="232"/>
      <c r="D147" s="189"/>
      <c r="E147" s="190"/>
      <c r="F147" s="191"/>
      <c r="G147" s="192"/>
      <c r="H147" s="193"/>
      <c r="I147" s="194"/>
      <c r="J147" s="195"/>
    </row>
    <row r="148" spans="1:10" s="174" customFormat="1" ht="108" x14ac:dyDescent="0.5">
      <c r="A148" s="212" t="s">
        <v>354</v>
      </c>
      <c r="B148" s="261" t="s">
        <v>355</v>
      </c>
      <c r="C148" s="262" t="s">
        <v>221</v>
      </c>
      <c r="D148" s="169">
        <v>4725.1848791151424</v>
      </c>
      <c r="E148" s="144">
        <v>6784.25</v>
      </c>
      <c r="F148" s="217"/>
      <c r="G148" s="172">
        <f>E148*D148</f>
        <v>32056835.516136903</v>
      </c>
      <c r="H148" s="127"/>
      <c r="I148" s="211"/>
      <c r="J148" s="195"/>
    </row>
    <row r="149" spans="1:10" x14ac:dyDescent="0.5">
      <c r="A149" s="212" t="s">
        <v>356</v>
      </c>
      <c r="B149" s="263" t="s">
        <v>231</v>
      </c>
      <c r="C149" s="262"/>
      <c r="D149" s="169"/>
      <c r="E149" s="144"/>
      <c r="F149" s="116"/>
      <c r="G149" s="172"/>
      <c r="H149" s="238"/>
      <c r="I149" s="139"/>
      <c r="J149" s="195"/>
    </row>
    <row r="150" spans="1:10" ht="54" x14ac:dyDescent="0.5">
      <c r="A150" s="140" t="s">
        <v>357</v>
      </c>
      <c r="B150" s="159" t="s">
        <v>358</v>
      </c>
      <c r="C150" s="262" t="s">
        <v>216</v>
      </c>
      <c r="D150" s="169">
        <v>12</v>
      </c>
      <c r="E150" s="144">
        <v>2789.4750000000004</v>
      </c>
      <c r="F150" s="116"/>
      <c r="G150" s="172">
        <f t="shared" ref="G150:G175" si="6">E150*D150</f>
        <v>33473.700000000004</v>
      </c>
      <c r="H150" s="238"/>
      <c r="I150" s="211"/>
      <c r="J150" s="195"/>
    </row>
    <row r="151" spans="1:10" ht="54" x14ac:dyDescent="0.5">
      <c r="A151" s="140" t="s">
        <v>359</v>
      </c>
      <c r="B151" s="159" t="s">
        <v>360</v>
      </c>
      <c r="C151" s="262" t="s">
        <v>216</v>
      </c>
      <c r="D151" s="169">
        <v>10</v>
      </c>
      <c r="E151" s="144">
        <v>4184.2125000000005</v>
      </c>
      <c r="F151" s="116"/>
      <c r="G151" s="172">
        <f t="shared" si="6"/>
        <v>41842.125000000007</v>
      </c>
      <c r="H151" s="238"/>
      <c r="I151" s="211"/>
      <c r="J151" s="195"/>
    </row>
    <row r="152" spans="1:10" ht="54" x14ac:dyDescent="0.5">
      <c r="A152" s="140" t="s">
        <v>361</v>
      </c>
      <c r="B152" s="159" t="s">
        <v>362</v>
      </c>
      <c r="C152" s="262" t="s">
        <v>216</v>
      </c>
      <c r="D152" s="169">
        <v>10</v>
      </c>
      <c r="E152" s="144">
        <v>5578.9500000000007</v>
      </c>
      <c r="F152" s="116"/>
      <c r="G152" s="172">
        <f t="shared" si="6"/>
        <v>55789.500000000007</v>
      </c>
      <c r="H152" s="238"/>
      <c r="I152" s="194"/>
      <c r="J152" s="195"/>
    </row>
    <row r="153" spans="1:10" ht="54" x14ac:dyDescent="0.5">
      <c r="A153" s="140" t="s">
        <v>363</v>
      </c>
      <c r="B153" s="159" t="s">
        <v>364</v>
      </c>
      <c r="C153" s="262" t="s">
        <v>216</v>
      </c>
      <c r="D153" s="169">
        <v>2039.474763421387</v>
      </c>
      <c r="E153" s="144">
        <v>5831.9000000000005</v>
      </c>
      <c r="F153" s="116"/>
      <c r="G153" s="172">
        <f t="shared" si="6"/>
        <v>11894012.872797187</v>
      </c>
      <c r="H153" s="238"/>
      <c r="I153" s="211"/>
      <c r="J153" s="195"/>
    </row>
    <row r="154" spans="1:10" ht="54" x14ac:dyDescent="0.5">
      <c r="A154" s="140" t="s">
        <v>365</v>
      </c>
      <c r="B154" s="159" t="s">
        <v>366</v>
      </c>
      <c r="C154" s="262" t="s">
        <v>216</v>
      </c>
      <c r="D154" s="169">
        <v>1019.7373817106936</v>
      </c>
      <c r="E154" s="144">
        <v>7289.875</v>
      </c>
      <c r="F154" s="116"/>
      <c r="G154" s="172">
        <f t="shared" si="6"/>
        <v>7433758.0454982426</v>
      </c>
      <c r="H154" s="238"/>
      <c r="I154" s="211"/>
      <c r="J154" s="195"/>
    </row>
    <row r="155" spans="1:10" ht="54" x14ac:dyDescent="0.5">
      <c r="A155" s="140" t="s">
        <v>367</v>
      </c>
      <c r="B155" s="159" t="s">
        <v>368</v>
      </c>
      <c r="C155" s="262" t="s">
        <v>216</v>
      </c>
      <c r="D155" s="169">
        <v>339.91246057023119</v>
      </c>
      <c r="E155" s="144">
        <v>8747.85</v>
      </c>
      <c r="F155" s="116"/>
      <c r="G155" s="172">
        <f t="shared" si="6"/>
        <v>2973503.2181992969</v>
      </c>
      <c r="H155" s="238"/>
      <c r="I155" s="211"/>
      <c r="J155" s="195"/>
    </row>
    <row r="156" spans="1:10" ht="54" x14ac:dyDescent="0.5">
      <c r="A156" s="212" t="s">
        <v>369</v>
      </c>
      <c r="B156" s="216" t="s">
        <v>234</v>
      </c>
      <c r="C156" s="262"/>
      <c r="D156" s="169"/>
      <c r="E156" s="144"/>
      <c r="F156" s="116"/>
      <c r="G156" s="172"/>
      <c r="H156" s="238"/>
      <c r="I156" s="194"/>
      <c r="J156" s="195"/>
    </row>
    <row r="157" spans="1:10" x14ac:dyDescent="0.5">
      <c r="A157" s="140" t="s">
        <v>370</v>
      </c>
      <c r="B157" s="226" t="s">
        <v>371</v>
      </c>
      <c r="C157" s="262" t="s">
        <v>221</v>
      </c>
      <c r="D157" s="169">
        <v>287.31685035639447</v>
      </c>
      <c r="E157" s="144">
        <v>19638</v>
      </c>
      <c r="F157" s="116"/>
      <c r="G157" s="172">
        <f t="shared" si="6"/>
        <v>5642328.3072988745</v>
      </c>
      <c r="H157" s="238"/>
      <c r="I157" s="194"/>
      <c r="J157" s="195"/>
    </row>
    <row r="158" spans="1:10" x14ac:dyDescent="0.5">
      <c r="A158" s="140" t="s">
        <v>372</v>
      </c>
      <c r="B158" s="264" t="s">
        <v>373</v>
      </c>
      <c r="C158" s="262" t="s">
        <v>221</v>
      </c>
      <c r="D158" s="169">
        <v>245.57872500000002</v>
      </c>
      <c r="E158" s="144">
        <v>16560</v>
      </c>
      <c r="F158" s="116"/>
      <c r="G158" s="172">
        <f t="shared" si="6"/>
        <v>4066783.6860000002</v>
      </c>
      <c r="H158" s="238"/>
      <c r="I158" s="211"/>
      <c r="J158" s="195"/>
    </row>
    <row r="159" spans="1:10" x14ac:dyDescent="0.5">
      <c r="A159" s="212" t="s">
        <v>374</v>
      </c>
      <c r="B159" s="197" t="s">
        <v>268</v>
      </c>
      <c r="C159" s="262"/>
      <c r="D159" s="169"/>
      <c r="E159" s="144"/>
      <c r="F159" s="116"/>
      <c r="G159" s="172"/>
      <c r="H159" s="238"/>
      <c r="I159" s="194"/>
      <c r="J159" s="195"/>
    </row>
    <row r="160" spans="1:10" ht="54" x14ac:dyDescent="0.5">
      <c r="A160" s="140" t="s">
        <v>375</v>
      </c>
      <c r="B160" s="245" t="s">
        <v>270</v>
      </c>
      <c r="C160" s="262" t="s">
        <v>216</v>
      </c>
      <c r="D160" s="169">
        <v>302.277908456185</v>
      </c>
      <c r="E160" s="144">
        <v>1234.9729633333334</v>
      </c>
      <c r="F160" s="116"/>
      <c r="G160" s="172">
        <f t="shared" si="6"/>
        <v>373305.04435633688</v>
      </c>
      <c r="H160" s="238"/>
      <c r="I160" s="194"/>
      <c r="J160" s="195"/>
    </row>
    <row r="161" spans="1:10" x14ac:dyDescent="0.5">
      <c r="A161" s="212" t="s">
        <v>376</v>
      </c>
      <c r="B161" s="215" t="s">
        <v>272</v>
      </c>
      <c r="C161" s="262"/>
      <c r="D161" s="169"/>
      <c r="E161" s="144"/>
      <c r="F161" s="116"/>
      <c r="G161" s="172"/>
      <c r="H161" s="238"/>
      <c r="I161" s="194"/>
      <c r="J161" s="195"/>
    </row>
    <row r="162" spans="1:10" s="174" customFormat="1" ht="54" x14ac:dyDescent="0.5">
      <c r="A162" s="140" t="s">
        <v>377</v>
      </c>
      <c r="B162" s="159" t="s">
        <v>274</v>
      </c>
      <c r="C162" s="262" t="str">
        <f>'[1]Connecting Tunnel'!C33</f>
        <v>ton</v>
      </c>
      <c r="D162" s="169">
        <v>16.915779564732723</v>
      </c>
      <c r="E162" s="144">
        <v>174710.47619047618</v>
      </c>
      <c r="F162" s="217"/>
      <c r="G162" s="172">
        <f t="shared" si="6"/>
        <v>2955363.90288758</v>
      </c>
      <c r="H162" s="127"/>
      <c r="I162" s="211"/>
      <c r="J162" s="195"/>
    </row>
    <row r="163" spans="1:10" s="174" customFormat="1" x14ac:dyDescent="0.5">
      <c r="A163" s="212" t="s">
        <v>378</v>
      </c>
      <c r="B163" s="215" t="s">
        <v>228</v>
      </c>
      <c r="C163" s="262"/>
      <c r="D163" s="169"/>
      <c r="E163" s="144"/>
      <c r="F163" s="217"/>
      <c r="G163" s="172"/>
      <c r="H163" s="127"/>
      <c r="I163" s="211"/>
      <c r="J163" s="195"/>
    </row>
    <row r="164" spans="1:10" s="174" customFormat="1" ht="72" x14ac:dyDescent="0.5">
      <c r="A164" s="140" t="s">
        <v>379</v>
      </c>
      <c r="B164" s="159" t="s">
        <v>380</v>
      </c>
      <c r="C164" s="262" t="s">
        <v>230</v>
      </c>
      <c r="D164" s="169">
        <v>1465</v>
      </c>
      <c r="E164" s="144">
        <v>4209.7000000000007</v>
      </c>
      <c r="F164" s="217"/>
      <c r="G164" s="172">
        <f t="shared" si="6"/>
        <v>6167210.5000000009</v>
      </c>
      <c r="H164" s="127"/>
      <c r="I164" s="265"/>
      <c r="J164" s="195"/>
    </row>
    <row r="165" spans="1:10" s="174" customFormat="1" ht="72" x14ac:dyDescent="0.5">
      <c r="A165" s="140" t="s">
        <v>381</v>
      </c>
      <c r="B165" s="159" t="s">
        <v>382</v>
      </c>
      <c r="C165" s="262" t="str">
        <f>'[1]Connecting Tunnel'!C34</f>
        <v>Nos.</v>
      </c>
      <c r="D165" s="169">
        <v>577</v>
      </c>
      <c r="E165" s="144">
        <v>4795.1750000000002</v>
      </c>
      <c r="F165" s="217"/>
      <c r="G165" s="172">
        <f t="shared" si="6"/>
        <v>2766815.9750000001</v>
      </c>
      <c r="H165" s="127"/>
      <c r="I165" s="211"/>
      <c r="J165" s="195"/>
    </row>
    <row r="166" spans="1:10" s="174" customFormat="1" x14ac:dyDescent="0.5">
      <c r="A166" s="212" t="s">
        <v>383</v>
      </c>
      <c r="B166" s="263" t="s">
        <v>384</v>
      </c>
      <c r="C166" s="262"/>
      <c r="D166" s="169"/>
      <c r="E166" s="144"/>
      <c r="F166" s="217"/>
      <c r="G166" s="172"/>
      <c r="H166" s="127"/>
      <c r="I166" s="211"/>
      <c r="J166" s="195"/>
    </row>
    <row r="167" spans="1:10" s="174" customFormat="1" ht="54" x14ac:dyDescent="0.5">
      <c r="A167" s="140" t="s">
        <v>385</v>
      </c>
      <c r="B167" s="246" t="s">
        <v>386</v>
      </c>
      <c r="C167" s="262" t="s">
        <v>230</v>
      </c>
      <c r="D167" s="169">
        <v>118</v>
      </c>
      <c r="E167" s="244">
        <v>12161.5</v>
      </c>
      <c r="F167" s="217"/>
      <c r="G167" s="172">
        <f t="shared" si="6"/>
        <v>1435057</v>
      </c>
      <c r="H167" s="127"/>
      <c r="I167" s="211"/>
      <c r="J167" s="195"/>
    </row>
    <row r="168" spans="1:10" s="174" customFormat="1" x14ac:dyDescent="0.5">
      <c r="A168" s="212" t="s">
        <v>387</v>
      </c>
      <c r="B168" s="263" t="s">
        <v>388</v>
      </c>
      <c r="C168" s="262"/>
      <c r="D168" s="169"/>
      <c r="E168" s="144"/>
      <c r="F168" s="217"/>
      <c r="G168" s="172"/>
      <c r="H168" s="127"/>
      <c r="I168" s="211"/>
      <c r="J168" s="195"/>
    </row>
    <row r="169" spans="1:10" s="174" customFormat="1" ht="54" x14ac:dyDescent="0.5">
      <c r="A169" s="140" t="s">
        <v>389</v>
      </c>
      <c r="B169" s="246" t="s">
        <v>390</v>
      </c>
      <c r="C169" s="262" t="str">
        <f>'[1]Connecting Tunnel'!C37</f>
        <v>ton</v>
      </c>
      <c r="D169" s="169">
        <v>8.4978115142557797</v>
      </c>
      <c r="E169" s="144">
        <v>339058.5</v>
      </c>
      <c r="F169" s="217"/>
      <c r="G169" s="172">
        <f t="shared" si="6"/>
        <v>2881255.2253062935</v>
      </c>
      <c r="H169" s="127"/>
      <c r="I169" s="211"/>
      <c r="J169" s="195"/>
    </row>
    <row r="170" spans="1:10" s="174" customFormat="1" ht="36" x14ac:dyDescent="0.5">
      <c r="A170" s="212" t="s">
        <v>391</v>
      </c>
      <c r="B170" s="263" t="s">
        <v>392</v>
      </c>
      <c r="C170" s="266" t="str">
        <f>'[1]Connecting Tunnel'!C38</f>
        <v>sqm</v>
      </c>
      <c r="D170" s="169">
        <v>1197.9450000000002</v>
      </c>
      <c r="E170" s="244">
        <v>350</v>
      </c>
      <c r="F170" s="217"/>
      <c r="G170" s="172">
        <f t="shared" si="6"/>
        <v>419280.75000000006</v>
      </c>
      <c r="H170" s="127"/>
      <c r="I170" s="211"/>
      <c r="J170" s="195"/>
    </row>
    <row r="171" spans="1:10" s="174" customFormat="1" x14ac:dyDescent="0.5">
      <c r="A171" s="212" t="s">
        <v>393</v>
      </c>
      <c r="B171" s="215" t="s">
        <v>272</v>
      </c>
      <c r="C171" s="266"/>
      <c r="D171" s="169"/>
      <c r="E171" s="144"/>
      <c r="F171" s="217"/>
      <c r="G171" s="172"/>
      <c r="H171" s="127"/>
      <c r="I171" s="211"/>
      <c r="J171" s="195"/>
    </row>
    <row r="172" spans="1:10" s="275" customFormat="1" ht="54" x14ac:dyDescent="0.5">
      <c r="A172" s="251" t="s">
        <v>394</v>
      </c>
      <c r="B172" s="267" t="s">
        <v>274</v>
      </c>
      <c r="C172" s="268" t="str">
        <f>'[1]Connecting Tunnel'!C40</f>
        <v>ton</v>
      </c>
      <c r="D172" s="269">
        <v>14.458447434375</v>
      </c>
      <c r="E172" s="255">
        <v>174710.47619047618</v>
      </c>
      <c r="F172" s="270"/>
      <c r="G172" s="271">
        <f t="shared" si="6"/>
        <v>2526042.2362346249</v>
      </c>
      <c r="H172" s="272"/>
      <c r="I172" s="273"/>
      <c r="J172" s="274"/>
    </row>
    <row r="173" spans="1:10" s="174" customFormat="1" x14ac:dyDescent="0.5">
      <c r="A173" s="212" t="s">
        <v>395</v>
      </c>
      <c r="B173" s="263" t="s">
        <v>396</v>
      </c>
      <c r="C173" s="262"/>
      <c r="D173" s="169"/>
      <c r="E173" s="144"/>
      <c r="F173" s="217"/>
      <c r="G173" s="172"/>
      <c r="H173" s="127"/>
      <c r="I173" s="211"/>
      <c r="J173" s="195"/>
    </row>
    <row r="174" spans="1:10" s="174" customFormat="1" ht="36" x14ac:dyDescent="0.5">
      <c r="A174" s="140" t="s">
        <v>397</v>
      </c>
      <c r="B174" s="246" t="s">
        <v>398</v>
      </c>
      <c r="C174" s="207" t="s">
        <v>216</v>
      </c>
      <c r="D174" s="169">
        <v>50</v>
      </c>
      <c r="E174" s="144">
        <v>534.79999999999995</v>
      </c>
      <c r="F174" s="217"/>
      <c r="G174" s="172">
        <f t="shared" si="6"/>
        <v>26739.999999999996</v>
      </c>
      <c r="H174" s="127"/>
      <c r="I174" s="211"/>
      <c r="J174" s="195"/>
    </row>
    <row r="175" spans="1:10" s="174" customFormat="1" ht="36" x14ac:dyDescent="0.5">
      <c r="A175" s="140" t="s">
        <v>399</v>
      </c>
      <c r="B175" s="246" t="s">
        <v>400</v>
      </c>
      <c r="C175" s="262" t="s">
        <v>216</v>
      </c>
      <c r="D175" s="276">
        <v>339.91246057023113</v>
      </c>
      <c r="E175" s="277">
        <v>668.5</v>
      </c>
      <c r="F175" s="217"/>
      <c r="G175" s="172">
        <f t="shared" si="6"/>
        <v>227231.4798911995</v>
      </c>
      <c r="H175" s="127"/>
      <c r="I175" s="211"/>
      <c r="J175" s="195"/>
    </row>
    <row r="176" spans="1:10" s="174" customFormat="1" ht="17.25" customHeight="1" x14ac:dyDescent="0.5">
      <c r="A176" s="135"/>
      <c r="B176" s="222"/>
      <c r="C176" s="127"/>
      <c r="D176" s="278"/>
      <c r="E176" s="144"/>
      <c r="F176" s="162" t="s">
        <v>245</v>
      </c>
      <c r="G176" s="228">
        <f>SUM(G148:G175)</f>
        <v>83976629.084606528</v>
      </c>
      <c r="H176" s="127"/>
      <c r="I176" s="204"/>
      <c r="J176" s="229"/>
    </row>
    <row r="177" spans="1:10" s="174" customFormat="1" x14ac:dyDescent="0.5">
      <c r="A177" s="186" t="s">
        <v>31</v>
      </c>
      <c r="B177" s="231" t="s">
        <v>32</v>
      </c>
      <c r="C177" s="232"/>
      <c r="D177" s="189"/>
      <c r="E177" s="279"/>
      <c r="F177" s="280"/>
      <c r="G177" s="192"/>
      <c r="H177" s="193"/>
      <c r="I177" s="281"/>
      <c r="J177" s="169"/>
    </row>
    <row r="178" spans="1:10" s="258" customFormat="1" x14ac:dyDescent="0.5">
      <c r="A178" s="212" t="s">
        <v>401</v>
      </c>
      <c r="B178" s="197" t="s">
        <v>213</v>
      </c>
      <c r="C178" s="233"/>
      <c r="D178" s="234"/>
      <c r="E178" s="144"/>
      <c r="F178" s="282"/>
      <c r="G178" s="257"/>
      <c r="H178" s="237"/>
      <c r="I178" s="281"/>
      <c r="J178" s="169"/>
    </row>
    <row r="179" spans="1:10" s="174" customFormat="1" ht="72" x14ac:dyDescent="0.5">
      <c r="A179" s="140" t="s">
        <v>402</v>
      </c>
      <c r="B179" s="206" t="s">
        <v>215</v>
      </c>
      <c r="C179" s="207" t="s">
        <v>216</v>
      </c>
      <c r="D179" s="199">
        <v>178</v>
      </c>
      <c r="E179" s="144">
        <v>40.5</v>
      </c>
      <c r="F179" s="217"/>
      <c r="G179" s="172">
        <f>D179*E179</f>
        <v>7209</v>
      </c>
      <c r="H179" s="127"/>
      <c r="I179" s="283"/>
      <c r="J179" s="169"/>
    </row>
    <row r="180" spans="1:10" s="174" customFormat="1" ht="72" x14ac:dyDescent="0.5">
      <c r="A180" s="212" t="s">
        <v>403</v>
      </c>
      <c r="B180" s="213" t="s">
        <v>218</v>
      </c>
      <c r="C180" s="207"/>
      <c r="D180" s="199"/>
      <c r="E180" s="144"/>
      <c r="F180" s="217"/>
      <c r="G180" s="172"/>
      <c r="H180" s="127"/>
      <c r="I180" s="283"/>
      <c r="J180" s="169"/>
    </row>
    <row r="181" spans="1:10" s="174" customFormat="1" x14ac:dyDescent="0.5">
      <c r="A181" s="140" t="s">
        <v>404</v>
      </c>
      <c r="B181" s="116" t="s">
        <v>220</v>
      </c>
      <c r="C181" s="207" t="s">
        <v>221</v>
      </c>
      <c r="D181" s="199">
        <v>3779.9999999999995</v>
      </c>
      <c r="E181" s="144">
        <v>358.66</v>
      </c>
      <c r="F181" s="217"/>
      <c r="G181" s="172">
        <f t="shared" ref="G181:G192" si="7">D181*E181</f>
        <v>1355734.8</v>
      </c>
      <c r="H181" s="127"/>
      <c r="I181" s="283"/>
      <c r="J181" s="169"/>
    </row>
    <row r="182" spans="1:10" s="174" customFormat="1" x14ac:dyDescent="0.5">
      <c r="A182" s="140" t="s">
        <v>405</v>
      </c>
      <c r="B182" s="116" t="s">
        <v>223</v>
      </c>
      <c r="C182" s="207" t="s">
        <v>221</v>
      </c>
      <c r="D182" s="199">
        <v>1620</v>
      </c>
      <c r="E182" s="144">
        <v>1385.23</v>
      </c>
      <c r="F182" s="217"/>
      <c r="G182" s="172">
        <f t="shared" si="7"/>
        <v>2244072.6</v>
      </c>
      <c r="H182" s="127"/>
      <c r="I182" s="283"/>
      <c r="J182" s="169"/>
    </row>
    <row r="183" spans="1:10" s="174" customFormat="1" x14ac:dyDescent="0.5">
      <c r="A183" s="212" t="s">
        <v>406</v>
      </c>
      <c r="B183" s="215" t="s">
        <v>228</v>
      </c>
      <c r="C183" s="207"/>
      <c r="D183" s="199"/>
      <c r="E183" s="144"/>
      <c r="F183" s="217"/>
      <c r="G183" s="172"/>
      <c r="H183" s="127"/>
      <c r="I183" s="283"/>
      <c r="J183" s="169"/>
    </row>
    <row r="184" spans="1:10" s="174" customFormat="1" ht="54" x14ac:dyDescent="0.5">
      <c r="A184" s="140" t="s">
        <v>407</v>
      </c>
      <c r="B184" s="159" t="s">
        <v>408</v>
      </c>
      <c r="C184" s="207" t="s">
        <v>230</v>
      </c>
      <c r="D184" s="199">
        <v>239</v>
      </c>
      <c r="E184" s="284">
        <v>5512.75</v>
      </c>
      <c r="F184" s="217"/>
      <c r="G184" s="172">
        <f t="shared" si="7"/>
        <v>1317547.25</v>
      </c>
      <c r="H184" s="127"/>
      <c r="I184" s="283"/>
      <c r="J184" s="169"/>
    </row>
    <row r="185" spans="1:10" s="174" customFormat="1" x14ac:dyDescent="0.5">
      <c r="A185" s="212" t="s">
        <v>409</v>
      </c>
      <c r="B185" s="285" t="s">
        <v>410</v>
      </c>
      <c r="C185" s="207"/>
      <c r="D185" s="199"/>
      <c r="E185" s="144"/>
      <c r="F185" s="217"/>
      <c r="G185" s="172"/>
      <c r="H185" s="127"/>
      <c r="I185" s="283"/>
      <c r="J185" s="169"/>
    </row>
    <row r="186" spans="1:10" s="174" customFormat="1" ht="54" x14ac:dyDescent="0.5">
      <c r="A186" s="140" t="s">
        <v>411</v>
      </c>
      <c r="B186" s="159" t="s">
        <v>412</v>
      </c>
      <c r="C186" s="207" t="s">
        <v>216</v>
      </c>
      <c r="D186" s="199">
        <v>10</v>
      </c>
      <c r="E186" s="144">
        <v>2789.4750000000004</v>
      </c>
      <c r="F186" s="217"/>
      <c r="G186" s="172">
        <f t="shared" si="7"/>
        <v>27894.750000000004</v>
      </c>
      <c r="H186" s="127"/>
      <c r="I186" s="224"/>
      <c r="J186" s="286"/>
    </row>
    <row r="187" spans="1:10" s="174" customFormat="1" ht="54" x14ac:dyDescent="0.5">
      <c r="A187" s="140" t="s">
        <v>413</v>
      </c>
      <c r="B187" s="159" t="s">
        <v>414</v>
      </c>
      <c r="C187" s="207" t="s">
        <v>216</v>
      </c>
      <c r="D187" s="169">
        <v>12</v>
      </c>
      <c r="E187" s="144">
        <v>4184.2125000000005</v>
      </c>
      <c r="F187" s="217"/>
      <c r="G187" s="172">
        <f t="shared" si="7"/>
        <v>50210.55</v>
      </c>
      <c r="H187" s="127"/>
      <c r="I187" s="283"/>
      <c r="J187" s="286"/>
    </row>
    <row r="188" spans="1:10" s="289" customFormat="1" ht="54" x14ac:dyDescent="0.5">
      <c r="A188" s="140" t="s">
        <v>415</v>
      </c>
      <c r="B188" s="159" t="s">
        <v>416</v>
      </c>
      <c r="C188" s="207" t="s">
        <v>216</v>
      </c>
      <c r="D188" s="169">
        <v>537.6</v>
      </c>
      <c r="E188" s="144">
        <v>5578.9500000000007</v>
      </c>
      <c r="F188" s="215"/>
      <c r="G188" s="172">
        <f t="shared" si="7"/>
        <v>2999243.5200000005</v>
      </c>
      <c r="H188" s="287"/>
      <c r="I188" s="288"/>
      <c r="J188" s="175"/>
    </row>
    <row r="189" spans="1:10" s="174" customFormat="1" x14ac:dyDescent="0.5">
      <c r="A189" s="212" t="s">
        <v>417</v>
      </c>
      <c r="B189" s="263" t="s">
        <v>396</v>
      </c>
      <c r="C189" s="207"/>
      <c r="D189" s="199"/>
      <c r="E189" s="144"/>
      <c r="F189" s="217"/>
      <c r="G189" s="172"/>
      <c r="H189" s="127"/>
      <c r="I189" s="283"/>
      <c r="J189" s="169"/>
    </row>
    <row r="190" spans="1:10" s="174" customFormat="1" ht="36" x14ac:dyDescent="0.5">
      <c r="A190" s="140" t="s">
        <v>418</v>
      </c>
      <c r="B190" s="246" t="s">
        <v>419</v>
      </c>
      <c r="C190" s="207" t="s">
        <v>216</v>
      </c>
      <c r="D190" s="199">
        <v>537.6</v>
      </c>
      <c r="E190" s="144">
        <v>668.5</v>
      </c>
      <c r="F190" s="217"/>
      <c r="G190" s="172">
        <f t="shared" si="7"/>
        <v>359385.60000000003</v>
      </c>
      <c r="H190" s="127"/>
      <c r="I190" s="283"/>
      <c r="J190" s="169"/>
    </row>
    <row r="191" spans="1:10" s="174" customFormat="1" ht="36" x14ac:dyDescent="0.5">
      <c r="A191" s="140" t="s">
        <v>420</v>
      </c>
      <c r="B191" s="246" t="s">
        <v>398</v>
      </c>
      <c r="C191" s="207" t="s">
        <v>216</v>
      </c>
      <c r="D191" s="199">
        <v>50</v>
      </c>
      <c r="E191" s="144">
        <v>534.79999999999995</v>
      </c>
      <c r="F191" s="217"/>
      <c r="G191" s="172">
        <f t="shared" si="7"/>
        <v>26739.999999999996</v>
      </c>
      <c r="H191" s="127"/>
      <c r="I191" s="283"/>
      <c r="J191" s="169"/>
    </row>
    <row r="192" spans="1:10" s="174" customFormat="1" x14ac:dyDescent="0.5">
      <c r="A192" s="212" t="s">
        <v>421</v>
      </c>
      <c r="B192" s="222" t="s">
        <v>422</v>
      </c>
      <c r="C192" s="207" t="s">
        <v>230</v>
      </c>
      <c r="D192" s="199">
        <v>180</v>
      </c>
      <c r="E192" s="144">
        <v>618</v>
      </c>
      <c r="F192" s="217"/>
      <c r="G192" s="172">
        <f t="shared" si="7"/>
        <v>111240</v>
      </c>
      <c r="H192" s="127"/>
      <c r="I192" s="283"/>
      <c r="J192" s="169"/>
    </row>
    <row r="193" spans="1:10" s="174" customFormat="1" ht="17.25" customHeight="1" x14ac:dyDescent="0.5">
      <c r="A193" s="135"/>
      <c r="B193" s="222"/>
      <c r="C193" s="127"/>
      <c r="D193" s="278"/>
      <c r="E193" s="175"/>
      <c r="F193" s="162" t="s">
        <v>245</v>
      </c>
      <c r="G193" s="228">
        <f>SUM(G179:G192)</f>
        <v>8499278.0700000003</v>
      </c>
      <c r="H193" s="127"/>
      <c r="I193" s="204"/>
      <c r="J193" s="229"/>
    </row>
    <row r="194" spans="1:10" s="174" customFormat="1" x14ac:dyDescent="0.5">
      <c r="A194" s="186" t="s">
        <v>33</v>
      </c>
      <c r="B194" s="231" t="s">
        <v>34</v>
      </c>
      <c r="C194" s="232"/>
      <c r="D194" s="189"/>
      <c r="E194" s="190"/>
      <c r="F194" s="280"/>
      <c r="G194" s="192"/>
      <c r="H194" s="193"/>
      <c r="I194" s="281"/>
      <c r="J194" s="169"/>
    </row>
    <row r="195" spans="1:10" s="258" customFormat="1" x14ac:dyDescent="0.5">
      <c r="A195" s="212" t="s">
        <v>423</v>
      </c>
      <c r="B195" s="197" t="s">
        <v>213</v>
      </c>
      <c r="C195" s="233"/>
      <c r="D195" s="234"/>
      <c r="E195" s="256"/>
      <c r="F195" s="282"/>
      <c r="G195" s="257"/>
      <c r="H195" s="237"/>
      <c r="I195" s="281"/>
      <c r="J195" s="169"/>
    </row>
    <row r="196" spans="1:10" s="174" customFormat="1" ht="72" x14ac:dyDescent="0.5">
      <c r="A196" s="140" t="s">
        <v>424</v>
      </c>
      <c r="B196" s="206" t="s">
        <v>215</v>
      </c>
      <c r="C196" s="207" t="s">
        <v>216</v>
      </c>
      <c r="D196" s="199">
        <v>125</v>
      </c>
      <c r="E196" s="144">
        <v>40.5</v>
      </c>
      <c r="F196" s="217"/>
      <c r="G196" s="172">
        <f>D196*E196</f>
        <v>5062.5</v>
      </c>
      <c r="H196" s="127"/>
      <c r="I196" s="283"/>
      <c r="J196" s="169"/>
    </row>
    <row r="197" spans="1:10" s="174" customFormat="1" ht="72" x14ac:dyDescent="0.5">
      <c r="A197" s="212" t="s">
        <v>425</v>
      </c>
      <c r="B197" s="213" t="s">
        <v>218</v>
      </c>
      <c r="C197" s="207"/>
      <c r="D197" s="199"/>
      <c r="E197" s="144"/>
      <c r="F197" s="217"/>
      <c r="G197" s="172"/>
      <c r="H197" s="127"/>
      <c r="I197" s="283"/>
      <c r="J197" s="169"/>
    </row>
    <row r="198" spans="1:10" s="174" customFormat="1" x14ac:dyDescent="0.5">
      <c r="A198" s="140" t="s">
        <v>426</v>
      </c>
      <c r="B198" s="116" t="s">
        <v>220</v>
      </c>
      <c r="C198" s="207" t="s">
        <v>221</v>
      </c>
      <c r="D198" s="199">
        <v>700</v>
      </c>
      <c r="E198" s="144">
        <v>358.66</v>
      </c>
      <c r="F198" s="217"/>
      <c r="G198" s="172">
        <f t="shared" ref="G198:G208" si="8">D198*E198</f>
        <v>251062.00000000003</v>
      </c>
      <c r="H198" s="127"/>
      <c r="I198" s="283"/>
      <c r="J198" s="169"/>
    </row>
    <row r="199" spans="1:10" s="174" customFormat="1" x14ac:dyDescent="0.5">
      <c r="A199" s="140" t="s">
        <v>427</v>
      </c>
      <c r="B199" s="116" t="s">
        <v>223</v>
      </c>
      <c r="C199" s="207" t="s">
        <v>221</v>
      </c>
      <c r="D199" s="199">
        <v>300</v>
      </c>
      <c r="E199" s="144">
        <v>1385.23</v>
      </c>
      <c r="F199" s="217"/>
      <c r="G199" s="172">
        <f t="shared" si="8"/>
        <v>415569</v>
      </c>
      <c r="H199" s="127"/>
      <c r="I199" s="283"/>
      <c r="J199" s="169"/>
    </row>
    <row r="200" spans="1:10" s="174" customFormat="1" x14ac:dyDescent="0.5">
      <c r="A200" s="212" t="s">
        <v>428</v>
      </c>
      <c r="B200" s="215" t="s">
        <v>228</v>
      </c>
      <c r="C200" s="207"/>
      <c r="D200" s="199"/>
      <c r="E200" s="144"/>
      <c r="F200" s="217"/>
      <c r="G200" s="172"/>
      <c r="H200" s="127"/>
      <c r="I200" s="283"/>
      <c r="J200" s="169"/>
    </row>
    <row r="201" spans="1:10" s="174" customFormat="1" ht="54" x14ac:dyDescent="0.5">
      <c r="A201" s="140" t="s">
        <v>429</v>
      </c>
      <c r="B201" s="159" t="s">
        <v>430</v>
      </c>
      <c r="C201" s="207" t="s">
        <v>431</v>
      </c>
      <c r="D201" s="199">
        <v>76</v>
      </c>
      <c r="E201" s="144">
        <v>5512.75</v>
      </c>
      <c r="F201" s="217"/>
      <c r="G201" s="172">
        <f t="shared" si="8"/>
        <v>418969</v>
      </c>
      <c r="H201" s="127"/>
      <c r="I201" s="283"/>
      <c r="J201" s="169"/>
    </row>
    <row r="202" spans="1:10" s="174" customFormat="1" x14ac:dyDescent="0.5">
      <c r="A202" s="212" t="s">
        <v>432</v>
      </c>
      <c r="B202" s="222" t="s">
        <v>410</v>
      </c>
      <c r="C202" s="207"/>
      <c r="D202" s="199"/>
      <c r="E202" s="144"/>
      <c r="F202" s="217"/>
      <c r="G202" s="172"/>
      <c r="H202" s="127"/>
      <c r="I202" s="283"/>
      <c r="J202" s="169"/>
    </row>
    <row r="203" spans="1:10" s="174" customFormat="1" ht="54" x14ac:dyDescent="0.5">
      <c r="A203" s="140" t="s">
        <v>433</v>
      </c>
      <c r="B203" s="159" t="s">
        <v>360</v>
      </c>
      <c r="C203" s="207" t="s">
        <v>216</v>
      </c>
      <c r="D203" s="169">
        <v>10</v>
      </c>
      <c r="E203" s="144">
        <v>4184.2125000000005</v>
      </c>
      <c r="F203" s="217"/>
      <c r="G203" s="172">
        <f t="shared" si="8"/>
        <v>41842.125000000007</v>
      </c>
      <c r="H203" s="127"/>
      <c r="I203" s="288"/>
      <c r="J203" s="169"/>
    </row>
    <row r="204" spans="1:10" s="174" customFormat="1" ht="54" x14ac:dyDescent="0.5">
      <c r="A204" s="140" t="s">
        <v>434</v>
      </c>
      <c r="B204" s="159" t="s">
        <v>416</v>
      </c>
      <c r="C204" s="207" t="s">
        <v>216</v>
      </c>
      <c r="D204" s="199">
        <v>169.2</v>
      </c>
      <c r="E204" s="144">
        <v>5578.9500000000007</v>
      </c>
      <c r="F204" s="217"/>
      <c r="G204" s="172">
        <f t="shared" si="8"/>
        <v>943958.34000000008</v>
      </c>
      <c r="H204" s="127"/>
      <c r="I204" s="283"/>
      <c r="J204" s="169"/>
    </row>
    <row r="205" spans="1:10" s="174" customFormat="1" x14ac:dyDescent="0.5">
      <c r="A205" s="212" t="s">
        <v>435</v>
      </c>
      <c r="B205" s="263" t="s">
        <v>436</v>
      </c>
      <c r="C205" s="207"/>
      <c r="D205" s="199"/>
      <c r="E205" s="144"/>
      <c r="F205" s="217"/>
      <c r="G205" s="172"/>
      <c r="H205" s="127"/>
      <c r="I205" s="283"/>
      <c r="J205" s="169"/>
    </row>
    <row r="206" spans="1:10" s="174" customFormat="1" ht="36" x14ac:dyDescent="0.5">
      <c r="A206" s="140" t="s">
        <v>437</v>
      </c>
      <c r="B206" s="246" t="s">
        <v>438</v>
      </c>
      <c r="C206" s="207" t="s">
        <v>216</v>
      </c>
      <c r="D206" s="199">
        <v>169.2</v>
      </c>
      <c r="E206" s="144">
        <v>668.5</v>
      </c>
      <c r="F206" s="217"/>
      <c r="G206" s="172">
        <f t="shared" si="8"/>
        <v>113110.2</v>
      </c>
      <c r="H206" s="127"/>
      <c r="I206" s="283"/>
      <c r="J206" s="169"/>
    </row>
    <row r="207" spans="1:10" s="174" customFormat="1" ht="36" x14ac:dyDescent="0.5">
      <c r="A207" s="140" t="s">
        <v>439</v>
      </c>
      <c r="B207" s="246" t="s">
        <v>440</v>
      </c>
      <c r="C207" s="207" t="s">
        <v>216</v>
      </c>
      <c r="D207" s="199">
        <v>20</v>
      </c>
      <c r="E207" s="144">
        <v>534.79999999999995</v>
      </c>
      <c r="F207" s="217"/>
      <c r="G207" s="172">
        <f t="shared" si="8"/>
        <v>10696</v>
      </c>
      <c r="H207" s="127"/>
      <c r="I207" s="283"/>
      <c r="J207" s="169"/>
    </row>
    <row r="208" spans="1:10" s="174" customFormat="1" ht="54" x14ac:dyDescent="0.5">
      <c r="A208" s="135" t="s">
        <v>441</v>
      </c>
      <c r="B208" s="222" t="s">
        <v>240</v>
      </c>
      <c r="C208" s="207" t="s">
        <v>230</v>
      </c>
      <c r="D208" s="169">
        <v>57</v>
      </c>
      <c r="E208" s="144">
        <v>618</v>
      </c>
      <c r="F208" s="217"/>
      <c r="G208" s="172">
        <f t="shared" si="8"/>
        <v>35226</v>
      </c>
      <c r="H208" s="127"/>
      <c r="I208" s="283"/>
      <c r="J208" s="169"/>
    </row>
    <row r="209" spans="1:10" s="174" customFormat="1" x14ac:dyDescent="0.5">
      <c r="A209" s="135"/>
      <c r="B209" s="222"/>
      <c r="C209" s="127"/>
      <c r="D209" s="278"/>
      <c r="E209" s="144"/>
      <c r="F209" s="162" t="s">
        <v>245</v>
      </c>
      <c r="G209" s="228">
        <f>SUM(G196:G208)</f>
        <v>2235495.165</v>
      </c>
      <c r="H209" s="127"/>
      <c r="I209" s="204"/>
      <c r="J209" s="229"/>
    </row>
    <row r="210" spans="1:10" s="174" customFormat="1" x14ac:dyDescent="0.5">
      <c r="A210" s="186" t="s">
        <v>35</v>
      </c>
      <c r="B210" s="231" t="s">
        <v>36</v>
      </c>
      <c r="C210" s="193"/>
      <c r="D210" s="253"/>
      <c r="E210" s="279"/>
      <c r="F210" s="290"/>
      <c r="G210" s="192"/>
      <c r="H210" s="193"/>
      <c r="I210" s="281"/>
      <c r="J210" s="169"/>
    </row>
    <row r="211" spans="1:10" s="205" customFormat="1" x14ac:dyDescent="0.5">
      <c r="A211" s="212" t="s">
        <v>442</v>
      </c>
      <c r="B211" s="197" t="s">
        <v>213</v>
      </c>
      <c r="C211" s="198"/>
      <c r="D211" s="276"/>
      <c r="E211" s="144"/>
      <c r="F211" s="209"/>
      <c r="G211" s="202"/>
      <c r="H211" s="203"/>
      <c r="I211" s="281"/>
      <c r="J211" s="169"/>
    </row>
    <row r="212" spans="1:10" s="174" customFormat="1" ht="72" x14ac:dyDescent="0.5">
      <c r="A212" s="140" t="s">
        <v>443</v>
      </c>
      <c r="B212" s="206" t="s">
        <v>215</v>
      </c>
      <c r="C212" s="207" t="s">
        <v>216</v>
      </c>
      <c r="D212" s="199">
        <v>550</v>
      </c>
      <c r="E212" s="144">
        <v>40.5</v>
      </c>
      <c r="F212" s="217"/>
      <c r="G212" s="172">
        <f>D212*E212</f>
        <v>22275</v>
      </c>
      <c r="H212" s="127"/>
      <c r="I212" s="283"/>
      <c r="J212" s="169"/>
    </row>
    <row r="213" spans="1:10" s="174" customFormat="1" ht="72" x14ac:dyDescent="0.5">
      <c r="A213" s="212" t="s">
        <v>444</v>
      </c>
      <c r="B213" s="213" t="s">
        <v>218</v>
      </c>
      <c r="C213" s="207"/>
      <c r="D213" s="199"/>
      <c r="E213" s="144"/>
      <c r="F213" s="217"/>
      <c r="G213" s="172"/>
      <c r="H213" s="127"/>
      <c r="I213" s="283"/>
      <c r="J213" s="169"/>
    </row>
    <row r="214" spans="1:10" s="174" customFormat="1" x14ac:dyDescent="0.5">
      <c r="A214" s="140" t="s">
        <v>445</v>
      </c>
      <c r="B214" s="116" t="s">
        <v>220</v>
      </c>
      <c r="C214" s="207" t="s">
        <v>221</v>
      </c>
      <c r="D214" s="199">
        <v>2748.2327568000001</v>
      </c>
      <c r="E214" s="144">
        <v>358.66</v>
      </c>
      <c r="F214" s="217"/>
      <c r="G214" s="172">
        <f t="shared" ref="G214:G230" si="9">D214*E214</f>
        <v>985681.16055388807</v>
      </c>
      <c r="H214" s="127"/>
      <c r="I214" s="283"/>
      <c r="J214" s="169"/>
    </row>
    <row r="215" spans="1:10" s="174" customFormat="1" x14ac:dyDescent="0.5">
      <c r="A215" s="140" t="s">
        <v>446</v>
      </c>
      <c r="B215" s="116" t="s">
        <v>223</v>
      </c>
      <c r="C215" s="207" t="s">
        <v>221</v>
      </c>
      <c r="D215" s="199">
        <v>687.05818920000002</v>
      </c>
      <c r="E215" s="144">
        <v>1385.23</v>
      </c>
      <c r="F215" s="217"/>
      <c r="G215" s="172">
        <f t="shared" si="9"/>
        <v>951733.61542551604</v>
      </c>
      <c r="H215" s="127"/>
      <c r="I215" s="283"/>
      <c r="J215" s="169"/>
    </row>
    <row r="216" spans="1:10" s="174" customFormat="1" x14ac:dyDescent="0.5">
      <c r="A216" s="212" t="s">
        <v>447</v>
      </c>
      <c r="B216" s="215" t="s">
        <v>225</v>
      </c>
      <c r="C216" s="207" t="s">
        <v>221</v>
      </c>
      <c r="D216" s="199"/>
      <c r="E216" s="144"/>
      <c r="F216" s="217"/>
      <c r="G216" s="172"/>
      <c r="H216" s="127"/>
      <c r="I216" s="283"/>
      <c r="J216" s="169"/>
    </row>
    <row r="217" spans="1:10" s="174" customFormat="1" ht="54" x14ac:dyDescent="0.5">
      <c r="A217" s="140" t="s">
        <v>448</v>
      </c>
      <c r="B217" s="216" t="s">
        <v>227</v>
      </c>
      <c r="C217" s="207" t="s">
        <v>221</v>
      </c>
      <c r="D217" s="199">
        <v>324.79790299999996</v>
      </c>
      <c r="E217" s="144">
        <v>217.5</v>
      </c>
      <c r="F217" s="217"/>
      <c r="G217" s="172">
        <f t="shared" si="9"/>
        <v>70643.543902499994</v>
      </c>
      <c r="H217" s="127"/>
      <c r="I217" s="283"/>
      <c r="J217" s="169"/>
    </row>
    <row r="218" spans="1:10" s="174" customFormat="1" ht="54" x14ac:dyDescent="0.5">
      <c r="A218" s="212" t="s">
        <v>449</v>
      </c>
      <c r="B218" s="216" t="s">
        <v>234</v>
      </c>
      <c r="C218" s="207"/>
      <c r="D218" s="199"/>
      <c r="E218" s="144"/>
      <c r="F218" s="217"/>
      <c r="G218" s="172"/>
      <c r="H218" s="127"/>
      <c r="I218" s="283"/>
      <c r="J218" s="169"/>
    </row>
    <row r="219" spans="1:10" s="174" customFormat="1" x14ac:dyDescent="0.5">
      <c r="A219" s="140" t="s">
        <v>450</v>
      </c>
      <c r="B219" s="226" t="s">
        <v>313</v>
      </c>
      <c r="C219" s="207" t="s">
        <v>221</v>
      </c>
      <c r="D219" s="199">
        <v>24.151049999999994</v>
      </c>
      <c r="E219" s="144">
        <v>13187.5</v>
      </c>
      <c r="F219" s="217"/>
      <c r="G219" s="172">
        <f t="shared" si="9"/>
        <v>318491.97187499993</v>
      </c>
      <c r="H219" s="127"/>
      <c r="I219" s="283"/>
      <c r="J219" s="169"/>
    </row>
    <row r="220" spans="1:10" s="174" customFormat="1" x14ac:dyDescent="0.5">
      <c r="A220" s="140" t="s">
        <v>451</v>
      </c>
      <c r="B220" s="226" t="s">
        <v>260</v>
      </c>
      <c r="C220" s="207" t="s">
        <v>221</v>
      </c>
      <c r="D220" s="199">
        <v>511.43399999999991</v>
      </c>
      <c r="E220" s="144">
        <v>18375.5</v>
      </c>
      <c r="F220" s="217"/>
      <c r="G220" s="172">
        <f t="shared" si="9"/>
        <v>9397855.4669999983</v>
      </c>
      <c r="H220" s="127"/>
      <c r="I220" s="283"/>
      <c r="J220" s="169"/>
    </row>
    <row r="221" spans="1:10" s="174" customFormat="1" ht="36" x14ac:dyDescent="0.5">
      <c r="A221" s="135" t="s">
        <v>452</v>
      </c>
      <c r="B221" s="132" t="s">
        <v>287</v>
      </c>
      <c r="C221" s="207" t="s">
        <v>221</v>
      </c>
      <c r="D221" s="169">
        <v>74.738</v>
      </c>
      <c r="E221" s="144">
        <v>233</v>
      </c>
      <c r="F221" s="217"/>
      <c r="G221" s="172">
        <f t="shared" si="9"/>
        <v>17413.954000000002</v>
      </c>
      <c r="H221" s="127"/>
      <c r="I221" s="283"/>
      <c r="J221" s="169"/>
    </row>
    <row r="222" spans="1:10" s="174" customFormat="1" ht="54" x14ac:dyDescent="0.5">
      <c r="A222" s="135" t="s">
        <v>453</v>
      </c>
      <c r="B222" s="222" t="s">
        <v>454</v>
      </c>
      <c r="C222" s="207" t="str">
        <f>'[1]Culvert (Connecting Tunnel Alt)'!C31</f>
        <v>rm</v>
      </c>
      <c r="D222" s="169">
        <v>59.958999999999996</v>
      </c>
      <c r="E222" s="144">
        <v>3073.98</v>
      </c>
      <c r="F222" s="217"/>
      <c r="G222" s="172">
        <f t="shared" si="9"/>
        <v>184312.76681999999</v>
      </c>
      <c r="H222" s="127"/>
      <c r="I222" s="283"/>
      <c r="J222" s="169"/>
    </row>
    <row r="223" spans="1:10" s="174" customFormat="1" x14ac:dyDescent="0.5">
      <c r="A223" s="212" t="s">
        <v>455</v>
      </c>
      <c r="B223" s="197" t="s">
        <v>268</v>
      </c>
      <c r="C223" s="207"/>
      <c r="D223" s="199"/>
      <c r="E223" s="144"/>
      <c r="F223" s="217"/>
      <c r="G223" s="172"/>
      <c r="H223" s="127"/>
      <c r="I223" s="283"/>
      <c r="J223" s="169"/>
    </row>
    <row r="224" spans="1:10" s="174" customFormat="1" ht="54" x14ac:dyDescent="0.5">
      <c r="A224" s="140" t="s">
        <v>456</v>
      </c>
      <c r="B224" s="245" t="s">
        <v>270</v>
      </c>
      <c r="C224" s="207" t="s">
        <v>216</v>
      </c>
      <c r="D224" s="199">
        <v>1325.94</v>
      </c>
      <c r="E224" s="144">
        <v>1228.5614285714287</v>
      </c>
      <c r="F224" s="217"/>
      <c r="G224" s="172">
        <f t="shared" si="9"/>
        <v>1628998.7406000001</v>
      </c>
      <c r="H224" s="127"/>
      <c r="I224" s="283"/>
      <c r="J224" s="169"/>
    </row>
    <row r="225" spans="1:10" s="174" customFormat="1" x14ac:dyDescent="0.5">
      <c r="A225" s="212" t="s">
        <v>457</v>
      </c>
      <c r="B225" s="215" t="s">
        <v>272</v>
      </c>
      <c r="C225" s="207"/>
      <c r="D225" s="199"/>
      <c r="E225" s="144"/>
      <c r="F225" s="217"/>
      <c r="G225" s="172"/>
      <c r="H225" s="127"/>
      <c r="I225" s="283"/>
      <c r="J225" s="169"/>
    </row>
    <row r="226" spans="1:10" s="174" customFormat="1" ht="54" x14ac:dyDescent="0.5">
      <c r="A226" s="140" t="s">
        <v>458</v>
      </c>
      <c r="B226" s="159" t="s">
        <v>274</v>
      </c>
      <c r="C226" s="207" t="str">
        <f>'[1]Culvert (Connecting Tunnel Alt)'!C43</f>
        <v>ton</v>
      </c>
      <c r="D226" s="199">
        <v>40.147568999999997</v>
      </c>
      <c r="E226" s="144">
        <v>164277.67441860467</v>
      </c>
      <c r="F226" s="217"/>
      <c r="G226" s="172">
        <f t="shared" si="9"/>
        <v>6595349.2688804651</v>
      </c>
      <c r="H226" s="127"/>
      <c r="I226" s="283"/>
      <c r="J226" s="169"/>
    </row>
    <row r="227" spans="1:10" s="174" customFormat="1" ht="51.75" customHeight="1" x14ac:dyDescent="0.5">
      <c r="A227" s="212" t="s">
        <v>459</v>
      </c>
      <c r="B227" s="291" t="s">
        <v>460</v>
      </c>
      <c r="C227" s="207"/>
      <c r="D227" s="199"/>
      <c r="E227" s="144"/>
      <c r="F227" s="217"/>
      <c r="G227" s="172"/>
      <c r="H227" s="127"/>
      <c r="I227" s="283"/>
      <c r="J227" s="169"/>
    </row>
    <row r="228" spans="1:10" s="174" customFormat="1" x14ac:dyDescent="0.5">
      <c r="A228" s="140" t="s">
        <v>461</v>
      </c>
      <c r="B228" s="292" t="s">
        <v>279</v>
      </c>
      <c r="C228" s="207" t="s">
        <v>280</v>
      </c>
      <c r="D228" s="199">
        <v>40</v>
      </c>
      <c r="E228" s="144">
        <v>1693</v>
      </c>
      <c r="F228" s="217"/>
      <c r="G228" s="172">
        <f t="shared" si="9"/>
        <v>67720</v>
      </c>
      <c r="H228" s="127"/>
      <c r="I228" s="283"/>
      <c r="J228" s="169"/>
    </row>
    <row r="229" spans="1:10" s="174" customFormat="1" x14ac:dyDescent="0.5">
      <c r="A229" s="140" t="s">
        <v>462</v>
      </c>
      <c r="B229" s="292" t="s">
        <v>282</v>
      </c>
      <c r="C229" s="207" t="s">
        <v>463</v>
      </c>
      <c r="D229" s="199">
        <v>40</v>
      </c>
      <c r="E229" s="144">
        <v>1245</v>
      </c>
      <c r="F229" s="217"/>
      <c r="G229" s="172">
        <f t="shared" si="9"/>
        <v>49800</v>
      </c>
      <c r="H229" s="127"/>
      <c r="I229" s="283"/>
      <c r="J229" s="169"/>
    </row>
    <row r="230" spans="1:10" s="174" customFormat="1" x14ac:dyDescent="0.5">
      <c r="A230" s="140" t="s">
        <v>464</v>
      </c>
      <c r="B230" s="293" t="s">
        <v>465</v>
      </c>
      <c r="C230" s="207" t="s">
        <v>466</v>
      </c>
      <c r="D230" s="199">
        <v>80</v>
      </c>
      <c r="E230" s="144">
        <v>1208</v>
      </c>
      <c r="F230" s="217"/>
      <c r="G230" s="172">
        <f t="shared" si="9"/>
        <v>96640</v>
      </c>
      <c r="H230" s="127"/>
      <c r="I230" s="283"/>
      <c r="J230" s="169"/>
    </row>
    <row r="231" spans="1:10" s="174" customFormat="1" ht="17.25" customHeight="1" x14ac:dyDescent="0.5">
      <c r="A231" s="135"/>
      <c r="B231" s="222"/>
      <c r="C231" s="127"/>
      <c r="D231" s="278"/>
      <c r="E231" s="175"/>
      <c r="F231" s="162" t="s">
        <v>245</v>
      </c>
      <c r="G231" s="228">
        <f>SUM(G212:G230)</f>
        <v>20386915.489057366</v>
      </c>
      <c r="H231" s="127"/>
      <c r="I231" s="204"/>
      <c r="J231" s="229"/>
    </row>
    <row r="232" spans="1:10" s="174" customFormat="1" x14ac:dyDescent="0.5">
      <c r="A232" s="186" t="s">
        <v>37</v>
      </c>
      <c r="B232" s="231" t="s">
        <v>38</v>
      </c>
      <c r="C232" s="193"/>
      <c r="D232" s="253"/>
      <c r="E232" s="190"/>
      <c r="F232" s="290"/>
      <c r="G232" s="192"/>
      <c r="H232" s="193"/>
      <c r="I232" s="281"/>
      <c r="J232" s="169"/>
    </row>
    <row r="233" spans="1:10" s="205" customFormat="1" x14ac:dyDescent="0.5">
      <c r="A233" s="212" t="s">
        <v>467</v>
      </c>
      <c r="B233" s="197" t="s">
        <v>213</v>
      </c>
      <c r="C233" s="198"/>
      <c r="D233" s="294"/>
      <c r="E233" s="200"/>
      <c r="F233" s="295"/>
      <c r="G233" s="202"/>
      <c r="H233" s="203"/>
      <c r="I233" s="281"/>
      <c r="J233" s="169"/>
    </row>
    <row r="234" spans="1:10" s="174" customFormat="1" ht="72" x14ac:dyDescent="0.5">
      <c r="A234" s="140" t="s">
        <v>468</v>
      </c>
      <c r="B234" s="206" t="s">
        <v>215</v>
      </c>
      <c r="C234" s="207" t="s">
        <v>216</v>
      </c>
      <c r="D234" s="276">
        <v>3627.2</v>
      </c>
      <c r="E234" s="144">
        <v>40.5</v>
      </c>
      <c r="F234" s="217"/>
      <c r="G234" s="172">
        <f>D234*E234</f>
        <v>146901.6</v>
      </c>
      <c r="H234" s="127"/>
      <c r="I234" s="296"/>
      <c r="J234" s="169"/>
    </row>
    <row r="235" spans="1:10" s="174" customFormat="1" ht="72" x14ac:dyDescent="0.5">
      <c r="A235" s="212" t="s">
        <v>469</v>
      </c>
      <c r="B235" s="213" t="s">
        <v>218</v>
      </c>
      <c r="C235" s="207"/>
      <c r="D235" s="276"/>
      <c r="E235" s="144"/>
      <c r="F235" s="217"/>
      <c r="G235" s="172"/>
      <c r="H235" s="127"/>
      <c r="I235" s="296"/>
      <c r="J235" s="169"/>
    </row>
    <row r="236" spans="1:10" s="205" customFormat="1" x14ac:dyDescent="0.5">
      <c r="A236" s="140" t="s">
        <v>470</v>
      </c>
      <c r="B236" s="116" t="s">
        <v>220</v>
      </c>
      <c r="C236" s="198" t="s">
        <v>221</v>
      </c>
      <c r="D236" s="276">
        <v>981.16000000000008</v>
      </c>
      <c r="E236" s="144">
        <v>358.66</v>
      </c>
      <c r="F236" s="209"/>
      <c r="G236" s="172">
        <f t="shared" ref="G236:G241" si="10">D236*E236</f>
        <v>351902.84560000006</v>
      </c>
      <c r="H236" s="203"/>
      <c r="I236" s="296"/>
      <c r="J236" s="169"/>
    </row>
    <row r="237" spans="1:10" s="174" customFormat="1" x14ac:dyDescent="0.5">
      <c r="A237" s="140" t="s">
        <v>471</v>
      </c>
      <c r="B237" s="116" t="s">
        <v>223</v>
      </c>
      <c r="C237" s="207" t="s">
        <v>221</v>
      </c>
      <c r="D237" s="276">
        <v>981.16000000000008</v>
      </c>
      <c r="E237" s="144">
        <v>1385.23</v>
      </c>
      <c r="F237" s="217"/>
      <c r="G237" s="172">
        <f t="shared" si="10"/>
        <v>1359132.2668000001</v>
      </c>
      <c r="H237" s="127"/>
      <c r="I237" s="296"/>
      <c r="J237" s="169"/>
    </row>
    <row r="238" spans="1:10" s="174" customFormat="1" ht="36" x14ac:dyDescent="0.5">
      <c r="A238" s="135" t="s">
        <v>472</v>
      </c>
      <c r="B238" s="132" t="s">
        <v>287</v>
      </c>
      <c r="C238" s="207" t="s">
        <v>221</v>
      </c>
      <c r="D238" s="238">
        <v>1813.6</v>
      </c>
      <c r="E238" s="144">
        <v>233</v>
      </c>
      <c r="F238" s="217"/>
      <c r="G238" s="172">
        <f t="shared" si="10"/>
        <v>422568.8</v>
      </c>
      <c r="H238" s="127"/>
      <c r="I238" s="296"/>
      <c r="J238" s="169"/>
    </row>
    <row r="239" spans="1:10" s="174" customFormat="1" ht="54" x14ac:dyDescent="0.5">
      <c r="A239" s="212" t="s">
        <v>473</v>
      </c>
      <c r="B239" s="222" t="s">
        <v>454</v>
      </c>
      <c r="C239" s="207" t="s">
        <v>303</v>
      </c>
      <c r="D239" s="276">
        <v>453.4</v>
      </c>
      <c r="E239" s="144">
        <v>3073.98</v>
      </c>
      <c r="F239" s="217"/>
      <c r="G239" s="172">
        <f t="shared" si="10"/>
        <v>1393742.5319999999</v>
      </c>
      <c r="H239" s="127"/>
      <c r="I239" s="296"/>
      <c r="J239" s="169"/>
    </row>
    <row r="240" spans="1:10" s="174" customFormat="1" x14ac:dyDescent="0.5">
      <c r="A240" s="212" t="s">
        <v>474</v>
      </c>
      <c r="B240" s="215" t="s">
        <v>228</v>
      </c>
      <c r="C240" s="207"/>
      <c r="D240" s="276"/>
      <c r="E240" s="144"/>
      <c r="F240" s="217"/>
      <c r="G240" s="172"/>
      <c r="H240" s="127"/>
      <c r="I240" s="296"/>
      <c r="J240" s="169"/>
    </row>
    <row r="241" spans="1:11" s="174" customFormat="1" ht="54" x14ac:dyDescent="0.5">
      <c r="A241" s="140" t="s">
        <v>475</v>
      </c>
      <c r="B241" s="159" t="s">
        <v>476</v>
      </c>
      <c r="C241" s="207" t="s">
        <v>230</v>
      </c>
      <c r="D241" s="276">
        <v>200</v>
      </c>
      <c r="E241" s="144">
        <v>4209.7000000000007</v>
      </c>
      <c r="F241" s="217"/>
      <c r="G241" s="172">
        <f t="shared" si="10"/>
        <v>841940.00000000012</v>
      </c>
      <c r="H241" s="127"/>
      <c r="I241" s="296"/>
      <c r="J241" s="169"/>
    </row>
    <row r="242" spans="1:11" s="174" customFormat="1" ht="17.25" customHeight="1" x14ac:dyDescent="0.5">
      <c r="A242" s="135"/>
      <c r="B242" s="222"/>
      <c r="C242" s="127"/>
      <c r="D242" s="278"/>
      <c r="E242" s="144"/>
      <c r="F242" s="162" t="s">
        <v>245</v>
      </c>
      <c r="G242" s="228">
        <f>SUM(G234:G241)</f>
        <v>4516188.0444</v>
      </c>
      <c r="H242" s="127"/>
      <c r="I242" s="204"/>
      <c r="J242" s="169"/>
    </row>
    <row r="243" spans="1:11" s="174" customFormat="1" ht="17.25" customHeight="1" x14ac:dyDescent="0.5">
      <c r="A243" s="135"/>
      <c r="B243" s="222"/>
      <c r="C243" s="127"/>
      <c r="D243" s="278"/>
      <c r="E243" s="144"/>
      <c r="F243" s="162" t="s">
        <v>39</v>
      </c>
      <c r="G243" s="228">
        <f>G242+G231+G209+G193+G176+G146+G121+G96+G64</f>
        <v>366864261.68731898</v>
      </c>
      <c r="H243" s="127"/>
      <c r="I243" s="204"/>
      <c r="J243" s="169"/>
    </row>
    <row r="244" spans="1:11" s="174" customFormat="1" ht="18" customHeight="1" x14ac:dyDescent="0.5">
      <c r="A244" s="135"/>
      <c r="B244" s="218"/>
      <c r="C244" s="207"/>
      <c r="D244" s="227"/>
      <c r="E244" s="144"/>
      <c r="G244" s="236"/>
      <c r="H244" s="127"/>
      <c r="I244" s="204"/>
      <c r="J244" s="229"/>
      <c r="K244" s="230"/>
    </row>
    <row r="245" spans="1:11" s="289" customFormat="1" x14ac:dyDescent="0.5">
      <c r="A245" s="177"/>
      <c r="B245" s="297" t="s">
        <v>40</v>
      </c>
      <c r="C245" s="179"/>
      <c r="D245" s="180"/>
      <c r="E245" s="298"/>
      <c r="F245" s="299"/>
      <c r="G245" s="300"/>
      <c r="H245" s="179"/>
      <c r="I245" s="194"/>
      <c r="J245" s="195"/>
    </row>
    <row r="246" spans="1:11" s="174" customFormat="1" x14ac:dyDescent="0.5">
      <c r="A246" s="186" t="s">
        <v>41</v>
      </c>
      <c r="B246" s="187" t="s">
        <v>42</v>
      </c>
      <c r="C246" s="232"/>
      <c r="D246" s="189"/>
      <c r="E246" s="279"/>
      <c r="F246" s="191"/>
      <c r="G246" s="192"/>
      <c r="H246" s="193"/>
      <c r="I246" s="194"/>
      <c r="J246" s="195"/>
    </row>
    <row r="247" spans="1:11" s="205" customFormat="1" x14ac:dyDescent="0.5">
      <c r="A247" s="196" t="s">
        <v>477</v>
      </c>
      <c r="B247" s="197" t="s">
        <v>213</v>
      </c>
      <c r="C247" s="198"/>
      <c r="D247" s="199"/>
      <c r="E247" s="144"/>
      <c r="F247" s="209"/>
      <c r="G247" s="202"/>
      <c r="H247" s="203"/>
      <c r="I247" s="211"/>
      <c r="J247" s="195"/>
    </row>
    <row r="248" spans="1:11" ht="72" x14ac:dyDescent="0.5">
      <c r="A248" s="140" t="s">
        <v>478</v>
      </c>
      <c r="B248" s="206" t="s">
        <v>215</v>
      </c>
      <c r="C248" s="207" t="s">
        <v>216</v>
      </c>
      <c r="D248" s="169">
        <v>935</v>
      </c>
      <c r="E248" s="144">
        <v>40.5</v>
      </c>
      <c r="F248" s="116"/>
      <c r="G248" s="301">
        <f>D248*E248</f>
        <v>37867.5</v>
      </c>
      <c r="H248" s="238"/>
      <c r="I248" s="194"/>
      <c r="J248" s="195"/>
    </row>
    <row r="249" spans="1:11" ht="72" x14ac:dyDescent="0.5">
      <c r="A249" s="196" t="s">
        <v>479</v>
      </c>
      <c r="B249" s="213" t="s">
        <v>218</v>
      </c>
      <c r="C249" s="207"/>
      <c r="D249" s="169"/>
      <c r="E249" s="144"/>
      <c r="F249" s="116"/>
      <c r="G249" s="301"/>
      <c r="H249" s="238"/>
      <c r="I249" s="194"/>
      <c r="J249" s="195"/>
    </row>
    <row r="250" spans="1:11" x14ac:dyDescent="0.5">
      <c r="A250" s="140" t="s">
        <v>480</v>
      </c>
      <c r="B250" s="116" t="s">
        <v>220</v>
      </c>
      <c r="C250" s="207" t="s">
        <v>221</v>
      </c>
      <c r="D250" s="169">
        <v>5701.8</v>
      </c>
      <c r="E250" s="144">
        <v>358.66</v>
      </c>
      <c r="F250" s="116"/>
      <c r="G250" s="301">
        <f t="shared" ref="G250:G260" si="11">D250*E250</f>
        <v>2045007.5880000002</v>
      </c>
      <c r="H250" s="238"/>
      <c r="I250" s="194"/>
      <c r="J250" s="195"/>
    </row>
    <row r="251" spans="1:11" x14ac:dyDescent="0.5">
      <c r="A251" s="140" t="s">
        <v>481</v>
      </c>
      <c r="B251" s="116" t="s">
        <v>223</v>
      </c>
      <c r="C251" s="207" t="s">
        <v>221</v>
      </c>
      <c r="D251" s="169">
        <v>1425.45</v>
      </c>
      <c r="E251" s="144">
        <v>1385.23</v>
      </c>
      <c r="F251" s="116"/>
      <c r="G251" s="301">
        <f t="shared" si="11"/>
        <v>1974576.1035000002</v>
      </c>
      <c r="H251" s="238"/>
      <c r="I251" s="194"/>
      <c r="J251" s="195"/>
    </row>
    <row r="252" spans="1:11" x14ac:dyDescent="0.5">
      <c r="A252" s="196" t="s">
        <v>482</v>
      </c>
      <c r="B252" s="215" t="s">
        <v>225</v>
      </c>
      <c r="C252" s="207"/>
      <c r="D252" s="169"/>
      <c r="E252" s="144"/>
      <c r="F252" s="116"/>
      <c r="G252" s="301"/>
      <c r="H252" s="238"/>
      <c r="I252" s="194"/>
      <c r="J252" s="195"/>
    </row>
    <row r="253" spans="1:11" ht="54" x14ac:dyDescent="0.5">
      <c r="A253" s="140" t="s">
        <v>483</v>
      </c>
      <c r="B253" s="216" t="s">
        <v>227</v>
      </c>
      <c r="C253" s="207" t="s">
        <v>216</v>
      </c>
      <c r="D253" s="169">
        <v>7261.41</v>
      </c>
      <c r="E253" s="144">
        <v>217.5</v>
      </c>
      <c r="F253" s="116"/>
      <c r="G253" s="301">
        <f t="shared" si="11"/>
        <v>1579356.675</v>
      </c>
      <c r="H253" s="238"/>
      <c r="I253" s="194"/>
      <c r="J253" s="195"/>
    </row>
    <row r="254" spans="1:11" ht="54" x14ac:dyDescent="0.5">
      <c r="A254" s="196" t="s">
        <v>484</v>
      </c>
      <c r="B254" s="216" t="s">
        <v>234</v>
      </c>
      <c r="C254" s="207"/>
      <c r="D254" s="169"/>
      <c r="E254" s="144"/>
      <c r="F254" s="116"/>
      <c r="G254" s="301"/>
      <c r="H254" s="238"/>
      <c r="I254" s="194"/>
      <c r="J254" s="195"/>
    </row>
    <row r="255" spans="1:11" x14ac:dyDescent="0.5">
      <c r="A255" s="140" t="s">
        <v>485</v>
      </c>
      <c r="B255" s="246" t="s">
        <v>236</v>
      </c>
      <c r="C255" s="207" t="s">
        <v>221</v>
      </c>
      <c r="D255" s="169">
        <v>58.05</v>
      </c>
      <c r="E255" s="144">
        <v>13187.5</v>
      </c>
      <c r="F255" s="116"/>
      <c r="G255" s="301">
        <f t="shared" si="11"/>
        <v>765534.375</v>
      </c>
      <c r="H255" s="302"/>
      <c r="I255" s="303"/>
      <c r="J255" s="195"/>
    </row>
    <row r="256" spans="1:11" x14ac:dyDescent="0.5">
      <c r="A256" s="140" t="s">
        <v>486</v>
      </c>
      <c r="B256" s="226" t="s">
        <v>260</v>
      </c>
      <c r="C256" s="207" t="s">
        <v>221</v>
      </c>
      <c r="D256" s="169">
        <v>1451.25</v>
      </c>
      <c r="E256" s="144">
        <v>18375.5</v>
      </c>
      <c r="F256" s="116"/>
      <c r="G256" s="301">
        <f t="shared" si="11"/>
        <v>26667444.375</v>
      </c>
      <c r="H256" s="302"/>
      <c r="I256" s="303"/>
      <c r="J256" s="195"/>
    </row>
    <row r="257" spans="1:10" x14ac:dyDescent="0.5">
      <c r="A257" s="196" t="s">
        <v>487</v>
      </c>
      <c r="B257" s="215" t="s">
        <v>272</v>
      </c>
      <c r="C257" s="207"/>
      <c r="D257" s="169"/>
      <c r="E257" s="144"/>
      <c r="F257" s="116"/>
      <c r="G257" s="301"/>
      <c r="H257" s="302"/>
      <c r="I257" s="303"/>
      <c r="J257" s="195"/>
    </row>
    <row r="258" spans="1:10" ht="54" x14ac:dyDescent="0.5">
      <c r="A258" s="140" t="s">
        <v>488</v>
      </c>
      <c r="B258" s="159" t="s">
        <v>274</v>
      </c>
      <c r="C258" s="207" t="s">
        <v>275</v>
      </c>
      <c r="D258" s="169">
        <v>113.923125</v>
      </c>
      <c r="E258" s="144">
        <v>164277.67441860467</v>
      </c>
      <c r="F258" s="221"/>
      <c r="G258" s="301">
        <f t="shared" si="11"/>
        <v>18715026.037500001</v>
      </c>
      <c r="H258" s="304"/>
      <c r="I258" s="194"/>
      <c r="J258" s="195"/>
    </row>
    <row r="259" spans="1:10" ht="54" x14ac:dyDescent="0.5">
      <c r="A259" s="196" t="s">
        <v>489</v>
      </c>
      <c r="B259" s="216" t="s">
        <v>242</v>
      </c>
      <c r="C259" s="207"/>
      <c r="D259" s="169"/>
      <c r="E259" s="144"/>
      <c r="F259" s="221"/>
      <c r="G259" s="301"/>
      <c r="H259" s="304"/>
      <c r="I259" s="194"/>
      <c r="J259" s="195"/>
    </row>
    <row r="260" spans="1:10" x14ac:dyDescent="0.5">
      <c r="A260" s="140" t="s">
        <v>490</v>
      </c>
      <c r="B260" s="226" t="s">
        <v>491</v>
      </c>
      <c r="C260" s="207" t="s">
        <v>221</v>
      </c>
      <c r="D260" s="169">
        <v>1750</v>
      </c>
      <c r="E260" s="144">
        <v>4550</v>
      </c>
      <c r="F260" s="221"/>
      <c r="G260" s="301">
        <f t="shared" si="11"/>
        <v>7962500</v>
      </c>
      <c r="H260" s="304"/>
      <c r="I260" s="194"/>
      <c r="J260" s="195"/>
    </row>
    <row r="261" spans="1:10" ht="17.25" customHeight="1" x14ac:dyDescent="0.5">
      <c r="A261" s="135"/>
      <c r="B261" s="263"/>
      <c r="C261" s="127"/>
      <c r="D261" s="278"/>
      <c r="E261" s="144"/>
      <c r="F261" s="162" t="s">
        <v>245</v>
      </c>
      <c r="G261" s="305">
        <f>SUM(G248:G260)</f>
        <v>59747312.653999999</v>
      </c>
      <c r="H261" s="306"/>
      <c r="I261" s="307"/>
      <c r="J261" s="229"/>
    </row>
    <row r="262" spans="1:10" s="174" customFormat="1" x14ac:dyDescent="0.5">
      <c r="A262" s="186" t="s">
        <v>43</v>
      </c>
      <c r="B262" s="231" t="s">
        <v>44</v>
      </c>
      <c r="C262" s="232"/>
      <c r="D262" s="189"/>
      <c r="E262" s="279"/>
      <c r="F262" s="308"/>
      <c r="G262" s="192"/>
      <c r="H262" s="232"/>
      <c r="I262" s="194"/>
      <c r="J262" s="195"/>
    </row>
    <row r="263" spans="1:10" s="205" customFormat="1" x14ac:dyDescent="0.5">
      <c r="A263" s="196" t="s">
        <v>492</v>
      </c>
      <c r="B263" s="197" t="s">
        <v>213</v>
      </c>
      <c r="C263" s="198"/>
      <c r="D263" s="199"/>
      <c r="E263" s="144"/>
      <c r="F263" s="209"/>
      <c r="G263" s="202"/>
      <c r="H263" s="203"/>
      <c r="I263" s="211"/>
      <c r="J263" s="195"/>
    </row>
    <row r="264" spans="1:10" s="289" customFormat="1" ht="72" x14ac:dyDescent="0.5">
      <c r="A264" s="140" t="s">
        <v>493</v>
      </c>
      <c r="B264" s="206" t="s">
        <v>215</v>
      </c>
      <c r="C264" s="309" t="s">
        <v>216</v>
      </c>
      <c r="D264" s="169">
        <v>2416.37</v>
      </c>
      <c r="E264" s="144">
        <v>40.5</v>
      </c>
      <c r="F264" s="215"/>
      <c r="G264" s="166">
        <f>D264*E264</f>
        <v>97862.985000000001</v>
      </c>
      <c r="H264" s="227"/>
      <c r="I264" s="303"/>
      <c r="J264" s="195"/>
    </row>
    <row r="265" spans="1:10" s="289" customFormat="1" ht="72" x14ac:dyDescent="0.5">
      <c r="A265" s="135" t="s">
        <v>494</v>
      </c>
      <c r="B265" s="213" t="s">
        <v>218</v>
      </c>
      <c r="C265" s="309"/>
      <c r="D265" s="169"/>
      <c r="E265" s="144"/>
      <c r="F265" s="215"/>
      <c r="G265" s="166"/>
      <c r="H265" s="227"/>
      <c r="I265" s="303"/>
      <c r="J265" s="195"/>
    </row>
    <row r="266" spans="1:10" s="289" customFormat="1" x14ac:dyDescent="0.5">
      <c r="A266" s="140" t="s">
        <v>495</v>
      </c>
      <c r="B266" s="116" t="s">
        <v>220</v>
      </c>
      <c r="C266" s="207" t="s">
        <v>221</v>
      </c>
      <c r="D266" s="169">
        <v>4001.4</v>
      </c>
      <c r="E266" s="144">
        <v>358.66</v>
      </c>
      <c r="F266" s="215"/>
      <c r="G266" s="166">
        <f t="shared" ref="G266:G292" si="12">D266*E266</f>
        <v>1435142.1240000001</v>
      </c>
      <c r="H266" s="227"/>
      <c r="I266" s="303"/>
      <c r="J266" s="195"/>
    </row>
    <row r="267" spans="1:10" s="289" customFormat="1" x14ac:dyDescent="0.5">
      <c r="A267" s="140" t="s">
        <v>496</v>
      </c>
      <c r="B267" s="116" t="s">
        <v>223</v>
      </c>
      <c r="C267" s="207" t="s">
        <v>221</v>
      </c>
      <c r="D267" s="169">
        <v>1000.35</v>
      </c>
      <c r="E267" s="144">
        <v>1385.23</v>
      </c>
      <c r="F267" s="215"/>
      <c r="G267" s="166">
        <f t="shared" si="12"/>
        <v>1385714.8305000002</v>
      </c>
      <c r="H267" s="302"/>
      <c r="I267" s="303"/>
      <c r="J267" s="195"/>
    </row>
    <row r="268" spans="1:10" s="289" customFormat="1" x14ac:dyDescent="0.5">
      <c r="A268" s="135" t="s">
        <v>497</v>
      </c>
      <c r="B268" s="215" t="s">
        <v>225</v>
      </c>
      <c r="C268" s="207"/>
      <c r="D268" s="169"/>
      <c r="E268" s="144"/>
      <c r="F268" s="215"/>
      <c r="G268" s="166"/>
      <c r="H268" s="302"/>
      <c r="I268" s="303"/>
      <c r="J268" s="195"/>
    </row>
    <row r="269" spans="1:10" s="289" customFormat="1" ht="54" x14ac:dyDescent="0.5">
      <c r="A269" s="140" t="s">
        <v>498</v>
      </c>
      <c r="B269" s="216" t="s">
        <v>227</v>
      </c>
      <c r="C269" s="207" t="s">
        <v>221</v>
      </c>
      <c r="D269" s="169">
        <v>4157.9250000000002</v>
      </c>
      <c r="E269" s="144">
        <v>217.5</v>
      </c>
      <c r="F269" s="215"/>
      <c r="G269" s="166">
        <f t="shared" si="12"/>
        <v>904348.6875</v>
      </c>
      <c r="H269" s="302"/>
      <c r="I269" s="303"/>
      <c r="J269" s="195"/>
    </row>
    <row r="270" spans="1:10" s="289" customFormat="1" x14ac:dyDescent="0.5">
      <c r="A270" s="135" t="s">
        <v>499</v>
      </c>
      <c r="B270" s="197" t="s">
        <v>268</v>
      </c>
      <c r="C270" s="207"/>
      <c r="D270" s="169"/>
      <c r="E270" s="144"/>
      <c r="F270" s="215"/>
      <c r="G270" s="166"/>
      <c r="H270" s="302"/>
      <c r="I270" s="303"/>
      <c r="J270" s="195"/>
    </row>
    <row r="271" spans="1:10" ht="54" x14ac:dyDescent="0.5">
      <c r="A271" s="140" t="s">
        <v>500</v>
      </c>
      <c r="B271" s="245" t="s">
        <v>270</v>
      </c>
      <c r="C271" s="207" t="s">
        <v>221</v>
      </c>
      <c r="D271" s="169">
        <v>1282.8124</v>
      </c>
      <c r="E271" s="144">
        <v>1228.5614285714287</v>
      </c>
      <c r="F271" s="221"/>
      <c r="G271" s="166">
        <f t="shared" si="12"/>
        <v>1576013.834733143</v>
      </c>
      <c r="H271" s="304"/>
      <c r="I271" s="224"/>
      <c r="J271" s="195"/>
    </row>
    <row r="272" spans="1:10" ht="54" x14ac:dyDescent="0.5">
      <c r="A272" s="196" t="s">
        <v>501</v>
      </c>
      <c r="B272" s="216" t="s">
        <v>234</v>
      </c>
      <c r="C272" s="207"/>
      <c r="D272" s="169"/>
      <c r="E272" s="144"/>
      <c r="F272" s="221"/>
      <c r="G272" s="166"/>
      <c r="H272" s="304"/>
      <c r="I272" s="224"/>
      <c r="J272" s="195"/>
    </row>
    <row r="273" spans="1:10" x14ac:dyDescent="0.5">
      <c r="A273" s="140" t="s">
        <v>502</v>
      </c>
      <c r="B273" s="226" t="s">
        <v>313</v>
      </c>
      <c r="C273" s="207" t="s">
        <v>221</v>
      </c>
      <c r="D273" s="169">
        <v>30.572804999999999</v>
      </c>
      <c r="E273" s="144">
        <v>13187.5</v>
      </c>
      <c r="F273" s="221"/>
      <c r="G273" s="166">
        <f t="shared" si="12"/>
        <v>403178.86593749997</v>
      </c>
      <c r="H273" s="304"/>
      <c r="I273" s="224"/>
      <c r="J273" s="195"/>
    </row>
    <row r="274" spans="1:10" x14ac:dyDescent="0.5">
      <c r="A274" s="140" t="s">
        <v>503</v>
      </c>
      <c r="B274" s="226" t="s">
        <v>260</v>
      </c>
      <c r="C274" s="207" t="s">
        <v>221</v>
      </c>
      <c r="D274" s="169">
        <v>822.54071599999997</v>
      </c>
      <c r="E274" s="144">
        <v>18375.5</v>
      </c>
      <c r="F274" s="221"/>
      <c r="G274" s="166">
        <f t="shared" si="12"/>
        <v>15114596.926858</v>
      </c>
      <c r="H274" s="304"/>
      <c r="I274" s="224"/>
      <c r="J274" s="195"/>
    </row>
    <row r="275" spans="1:10" ht="54" x14ac:dyDescent="0.5">
      <c r="A275" s="196" t="s">
        <v>504</v>
      </c>
      <c r="B275" s="216" t="s">
        <v>505</v>
      </c>
      <c r="C275" s="207"/>
      <c r="D275" s="169"/>
      <c r="E275" s="144"/>
      <c r="F275" s="221"/>
      <c r="G275" s="166"/>
      <c r="H275" s="304"/>
      <c r="I275" s="224"/>
      <c r="J275" s="195"/>
    </row>
    <row r="276" spans="1:10" x14ac:dyDescent="0.5">
      <c r="A276" s="140" t="s">
        <v>506</v>
      </c>
      <c r="B276" s="216" t="s">
        <v>507</v>
      </c>
      <c r="C276" s="207" t="s">
        <v>221</v>
      </c>
      <c r="D276" s="169">
        <v>1081.6385</v>
      </c>
      <c r="E276" s="144">
        <v>4550</v>
      </c>
      <c r="F276" s="221"/>
      <c r="G276" s="166">
        <f t="shared" si="12"/>
        <v>4921455.1749999998</v>
      </c>
      <c r="H276" s="304"/>
      <c r="I276" s="243"/>
      <c r="J276" s="195"/>
    </row>
    <row r="277" spans="1:10" x14ac:dyDescent="0.5">
      <c r="A277" s="140" t="s">
        <v>508</v>
      </c>
      <c r="B277" s="216" t="s">
        <v>509</v>
      </c>
      <c r="C277" s="207" t="s">
        <v>221</v>
      </c>
      <c r="D277" s="169">
        <v>2362.0115000000001</v>
      </c>
      <c r="E277" s="144">
        <v>5005</v>
      </c>
      <c r="F277" s="221"/>
      <c r="G277" s="166">
        <f t="shared" si="12"/>
        <v>11821867.557500001</v>
      </c>
      <c r="H277" s="304"/>
      <c r="I277" s="243"/>
      <c r="J277" s="195"/>
    </row>
    <row r="278" spans="1:10" ht="36" x14ac:dyDescent="0.5">
      <c r="A278" s="196" t="s">
        <v>510</v>
      </c>
      <c r="B278" s="216" t="s">
        <v>511</v>
      </c>
      <c r="C278" s="207"/>
      <c r="D278" s="169"/>
      <c r="E278" s="144"/>
      <c r="F278" s="221"/>
      <c r="G278" s="166"/>
      <c r="H278" s="304"/>
      <c r="I278" s="243"/>
      <c r="J278" s="195"/>
    </row>
    <row r="279" spans="1:10" s="315" customFormat="1" x14ac:dyDescent="0.5">
      <c r="A279" s="251" t="s">
        <v>512</v>
      </c>
      <c r="B279" s="310" t="s">
        <v>513</v>
      </c>
      <c r="C279" s="250" t="s">
        <v>216</v>
      </c>
      <c r="D279" s="269">
        <v>1974.28745</v>
      </c>
      <c r="E279" s="255">
        <v>3127</v>
      </c>
      <c r="F279" s="311"/>
      <c r="G279" s="312">
        <f t="shared" si="12"/>
        <v>6173596.8561500004</v>
      </c>
      <c r="H279" s="313"/>
      <c r="I279" s="314"/>
      <c r="J279" s="274"/>
    </row>
    <row r="280" spans="1:10" ht="36" x14ac:dyDescent="0.5">
      <c r="A280" s="196" t="s">
        <v>514</v>
      </c>
      <c r="B280" s="216" t="s">
        <v>515</v>
      </c>
      <c r="C280" s="207"/>
      <c r="D280" s="169"/>
      <c r="E280" s="144"/>
      <c r="F280" s="221"/>
      <c r="G280" s="166"/>
      <c r="H280" s="304"/>
      <c r="I280" s="243"/>
      <c r="J280" s="195"/>
    </row>
    <row r="281" spans="1:10" x14ac:dyDescent="0.5">
      <c r="A281" s="316" t="s">
        <v>516</v>
      </c>
      <c r="B281" s="317" t="s">
        <v>517</v>
      </c>
      <c r="C281" s="318" t="s">
        <v>221</v>
      </c>
      <c r="D281" s="319">
        <v>250.17955000000001</v>
      </c>
      <c r="E281" s="244">
        <v>1400</v>
      </c>
      <c r="F281" s="320"/>
      <c r="G281" s="321">
        <f t="shared" si="12"/>
        <v>350251.37</v>
      </c>
      <c r="H281" s="304"/>
      <c r="I281" s="243"/>
      <c r="J281" s="195"/>
    </row>
    <row r="282" spans="1:10" x14ac:dyDescent="0.5">
      <c r="A282" s="196" t="s">
        <v>518</v>
      </c>
      <c r="B282" s="215" t="s">
        <v>272</v>
      </c>
      <c r="C282" s="309"/>
      <c r="D282" s="169"/>
      <c r="E282" s="144"/>
      <c r="F282" s="221"/>
      <c r="G282" s="166"/>
      <c r="H282" s="304"/>
      <c r="I282" s="224"/>
      <c r="J282" s="195"/>
    </row>
    <row r="283" spans="1:10" ht="54" x14ac:dyDescent="0.5">
      <c r="A283" s="140" t="s">
        <v>519</v>
      </c>
      <c r="B283" s="159" t="s">
        <v>274</v>
      </c>
      <c r="C283" s="207" t="s">
        <v>275</v>
      </c>
      <c r="D283" s="169">
        <v>48.43</v>
      </c>
      <c r="E283" s="144">
        <v>164277.67441860467</v>
      </c>
      <c r="F283" s="221"/>
      <c r="G283" s="166">
        <f t="shared" si="12"/>
        <v>7955967.7720930241</v>
      </c>
      <c r="H283" s="304"/>
      <c r="I283" s="224"/>
      <c r="J283" s="195"/>
    </row>
    <row r="284" spans="1:10" ht="54" x14ac:dyDescent="0.5">
      <c r="A284" s="196" t="s">
        <v>520</v>
      </c>
      <c r="B284" s="159" t="s">
        <v>521</v>
      </c>
      <c r="C284" s="207"/>
      <c r="D284" s="169"/>
      <c r="E284" s="144"/>
      <c r="F284" s="221"/>
      <c r="G284" s="166"/>
      <c r="H284" s="304"/>
      <c r="I284" s="224"/>
      <c r="J284" s="195"/>
    </row>
    <row r="285" spans="1:10" x14ac:dyDescent="0.5">
      <c r="A285" s="140" t="s">
        <v>522</v>
      </c>
      <c r="B285" s="246" t="s">
        <v>279</v>
      </c>
      <c r="C285" s="207" t="s">
        <v>280</v>
      </c>
      <c r="D285" s="169">
        <v>92</v>
      </c>
      <c r="E285" s="144">
        <v>1693</v>
      </c>
      <c r="F285" s="221"/>
      <c r="G285" s="166">
        <f t="shared" si="12"/>
        <v>155756</v>
      </c>
      <c r="H285" s="304"/>
      <c r="I285" s="224"/>
      <c r="J285" s="195"/>
    </row>
    <row r="286" spans="1:10" x14ac:dyDescent="0.5">
      <c r="A286" s="140" t="s">
        <v>523</v>
      </c>
      <c r="B286" s="246" t="s">
        <v>282</v>
      </c>
      <c r="C286" s="207" t="s">
        <v>280</v>
      </c>
      <c r="D286" s="169">
        <v>92</v>
      </c>
      <c r="E286" s="144">
        <v>1245</v>
      </c>
      <c r="F286" s="221"/>
      <c r="G286" s="166">
        <f t="shared" si="12"/>
        <v>114540</v>
      </c>
      <c r="H286" s="304"/>
      <c r="I286" s="224"/>
      <c r="J286" s="195"/>
    </row>
    <row r="287" spans="1:10" ht="19.8" x14ac:dyDescent="0.5">
      <c r="A287" s="140" t="s">
        <v>524</v>
      </c>
      <c r="B287" s="246" t="str">
        <f>B87</f>
        <v>Hydroseal/joint filler</v>
      </c>
      <c r="C287" s="207" t="s">
        <v>285</v>
      </c>
      <c r="D287" s="169">
        <v>40</v>
      </c>
      <c r="E287" s="144">
        <v>1208</v>
      </c>
      <c r="F287" s="221"/>
      <c r="G287" s="166">
        <f t="shared" si="12"/>
        <v>48320</v>
      </c>
      <c r="H287" s="304"/>
      <c r="I287" s="224"/>
      <c r="J287" s="195"/>
    </row>
    <row r="288" spans="1:10" ht="54" x14ac:dyDescent="0.5">
      <c r="A288" s="196" t="s">
        <v>525</v>
      </c>
      <c r="B288" s="322" t="s">
        <v>526</v>
      </c>
      <c r="C288" s="207"/>
      <c r="D288" s="169"/>
      <c r="E288" s="144"/>
      <c r="F288" s="221"/>
      <c r="G288" s="166"/>
      <c r="H288" s="304"/>
      <c r="I288" s="224"/>
      <c r="J288" s="195"/>
    </row>
    <row r="289" spans="1:10" s="174" customFormat="1" x14ac:dyDescent="0.5">
      <c r="A289" s="140" t="s">
        <v>527</v>
      </c>
      <c r="B289" s="246" t="s">
        <v>291</v>
      </c>
      <c r="C289" s="207" t="s">
        <v>275</v>
      </c>
      <c r="D289" s="169">
        <v>10</v>
      </c>
      <c r="E289" s="144">
        <v>56500</v>
      </c>
      <c r="F289" s="217"/>
      <c r="G289" s="166">
        <f t="shared" si="12"/>
        <v>565000</v>
      </c>
      <c r="H289" s="127"/>
      <c r="I289" s="211"/>
      <c r="J289" s="195"/>
    </row>
    <row r="290" spans="1:10" s="174" customFormat="1" x14ac:dyDescent="0.5">
      <c r="A290" s="140" t="s">
        <v>528</v>
      </c>
      <c r="B290" s="246" t="s">
        <v>293</v>
      </c>
      <c r="C290" s="207" t="s">
        <v>275</v>
      </c>
      <c r="D290" s="169">
        <v>2</v>
      </c>
      <c r="E290" s="144">
        <v>56500</v>
      </c>
      <c r="F290" s="217"/>
      <c r="G290" s="166">
        <f t="shared" si="12"/>
        <v>113000</v>
      </c>
      <c r="H290" s="127"/>
      <c r="I290" s="211"/>
      <c r="J290" s="195"/>
    </row>
    <row r="291" spans="1:10" s="174" customFormat="1" x14ac:dyDescent="0.5">
      <c r="A291" s="140" t="s">
        <v>529</v>
      </c>
      <c r="B291" s="246" t="s">
        <v>295</v>
      </c>
      <c r="C291" s="207" t="s">
        <v>296</v>
      </c>
      <c r="D291" s="169">
        <v>150</v>
      </c>
      <c r="E291" s="144">
        <v>282.5</v>
      </c>
      <c r="F291" s="217"/>
      <c r="G291" s="166">
        <f t="shared" si="12"/>
        <v>42375</v>
      </c>
      <c r="H291" s="127"/>
      <c r="I291" s="211"/>
      <c r="J291" s="195"/>
    </row>
    <row r="292" spans="1:10" s="174" customFormat="1" x14ac:dyDescent="0.5">
      <c r="A292" s="140" t="s">
        <v>530</v>
      </c>
      <c r="B292" s="246" t="s">
        <v>531</v>
      </c>
      <c r="C292" s="207" t="s">
        <v>280</v>
      </c>
      <c r="D292" s="169">
        <v>100</v>
      </c>
      <c r="E292" s="144">
        <v>11600.82</v>
      </c>
      <c r="F292" s="217"/>
      <c r="G292" s="166">
        <f t="shared" si="12"/>
        <v>1160082</v>
      </c>
      <c r="H292" s="127"/>
      <c r="I292" s="211"/>
      <c r="J292" s="195"/>
    </row>
    <row r="293" spans="1:10" ht="17.25" customHeight="1" x14ac:dyDescent="0.5">
      <c r="A293" s="135"/>
      <c r="B293" s="116"/>
      <c r="C293" s="127"/>
      <c r="D293" s="278"/>
      <c r="E293" s="144"/>
      <c r="F293" s="162" t="s">
        <v>245</v>
      </c>
      <c r="G293" s="323">
        <f>SUM(G264:G292)</f>
        <v>54339069.985271662</v>
      </c>
      <c r="H293" s="306"/>
      <c r="I293" s="307"/>
      <c r="J293" s="229"/>
    </row>
    <row r="294" spans="1:10" s="174" customFormat="1" x14ac:dyDescent="0.5">
      <c r="A294" s="186" t="s">
        <v>45</v>
      </c>
      <c r="B294" s="187" t="s">
        <v>46</v>
      </c>
      <c r="C294" s="232"/>
      <c r="D294" s="189"/>
      <c r="E294" s="279"/>
      <c r="F294" s="191"/>
      <c r="G294" s="192"/>
      <c r="H294" s="193"/>
      <c r="I294" s="194"/>
      <c r="J294" s="195"/>
    </row>
    <row r="295" spans="1:10" s="205" customFormat="1" x14ac:dyDescent="0.5">
      <c r="A295" s="196" t="s">
        <v>532</v>
      </c>
      <c r="B295" s="197" t="s">
        <v>213</v>
      </c>
      <c r="C295" s="198"/>
      <c r="D295" s="294"/>
      <c r="E295" s="144"/>
      <c r="F295" s="201"/>
      <c r="G295" s="202"/>
      <c r="H295" s="203"/>
      <c r="I295" s="194"/>
      <c r="J295" s="195"/>
    </row>
    <row r="296" spans="1:10" ht="72" x14ac:dyDescent="0.5">
      <c r="A296" s="140" t="s">
        <v>533</v>
      </c>
      <c r="B296" s="206" t="s">
        <v>215</v>
      </c>
      <c r="C296" s="309" t="s">
        <v>216</v>
      </c>
      <c r="D296" s="169">
        <v>976.45570000000009</v>
      </c>
      <c r="E296" s="144">
        <v>40.5</v>
      </c>
      <c r="F296" s="116"/>
      <c r="G296" s="167">
        <f>D296*E296</f>
        <v>39546.455850000006</v>
      </c>
      <c r="H296" s="304"/>
      <c r="I296" s="224"/>
      <c r="J296" s="195"/>
    </row>
    <row r="297" spans="1:10" ht="72" x14ac:dyDescent="0.5">
      <c r="A297" s="196" t="s">
        <v>534</v>
      </c>
      <c r="B297" s="213" t="s">
        <v>218</v>
      </c>
      <c r="C297" s="309"/>
      <c r="D297" s="169"/>
      <c r="E297" s="144"/>
      <c r="F297" s="116"/>
      <c r="G297" s="167"/>
      <c r="H297" s="304"/>
      <c r="I297" s="224"/>
      <c r="J297" s="195"/>
    </row>
    <row r="298" spans="1:10" x14ac:dyDescent="0.5">
      <c r="A298" s="140" t="s">
        <v>535</v>
      </c>
      <c r="B298" s="116" t="s">
        <v>220</v>
      </c>
      <c r="C298" s="207" t="s">
        <v>221</v>
      </c>
      <c r="D298" s="169">
        <v>3477.6579199999996</v>
      </c>
      <c r="E298" s="144">
        <v>358.66</v>
      </c>
      <c r="F298" s="221"/>
      <c r="G298" s="167">
        <f t="shared" ref="G298:G314" si="13">D298*E298</f>
        <v>1247296.7895871999</v>
      </c>
      <c r="H298" s="304"/>
      <c r="I298" s="224"/>
      <c r="J298" s="195"/>
    </row>
    <row r="299" spans="1:10" x14ac:dyDescent="0.5">
      <c r="A299" s="140" t="s">
        <v>536</v>
      </c>
      <c r="B299" s="116" t="s">
        <v>537</v>
      </c>
      <c r="C299" s="207" t="s">
        <v>221</v>
      </c>
      <c r="D299" s="169">
        <v>869.41447999999991</v>
      </c>
      <c r="E299" s="144">
        <v>1385.23</v>
      </c>
      <c r="F299" s="221"/>
      <c r="G299" s="167">
        <f t="shared" si="13"/>
        <v>1204339.0201303998</v>
      </c>
      <c r="H299" s="304"/>
      <c r="I299" s="224"/>
      <c r="J299" s="195"/>
    </row>
    <row r="300" spans="1:10" x14ac:dyDescent="0.5">
      <c r="A300" s="196" t="s">
        <v>538</v>
      </c>
      <c r="B300" s="215" t="s">
        <v>225</v>
      </c>
      <c r="C300" s="207"/>
      <c r="D300" s="169"/>
      <c r="E300" s="144"/>
      <c r="F300" s="221"/>
      <c r="G300" s="167"/>
      <c r="H300" s="304"/>
      <c r="I300" s="224"/>
      <c r="J300" s="195"/>
    </row>
    <row r="301" spans="1:10" ht="54" x14ac:dyDescent="0.5">
      <c r="A301" s="140" t="s">
        <v>539</v>
      </c>
      <c r="B301" s="216" t="s">
        <v>227</v>
      </c>
      <c r="C301" s="207" t="s">
        <v>221</v>
      </c>
      <c r="D301" s="169">
        <v>326.89659999999992</v>
      </c>
      <c r="E301" s="144">
        <v>217.5</v>
      </c>
      <c r="F301" s="221"/>
      <c r="G301" s="167">
        <f t="shared" si="13"/>
        <v>71100.010499999989</v>
      </c>
      <c r="H301" s="324"/>
      <c r="I301" s="224"/>
      <c r="J301" s="195"/>
    </row>
    <row r="302" spans="1:10" x14ac:dyDescent="0.5">
      <c r="A302" s="196" t="s">
        <v>540</v>
      </c>
      <c r="B302" s="197" t="s">
        <v>268</v>
      </c>
      <c r="C302" s="207"/>
      <c r="D302" s="169"/>
      <c r="E302" s="144"/>
      <c r="F302" s="221"/>
      <c r="G302" s="167"/>
      <c r="H302" s="324"/>
      <c r="I302" s="211"/>
      <c r="J302" s="195"/>
    </row>
    <row r="303" spans="1:10" ht="54" x14ac:dyDescent="0.5">
      <c r="A303" s="140" t="s">
        <v>541</v>
      </c>
      <c r="B303" s="325" t="s">
        <v>270</v>
      </c>
      <c r="C303" s="309" t="s">
        <v>216</v>
      </c>
      <c r="D303" s="169">
        <v>4842.1691000000001</v>
      </c>
      <c r="E303" s="144">
        <v>1228.5614285714287</v>
      </c>
      <c r="F303" s="221"/>
      <c r="G303" s="167">
        <f t="shared" si="13"/>
        <v>5948902.1868804293</v>
      </c>
      <c r="H303" s="324"/>
      <c r="I303" s="211"/>
      <c r="J303" s="195"/>
    </row>
    <row r="304" spans="1:10" ht="54" x14ac:dyDescent="0.5">
      <c r="A304" s="196" t="s">
        <v>542</v>
      </c>
      <c r="B304" s="218" t="s">
        <v>234</v>
      </c>
      <c r="C304" s="309"/>
      <c r="D304" s="169"/>
      <c r="E304" s="144"/>
      <c r="F304" s="221"/>
      <c r="G304" s="167"/>
      <c r="H304" s="324"/>
      <c r="I304" s="211"/>
      <c r="J304" s="195"/>
    </row>
    <row r="305" spans="1:10" x14ac:dyDescent="0.5">
      <c r="A305" s="140" t="s">
        <v>543</v>
      </c>
      <c r="B305" s="226" t="s">
        <v>544</v>
      </c>
      <c r="C305" s="207" t="s">
        <v>221</v>
      </c>
      <c r="D305" s="169">
        <v>61.204739999999994</v>
      </c>
      <c r="E305" s="144">
        <v>13187.5</v>
      </c>
      <c r="F305" s="221"/>
      <c r="G305" s="167">
        <f t="shared" si="13"/>
        <v>807137.50874999992</v>
      </c>
      <c r="H305" s="304"/>
      <c r="I305" s="224"/>
      <c r="J305" s="195"/>
    </row>
    <row r="306" spans="1:10" x14ac:dyDescent="0.5">
      <c r="A306" s="140" t="s">
        <v>545</v>
      </c>
      <c r="B306" s="226" t="s">
        <v>260</v>
      </c>
      <c r="C306" s="207" t="s">
        <v>221</v>
      </c>
      <c r="D306" s="169">
        <v>3455.1588499999998</v>
      </c>
      <c r="E306" s="144">
        <v>18375.5</v>
      </c>
      <c r="F306" s="221"/>
      <c r="G306" s="167">
        <f t="shared" si="13"/>
        <v>63490271.448174998</v>
      </c>
      <c r="H306" s="304"/>
      <c r="I306" s="224"/>
      <c r="J306" s="195"/>
    </row>
    <row r="307" spans="1:10" x14ac:dyDescent="0.5">
      <c r="A307" s="196" t="s">
        <v>546</v>
      </c>
      <c r="B307" s="215" t="s">
        <v>272</v>
      </c>
      <c r="C307" s="207"/>
      <c r="D307" s="169"/>
      <c r="E307" s="144"/>
      <c r="F307" s="221"/>
      <c r="G307" s="167"/>
      <c r="H307" s="304"/>
      <c r="I307" s="224"/>
      <c r="J307" s="195"/>
    </row>
    <row r="308" spans="1:10" ht="54" x14ac:dyDescent="0.5">
      <c r="A308" s="140" t="s">
        <v>547</v>
      </c>
      <c r="B308" s="159" t="s">
        <v>274</v>
      </c>
      <c r="C308" s="207" t="s">
        <v>275</v>
      </c>
      <c r="D308" s="169">
        <v>271.22996972499999</v>
      </c>
      <c r="E308" s="144">
        <v>164277.67441860467</v>
      </c>
      <c r="F308" s="221"/>
      <c r="G308" s="167">
        <f t="shared" si="13"/>
        <v>44557028.659051552</v>
      </c>
      <c r="H308" s="304"/>
      <c r="I308" s="224"/>
      <c r="J308" s="195"/>
    </row>
    <row r="309" spans="1:10" x14ac:dyDescent="0.5">
      <c r="A309" s="196" t="s">
        <v>548</v>
      </c>
      <c r="B309" s="215" t="s">
        <v>264</v>
      </c>
      <c r="C309" s="207"/>
      <c r="D309" s="169"/>
      <c r="E309" s="144"/>
      <c r="F309" s="221"/>
      <c r="G309" s="167"/>
      <c r="H309" s="304"/>
      <c r="I309" s="224"/>
      <c r="J309" s="195"/>
    </row>
    <row r="310" spans="1:10" ht="51.75" customHeight="1" x14ac:dyDescent="0.5">
      <c r="A310" s="140" t="s">
        <v>549</v>
      </c>
      <c r="B310" s="159" t="s">
        <v>266</v>
      </c>
      <c r="C310" s="207" t="s">
        <v>221</v>
      </c>
      <c r="D310" s="169">
        <v>119.925</v>
      </c>
      <c r="E310" s="244">
        <v>9236.98</v>
      </c>
      <c r="F310" s="221"/>
      <c r="G310" s="167">
        <f t="shared" si="13"/>
        <v>1107744.8265</v>
      </c>
      <c r="H310" s="304"/>
      <c r="I310" s="224"/>
      <c r="J310" s="195"/>
    </row>
    <row r="311" spans="1:10" ht="54" x14ac:dyDescent="0.5">
      <c r="A311" s="196" t="s">
        <v>550</v>
      </c>
      <c r="B311" s="159" t="s">
        <v>521</v>
      </c>
      <c r="C311" s="207"/>
      <c r="D311" s="169"/>
      <c r="E311" s="144"/>
      <c r="F311" s="221"/>
      <c r="G311" s="167"/>
      <c r="H311" s="304"/>
      <c r="I311" s="224"/>
      <c r="J311" s="195"/>
    </row>
    <row r="312" spans="1:10" x14ac:dyDescent="0.5">
      <c r="A312" s="140" t="s">
        <v>551</v>
      </c>
      <c r="B312" s="246" t="s">
        <v>279</v>
      </c>
      <c r="C312" s="207" t="s">
        <v>280</v>
      </c>
      <c r="D312" s="169">
        <v>60</v>
      </c>
      <c r="E312" s="144">
        <v>1693</v>
      </c>
      <c r="F312" s="221"/>
      <c r="G312" s="167">
        <f t="shared" si="13"/>
        <v>101580</v>
      </c>
      <c r="H312" s="304"/>
      <c r="I312" s="224"/>
      <c r="J312" s="195"/>
    </row>
    <row r="313" spans="1:10" x14ac:dyDescent="0.5">
      <c r="A313" s="140" t="s">
        <v>552</v>
      </c>
      <c r="B313" s="246" t="s">
        <v>282</v>
      </c>
      <c r="C313" s="207" t="s">
        <v>280</v>
      </c>
      <c r="D313" s="169">
        <v>60</v>
      </c>
      <c r="E313" s="144">
        <v>1245</v>
      </c>
      <c r="F313" s="221"/>
      <c r="G313" s="167">
        <f t="shared" si="13"/>
        <v>74700</v>
      </c>
      <c r="H313" s="304"/>
      <c r="I313" s="224"/>
      <c r="J313" s="195"/>
    </row>
    <row r="314" spans="1:10" ht="19.8" x14ac:dyDescent="0.5">
      <c r="A314" s="140" t="s">
        <v>553</v>
      </c>
      <c r="B314" s="246" t="s">
        <v>284</v>
      </c>
      <c r="C314" s="207" t="s">
        <v>285</v>
      </c>
      <c r="D314" s="169">
        <v>120</v>
      </c>
      <c r="E314" s="144">
        <v>1208</v>
      </c>
      <c r="F314" s="221"/>
      <c r="G314" s="167">
        <f t="shared" si="13"/>
        <v>144960</v>
      </c>
      <c r="H314" s="304"/>
      <c r="I314" s="224"/>
      <c r="J314" s="195"/>
    </row>
    <row r="315" spans="1:10" x14ac:dyDescent="0.5">
      <c r="A315" s="248" t="s">
        <v>554</v>
      </c>
      <c r="B315" s="326" t="s">
        <v>555</v>
      </c>
      <c r="C315" s="250"/>
      <c r="D315" s="269"/>
      <c r="E315" s="255"/>
      <c r="F315" s="311"/>
      <c r="G315" s="327"/>
      <c r="H315" s="313"/>
      <c r="I315" s="224"/>
      <c r="J315" s="195"/>
    </row>
    <row r="316" spans="1:10" ht="36" x14ac:dyDescent="0.5">
      <c r="A316" s="251" t="s">
        <v>556</v>
      </c>
      <c r="B316" s="328" t="s">
        <v>557</v>
      </c>
      <c r="C316" s="250" t="s">
        <v>558</v>
      </c>
      <c r="D316" s="269">
        <v>141.80000000000001</v>
      </c>
      <c r="E316" s="255">
        <v>9852.5</v>
      </c>
      <c r="F316" s="311"/>
      <c r="G316" s="327">
        <f>D316*E316</f>
        <v>1397084.5</v>
      </c>
      <c r="H316" s="313"/>
      <c r="I316" s="224"/>
      <c r="J316" s="195"/>
    </row>
    <row r="317" spans="1:10" ht="17.25" customHeight="1" x14ac:dyDescent="0.5">
      <c r="A317" s="135"/>
      <c r="B317" s="263"/>
      <c r="C317" s="127"/>
      <c r="D317" s="278"/>
      <c r="E317" s="144"/>
      <c r="F317" s="162" t="s">
        <v>245</v>
      </c>
      <c r="G317" s="305">
        <f>SUM(G296:G316)</f>
        <v>120191691.40542458</v>
      </c>
      <c r="H317" s="306"/>
      <c r="I317" s="307"/>
      <c r="J317" s="229"/>
    </row>
    <row r="318" spans="1:10" s="174" customFormat="1" x14ac:dyDescent="0.5">
      <c r="A318" s="186" t="s">
        <v>47</v>
      </c>
      <c r="B318" s="231" t="s">
        <v>48</v>
      </c>
      <c r="C318" s="232"/>
      <c r="D318" s="189"/>
      <c r="E318" s="279"/>
      <c r="F318" s="191"/>
      <c r="G318" s="192"/>
      <c r="H318" s="193"/>
      <c r="I318" s="194"/>
      <c r="J318" s="195"/>
    </row>
    <row r="319" spans="1:10" s="205" customFormat="1" x14ac:dyDescent="0.5">
      <c r="A319" s="196" t="s">
        <v>559</v>
      </c>
      <c r="B319" s="197" t="s">
        <v>213</v>
      </c>
      <c r="C319" s="198"/>
      <c r="D319" s="294"/>
      <c r="E319" s="144"/>
      <c r="F319" s="201"/>
      <c r="G319" s="202"/>
      <c r="H319" s="203"/>
      <c r="I319" s="194"/>
      <c r="J319" s="195"/>
    </row>
    <row r="320" spans="1:10" s="289" customFormat="1" ht="72" x14ac:dyDescent="0.5">
      <c r="A320" s="140" t="s">
        <v>560</v>
      </c>
      <c r="B320" s="206" t="s">
        <v>215</v>
      </c>
      <c r="C320" s="309" t="s">
        <v>216</v>
      </c>
      <c r="D320" s="169">
        <v>830.85200000000009</v>
      </c>
      <c r="E320" s="144">
        <v>40.5</v>
      </c>
      <c r="F320" s="215"/>
      <c r="G320" s="329">
        <f>D320*E320</f>
        <v>33649.506000000001</v>
      </c>
      <c r="H320" s="207"/>
      <c r="I320" s="211"/>
      <c r="J320" s="195"/>
    </row>
    <row r="321" spans="1:10" s="289" customFormat="1" ht="72" x14ac:dyDescent="0.5">
      <c r="A321" s="196" t="s">
        <v>561</v>
      </c>
      <c r="B321" s="213" t="s">
        <v>218</v>
      </c>
      <c r="C321" s="309"/>
      <c r="D321" s="169"/>
      <c r="E321" s="144"/>
      <c r="F321" s="215"/>
      <c r="G321" s="329"/>
      <c r="H321" s="207"/>
      <c r="I321" s="211"/>
      <c r="J321" s="195"/>
    </row>
    <row r="322" spans="1:10" s="289" customFormat="1" x14ac:dyDescent="0.5">
      <c r="A322" s="140" t="s">
        <v>562</v>
      </c>
      <c r="B322" s="116" t="s">
        <v>220</v>
      </c>
      <c r="C322" s="207" t="s">
        <v>221</v>
      </c>
      <c r="D322" s="169">
        <v>4214.0337600000003</v>
      </c>
      <c r="E322" s="144">
        <v>358.66</v>
      </c>
      <c r="F322" s="215"/>
      <c r="G322" s="329">
        <f t="shared" ref="G322:G339" si="14">D322*E322</f>
        <v>1511405.3483616002</v>
      </c>
      <c r="H322" s="207"/>
      <c r="I322" s="211"/>
      <c r="J322" s="195"/>
    </row>
    <row r="323" spans="1:10" x14ac:dyDescent="0.5">
      <c r="A323" s="140" t="s">
        <v>563</v>
      </c>
      <c r="B323" s="116" t="s">
        <v>537</v>
      </c>
      <c r="C323" s="207" t="s">
        <v>221</v>
      </c>
      <c r="D323" s="169">
        <v>1053.5084400000001</v>
      </c>
      <c r="E323" s="144">
        <v>1385.23</v>
      </c>
      <c r="F323" s="221"/>
      <c r="G323" s="329">
        <f t="shared" si="14"/>
        <v>1459351.4963412001</v>
      </c>
      <c r="H323" s="324"/>
      <c r="I323" s="211"/>
      <c r="J323" s="195"/>
    </row>
    <row r="324" spans="1:10" x14ac:dyDescent="0.5">
      <c r="A324" s="196" t="s">
        <v>564</v>
      </c>
      <c r="B324" s="215" t="s">
        <v>225</v>
      </c>
      <c r="C324" s="207"/>
      <c r="D324" s="169"/>
      <c r="E324" s="144"/>
      <c r="F324" s="221"/>
      <c r="G324" s="329"/>
      <c r="H324" s="324"/>
      <c r="I324" s="211"/>
      <c r="J324" s="195"/>
    </row>
    <row r="325" spans="1:10" ht="54" x14ac:dyDescent="0.5">
      <c r="A325" s="140" t="s">
        <v>565</v>
      </c>
      <c r="B325" s="216" t="s">
        <v>227</v>
      </c>
      <c r="C325" s="207" t="s">
        <v>221</v>
      </c>
      <c r="D325" s="169">
        <v>48.658799999999999</v>
      </c>
      <c r="E325" s="144">
        <v>217.5</v>
      </c>
      <c r="F325" s="221"/>
      <c r="G325" s="329">
        <f t="shared" si="14"/>
        <v>10583.289000000001</v>
      </c>
      <c r="H325" s="324"/>
      <c r="I325" s="211"/>
      <c r="J325" s="195"/>
    </row>
    <row r="326" spans="1:10" ht="54" x14ac:dyDescent="0.5">
      <c r="A326" s="196" t="s">
        <v>566</v>
      </c>
      <c r="B326" s="216" t="s">
        <v>234</v>
      </c>
      <c r="C326" s="207"/>
      <c r="D326" s="169"/>
      <c r="E326" s="144"/>
      <c r="F326" s="221"/>
      <c r="G326" s="329"/>
      <c r="H326" s="324"/>
      <c r="I326" s="211"/>
      <c r="J326" s="195"/>
    </row>
    <row r="327" spans="1:10" x14ac:dyDescent="0.5">
      <c r="A327" s="140" t="s">
        <v>567</v>
      </c>
      <c r="B327" s="226" t="s">
        <v>313</v>
      </c>
      <c r="C327" s="207" t="s">
        <v>221</v>
      </c>
      <c r="D327" s="169">
        <v>35.285429999999998</v>
      </c>
      <c r="E327" s="144">
        <v>13187.5</v>
      </c>
      <c r="F327" s="221"/>
      <c r="G327" s="329">
        <f t="shared" si="14"/>
        <v>465326.60812499997</v>
      </c>
      <c r="H327" s="324"/>
      <c r="I327" s="211"/>
      <c r="J327" s="195"/>
    </row>
    <row r="328" spans="1:10" x14ac:dyDescent="0.5">
      <c r="A328" s="140" t="s">
        <v>568</v>
      </c>
      <c r="B328" s="226" t="s">
        <v>260</v>
      </c>
      <c r="C328" s="207" t="s">
        <v>221</v>
      </c>
      <c r="D328" s="169">
        <v>854.06943000000001</v>
      </c>
      <c r="E328" s="144">
        <v>18375.5</v>
      </c>
      <c r="F328" s="221"/>
      <c r="G328" s="329">
        <f t="shared" si="14"/>
        <v>15693952.810965</v>
      </c>
      <c r="H328" s="324"/>
      <c r="I328" s="211"/>
      <c r="J328" s="195"/>
    </row>
    <row r="329" spans="1:10" x14ac:dyDescent="0.5">
      <c r="A329" s="140" t="s">
        <v>569</v>
      </c>
      <c r="B329" s="226" t="s">
        <v>340</v>
      </c>
      <c r="C329" s="207" t="s">
        <v>221</v>
      </c>
      <c r="D329" s="169">
        <v>116.91</v>
      </c>
      <c r="E329" s="144">
        <v>11539.5</v>
      </c>
      <c r="F329" s="221"/>
      <c r="G329" s="329">
        <f t="shared" si="14"/>
        <v>1349082.9450000001</v>
      </c>
      <c r="H329" s="324"/>
      <c r="I329" s="211"/>
      <c r="J329" s="195"/>
    </row>
    <row r="330" spans="1:10" x14ac:dyDescent="0.5">
      <c r="A330" s="196" t="s">
        <v>570</v>
      </c>
      <c r="B330" s="197" t="s">
        <v>268</v>
      </c>
      <c r="C330" s="207"/>
      <c r="D330" s="169"/>
      <c r="E330" s="144"/>
      <c r="F330" s="221"/>
      <c r="G330" s="329"/>
      <c r="H330" s="324"/>
      <c r="I330" s="211"/>
      <c r="J330" s="195"/>
    </row>
    <row r="331" spans="1:10" ht="54" x14ac:dyDescent="0.5">
      <c r="A331" s="140" t="s">
        <v>571</v>
      </c>
      <c r="B331" s="245" t="s">
        <v>270</v>
      </c>
      <c r="C331" s="207" t="s">
        <v>230</v>
      </c>
      <c r="D331" s="169">
        <v>658.34460000000001</v>
      </c>
      <c r="E331" s="144">
        <v>1228.5614285714287</v>
      </c>
      <c r="F331" s="116"/>
      <c r="G331" s="329">
        <f t="shared" si="14"/>
        <v>808816.78226828575</v>
      </c>
      <c r="H331" s="324"/>
      <c r="I331" s="211"/>
      <c r="J331" s="195"/>
    </row>
    <row r="332" spans="1:10" x14ac:dyDescent="0.5">
      <c r="A332" s="196" t="s">
        <v>572</v>
      </c>
      <c r="B332" s="215" t="s">
        <v>272</v>
      </c>
      <c r="C332" s="207"/>
      <c r="D332" s="169"/>
      <c r="E332" s="144"/>
      <c r="F332" s="116"/>
      <c r="G332" s="329"/>
      <c r="H332" s="324"/>
      <c r="I332" s="211"/>
      <c r="J332" s="195"/>
    </row>
    <row r="333" spans="1:10" ht="54" x14ac:dyDescent="0.5">
      <c r="A333" s="140" t="s">
        <v>573</v>
      </c>
      <c r="B333" s="159" t="s">
        <v>274</v>
      </c>
      <c r="C333" s="207" t="s">
        <v>275</v>
      </c>
      <c r="D333" s="169">
        <v>67.044450255000001</v>
      </c>
      <c r="E333" s="144">
        <v>164277.67441860467</v>
      </c>
      <c r="F333" s="116"/>
      <c r="G333" s="329">
        <f t="shared" si="14"/>
        <v>11013906.370565226</v>
      </c>
      <c r="H333" s="324"/>
      <c r="I333" s="211"/>
      <c r="J333" s="195"/>
    </row>
    <row r="334" spans="1:10" x14ac:dyDescent="0.5">
      <c r="A334" s="135" t="s">
        <v>574</v>
      </c>
      <c r="B334" s="215" t="s">
        <v>264</v>
      </c>
      <c r="C334" s="207"/>
      <c r="D334" s="169"/>
      <c r="E334" s="144"/>
      <c r="F334" s="116"/>
      <c r="G334" s="329"/>
      <c r="H334" s="324"/>
      <c r="I334" s="211"/>
      <c r="J334" s="195"/>
    </row>
    <row r="335" spans="1:10" ht="51.75" customHeight="1" x14ac:dyDescent="0.5">
      <c r="A335" s="140" t="s">
        <v>575</v>
      </c>
      <c r="B335" s="159" t="s">
        <v>347</v>
      </c>
      <c r="C335" s="309" t="s">
        <v>216</v>
      </c>
      <c r="D335" s="169">
        <v>180.83159999999998</v>
      </c>
      <c r="E335" s="284">
        <v>9236.98</v>
      </c>
      <c r="F335" s="116"/>
      <c r="G335" s="329">
        <f t="shared" si="14"/>
        <v>1670337.8725679996</v>
      </c>
      <c r="H335" s="324"/>
      <c r="I335" s="211"/>
      <c r="J335" s="195"/>
    </row>
    <row r="336" spans="1:10" ht="54" x14ac:dyDescent="0.5">
      <c r="A336" s="196" t="s">
        <v>576</v>
      </c>
      <c r="B336" s="159" t="s">
        <v>521</v>
      </c>
      <c r="C336" s="309"/>
      <c r="D336" s="169"/>
      <c r="E336" s="144"/>
      <c r="F336" s="116"/>
      <c r="G336" s="329"/>
      <c r="H336" s="324"/>
      <c r="I336" s="211"/>
      <c r="J336" s="195"/>
    </row>
    <row r="337" spans="1:10" x14ac:dyDescent="0.5">
      <c r="A337" s="140" t="s">
        <v>577</v>
      </c>
      <c r="B337" s="246" t="s">
        <v>279</v>
      </c>
      <c r="C337" s="207" t="s">
        <v>280</v>
      </c>
      <c r="D337" s="169">
        <v>40</v>
      </c>
      <c r="E337" s="144">
        <v>1693</v>
      </c>
      <c r="F337" s="116"/>
      <c r="G337" s="329">
        <f t="shared" si="14"/>
        <v>67720</v>
      </c>
      <c r="H337" s="324"/>
      <c r="I337" s="211"/>
      <c r="J337" s="195"/>
    </row>
    <row r="338" spans="1:10" x14ac:dyDescent="0.5">
      <c r="A338" s="140" t="s">
        <v>578</v>
      </c>
      <c r="B338" s="246" t="s">
        <v>282</v>
      </c>
      <c r="C338" s="207" t="s">
        <v>280</v>
      </c>
      <c r="D338" s="169">
        <v>40</v>
      </c>
      <c r="E338" s="144">
        <v>1245</v>
      </c>
      <c r="F338" s="116"/>
      <c r="G338" s="329">
        <f t="shared" si="14"/>
        <v>49800</v>
      </c>
      <c r="H338" s="324"/>
      <c r="I338" s="211"/>
      <c r="J338" s="195"/>
    </row>
    <row r="339" spans="1:10" ht="19.8" x14ac:dyDescent="0.5">
      <c r="A339" s="140" t="s">
        <v>579</v>
      </c>
      <c r="B339" s="246" t="s">
        <v>284</v>
      </c>
      <c r="C339" s="309" t="s">
        <v>285</v>
      </c>
      <c r="D339" s="169">
        <v>80</v>
      </c>
      <c r="E339" s="144">
        <v>1208</v>
      </c>
      <c r="F339" s="116"/>
      <c r="G339" s="329">
        <f t="shared" si="14"/>
        <v>96640</v>
      </c>
      <c r="H339" s="324"/>
      <c r="I339" s="211"/>
      <c r="J339" s="195"/>
    </row>
    <row r="340" spans="1:10" ht="17.25" customHeight="1" x14ac:dyDescent="0.5">
      <c r="A340" s="135"/>
      <c r="B340" s="263"/>
      <c r="C340" s="330"/>
      <c r="D340" s="331"/>
      <c r="E340" s="144"/>
      <c r="F340" s="162" t="s">
        <v>245</v>
      </c>
      <c r="G340" s="332">
        <f>SUM(G320:G339)</f>
        <v>34230573.02919431</v>
      </c>
      <c r="H340" s="333"/>
      <c r="I340" s="139"/>
      <c r="J340" s="229"/>
    </row>
    <row r="341" spans="1:10" s="289" customFormat="1" x14ac:dyDescent="0.5">
      <c r="A341" s="186" t="s">
        <v>49</v>
      </c>
      <c r="B341" s="231" t="s">
        <v>50</v>
      </c>
      <c r="C341" s="193"/>
      <c r="D341" s="253"/>
      <c r="E341" s="279"/>
      <c r="F341" s="191"/>
      <c r="G341" s="334"/>
      <c r="H341" s="193"/>
      <c r="I341" s="194"/>
      <c r="J341" s="195"/>
    </row>
    <row r="342" spans="1:10" s="337" customFormat="1" x14ac:dyDescent="0.5">
      <c r="A342" s="196" t="s">
        <v>580</v>
      </c>
      <c r="B342" s="197" t="s">
        <v>213</v>
      </c>
      <c r="C342" s="198"/>
      <c r="D342" s="199"/>
      <c r="E342" s="144"/>
      <c r="F342" s="335"/>
      <c r="G342" s="336"/>
      <c r="H342" s="203"/>
      <c r="I342" s="211"/>
      <c r="J342" s="195"/>
    </row>
    <row r="343" spans="1:10" ht="72" x14ac:dyDescent="0.5">
      <c r="A343" s="140" t="s">
        <v>581</v>
      </c>
      <c r="B343" s="206" t="s">
        <v>215</v>
      </c>
      <c r="C343" s="309" t="s">
        <v>216</v>
      </c>
      <c r="D343" s="169">
        <v>5280.55</v>
      </c>
      <c r="E343" s="144">
        <v>40.5</v>
      </c>
      <c r="F343" s="116"/>
      <c r="G343" s="301">
        <f>D343*E343</f>
        <v>213862.27499999999</v>
      </c>
      <c r="H343" s="207"/>
      <c r="I343" s="211"/>
      <c r="J343" s="195"/>
    </row>
    <row r="344" spans="1:10" ht="72" x14ac:dyDescent="0.5">
      <c r="A344" s="196" t="s">
        <v>582</v>
      </c>
      <c r="B344" s="213" t="s">
        <v>218</v>
      </c>
      <c r="C344" s="309"/>
      <c r="D344" s="169"/>
      <c r="E344" s="144"/>
      <c r="F344" s="116"/>
      <c r="G344" s="301"/>
      <c r="H344" s="207"/>
      <c r="I344" s="211"/>
      <c r="J344" s="195"/>
    </row>
    <row r="345" spans="1:10" x14ac:dyDescent="0.5">
      <c r="A345" s="140" t="s">
        <v>583</v>
      </c>
      <c r="B345" s="116" t="s">
        <v>220</v>
      </c>
      <c r="C345" s="207" t="s">
        <v>221</v>
      </c>
      <c r="D345" s="169">
        <v>23056.314999999999</v>
      </c>
      <c r="E345" s="144">
        <v>358.66</v>
      </c>
      <c r="F345" s="116"/>
      <c r="G345" s="301">
        <f t="shared" ref="G345:G369" si="15">D345*E345</f>
        <v>8269377.9379000003</v>
      </c>
      <c r="H345" s="207"/>
      <c r="I345" s="211"/>
      <c r="J345" s="195"/>
    </row>
    <row r="346" spans="1:10" x14ac:dyDescent="0.5">
      <c r="A346" s="140" t="s">
        <v>584</v>
      </c>
      <c r="B346" s="116" t="s">
        <v>223</v>
      </c>
      <c r="C346" s="207" t="s">
        <v>221</v>
      </c>
      <c r="D346" s="169">
        <v>23056.314999999999</v>
      </c>
      <c r="E346" s="144">
        <v>1385.23</v>
      </c>
      <c r="F346" s="116"/>
      <c r="G346" s="301">
        <f t="shared" si="15"/>
        <v>31938299.227449998</v>
      </c>
      <c r="H346" s="324"/>
      <c r="I346" s="211"/>
      <c r="J346" s="195"/>
    </row>
    <row r="347" spans="1:10" x14ac:dyDescent="0.5">
      <c r="A347" s="196" t="s">
        <v>585</v>
      </c>
      <c r="B347" s="215" t="s">
        <v>225</v>
      </c>
      <c r="C347" s="207"/>
      <c r="D347" s="169"/>
      <c r="E347" s="144"/>
      <c r="F347" s="116"/>
      <c r="G347" s="301"/>
      <c r="H347" s="324"/>
      <c r="I347" s="211"/>
      <c r="J347" s="195"/>
    </row>
    <row r="348" spans="1:10" ht="54" x14ac:dyDescent="0.5">
      <c r="A348" s="140" t="s">
        <v>586</v>
      </c>
      <c r="B348" s="216" t="s">
        <v>227</v>
      </c>
      <c r="C348" s="207" t="s">
        <v>221</v>
      </c>
      <c r="D348" s="169">
        <v>16906.806</v>
      </c>
      <c r="E348" s="144">
        <v>217.5</v>
      </c>
      <c r="F348" s="116"/>
      <c r="G348" s="301">
        <f t="shared" si="15"/>
        <v>3677230.3050000002</v>
      </c>
      <c r="H348" s="324"/>
      <c r="I348" s="211"/>
      <c r="J348" s="195"/>
    </row>
    <row r="349" spans="1:10" ht="54" x14ac:dyDescent="0.5">
      <c r="A349" s="196" t="s">
        <v>587</v>
      </c>
      <c r="B349" s="216" t="s">
        <v>234</v>
      </c>
      <c r="C349" s="207"/>
      <c r="D349" s="169"/>
      <c r="E349" s="144"/>
      <c r="F349" s="116"/>
      <c r="G349" s="301"/>
      <c r="H349" s="324"/>
      <c r="I349" s="211"/>
      <c r="J349" s="195"/>
    </row>
    <row r="350" spans="1:10" x14ac:dyDescent="0.5">
      <c r="A350" s="140" t="s">
        <v>588</v>
      </c>
      <c r="B350" s="226" t="s">
        <v>313</v>
      </c>
      <c r="C350" s="207" t="s">
        <v>221</v>
      </c>
      <c r="D350" s="169">
        <v>299.1225</v>
      </c>
      <c r="E350" s="144">
        <v>13187.5</v>
      </c>
      <c r="F350" s="116"/>
      <c r="G350" s="301">
        <f t="shared" si="15"/>
        <v>3944677.96875</v>
      </c>
      <c r="H350" s="324"/>
      <c r="I350" s="211"/>
      <c r="J350" s="195"/>
    </row>
    <row r="351" spans="1:10" x14ac:dyDescent="0.5">
      <c r="A351" s="140" t="s">
        <v>589</v>
      </c>
      <c r="B351" s="226" t="s">
        <v>260</v>
      </c>
      <c r="C351" s="207" t="s">
        <v>221</v>
      </c>
      <c r="D351" s="169">
        <v>8000.4820299999983</v>
      </c>
      <c r="E351" s="144">
        <v>18375.5</v>
      </c>
      <c r="F351" s="116"/>
      <c r="G351" s="301">
        <f t="shared" si="15"/>
        <v>147012857.54226497</v>
      </c>
      <c r="H351" s="324"/>
      <c r="I351" s="211"/>
      <c r="J351" s="195"/>
    </row>
    <row r="352" spans="1:10" x14ac:dyDescent="0.5">
      <c r="A352" s="196" t="s">
        <v>590</v>
      </c>
      <c r="B352" s="197" t="s">
        <v>268</v>
      </c>
      <c r="C352" s="207"/>
      <c r="D352" s="169"/>
      <c r="E352" s="144"/>
      <c r="F352" s="116"/>
      <c r="G352" s="301"/>
      <c r="H352" s="324"/>
      <c r="I352" s="211"/>
      <c r="J352" s="195"/>
    </row>
    <row r="353" spans="1:16" ht="54" x14ac:dyDescent="0.5">
      <c r="A353" s="140" t="s">
        <v>591</v>
      </c>
      <c r="B353" s="245" t="s">
        <v>270</v>
      </c>
      <c r="C353" s="309" t="s">
        <v>216</v>
      </c>
      <c r="D353" s="169">
        <v>9713.8601999999992</v>
      </c>
      <c r="E353" s="144">
        <v>1228.5614285714287</v>
      </c>
      <c r="F353" s="116"/>
      <c r="G353" s="301">
        <f t="shared" si="15"/>
        <v>11934073.964255143</v>
      </c>
      <c r="H353" s="324"/>
      <c r="I353" s="211"/>
      <c r="J353" s="195"/>
    </row>
    <row r="354" spans="1:16" x14ac:dyDescent="0.5">
      <c r="A354" s="196" t="s">
        <v>592</v>
      </c>
      <c r="B354" s="215" t="s">
        <v>272</v>
      </c>
      <c r="C354" s="309"/>
      <c r="D354" s="169"/>
      <c r="E354" s="144"/>
      <c r="F354" s="116"/>
      <c r="G354" s="301"/>
      <c r="H354" s="324"/>
      <c r="I354" s="211"/>
      <c r="J354" s="195"/>
    </row>
    <row r="355" spans="1:16" ht="54" x14ac:dyDescent="0.5">
      <c r="A355" s="140" t="s">
        <v>593</v>
      </c>
      <c r="B355" s="159" t="s">
        <v>274</v>
      </c>
      <c r="C355" s="207" t="s">
        <v>275</v>
      </c>
      <c r="D355" s="169">
        <v>628.03783935499996</v>
      </c>
      <c r="E355" s="144">
        <v>164277.67441860467</v>
      </c>
      <c r="F355" s="116"/>
      <c r="G355" s="301">
        <f t="shared" si="15"/>
        <v>103172595.69612463</v>
      </c>
      <c r="H355" s="324"/>
      <c r="I355" s="211"/>
      <c r="J355" s="195"/>
      <c r="N355" s="338"/>
    </row>
    <row r="356" spans="1:16" x14ac:dyDescent="0.5">
      <c r="A356" s="196" t="s">
        <v>594</v>
      </c>
      <c r="B356" s="215" t="s">
        <v>595</v>
      </c>
      <c r="C356" s="207"/>
      <c r="D356" s="169"/>
      <c r="E356" s="144"/>
      <c r="F356" s="116"/>
      <c r="G356" s="301"/>
      <c r="H356" s="324"/>
      <c r="I356" s="211"/>
      <c r="J356" s="195"/>
      <c r="N356" s="338"/>
    </row>
    <row r="357" spans="1:16" ht="36" x14ac:dyDescent="0.5">
      <c r="A357" s="140" t="s">
        <v>596</v>
      </c>
      <c r="B357" s="218" t="s">
        <v>597</v>
      </c>
      <c r="C357" s="207" t="s">
        <v>221</v>
      </c>
      <c r="D357" s="169">
        <v>1320.2941999999998</v>
      </c>
      <c r="E357" s="144">
        <v>5206</v>
      </c>
      <c r="F357" s="116"/>
      <c r="G357" s="301">
        <f t="shared" si="15"/>
        <v>6873451.6051999992</v>
      </c>
      <c r="H357" s="324"/>
      <c r="I357" s="211"/>
      <c r="J357" s="195"/>
      <c r="N357" s="338"/>
      <c r="P357" s="338"/>
    </row>
    <row r="358" spans="1:16" x14ac:dyDescent="0.5">
      <c r="A358" s="135" t="s">
        <v>598</v>
      </c>
      <c r="B358" s="215" t="s">
        <v>555</v>
      </c>
      <c r="C358" s="207"/>
      <c r="D358" s="169"/>
      <c r="E358" s="144"/>
      <c r="F358" s="116"/>
      <c r="G358" s="301"/>
      <c r="H358" s="324"/>
      <c r="I358" s="211"/>
      <c r="J358" s="195"/>
      <c r="N358" s="338"/>
      <c r="P358" s="338"/>
    </row>
    <row r="359" spans="1:16" ht="36" x14ac:dyDescent="0.5">
      <c r="A359" s="140" t="s">
        <v>599</v>
      </c>
      <c r="B359" s="218" t="s">
        <v>557</v>
      </c>
      <c r="C359" s="207" t="s">
        <v>221</v>
      </c>
      <c r="D359" s="169">
        <v>6363.1643599999998</v>
      </c>
      <c r="E359" s="144">
        <v>9852.5</v>
      </c>
      <c r="F359" s="116"/>
      <c r="G359" s="301">
        <f t="shared" si="15"/>
        <v>62693076.856899999</v>
      </c>
      <c r="H359" s="324"/>
      <c r="I359" s="211"/>
      <c r="J359" s="195"/>
    </row>
    <row r="360" spans="1:16" x14ac:dyDescent="0.5">
      <c r="A360" s="196" t="s">
        <v>600</v>
      </c>
      <c r="B360" s="263" t="s">
        <v>601</v>
      </c>
      <c r="C360" s="175"/>
      <c r="D360" s="169"/>
      <c r="E360" s="144"/>
      <c r="F360" s="116"/>
      <c r="G360" s="301"/>
      <c r="H360" s="324"/>
      <c r="I360" s="211"/>
      <c r="J360" s="195"/>
    </row>
    <row r="361" spans="1:16" ht="36" x14ac:dyDescent="0.5">
      <c r="A361" s="140" t="s">
        <v>602</v>
      </c>
      <c r="B361" s="246" t="s">
        <v>603</v>
      </c>
      <c r="C361" s="309" t="s">
        <v>604</v>
      </c>
      <c r="D361" s="169">
        <v>199</v>
      </c>
      <c r="E361" s="144">
        <v>15335</v>
      </c>
      <c r="F361" s="116"/>
      <c r="G361" s="301">
        <f t="shared" si="15"/>
        <v>3051665</v>
      </c>
      <c r="H361" s="324"/>
      <c r="I361" s="211"/>
      <c r="J361" s="195"/>
    </row>
    <row r="362" spans="1:16" x14ac:dyDescent="0.5">
      <c r="A362" s="196" t="s">
        <v>605</v>
      </c>
      <c r="B362" s="263" t="s">
        <v>606</v>
      </c>
      <c r="C362" s="207"/>
      <c r="D362" s="169"/>
      <c r="E362" s="144"/>
      <c r="F362" s="116"/>
      <c r="G362" s="301"/>
      <c r="H362" s="324"/>
      <c r="I362" s="211"/>
      <c r="J362" s="195"/>
    </row>
    <row r="363" spans="1:16" ht="54" x14ac:dyDescent="0.5">
      <c r="A363" s="140" t="s">
        <v>607</v>
      </c>
      <c r="B363" s="222" t="s">
        <v>454</v>
      </c>
      <c r="C363" s="207" t="s">
        <v>303</v>
      </c>
      <c r="D363" s="169">
        <v>161.479906</v>
      </c>
      <c r="E363" s="144">
        <v>3073.98</v>
      </c>
      <c r="F363" s="116"/>
      <c r="G363" s="301">
        <f t="shared" si="15"/>
        <v>496386.00144587999</v>
      </c>
      <c r="H363" s="324"/>
      <c r="I363" s="211"/>
      <c r="J363" s="195"/>
    </row>
    <row r="364" spans="1:16" x14ac:dyDescent="0.5">
      <c r="A364" s="135" t="s">
        <v>608</v>
      </c>
      <c r="B364" s="339" t="s">
        <v>609</v>
      </c>
      <c r="C364" s="207"/>
      <c r="D364" s="169"/>
      <c r="E364" s="144"/>
      <c r="F364" s="116"/>
      <c r="G364" s="301"/>
      <c r="H364" s="324"/>
      <c r="I364" s="211"/>
      <c r="J364" s="195"/>
    </row>
    <row r="365" spans="1:16" x14ac:dyDescent="0.5">
      <c r="A365" s="140" t="s">
        <v>610</v>
      </c>
      <c r="B365" s="116" t="s">
        <v>611</v>
      </c>
      <c r="C365" s="207" t="s">
        <v>303</v>
      </c>
      <c r="D365" s="169">
        <v>127.33</v>
      </c>
      <c r="E365" s="284">
        <v>618</v>
      </c>
      <c r="F365" s="116"/>
      <c r="G365" s="301">
        <f t="shared" si="15"/>
        <v>78689.94</v>
      </c>
      <c r="H365" s="324"/>
      <c r="I365" s="211"/>
      <c r="J365" s="195"/>
    </row>
    <row r="366" spans="1:16" ht="54" x14ac:dyDescent="0.5">
      <c r="A366" s="135" t="s">
        <v>612</v>
      </c>
      <c r="B366" s="226" t="s">
        <v>613</v>
      </c>
      <c r="C366" s="207"/>
      <c r="D366" s="169"/>
      <c r="E366" s="144"/>
      <c r="F366" s="116"/>
      <c r="G366" s="301"/>
      <c r="H366" s="324"/>
      <c r="I366" s="211"/>
      <c r="J366" s="195"/>
    </row>
    <row r="367" spans="1:16" x14ac:dyDescent="0.5">
      <c r="A367" s="140" t="s">
        <v>614</v>
      </c>
      <c r="B367" s="246" t="str">
        <f>'[1]S.basin,HP&amp;Spillway'!B117</f>
        <v>Water Bar</v>
      </c>
      <c r="C367" s="309" t="s">
        <v>280</v>
      </c>
      <c r="D367" s="169">
        <v>350</v>
      </c>
      <c r="E367" s="286">
        <v>1693</v>
      </c>
      <c r="F367" s="116"/>
      <c r="G367" s="301">
        <f t="shared" si="15"/>
        <v>592550</v>
      </c>
      <c r="H367" s="324"/>
      <c r="I367" s="211"/>
      <c r="J367" s="195"/>
    </row>
    <row r="368" spans="1:16" x14ac:dyDescent="0.5">
      <c r="A368" s="140" t="s">
        <v>615</v>
      </c>
      <c r="B368" s="246" t="str">
        <f>'[1]S.basin,HP&amp;Spillway'!B121</f>
        <v>Sealant</v>
      </c>
      <c r="C368" s="309" t="s">
        <v>280</v>
      </c>
      <c r="D368" s="169">
        <v>350</v>
      </c>
      <c r="E368" s="286">
        <v>1245</v>
      </c>
      <c r="F368" s="116"/>
      <c r="G368" s="301">
        <f t="shared" si="15"/>
        <v>435750</v>
      </c>
      <c r="H368" s="324"/>
      <c r="I368" s="211"/>
      <c r="J368" s="195"/>
    </row>
    <row r="369" spans="1:76" ht="19.8" x14ac:dyDescent="0.5">
      <c r="A369" s="140" t="s">
        <v>616</v>
      </c>
      <c r="B369" s="246" t="s">
        <v>284</v>
      </c>
      <c r="C369" s="207" t="s">
        <v>285</v>
      </c>
      <c r="D369" s="169">
        <v>700</v>
      </c>
      <c r="E369" s="286">
        <v>1208</v>
      </c>
      <c r="F369" s="116"/>
      <c r="G369" s="301">
        <f t="shared" si="15"/>
        <v>845600</v>
      </c>
      <c r="H369" s="324"/>
      <c r="I369" s="211"/>
      <c r="J369" s="195"/>
    </row>
    <row r="370" spans="1:76" x14ac:dyDescent="0.5">
      <c r="A370" s="135"/>
      <c r="B370" s="263"/>
      <c r="C370" s="207"/>
      <c r="D370" s="169"/>
      <c r="E370" s="144"/>
      <c r="F370" s="116"/>
      <c r="G370" s="301"/>
      <c r="H370" s="324"/>
      <c r="I370" s="211"/>
      <c r="J370" s="195"/>
    </row>
    <row r="371" spans="1:76" ht="17.25" customHeight="1" x14ac:dyDescent="0.5">
      <c r="A371" s="135"/>
      <c r="B371" s="263"/>
      <c r="C371" s="127"/>
      <c r="D371" s="278"/>
      <c r="E371" s="175"/>
      <c r="F371" s="162" t="s">
        <v>245</v>
      </c>
      <c r="G371" s="332">
        <f>SUM(G343:G369)</f>
        <v>385230144.32029063</v>
      </c>
      <c r="H371" s="333"/>
      <c r="I371" s="139"/>
      <c r="J371" s="229"/>
    </row>
    <row r="372" spans="1:76" ht="18" customHeight="1" x14ac:dyDescent="0.5">
      <c r="A372" s="140"/>
      <c r="B372" s="246"/>
      <c r="C372" s="207"/>
      <c r="D372" s="227"/>
      <c r="E372" s="175"/>
      <c r="F372" s="162" t="s">
        <v>39</v>
      </c>
      <c r="G372" s="332">
        <f>G371+G340+G317+G293+G261</f>
        <v>653738791.39418125</v>
      </c>
      <c r="H372" s="324"/>
      <c r="I372" s="139"/>
      <c r="J372" s="229"/>
      <c r="L372" s="340"/>
    </row>
    <row r="373" spans="1:76" ht="18" customHeight="1" x14ac:dyDescent="0.5">
      <c r="A373" s="140"/>
      <c r="B373" s="246"/>
      <c r="C373" s="207"/>
      <c r="D373" s="227"/>
      <c r="E373" s="175"/>
      <c r="F373" s="162" t="s">
        <v>617</v>
      </c>
      <c r="G373" s="332">
        <f>G372+G243</f>
        <v>1020603053.0815003</v>
      </c>
      <c r="H373" s="324"/>
      <c r="I373" s="139"/>
      <c r="J373" s="229"/>
      <c r="L373" s="340"/>
    </row>
    <row r="374" spans="1:76" s="344" customFormat="1" ht="17.25" customHeight="1" x14ac:dyDescent="0.5">
      <c r="A374" s="177"/>
      <c r="B374" s="341" t="s">
        <v>52</v>
      </c>
      <c r="C374" s="341"/>
      <c r="D374" s="341"/>
      <c r="E374" s="342"/>
      <c r="F374" s="341"/>
      <c r="G374" s="343"/>
      <c r="H374" s="341"/>
      <c r="I374" s="139"/>
      <c r="J374" s="116"/>
      <c r="K374" s="289"/>
      <c r="L374" s="289"/>
      <c r="M374" s="289"/>
      <c r="N374" s="289"/>
      <c r="O374" s="289"/>
      <c r="P374" s="289"/>
      <c r="Q374" s="289"/>
      <c r="R374" s="289"/>
      <c r="S374" s="289"/>
      <c r="T374" s="289"/>
      <c r="U374" s="289"/>
      <c r="V374" s="289"/>
      <c r="W374" s="289"/>
      <c r="X374" s="289"/>
      <c r="Y374" s="289"/>
      <c r="Z374" s="289"/>
      <c r="AA374" s="289"/>
      <c r="AB374" s="289"/>
      <c r="AC374" s="289"/>
      <c r="AD374" s="289"/>
      <c r="AE374" s="289"/>
      <c r="AF374" s="289"/>
      <c r="AG374" s="289"/>
      <c r="AH374" s="289"/>
      <c r="AI374" s="289"/>
      <c r="AJ374" s="289"/>
      <c r="AK374" s="289"/>
      <c r="AL374" s="289"/>
      <c r="AM374" s="289"/>
      <c r="AN374" s="289"/>
      <c r="AO374" s="289"/>
      <c r="AP374" s="289"/>
      <c r="AQ374" s="289"/>
      <c r="AR374" s="289"/>
      <c r="AS374" s="289"/>
      <c r="AT374" s="289"/>
      <c r="AU374" s="289"/>
      <c r="AV374" s="289"/>
      <c r="AW374" s="289"/>
      <c r="AX374" s="289"/>
      <c r="AY374" s="289"/>
      <c r="AZ374" s="289"/>
      <c r="BA374" s="289"/>
      <c r="BB374" s="289"/>
      <c r="BC374" s="289"/>
      <c r="BD374" s="289"/>
      <c r="BE374" s="289"/>
      <c r="BF374" s="289"/>
      <c r="BG374" s="289"/>
      <c r="BH374" s="289"/>
      <c r="BI374" s="289"/>
      <c r="BJ374" s="289"/>
      <c r="BK374" s="289"/>
      <c r="BL374" s="289"/>
      <c r="BM374" s="289"/>
      <c r="BN374" s="289"/>
      <c r="BO374" s="289"/>
      <c r="BP374" s="289"/>
      <c r="BQ374" s="289"/>
      <c r="BR374" s="289"/>
      <c r="BS374" s="289"/>
      <c r="BT374" s="289"/>
      <c r="BU374" s="289"/>
      <c r="BV374" s="289"/>
      <c r="BW374" s="289"/>
      <c r="BX374" s="289"/>
    </row>
    <row r="375" spans="1:76" s="289" customFormat="1" x14ac:dyDescent="0.5">
      <c r="A375" s="186" t="s">
        <v>53</v>
      </c>
      <c r="B375" s="231" t="s">
        <v>54</v>
      </c>
      <c r="C375" s="193"/>
      <c r="D375" s="253"/>
      <c r="E375" s="190"/>
      <c r="F375" s="191"/>
      <c r="G375" s="334"/>
      <c r="H375" s="193"/>
      <c r="I375" s="194"/>
      <c r="J375" s="195"/>
    </row>
    <row r="376" spans="1:76" x14ac:dyDescent="0.5">
      <c r="A376" s="135" t="s">
        <v>618</v>
      </c>
      <c r="B376" s="197" t="s">
        <v>213</v>
      </c>
      <c r="C376" s="207"/>
      <c r="D376" s="227"/>
      <c r="E376" s="175"/>
      <c r="F376" s="345"/>
      <c r="G376" s="346"/>
      <c r="H376" s="127"/>
      <c r="I376" s="194"/>
      <c r="J376" s="195"/>
    </row>
    <row r="377" spans="1:76" ht="72" x14ac:dyDescent="0.5">
      <c r="A377" s="140" t="s">
        <v>619</v>
      </c>
      <c r="B377" s="206" t="s">
        <v>620</v>
      </c>
      <c r="C377" s="309" t="s">
        <v>216</v>
      </c>
      <c r="D377" s="169">
        <v>5000</v>
      </c>
      <c r="E377" s="144">
        <v>40.5</v>
      </c>
      <c r="F377" s="116"/>
      <c r="G377" s="301">
        <f>E377*D377</f>
        <v>202500</v>
      </c>
      <c r="H377" s="207"/>
      <c r="I377" s="211"/>
      <c r="J377" s="195"/>
    </row>
    <row r="378" spans="1:76" ht="72" x14ac:dyDescent="0.5">
      <c r="A378" s="196" t="s">
        <v>621</v>
      </c>
      <c r="B378" s="213" t="s">
        <v>218</v>
      </c>
      <c r="C378" s="309"/>
      <c r="D378" s="169"/>
      <c r="E378" s="144"/>
      <c r="F378" s="116"/>
      <c r="G378" s="301"/>
      <c r="H378" s="207"/>
      <c r="I378" s="211"/>
      <c r="J378" s="195"/>
    </row>
    <row r="379" spans="1:76" x14ac:dyDescent="0.5">
      <c r="A379" s="140" t="s">
        <v>622</v>
      </c>
      <c r="B379" s="116" t="s">
        <v>623</v>
      </c>
      <c r="C379" s="207" t="s">
        <v>221</v>
      </c>
      <c r="D379" s="169">
        <v>37916.533847999992</v>
      </c>
      <c r="E379" s="144">
        <v>358.66</v>
      </c>
      <c r="F379" s="116"/>
      <c r="G379" s="301">
        <f t="shared" ref="G379:G395" si="16">E379*D379</f>
        <v>13599144.029923677</v>
      </c>
      <c r="H379" s="207"/>
      <c r="I379" s="211"/>
      <c r="J379" s="195"/>
    </row>
    <row r="380" spans="1:76" x14ac:dyDescent="0.5">
      <c r="A380" s="140" t="s">
        <v>624</v>
      </c>
      <c r="B380" s="116" t="s">
        <v>537</v>
      </c>
      <c r="C380" s="207" t="s">
        <v>221</v>
      </c>
      <c r="D380" s="169">
        <v>6691.1530319999993</v>
      </c>
      <c r="E380" s="144">
        <v>1385.23</v>
      </c>
      <c r="F380" s="116"/>
      <c r="G380" s="301">
        <f t="shared" si="16"/>
        <v>9268785.9145173598</v>
      </c>
      <c r="H380" s="324"/>
      <c r="I380" s="211"/>
      <c r="J380" s="195"/>
    </row>
    <row r="381" spans="1:76" x14ac:dyDescent="0.5">
      <c r="A381" s="196" t="s">
        <v>625</v>
      </c>
      <c r="B381" s="215" t="s">
        <v>225</v>
      </c>
      <c r="C381" s="207"/>
      <c r="D381" s="169"/>
      <c r="E381" s="144"/>
      <c r="F381" s="116"/>
      <c r="G381" s="301"/>
      <c r="H381" s="324"/>
      <c r="I381" s="211"/>
      <c r="J381" s="195"/>
    </row>
    <row r="382" spans="1:76" s="289" customFormat="1" ht="54" x14ac:dyDescent="0.5">
      <c r="A382" s="140" t="s">
        <v>626</v>
      </c>
      <c r="B382" s="216" t="s">
        <v>227</v>
      </c>
      <c r="C382" s="207" t="s">
        <v>221</v>
      </c>
      <c r="D382" s="169">
        <v>13696.852756</v>
      </c>
      <c r="E382" s="144">
        <v>217.5</v>
      </c>
      <c r="F382" s="215"/>
      <c r="G382" s="301">
        <f t="shared" si="16"/>
        <v>2979065.4744299999</v>
      </c>
      <c r="H382" s="324"/>
      <c r="I382" s="211"/>
      <c r="J382" s="195"/>
      <c r="L382" s="347"/>
      <c r="M382" s="348"/>
      <c r="W382" s="348"/>
    </row>
    <row r="383" spans="1:76" s="289" customFormat="1" x14ac:dyDescent="0.5">
      <c r="A383" s="140" t="s">
        <v>627</v>
      </c>
      <c r="B383" s="246" t="s">
        <v>628</v>
      </c>
      <c r="C383" s="207" t="s">
        <v>221</v>
      </c>
      <c r="D383" s="169">
        <v>1400</v>
      </c>
      <c r="E383" s="244">
        <v>1563.5</v>
      </c>
      <c r="F383" s="215"/>
      <c r="G383" s="301">
        <f t="shared" si="16"/>
        <v>2188900</v>
      </c>
      <c r="H383" s="324"/>
      <c r="I383" s="211"/>
      <c r="J383" s="195"/>
    </row>
    <row r="384" spans="1:76" s="289" customFormat="1" ht="54" x14ac:dyDescent="0.5">
      <c r="A384" s="135" t="s">
        <v>629</v>
      </c>
      <c r="B384" s="216" t="s">
        <v>234</v>
      </c>
      <c r="C384" s="207"/>
      <c r="D384" s="169"/>
      <c r="E384" s="144"/>
      <c r="F384" s="215"/>
      <c r="G384" s="301"/>
      <c r="H384" s="324"/>
      <c r="I384" s="211"/>
      <c r="J384" s="195"/>
    </row>
    <row r="385" spans="1:12" s="289" customFormat="1" x14ac:dyDescent="0.5">
      <c r="A385" s="140" t="s">
        <v>630</v>
      </c>
      <c r="B385" s="226" t="s">
        <v>313</v>
      </c>
      <c r="C385" s="207" t="s">
        <v>221</v>
      </c>
      <c r="D385" s="169">
        <v>566.65</v>
      </c>
      <c r="E385" s="144">
        <v>13187.5</v>
      </c>
      <c r="F385" s="215"/>
      <c r="G385" s="301">
        <f t="shared" si="16"/>
        <v>7472696.875</v>
      </c>
      <c r="H385" s="324"/>
      <c r="I385" s="211"/>
      <c r="J385" s="195"/>
      <c r="L385" s="349"/>
    </row>
    <row r="386" spans="1:12" x14ac:dyDescent="0.5">
      <c r="A386" s="140" t="s">
        <v>631</v>
      </c>
      <c r="B386" s="226" t="s">
        <v>632</v>
      </c>
      <c r="C386" s="207" t="s">
        <v>221</v>
      </c>
      <c r="D386" s="169">
        <v>1384.6369999999999</v>
      </c>
      <c r="E386" s="144">
        <v>18375.5</v>
      </c>
      <c r="F386" s="221"/>
      <c r="G386" s="301">
        <f t="shared" si="16"/>
        <v>25443397.193499997</v>
      </c>
      <c r="H386" s="324"/>
      <c r="I386" s="211"/>
      <c r="J386" s="195"/>
      <c r="L386" s="340"/>
    </row>
    <row r="387" spans="1:12" x14ac:dyDescent="0.5">
      <c r="A387" s="196" t="s">
        <v>633</v>
      </c>
      <c r="B387" s="215" t="s">
        <v>555</v>
      </c>
      <c r="C387" s="207"/>
      <c r="D387" s="169"/>
      <c r="E387" s="144"/>
      <c r="F387" s="221"/>
      <c r="G387" s="301"/>
      <c r="H387" s="324"/>
      <c r="I387" s="211"/>
      <c r="J387" s="195"/>
      <c r="L387" s="340"/>
    </row>
    <row r="388" spans="1:12" ht="36" x14ac:dyDescent="0.5">
      <c r="A388" s="140" t="s">
        <v>634</v>
      </c>
      <c r="B388" s="218" t="s">
        <v>557</v>
      </c>
      <c r="C388" s="207" t="s">
        <v>221</v>
      </c>
      <c r="D388" s="169">
        <v>149.71699999999998</v>
      </c>
      <c r="E388" s="144">
        <v>9852.5</v>
      </c>
      <c r="F388" s="221"/>
      <c r="G388" s="301">
        <f t="shared" si="16"/>
        <v>1475086.7424999999</v>
      </c>
      <c r="H388" s="324"/>
      <c r="I388" s="211"/>
      <c r="J388" s="195"/>
      <c r="L388" s="340"/>
    </row>
    <row r="389" spans="1:12" x14ac:dyDescent="0.5">
      <c r="A389" s="196" t="s">
        <v>635</v>
      </c>
      <c r="B389" s="197" t="s">
        <v>268</v>
      </c>
      <c r="C389" s="207"/>
      <c r="D389" s="169"/>
      <c r="E389" s="144"/>
      <c r="F389" s="221"/>
      <c r="G389" s="301"/>
      <c r="H389" s="324"/>
      <c r="I389" s="211"/>
      <c r="J389" s="195"/>
      <c r="L389" s="340"/>
    </row>
    <row r="390" spans="1:12" ht="57.75" customHeight="1" x14ac:dyDescent="0.5">
      <c r="A390" s="140" t="s">
        <v>636</v>
      </c>
      <c r="B390" s="245" t="s">
        <v>270</v>
      </c>
      <c r="C390" s="309" t="s">
        <v>216</v>
      </c>
      <c r="D390" s="169">
        <v>770.85</v>
      </c>
      <c r="E390" s="144">
        <v>1228.5614285714287</v>
      </c>
      <c r="F390" s="221"/>
      <c r="G390" s="301">
        <f t="shared" si="16"/>
        <v>947036.57721428585</v>
      </c>
      <c r="H390" s="324"/>
      <c r="I390" s="211"/>
      <c r="J390" s="195"/>
      <c r="L390" s="340"/>
    </row>
    <row r="391" spans="1:12" x14ac:dyDescent="0.5">
      <c r="A391" s="196" t="s">
        <v>637</v>
      </c>
      <c r="B391" s="215" t="s">
        <v>272</v>
      </c>
      <c r="C391" s="309"/>
      <c r="D391" s="169"/>
      <c r="E391" s="144"/>
      <c r="F391" s="221"/>
      <c r="G391" s="301"/>
      <c r="H391" s="324"/>
      <c r="I391" s="211"/>
      <c r="J391" s="195"/>
      <c r="L391" s="340"/>
    </row>
    <row r="392" spans="1:12" ht="54" x14ac:dyDescent="0.5">
      <c r="A392" s="140" t="s">
        <v>638</v>
      </c>
      <c r="B392" s="159" t="s">
        <v>274</v>
      </c>
      <c r="C392" s="207" t="s">
        <v>275</v>
      </c>
      <c r="D392" s="169">
        <v>101.62900449999999</v>
      </c>
      <c r="E392" s="144">
        <v>164277.67441860467</v>
      </c>
      <c r="F392" s="221"/>
      <c r="G392" s="301">
        <f t="shared" si="16"/>
        <v>16695376.512737907</v>
      </c>
      <c r="H392" s="324"/>
      <c r="I392" s="211"/>
      <c r="J392" s="195"/>
      <c r="L392" s="340"/>
    </row>
    <row r="393" spans="1:12" x14ac:dyDescent="0.5">
      <c r="A393" s="196" t="s">
        <v>639</v>
      </c>
      <c r="B393" s="215" t="s">
        <v>595</v>
      </c>
      <c r="C393" s="207"/>
      <c r="D393" s="169"/>
      <c r="E393" s="144"/>
      <c r="F393" s="221"/>
      <c r="G393" s="301"/>
      <c r="H393" s="324"/>
      <c r="I393" s="211"/>
      <c r="J393" s="195"/>
      <c r="L393" s="340"/>
    </row>
    <row r="394" spans="1:12" ht="36" x14ac:dyDescent="0.5">
      <c r="A394" s="140" t="s">
        <v>640</v>
      </c>
      <c r="B394" s="218" t="s">
        <v>597</v>
      </c>
      <c r="C394" s="207" t="s">
        <v>221</v>
      </c>
      <c r="D394" s="169">
        <v>280</v>
      </c>
      <c r="E394" s="144">
        <v>5206</v>
      </c>
      <c r="F394" s="221"/>
      <c r="G394" s="301">
        <f t="shared" si="16"/>
        <v>1457680</v>
      </c>
      <c r="H394" s="324"/>
      <c r="I394" s="211"/>
      <c r="J394" s="195"/>
      <c r="L394" s="340"/>
    </row>
    <row r="395" spans="1:12" s="315" customFormat="1" x14ac:dyDescent="0.5">
      <c r="A395" s="248" t="s">
        <v>641</v>
      </c>
      <c r="B395" s="350" t="s">
        <v>642</v>
      </c>
      <c r="C395" s="250" t="s">
        <v>221</v>
      </c>
      <c r="D395" s="269">
        <v>141.80000000000001</v>
      </c>
      <c r="E395" s="255">
        <v>4550</v>
      </c>
      <c r="F395" s="311"/>
      <c r="G395" s="351">
        <f t="shared" si="16"/>
        <v>645190</v>
      </c>
      <c r="H395" s="352"/>
      <c r="I395" s="273"/>
      <c r="J395" s="274"/>
      <c r="L395" s="353"/>
    </row>
    <row r="396" spans="1:12" ht="17.25" customHeight="1" x14ac:dyDescent="0.5">
      <c r="A396" s="135"/>
      <c r="B396" s="263"/>
      <c r="C396" s="127"/>
      <c r="D396" s="278"/>
      <c r="E396" s="144"/>
      <c r="F396" s="162" t="s">
        <v>245</v>
      </c>
      <c r="G396" s="332">
        <f>SUM(G377:G395)</f>
        <v>82374859.31982322</v>
      </c>
      <c r="H396" s="333"/>
      <c r="I396" s="139"/>
      <c r="J396" s="169"/>
      <c r="L396" s="340"/>
    </row>
    <row r="397" spans="1:12" x14ac:dyDescent="0.5">
      <c r="A397" s="186" t="s">
        <v>55</v>
      </c>
      <c r="B397" s="231" t="s">
        <v>56</v>
      </c>
      <c r="C397" s="193"/>
      <c r="D397" s="253"/>
      <c r="E397" s="279"/>
      <c r="F397" s="191"/>
      <c r="G397" s="354"/>
      <c r="H397" s="193"/>
      <c r="I397" s="139"/>
      <c r="J397" s="116"/>
      <c r="L397" s="340"/>
    </row>
    <row r="398" spans="1:12" x14ac:dyDescent="0.5">
      <c r="A398" s="248" t="s">
        <v>643</v>
      </c>
      <c r="B398" s="355" t="s">
        <v>213</v>
      </c>
      <c r="C398" s="250"/>
      <c r="D398" s="356"/>
      <c r="E398" s="255"/>
      <c r="F398" s="357"/>
      <c r="G398" s="358"/>
      <c r="H398" s="272"/>
      <c r="I398" s="194"/>
      <c r="J398" s="116"/>
      <c r="L398" s="340"/>
    </row>
    <row r="399" spans="1:12" ht="72" x14ac:dyDescent="0.5">
      <c r="A399" s="251" t="s">
        <v>644</v>
      </c>
      <c r="B399" s="359" t="s">
        <v>215</v>
      </c>
      <c r="C399" s="250" t="s">
        <v>216</v>
      </c>
      <c r="D399" s="269">
        <v>1000</v>
      </c>
      <c r="E399" s="255">
        <v>40.5</v>
      </c>
      <c r="F399" s="360"/>
      <c r="G399" s="351">
        <f>D399*E399</f>
        <v>40500</v>
      </c>
      <c r="H399" s="313"/>
      <c r="I399" s="224"/>
      <c r="J399" s="195"/>
    </row>
    <row r="400" spans="1:12" ht="72" x14ac:dyDescent="0.5">
      <c r="A400" s="248" t="s">
        <v>645</v>
      </c>
      <c r="B400" s="361" t="s">
        <v>218</v>
      </c>
      <c r="C400" s="250"/>
      <c r="D400" s="269"/>
      <c r="E400" s="255"/>
      <c r="F400" s="360"/>
      <c r="G400" s="351"/>
      <c r="H400" s="313"/>
      <c r="I400" s="224"/>
      <c r="J400" s="195"/>
    </row>
    <row r="401" spans="1:10" x14ac:dyDescent="0.5">
      <c r="A401" s="251" t="s">
        <v>646</v>
      </c>
      <c r="B401" s="360" t="s">
        <v>623</v>
      </c>
      <c r="C401" s="250" t="s">
        <v>221</v>
      </c>
      <c r="D401" s="269">
        <v>5096</v>
      </c>
      <c r="E401" s="255">
        <v>358.66</v>
      </c>
      <c r="F401" s="360"/>
      <c r="G401" s="351">
        <f t="shared" ref="G401:G411" si="17">D401*E401</f>
        <v>1827731.36</v>
      </c>
      <c r="H401" s="313"/>
      <c r="I401" s="224"/>
      <c r="J401" s="195"/>
    </row>
    <row r="402" spans="1:10" x14ac:dyDescent="0.5">
      <c r="A402" s="251" t="s">
        <v>647</v>
      </c>
      <c r="B402" s="360" t="s">
        <v>537</v>
      </c>
      <c r="C402" s="250" t="s">
        <v>221</v>
      </c>
      <c r="D402" s="269">
        <v>2184</v>
      </c>
      <c r="E402" s="255">
        <v>1385.23</v>
      </c>
      <c r="F402" s="360"/>
      <c r="G402" s="351">
        <f t="shared" si="17"/>
        <v>3025342.32</v>
      </c>
      <c r="H402" s="313"/>
      <c r="I402" s="224"/>
      <c r="J402" s="195"/>
    </row>
    <row r="403" spans="1:10" x14ac:dyDescent="0.5">
      <c r="A403" s="248" t="s">
        <v>648</v>
      </c>
      <c r="B403" s="326" t="s">
        <v>228</v>
      </c>
      <c r="C403" s="250"/>
      <c r="D403" s="269"/>
      <c r="E403" s="255"/>
      <c r="F403" s="360"/>
      <c r="G403" s="351"/>
      <c r="H403" s="313"/>
      <c r="I403" s="224"/>
      <c r="J403" s="195"/>
    </row>
    <row r="404" spans="1:10" ht="54" x14ac:dyDescent="0.5">
      <c r="A404" s="251" t="s">
        <v>649</v>
      </c>
      <c r="B404" s="267" t="s">
        <v>650</v>
      </c>
      <c r="C404" s="250" t="s">
        <v>431</v>
      </c>
      <c r="D404" s="269">
        <v>400</v>
      </c>
      <c r="E404" s="255">
        <v>5512.75</v>
      </c>
      <c r="F404" s="360"/>
      <c r="G404" s="351">
        <f t="shared" si="17"/>
        <v>2205100</v>
      </c>
      <c r="H404" s="313"/>
      <c r="I404" s="224"/>
      <c r="J404" s="195"/>
    </row>
    <row r="405" spans="1:10" x14ac:dyDescent="0.5">
      <c r="A405" s="248" t="s">
        <v>651</v>
      </c>
      <c r="B405" s="326" t="s">
        <v>231</v>
      </c>
      <c r="C405" s="362"/>
      <c r="D405" s="363"/>
      <c r="E405" s="255"/>
      <c r="F405" s="360"/>
      <c r="G405" s="351"/>
      <c r="H405" s="313"/>
      <c r="I405" s="139"/>
      <c r="J405" s="116"/>
    </row>
    <row r="406" spans="1:10" ht="54" x14ac:dyDescent="0.5">
      <c r="A406" s="251" t="s">
        <v>652</v>
      </c>
      <c r="B406" s="267" t="s">
        <v>653</v>
      </c>
      <c r="C406" s="362" t="s">
        <v>216</v>
      </c>
      <c r="D406" s="363">
        <v>50</v>
      </c>
      <c r="E406" s="255">
        <v>4184.2125000000005</v>
      </c>
      <c r="F406" s="360"/>
      <c r="G406" s="351">
        <f t="shared" si="17"/>
        <v>209210.62500000003</v>
      </c>
      <c r="H406" s="313"/>
      <c r="I406" s="156"/>
      <c r="J406" s="157"/>
    </row>
    <row r="407" spans="1:10" ht="54" x14ac:dyDescent="0.5">
      <c r="A407" s="251" t="s">
        <v>654</v>
      </c>
      <c r="B407" s="267" t="s">
        <v>655</v>
      </c>
      <c r="C407" s="250" t="s">
        <v>216</v>
      </c>
      <c r="D407" s="269">
        <v>90</v>
      </c>
      <c r="E407" s="255">
        <v>5578.9500000000007</v>
      </c>
      <c r="F407" s="360"/>
      <c r="G407" s="351">
        <f t="shared" si="17"/>
        <v>502105.50000000006</v>
      </c>
      <c r="H407" s="313"/>
      <c r="I407" s="224"/>
      <c r="J407" s="195"/>
    </row>
    <row r="408" spans="1:10" x14ac:dyDescent="0.5">
      <c r="A408" s="248" t="s">
        <v>656</v>
      </c>
      <c r="B408" s="249" t="s">
        <v>396</v>
      </c>
      <c r="C408" s="250"/>
      <c r="D408" s="269"/>
      <c r="E408" s="255"/>
      <c r="F408" s="360"/>
      <c r="G408" s="351"/>
      <c r="H408" s="313"/>
      <c r="I408" s="224"/>
      <c r="J408" s="195"/>
    </row>
    <row r="409" spans="1:10" ht="36" x14ac:dyDescent="0.5">
      <c r="A409" s="251" t="s">
        <v>657</v>
      </c>
      <c r="B409" s="252" t="s">
        <v>440</v>
      </c>
      <c r="C409" s="250" t="s">
        <v>216</v>
      </c>
      <c r="D409" s="269">
        <v>300</v>
      </c>
      <c r="E409" s="255">
        <v>534.79999999999995</v>
      </c>
      <c r="F409" s="360"/>
      <c r="G409" s="351">
        <f t="shared" si="17"/>
        <v>160440</v>
      </c>
      <c r="H409" s="313"/>
      <c r="I409" s="224"/>
      <c r="J409" s="195"/>
    </row>
    <row r="410" spans="1:10" ht="36" x14ac:dyDescent="0.5">
      <c r="A410" s="251" t="s">
        <v>658</v>
      </c>
      <c r="B410" s="252" t="s">
        <v>438</v>
      </c>
      <c r="C410" s="250" t="s">
        <v>216</v>
      </c>
      <c r="D410" s="269">
        <v>900</v>
      </c>
      <c r="E410" s="255">
        <v>668.5</v>
      </c>
      <c r="F410" s="360"/>
      <c r="G410" s="351">
        <f t="shared" si="17"/>
        <v>601650</v>
      </c>
      <c r="H410" s="313"/>
      <c r="I410" s="224"/>
      <c r="J410" s="195"/>
    </row>
    <row r="411" spans="1:10" x14ac:dyDescent="0.5">
      <c r="A411" s="248" t="s">
        <v>659</v>
      </c>
      <c r="B411" s="249" t="s">
        <v>422</v>
      </c>
      <c r="C411" s="250" t="s">
        <v>230</v>
      </c>
      <c r="D411" s="269">
        <v>300</v>
      </c>
      <c r="E411" s="255">
        <v>618</v>
      </c>
      <c r="F411" s="360"/>
      <c r="G411" s="351">
        <f t="shared" si="17"/>
        <v>185400</v>
      </c>
      <c r="H411" s="313"/>
      <c r="I411" s="224"/>
      <c r="J411" s="195"/>
    </row>
    <row r="412" spans="1:10" ht="17.25" customHeight="1" x14ac:dyDescent="0.5">
      <c r="A412" s="135"/>
      <c r="B412" s="263"/>
      <c r="C412" s="127"/>
      <c r="D412" s="278"/>
      <c r="E412" s="144"/>
      <c r="F412" s="162" t="s">
        <v>245</v>
      </c>
      <c r="G412" s="332">
        <f>SUM(G399:G411)</f>
        <v>8757479.8049999997</v>
      </c>
      <c r="H412" s="306"/>
      <c r="I412" s="139"/>
      <c r="J412" s="229"/>
    </row>
    <row r="413" spans="1:10" s="289" customFormat="1" x14ac:dyDescent="0.5">
      <c r="A413" s="186" t="s">
        <v>57</v>
      </c>
      <c r="B413" s="231" t="s">
        <v>58</v>
      </c>
      <c r="C413" s="193"/>
      <c r="D413" s="253"/>
      <c r="E413" s="279"/>
      <c r="F413" s="191"/>
      <c r="G413" s="334"/>
      <c r="H413" s="193"/>
      <c r="I413" s="194"/>
      <c r="J413" s="195"/>
    </row>
    <row r="414" spans="1:10" ht="108" x14ac:dyDescent="0.5">
      <c r="A414" s="196" t="s">
        <v>660</v>
      </c>
      <c r="B414" s="261" t="s">
        <v>661</v>
      </c>
      <c r="C414" s="207"/>
      <c r="D414" s="227"/>
      <c r="E414" s="144"/>
      <c r="F414" s="364"/>
      <c r="G414" s="346"/>
      <c r="H414" s="304"/>
      <c r="I414" s="194"/>
      <c r="J414" s="195"/>
    </row>
    <row r="415" spans="1:10" x14ac:dyDescent="0.5">
      <c r="A415" s="140" t="s">
        <v>662</v>
      </c>
      <c r="B415" s="216" t="s">
        <v>663</v>
      </c>
      <c r="C415" s="207" t="s">
        <v>221</v>
      </c>
      <c r="D415" s="169">
        <v>62454.53366378331</v>
      </c>
      <c r="E415" s="144">
        <v>6784.25</v>
      </c>
      <c r="F415" s="116"/>
      <c r="G415" s="346">
        <f>D415*E415</f>
        <v>423707170.00852191</v>
      </c>
      <c r="H415" s="304"/>
      <c r="I415" s="224"/>
      <c r="J415" s="195" t="s">
        <v>664</v>
      </c>
    </row>
    <row r="416" spans="1:10" x14ac:dyDescent="0.5">
      <c r="A416" s="140" t="s">
        <v>665</v>
      </c>
      <c r="B416" s="216" t="s">
        <v>666</v>
      </c>
      <c r="C416" s="207" t="s">
        <v>221</v>
      </c>
      <c r="D416" s="169">
        <v>22407.653292109317</v>
      </c>
      <c r="E416" s="144">
        <v>7462.6750000000002</v>
      </c>
      <c r="F416" s="116"/>
      <c r="G416" s="346">
        <f t="shared" ref="G416:G460" si="18">D416*E416</f>
        <v>167221034.03169191</v>
      </c>
      <c r="H416" s="304"/>
      <c r="I416" s="224"/>
      <c r="J416" s="195" t="s">
        <v>667</v>
      </c>
    </row>
    <row r="417" spans="1:10" x14ac:dyDescent="0.5">
      <c r="A417" s="196" t="s">
        <v>668</v>
      </c>
      <c r="B417" s="215" t="s">
        <v>231</v>
      </c>
      <c r="C417" s="207"/>
      <c r="D417" s="169"/>
      <c r="E417" s="144"/>
      <c r="F417" s="116"/>
      <c r="G417" s="346"/>
      <c r="H417" s="304"/>
      <c r="I417" s="139"/>
      <c r="J417" s="195"/>
    </row>
    <row r="418" spans="1:10" ht="54" x14ac:dyDescent="0.5">
      <c r="A418" s="140" t="s">
        <v>669</v>
      </c>
      <c r="B418" s="246" t="s">
        <v>670</v>
      </c>
      <c r="C418" s="207" t="s">
        <v>216</v>
      </c>
      <c r="D418" s="169">
        <v>50</v>
      </c>
      <c r="E418" s="144">
        <v>2789.4750000000004</v>
      </c>
      <c r="F418" s="116"/>
      <c r="G418" s="346">
        <f t="shared" si="18"/>
        <v>139473.75000000003</v>
      </c>
      <c r="H418" s="304"/>
      <c r="I418" s="224"/>
      <c r="J418" s="195"/>
    </row>
    <row r="419" spans="1:10" ht="54" x14ac:dyDescent="0.5">
      <c r="A419" s="140" t="s">
        <v>671</v>
      </c>
      <c r="B419" s="246" t="s">
        <v>672</v>
      </c>
      <c r="C419" s="207" t="s">
        <v>216</v>
      </c>
      <c r="D419" s="169">
        <v>50</v>
      </c>
      <c r="E419" s="144">
        <v>4184.2125000000005</v>
      </c>
      <c r="F419" s="116"/>
      <c r="G419" s="346">
        <f t="shared" si="18"/>
        <v>209210.62500000003</v>
      </c>
      <c r="H419" s="304"/>
      <c r="I419" s="224"/>
      <c r="J419" s="195"/>
    </row>
    <row r="420" spans="1:10" ht="54" x14ac:dyDescent="0.5">
      <c r="A420" s="140" t="s">
        <v>673</v>
      </c>
      <c r="B420" s="246" t="s">
        <v>416</v>
      </c>
      <c r="C420" s="207" t="s">
        <v>216</v>
      </c>
      <c r="D420" s="169">
        <v>50</v>
      </c>
      <c r="E420" s="144">
        <v>5578.9500000000007</v>
      </c>
      <c r="F420" s="116"/>
      <c r="G420" s="346">
        <f t="shared" si="18"/>
        <v>278947.50000000006</v>
      </c>
      <c r="H420" s="304"/>
      <c r="I420" s="224"/>
      <c r="J420" s="195"/>
    </row>
    <row r="421" spans="1:10" ht="54" x14ac:dyDescent="0.5">
      <c r="A421" s="140" t="s">
        <v>674</v>
      </c>
      <c r="B421" s="246" t="s">
        <v>675</v>
      </c>
      <c r="C421" s="207" t="s">
        <v>216</v>
      </c>
      <c r="D421" s="169">
        <v>24661.688826399928</v>
      </c>
      <c r="E421" s="144">
        <v>5831.9000000000005</v>
      </c>
      <c r="F421" s="116"/>
      <c r="G421" s="346">
        <f t="shared" si="18"/>
        <v>143824503.06668174</v>
      </c>
      <c r="H421" s="304"/>
      <c r="I421" s="224"/>
      <c r="J421" s="195" t="s">
        <v>667</v>
      </c>
    </row>
    <row r="422" spans="1:10" ht="54" x14ac:dyDescent="0.5">
      <c r="A422" s="140" t="s">
        <v>676</v>
      </c>
      <c r="B422" s="246" t="s">
        <v>366</v>
      </c>
      <c r="C422" s="207" t="s">
        <v>216</v>
      </c>
      <c r="D422" s="169">
        <v>21693.522236018885</v>
      </c>
      <c r="E422" s="144">
        <v>7289.875</v>
      </c>
      <c r="F422" s="116"/>
      <c r="G422" s="346">
        <f t="shared" si="18"/>
        <v>158143065.41029817</v>
      </c>
      <c r="H422" s="304"/>
      <c r="I422" s="224"/>
      <c r="J422" s="195" t="s">
        <v>667</v>
      </c>
    </row>
    <row r="423" spans="1:10" ht="54" x14ac:dyDescent="0.5">
      <c r="A423" s="140" t="s">
        <v>677</v>
      </c>
      <c r="B423" s="246" t="s">
        <v>368</v>
      </c>
      <c r="C423" s="207" t="s">
        <v>216</v>
      </c>
      <c r="D423" s="169">
        <v>11035.868577846293</v>
      </c>
      <c r="E423" s="144">
        <v>8747.85</v>
      </c>
      <c r="F423" s="116"/>
      <c r="G423" s="346">
        <f t="shared" si="18"/>
        <v>96540122.938712701</v>
      </c>
      <c r="H423" s="304"/>
      <c r="I423" s="224"/>
      <c r="J423" s="195" t="s">
        <v>667</v>
      </c>
    </row>
    <row r="424" spans="1:10" ht="54" x14ac:dyDescent="0.5">
      <c r="A424" s="365" t="s">
        <v>678</v>
      </c>
      <c r="B424" s="366" t="s">
        <v>679</v>
      </c>
      <c r="C424" s="367" t="s">
        <v>216</v>
      </c>
      <c r="D424" s="368">
        <v>150</v>
      </c>
      <c r="E424" s="298">
        <v>4811.317500000001</v>
      </c>
      <c r="F424" s="369"/>
      <c r="G424" s="370">
        <f t="shared" si="18"/>
        <v>721697.62500000012</v>
      </c>
      <c r="H424" s="304"/>
      <c r="I424" s="224"/>
      <c r="J424" s="195"/>
    </row>
    <row r="425" spans="1:10" x14ac:dyDescent="0.5">
      <c r="A425" s="196" t="s">
        <v>680</v>
      </c>
      <c r="B425" s="263" t="s">
        <v>396</v>
      </c>
      <c r="C425" s="207"/>
      <c r="D425" s="169"/>
      <c r="E425" s="175"/>
      <c r="F425" s="116"/>
      <c r="G425" s="346"/>
      <c r="H425" s="304"/>
      <c r="I425" s="224"/>
      <c r="J425" s="195"/>
    </row>
    <row r="426" spans="1:10" ht="36" x14ac:dyDescent="0.5">
      <c r="A426" s="140" t="s">
        <v>681</v>
      </c>
      <c r="B426" s="246" t="s">
        <v>682</v>
      </c>
      <c r="C426" s="207" t="s">
        <v>216</v>
      </c>
      <c r="D426" s="169">
        <v>31883.427481891256</v>
      </c>
      <c r="E426" s="286">
        <v>668.5</v>
      </c>
      <c r="F426" s="116"/>
      <c r="G426" s="346">
        <f t="shared" si="18"/>
        <v>21314071.271644305</v>
      </c>
      <c r="H426" s="304"/>
      <c r="I426" s="224"/>
      <c r="J426" s="195"/>
    </row>
    <row r="427" spans="1:10" ht="36" x14ac:dyDescent="0.5">
      <c r="A427" s="140" t="s">
        <v>683</v>
      </c>
      <c r="B427" s="246" t="s">
        <v>440</v>
      </c>
      <c r="C427" s="207" t="s">
        <v>216</v>
      </c>
      <c r="D427" s="169">
        <v>100</v>
      </c>
      <c r="E427" s="286">
        <v>534.79999999999995</v>
      </c>
      <c r="F427" s="116"/>
      <c r="G427" s="346">
        <f t="shared" si="18"/>
        <v>53479.999999999993</v>
      </c>
      <c r="H427" s="304"/>
      <c r="I427" s="224"/>
      <c r="J427" s="195"/>
    </row>
    <row r="428" spans="1:10" x14ac:dyDescent="0.5">
      <c r="A428" s="196" t="s">
        <v>684</v>
      </c>
      <c r="B428" s="215" t="s">
        <v>228</v>
      </c>
      <c r="C428" s="207"/>
      <c r="D428" s="169"/>
      <c r="E428" s="286"/>
      <c r="F428" s="116"/>
      <c r="G428" s="346"/>
      <c r="H428" s="304"/>
      <c r="I428" s="224"/>
      <c r="J428" s="195"/>
    </row>
    <row r="429" spans="1:10" ht="54" x14ac:dyDescent="0.5">
      <c r="A429" s="140" t="s">
        <v>685</v>
      </c>
      <c r="B429" s="293" t="s">
        <v>686</v>
      </c>
      <c r="C429" s="207" t="s">
        <v>230</v>
      </c>
      <c r="D429" s="169">
        <v>11194</v>
      </c>
      <c r="E429" s="286">
        <v>4209.7000000000007</v>
      </c>
      <c r="F429" s="116"/>
      <c r="G429" s="346">
        <f t="shared" si="18"/>
        <v>47123381.800000004</v>
      </c>
      <c r="H429" s="304"/>
      <c r="I429" s="224"/>
      <c r="J429" s="195" t="s">
        <v>664</v>
      </c>
    </row>
    <row r="430" spans="1:10" ht="54" x14ac:dyDescent="0.5">
      <c r="A430" s="140" t="s">
        <v>687</v>
      </c>
      <c r="B430" s="293" t="s">
        <v>688</v>
      </c>
      <c r="C430" s="207" t="s">
        <v>230</v>
      </c>
      <c r="D430" s="169">
        <v>15046</v>
      </c>
      <c r="E430" s="286">
        <v>4795.1750000000002</v>
      </c>
      <c r="F430" s="116"/>
      <c r="G430" s="346">
        <f t="shared" si="18"/>
        <v>72148203.049999997</v>
      </c>
      <c r="H430" s="304"/>
      <c r="I430" s="224"/>
      <c r="J430" s="195" t="s">
        <v>689</v>
      </c>
    </row>
    <row r="431" spans="1:10" ht="76.8" x14ac:dyDescent="0.5">
      <c r="A431" s="365" t="s">
        <v>690</v>
      </c>
      <c r="B431" s="371" t="s">
        <v>691</v>
      </c>
      <c r="C431" s="367" t="s">
        <v>230</v>
      </c>
      <c r="D431" s="368">
        <v>55</v>
      </c>
      <c r="E431" s="298">
        <v>4630.670000000001</v>
      </c>
      <c r="F431" s="369"/>
      <c r="G431" s="372">
        <f t="shared" si="18"/>
        <v>254686.85000000006</v>
      </c>
      <c r="H431" s="304"/>
      <c r="I431" s="224"/>
      <c r="J431" s="195"/>
    </row>
    <row r="432" spans="1:10" ht="76.8" x14ac:dyDescent="0.5">
      <c r="A432" s="365" t="s">
        <v>692</v>
      </c>
      <c r="B432" s="371" t="s">
        <v>693</v>
      </c>
      <c r="C432" s="367" t="s">
        <v>230</v>
      </c>
      <c r="D432" s="368">
        <v>35</v>
      </c>
      <c r="E432" s="298">
        <v>5274.692500000001</v>
      </c>
      <c r="F432" s="369"/>
      <c r="G432" s="372">
        <f t="shared" si="18"/>
        <v>184614.23750000005</v>
      </c>
      <c r="H432" s="304"/>
      <c r="I432" s="224"/>
      <c r="J432" s="195"/>
    </row>
    <row r="433" spans="1:78" x14ac:dyDescent="0.5">
      <c r="A433" s="140"/>
      <c r="B433" s="293"/>
      <c r="C433" s="207"/>
      <c r="D433" s="169"/>
      <c r="E433" s="175"/>
      <c r="F433" s="116"/>
      <c r="G433" s="346"/>
      <c r="H433" s="304"/>
      <c r="I433" s="224"/>
      <c r="J433" s="195"/>
    </row>
    <row r="434" spans="1:78" x14ac:dyDescent="0.5">
      <c r="A434" s="196" t="s">
        <v>694</v>
      </c>
      <c r="B434" s="215" t="s">
        <v>695</v>
      </c>
      <c r="C434" s="207"/>
      <c r="D434" s="169"/>
      <c r="E434" s="175"/>
      <c r="F434" s="116"/>
      <c r="G434" s="346"/>
      <c r="H434" s="304"/>
      <c r="I434" s="224"/>
      <c r="J434" s="195"/>
    </row>
    <row r="435" spans="1:78" ht="54" x14ac:dyDescent="0.5">
      <c r="A435" s="140" t="s">
        <v>696</v>
      </c>
      <c r="B435" s="246" t="s">
        <v>386</v>
      </c>
      <c r="C435" s="207" t="s">
        <v>230</v>
      </c>
      <c r="D435" s="169">
        <v>1427</v>
      </c>
      <c r="E435" s="244">
        <v>12161.6</v>
      </c>
      <c r="F435" s="116"/>
      <c r="G435" s="346">
        <f t="shared" si="18"/>
        <v>17354603.199999999</v>
      </c>
      <c r="H435" s="304"/>
      <c r="I435" s="224"/>
      <c r="J435" s="195"/>
    </row>
    <row r="436" spans="1:78" ht="54" x14ac:dyDescent="0.5">
      <c r="A436" s="196" t="s">
        <v>697</v>
      </c>
      <c r="B436" s="247" t="s">
        <v>698</v>
      </c>
      <c r="C436" s="207"/>
      <c r="D436" s="169"/>
      <c r="E436" s="175"/>
      <c r="F436" s="116"/>
      <c r="G436" s="346"/>
      <c r="H436" s="304"/>
      <c r="I436" s="224"/>
      <c r="J436" s="195"/>
    </row>
    <row r="437" spans="1:78" x14ac:dyDescent="0.5">
      <c r="A437" s="140" t="s">
        <v>699</v>
      </c>
      <c r="B437" s="373" t="s">
        <v>291</v>
      </c>
      <c r="C437" s="207" t="s">
        <v>700</v>
      </c>
      <c r="D437" s="169">
        <v>500</v>
      </c>
      <c r="E437" s="144">
        <v>56500</v>
      </c>
      <c r="F437" s="116"/>
      <c r="G437" s="346">
        <f t="shared" si="18"/>
        <v>28250000</v>
      </c>
      <c r="H437" s="304"/>
      <c r="I437" s="224"/>
      <c r="J437" s="364"/>
    </row>
    <row r="438" spans="1:78" x14ac:dyDescent="0.5">
      <c r="A438" s="140" t="s">
        <v>701</v>
      </c>
      <c r="B438" s="373" t="s">
        <v>293</v>
      </c>
      <c r="C438" s="207" t="s">
        <v>700</v>
      </c>
      <c r="D438" s="169">
        <v>45</v>
      </c>
      <c r="E438" s="144">
        <v>56500</v>
      </c>
      <c r="F438" s="116"/>
      <c r="G438" s="346">
        <f t="shared" si="18"/>
        <v>2542500</v>
      </c>
      <c r="H438" s="304"/>
      <c r="I438" s="224"/>
      <c r="J438" s="364"/>
    </row>
    <row r="439" spans="1:78" x14ac:dyDescent="0.5">
      <c r="A439" s="140" t="s">
        <v>702</v>
      </c>
      <c r="B439" s="373" t="s">
        <v>295</v>
      </c>
      <c r="C439" s="137" t="s">
        <v>296</v>
      </c>
      <c r="D439" s="219">
        <v>50</v>
      </c>
      <c r="E439" s="144">
        <v>282.5</v>
      </c>
      <c r="F439" s="116"/>
      <c r="G439" s="346">
        <f t="shared" si="18"/>
        <v>14125</v>
      </c>
      <c r="H439" s="304"/>
      <c r="I439" s="224"/>
      <c r="J439" s="364"/>
    </row>
    <row r="440" spans="1:78" x14ac:dyDescent="0.5">
      <c r="A440" s="140" t="s">
        <v>703</v>
      </c>
      <c r="B440" s="374" t="s">
        <v>531</v>
      </c>
      <c r="C440" s="207" t="s">
        <v>280</v>
      </c>
      <c r="D440" s="169">
        <v>7476.18</v>
      </c>
      <c r="E440" s="144">
        <v>11600.82</v>
      </c>
      <c r="F440" s="116"/>
      <c r="G440" s="346">
        <f t="shared" si="18"/>
        <v>86729818.467600003</v>
      </c>
      <c r="H440" s="304"/>
      <c r="I440" s="224"/>
      <c r="J440" s="364"/>
    </row>
    <row r="441" spans="1:78" s="382" customFormat="1" x14ac:dyDescent="0.5">
      <c r="A441" s="375" t="s">
        <v>704</v>
      </c>
      <c r="B441" s="376" t="s">
        <v>705</v>
      </c>
      <c r="C441" s="377" t="s">
        <v>296</v>
      </c>
      <c r="D441" s="378">
        <v>50</v>
      </c>
      <c r="E441" s="379">
        <v>1200</v>
      </c>
      <c r="F441" s="380"/>
      <c r="G441" s="381">
        <f t="shared" si="18"/>
        <v>60000</v>
      </c>
      <c r="H441" s="304"/>
      <c r="I441" s="224"/>
      <c r="J441" s="364"/>
      <c r="K441" s="111"/>
      <c r="L441" s="111"/>
      <c r="M441" s="111"/>
      <c r="N441" s="111"/>
      <c r="O441" s="111"/>
      <c r="P441" s="111"/>
      <c r="Q441" s="111"/>
      <c r="R441" s="111"/>
      <c r="S441" s="111"/>
      <c r="T441" s="111"/>
      <c r="U441" s="111"/>
      <c r="V441" s="111"/>
      <c r="W441" s="111"/>
      <c r="X441" s="111"/>
      <c r="Y441" s="111"/>
      <c r="Z441" s="111"/>
      <c r="AA441" s="111"/>
      <c r="AB441" s="111"/>
      <c r="AC441" s="111"/>
      <c r="AD441" s="111"/>
      <c r="AE441" s="111"/>
      <c r="AF441" s="111"/>
      <c r="AG441" s="111"/>
      <c r="AH441" s="111"/>
      <c r="AI441" s="111"/>
      <c r="AJ441" s="111"/>
      <c r="AK441" s="111"/>
      <c r="AL441" s="111"/>
      <c r="AM441" s="111"/>
      <c r="AN441" s="111"/>
      <c r="AO441" s="111"/>
      <c r="AP441" s="111"/>
      <c r="AQ441" s="111"/>
      <c r="AR441" s="111"/>
      <c r="AS441" s="111"/>
      <c r="AT441" s="111"/>
      <c r="AU441" s="111"/>
      <c r="AV441" s="111"/>
      <c r="AW441" s="111"/>
      <c r="AX441" s="111"/>
      <c r="AY441" s="111"/>
      <c r="AZ441" s="111"/>
      <c r="BA441" s="111"/>
      <c r="BB441" s="111"/>
      <c r="BC441" s="111"/>
      <c r="BD441" s="111"/>
      <c r="BE441" s="111"/>
      <c r="BF441" s="111"/>
      <c r="BG441" s="111"/>
      <c r="BH441" s="111"/>
      <c r="BI441" s="111"/>
      <c r="BJ441" s="111"/>
      <c r="BK441" s="111"/>
      <c r="BL441" s="111"/>
      <c r="BM441" s="111"/>
      <c r="BN441" s="111"/>
      <c r="BO441" s="111"/>
      <c r="BP441" s="111"/>
      <c r="BQ441" s="111"/>
      <c r="BR441" s="111"/>
      <c r="BS441" s="111"/>
      <c r="BT441" s="111"/>
      <c r="BU441" s="111"/>
      <c r="BV441" s="111"/>
      <c r="BW441" s="111"/>
      <c r="BX441" s="111"/>
      <c r="BY441" s="111"/>
      <c r="BZ441" s="111"/>
    </row>
    <row r="442" spans="1:78" s="382" customFormat="1" x14ac:dyDescent="0.5">
      <c r="A442" s="375" t="s">
        <v>706</v>
      </c>
      <c r="B442" s="376" t="s">
        <v>707</v>
      </c>
      <c r="C442" s="377" t="s">
        <v>296</v>
      </c>
      <c r="D442" s="378">
        <v>100</v>
      </c>
      <c r="E442" s="379">
        <v>1500</v>
      </c>
      <c r="F442" s="380"/>
      <c r="G442" s="381">
        <f t="shared" si="18"/>
        <v>150000</v>
      </c>
      <c r="H442" s="304"/>
      <c r="I442" s="224"/>
      <c r="J442" s="364"/>
      <c r="K442" s="111"/>
      <c r="L442" s="111"/>
      <c r="M442" s="111"/>
      <c r="N442" s="111"/>
      <c r="O442" s="111"/>
      <c r="P442" s="111"/>
      <c r="Q442" s="111"/>
      <c r="R442" s="111"/>
      <c r="S442" s="111"/>
      <c r="T442" s="111"/>
      <c r="U442" s="111"/>
      <c r="V442" s="111"/>
      <c r="W442" s="111"/>
      <c r="X442" s="111"/>
      <c r="Y442" s="111"/>
      <c r="Z442" s="111"/>
      <c r="AA442" s="111"/>
      <c r="AB442" s="111"/>
      <c r="AC442" s="111"/>
      <c r="AD442" s="111"/>
      <c r="AE442" s="111"/>
      <c r="AF442" s="111"/>
      <c r="AG442" s="111"/>
      <c r="AH442" s="111"/>
      <c r="AI442" s="111"/>
      <c r="AJ442" s="111"/>
      <c r="AK442" s="111"/>
      <c r="AL442" s="111"/>
      <c r="AM442" s="111"/>
      <c r="AN442" s="111"/>
      <c r="AO442" s="111"/>
      <c r="AP442" s="111"/>
      <c r="AQ442" s="111"/>
      <c r="AR442" s="111"/>
      <c r="AS442" s="111"/>
      <c r="AT442" s="111"/>
      <c r="AU442" s="111"/>
      <c r="AV442" s="111"/>
      <c r="AW442" s="111"/>
      <c r="AX442" s="111"/>
      <c r="AY442" s="111"/>
      <c r="AZ442" s="111"/>
      <c r="BA442" s="111"/>
      <c r="BB442" s="111"/>
      <c r="BC442" s="111"/>
      <c r="BD442" s="111"/>
      <c r="BE442" s="111"/>
      <c r="BF442" s="111"/>
      <c r="BG442" s="111"/>
      <c r="BH442" s="111"/>
      <c r="BI442" s="111"/>
      <c r="BJ442" s="111"/>
      <c r="BK442" s="111"/>
      <c r="BL442" s="111"/>
      <c r="BM442" s="111"/>
      <c r="BN442" s="111"/>
      <c r="BO442" s="111"/>
      <c r="BP442" s="111"/>
      <c r="BQ442" s="111"/>
      <c r="BR442" s="111"/>
      <c r="BS442" s="111"/>
      <c r="BT442" s="111"/>
      <c r="BU442" s="111"/>
      <c r="BV442" s="111"/>
      <c r="BW442" s="111"/>
      <c r="BX442" s="111"/>
      <c r="BY442" s="111"/>
      <c r="BZ442" s="111"/>
    </row>
    <row r="443" spans="1:78" ht="54" x14ac:dyDescent="0.5">
      <c r="A443" s="135" t="s">
        <v>708</v>
      </c>
      <c r="B443" s="216" t="s">
        <v>234</v>
      </c>
      <c r="C443" s="207"/>
      <c r="D443" s="169"/>
      <c r="E443" s="175"/>
      <c r="F443" s="116"/>
      <c r="G443" s="346"/>
      <c r="H443" s="304"/>
      <c r="I443" s="224"/>
      <c r="J443" s="364"/>
    </row>
    <row r="444" spans="1:78" x14ac:dyDescent="0.5">
      <c r="A444" s="383" t="s">
        <v>709</v>
      </c>
      <c r="B444" s="384" t="s">
        <v>710</v>
      </c>
      <c r="C444" s="385" t="s">
        <v>221</v>
      </c>
      <c r="D444" s="386">
        <v>3997.097874072032</v>
      </c>
      <c r="E444" s="387">
        <v>19638</v>
      </c>
      <c r="F444" s="388"/>
      <c r="G444" s="389">
        <f t="shared" si="18"/>
        <v>78495008.051026568</v>
      </c>
      <c r="H444" s="304"/>
      <c r="I444" s="224"/>
      <c r="J444" s="364"/>
    </row>
    <row r="445" spans="1:78" x14ac:dyDescent="0.5">
      <c r="A445" s="383" t="s">
        <v>711</v>
      </c>
      <c r="B445" s="384" t="s">
        <v>712</v>
      </c>
      <c r="C445" s="385" t="s">
        <v>221</v>
      </c>
      <c r="D445" s="386">
        <v>3056.3681280000005</v>
      </c>
      <c r="E445" s="387">
        <v>19638</v>
      </c>
      <c r="F445" s="388"/>
      <c r="G445" s="389">
        <f t="shared" si="18"/>
        <v>60020957.297664009</v>
      </c>
      <c r="H445" s="304"/>
      <c r="I445" s="224"/>
      <c r="J445" s="364"/>
    </row>
    <row r="446" spans="1:78" x14ac:dyDescent="0.5">
      <c r="A446" s="135" t="s">
        <v>713</v>
      </c>
      <c r="B446" s="215" t="s">
        <v>272</v>
      </c>
      <c r="C446" s="207"/>
      <c r="D446" s="169"/>
      <c r="E446" s="175"/>
      <c r="F446" s="116"/>
      <c r="G446" s="346"/>
      <c r="H446" s="304"/>
      <c r="I446" s="224"/>
      <c r="J446" s="364"/>
    </row>
    <row r="447" spans="1:78" ht="54" x14ac:dyDescent="0.5">
      <c r="A447" s="383" t="s">
        <v>714</v>
      </c>
      <c r="B447" s="390" t="s">
        <v>274</v>
      </c>
      <c r="C447" s="385" t="s">
        <v>700</v>
      </c>
      <c r="D447" s="386">
        <v>339.60297720425814</v>
      </c>
      <c r="E447" s="387">
        <v>174710.47619047618</v>
      </c>
      <c r="F447" s="388"/>
      <c r="G447" s="391">
        <f t="shared" si="18"/>
        <v>59332197.863059364</v>
      </c>
      <c r="H447" s="304"/>
      <c r="I447" s="224"/>
      <c r="J447" s="364"/>
    </row>
    <row r="448" spans="1:78" x14ac:dyDescent="0.5">
      <c r="A448" s="196" t="s">
        <v>715</v>
      </c>
      <c r="B448" s="197" t="s">
        <v>268</v>
      </c>
      <c r="C448" s="207"/>
      <c r="D448" s="169"/>
      <c r="E448" s="242"/>
      <c r="F448" s="221"/>
      <c r="G448" s="346"/>
      <c r="H448" s="304"/>
      <c r="I448" s="224"/>
      <c r="J448" s="195"/>
    </row>
    <row r="449" spans="1:10" ht="54" x14ac:dyDescent="0.5">
      <c r="A449" s="383" t="s">
        <v>716</v>
      </c>
      <c r="B449" s="392" t="s">
        <v>717</v>
      </c>
      <c r="C449" s="385" t="s">
        <v>216</v>
      </c>
      <c r="D449" s="386">
        <v>10481.278780734105</v>
      </c>
      <c r="E449" s="393">
        <v>1234.9729633333334</v>
      </c>
      <c r="F449" s="394"/>
      <c r="G449" s="391">
        <f t="shared" si="18"/>
        <v>12944095.915365985</v>
      </c>
      <c r="H449" s="304"/>
      <c r="I449" s="224"/>
      <c r="J449" s="195"/>
    </row>
    <row r="450" spans="1:10" x14ac:dyDescent="0.5">
      <c r="A450" s="135" t="s">
        <v>718</v>
      </c>
      <c r="B450" s="263" t="s">
        <v>388</v>
      </c>
      <c r="C450" s="207"/>
      <c r="D450" s="169"/>
      <c r="E450" s="137"/>
      <c r="F450" s="116"/>
      <c r="G450" s="346"/>
      <c r="H450" s="304"/>
      <c r="I450" s="224"/>
      <c r="J450" s="364"/>
    </row>
    <row r="451" spans="1:10" ht="54" x14ac:dyDescent="0.5">
      <c r="A451" s="383" t="s">
        <v>719</v>
      </c>
      <c r="B451" s="384" t="s">
        <v>390</v>
      </c>
      <c r="C451" s="385" t="s">
        <v>700</v>
      </c>
      <c r="D451" s="386">
        <v>170.66131033145385</v>
      </c>
      <c r="E451" s="395">
        <v>339058.5</v>
      </c>
      <c r="F451" s="388"/>
      <c r="G451" s="389">
        <f t="shared" si="18"/>
        <v>57864167.889017247</v>
      </c>
      <c r="H451" s="304"/>
      <c r="I451" s="224"/>
      <c r="J451" s="364"/>
    </row>
    <row r="452" spans="1:10" ht="54" x14ac:dyDescent="0.5">
      <c r="A452" s="140" t="s">
        <v>720</v>
      </c>
      <c r="B452" s="246" t="s">
        <v>721</v>
      </c>
      <c r="C452" s="207" t="s">
        <v>700</v>
      </c>
      <c r="D452" s="169">
        <v>5</v>
      </c>
      <c r="E452" s="396">
        <v>356011.42499999999</v>
      </c>
      <c r="F452" s="116"/>
      <c r="G452" s="346">
        <f t="shared" si="18"/>
        <v>1780057.125</v>
      </c>
      <c r="H452" s="304"/>
      <c r="I452" s="224"/>
      <c r="J452" s="364"/>
    </row>
    <row r="453" spans="1:10" ht="54" x14ac:dyDescent="0.5">
      <c r="A453" s="135" t="s">
        <v>722</v>
      </c>
      <c r="B453" s="263" t="s">
        <v>723</v>
      </c>
      <c r="C453" s="207" t="s">
        <v>296</v>
      </c>
      <c r="D453" s="169">
        <v>20814.41</v>
      </c>
      <c r="E453" s="144">
        <v>174.71047619047619</v>
      </c>
      <c r="F453" s="116"/>
      <c r="G453" s="346">
        <f t="shared" si="18"/>
        <v>3636495.4827238093</v>
      </c>
      <c r="H453" s="304" t="s">
        <v>724</v>
      </c>
      <c r="I453" s="224"/>
      <c r="J453" s="364"/>
    </row>
    <row r="454" spans="1:10" ht="36" x14ac:dyDescent="0.5">
      <c r="A454" s="135" t="s">
        <v>725</v>
      </c>
      <c r="B454" s="263" t="s">
        <v>392</v>
      </c>
      <c r="C454" s="207" t="s">
        <v>216</v>
      </c>
      <c r="D454" s="169">
        <v>18082.5216</v>
      </c>
      <c r="E454" s="144">
        <v>350</v>
      </c>
      <c r="F454" s="116"/>
      <c r="G454" s="346">
        <f t="shared" si="18"/>
        <v>6328882.5599999996</v>
      </c>
      <c r="H454" s="304"/>
      <c r="I454" s="224"/>
      <c r="J454" s="364"/>
    </row>
    <row r="455" spans="1:10" x14ac:dyDescent="0.5">
      <c r="A455" s="196" t="s">
        <v>726</v>
      </c>
      <c r="B455" s="263" t="s">
        <v>727</v>
      </c>
      <c r="C455" s="207"/>
      <c r="D455" s="397"/>
      <c r="E455" s="175"/>
      <c r="F455" s="116"/>
      <c r="G455" s="346"/>
      <c r="H455" s="304"/>
      <c r="I455" s="224"/>
      <c r="J455" s="364"/>
    </row>
    <row r="456" spans="1:10" x14ac:dyDescent="0.5">
      <c r="A456" s="140" t="s">
        <v>728</v>
      </c>
      <c r="B456" s="246" t="s">
        <v>729</v>
      </c>
      <c r="C456" s="207" t="s">
        <v>221</v>
      </c>
      <c r="D456" s="169">
        <v>1120.3826646054658</v>
      </c>
      <c r="E456" s="144">
        <v>746.26750000000004</v>
      </c>
      <c r="F456" s="116"/>
      <c r="G456" s="346">
        <f t="shared" si="18"/>
        <v>836105.17015845957</v>
      </c>
      <c r="H456" s="304"/>
      <c r="I456" s="224"/>
      <c r="J456" s="364"/>
    </row>
    <row r="457" spans="1:10" x14ac:dyDescent="0.5">
      <c r="A457" s="398" t="s">
        <v>730</v>
      </c>
      <c r="B457" s="399" t="s">
        <v>731</v>
      </c>
      <c r="C457" s="377" t="s">
        <v>230</v>
      </c>
      <c r="D457" s="400">
        <v>210</v>
      </c>
      <c r="E457" s="379">
        <v>18000</v>
      </c>
      <c r="F457" s="380"/>
      <c r="G457" s="381">
        <f t="shared" si="18"/>
        <v>3780000</v>
      </c>
      <c r="H457" s="304"/>
      <c r="I457" s="224"/>
      <c r="J457" s="364"/>
    </row>
    <row r="458" spans="1:10" x14ac:dyDescent="0.5">
      <c r="A458" s="398" t="s">
        <v>732</v>
      </c>
      <c r="B458" s="399" t="s">
        <v>733</v>
      </c>
      <c r="C458" s="377" t="s">
        <v>303</v>
      </c>
      <c r="D458" s="378">
        <v>180</v>
      </c>
      <c r="E458" s="379">
        <v>1500</v>
      </c>
      <c r="F458" s="380"/>
      <c r="G458" s="381">
        <f>D458*E458</f>
        <v>270000</v>
      </c>
      <c r="H458" s="304"/>
      <c r="I458" s="224"/>
      <c r="J458" s="364"/>
    </row>
    <row r="459" spans="1:10" x14ac:dyDescent="0.5">
      <c r="A459" s="398" t="s">
        <v>734</v>
      </c>
      <c r="B459" s="399" t="s">
        <v>735</v>
      </c>
      <c r="C459" s="377" t="s">
        <v>303</v>
      </c>
      <c r="D459" s="378">
        <v>40</v>
      </c>
      <c r="E459" s="379">
        <v>25000</v>
      </c>
      <c r="F459" s="380"/>
      <c r="G459" s="381">
        <f t="shared" si="18"/>
        <v>1000000</v>
      </c>
      <c r="H459" s="304"/>
      <c r="I459" s="224"/>
      <c r="J459" s="364"/>
    </row>
    <row r="460" spans="1:10" x14ac:dyDescent="0.5">
      <c r="A460" s="398" t="s">
        <v>736</v>
      </c>
      <c r="B460" s="399" t="s">
        <v>737</v>
      </c>
      <c r="C460" s="377" t="s">
        <v>180</v>
      </c>
      <c r="D460" s="378">
        <v>1</v>
      </c>
      <c r="E460" s="379">
        <v>5000000</v>
      </c>
      <c r="F460" s="380"/>
      <c r="G460" s="381">
        <f t="shared" si="18"/>
        <v>5000000</v>
      </c>
      <c r="H460" s="304"/>
      <c r="I460" s="224"/>
      <c r="J460" s="364"/>
    </row>
    <row r="461" spans="1:10" ht="17.25" customHeight="1" x14ac:dyDescent="0.5">
      <c r="A461" s="135"/>
      <c r="B461" s="263"/>
      <c r="C461" s="127"/>
      <c r="D461" s="278"/>
      <c r="E461" s="242"/>
      <c r="F461" s="162" t="s">
        <v>245</v>
      </c>
      <c r="G461" s="305">
        <f>SUM(G414:G460)</f>
        <v>1558252676.186666</v>
      </c>
      <c r="H461" s="306"/>
      <c r="I461" s="307"/>
      <c r="J461" s="229"/>
    </row>
    <row r="462" spans="1:10" s="289" customFormat="1" x14ac:dyDescent="0.5">
      <c r="A462" s="186" t="s">
        <v>59</v>
      </c>
      <c r="B462" s="231" t="s">
        <v>60</v>
      </c>
      <c r="C462" s="193"/>
      <c r="D462" s="253"/>
      <c r="E462" s="190"/>
      <c r="F462" s="191"/>
      <c r="G462" s="334"/>
      <c r="H462" s="193"/>
      <c r="I462" s="194"/>
      <c r="J462" s="195"/>
    </row>
    <row r="463" spans="1:10" s="402" customFormat="1" ht="108" x14ac:dyDescent="0.25">
      <c r="A463" s="135" t="s">
        <v>738</v>
      </c>
      <c r="B463" s="261" t="s">
        <v>739</v>
      </c>
      <c r="C463" s="207" t="s">
        <v>221</v>
      </c>
      <c r="D463" s="169">
        <v>3404.9489855974825</v>
      </c>
      <c r="E463" s="144">
        <v>6784.25</v>
      </c>
      <c r="F463" s="401"/>
      <c r="G463" s="166">
        <f>E463*D463</f>
        <v>23100025.155539721</v>
      </c>
      <c r="H463" s="304"/>
      <c r="I463" s="224"/>
      <c r="J463" s="195"/>
    </row>
    <row r="464" spans="1:10" x14ac:dyDescent="0.5">
      <c r="A464" s="196" t="s">
        <v>740</v>
      </c>
      <c r="B464" s="263" t="s">
        <v>231</v>
      </c>
      <c r="C464" s="137"/>
      <c r="D464" s="403"/>
      <c r="E464" s="144"/>
      <c r="F464" s="221"/>
      <c r="G464" s="166"/>
      <c r="H464" s="304"/>
      <c r="I464" s="404"/>
      <c r="J464" s="221"/>
    </row>
    <row r="465" spans="1:10" ht="54" x14ac:dyDescent="0.5">
      <c r="A465" s="140" t="s">
        <v>741</v>
      </c>
      <c r="B465" s="246" t="s">
        <v>675</v>
      </c>
      <c r="C465" s="207" t="s">
        <v>216</v>
      </c>
      <c r="D465" s="169">
        <v>1778.6275726812112</v>
      </c>
      <c r="E465" s="144">
        <v>5831.9000000000005</v>
      </c>
      <c r="F465" s="221"/>
      <c r="G465" s="166">
        <f t="shared" ref="G465:G482" si="19">E465*D465</f>
        <v>10372778.141119557</v>
      </c>
      <c r="H465" s="304"/>
      <c r="I465" s="224"/>
      <c r="J465" s="195"/>
    </row>
    <row r="466" spans="1:10" ht="54" x14ac:dyDescent="0.5">
      <c r="A466" s="140" t="s">
        <v>742</v>
      </c>
      <c r="B466" s="246" t="s">
        <v>366</v>
      </c>
      <c r="C466" s="207" t="s">
        <v>216</v>
      </c>
      <c r="D466" s="169">
        <v>1061.0636326233714</v>
      </c>
      <c r="E466" s="144">
        <v>7289.875</v>
      </c>
      <c r="F466" s="221"/>
      <c r="G466" s="166">
        <f t="shared" si="19"/>
        <v>7735021.2488702992</v>
      </c>
      <c r="H466" s="304"/>
      <c r="I466" s="224"/>
      <c r="J466" s="195"/>
    </row>
    <row r="467" spans="1:10" ht="54" x14ac:dyDescent="0.5">
      <c r="A467" s="140" t="s">
        <v>743</v>
      </c>
      <c r="B467" s="246" t="s">
        <v>368</v>
      </c>
      <c r="C467" s="207" t="s">
        <v>216</v>
      </c>
      <c r="D467" s="169">
        <v>701.26284409689288</v>
      </c>
      <c r="E467" s="144">
        <v>8747.85</v>
      </c>
      <c r="F467" s="221"/>
      <c r="G467" s="166">
        <f t="shared" si="19"/>
        <v>6134542.1707330048</v>
      </c>
      <c r="H467" s="304"/>
      <c r="I467" s="224"/>
      <c r="J467" s="195"/>
    </row>
    <row r="468" spans="1:10" x14ac:dyDescent="0.5">
      <c r="A468" s="196" t="s">
        <v>744</v>
      </c>
      <c r="B468" s="263" t="s">
        <v>436</v>
      </c>
      <c r="C468" s="207"/>
      <c r="D468" s="169"/>
      <c r="E468" s="144"/>
      <c r="F468" s="221"/>
      <c r="G468" s="166"/>
      <c r="H468" s="304"/>
      <c r="I468" s="224"/>
      <c r="J468" s="195"/>
    </row>
    <row r="469" spans="1:10" ht="36" x14ac:dyDescent="0.5">
      <c r="A469" s="140" t="s">
        <v>745</v>
      </c>
      <c r="B469" s="246" t="s">
        <v>682</v>
      </c>
      <c r="C469" s="207" t="s">
        <v>216</v>
      </c>
      <c r="D469" s="169">
        <v>1416.3816197605902</v>
      </c>
      <c r="E469" s="144">
        <v>668.5</v>
      </c>
      <c r="F469" s="221"/>
      <c r="G469" s="166">
        <f t="shared" si="19"/>
        <v>946851.11280995456</v>
      </c>
      <c r="H469" s="304"/>
      <c r="I469" s="224"/>
      <c r="J469" s="195"/>
    </row>
    <row r="470" spans="1:10" ht="36" x14ac:dyDescent="0.5">
      <c r="A470" s="140" t="s">
        <v>746</v>
      </c>
      <c r="B470" s="246" t="s">
        <v>747</v>
      </c>
      <c r="C470" s="207" t="s">
        <v>216</v>
      </c>
      <c r="D470" s="169">
        <v>50</v>
      </c>
      <c r="E470" s="144">
        <v>534.79999999999995</v>
      </c>
      <c r="F470" s="221"/>
      <c r="G470" s="166">
        <f t="shared" si="19"/>
        <v>26739.999999999996</v>
      </c>
      <c r="H470" s="304"/>
      <c r="I470" s="224"/>
      <c r="J470" s="195"/>
    </row>
    <row r="471" spans="1:10" x14ac:dyDescent="0.5">
      <c r="A471" s="196" t="s">
        <v>748</v>
      </c>
      <c r="B471" s="215" t="s">
        <v>228</v>
      </c>
      <c r="C471" s="207"/>
      <c r="D471" s="169"/>
      <c r="E471" s="144"/>
      <c r="F471" s="221"/>
      <c r="G471" s="166"/>
      <c r="H471" s="304"/>
      <c r="I471" s="224"/>
      <c r="J471" s="195"/>
    </row>
    <row r="472" spans="1:10" ht="54" x14ac:dyDescent="0.5">
      <c r="A472" s="140" t="s">
        <v>749</v>
      </c>
      <c r="B472" s="159" t="s">
        <v>750</v>
      </c>
      <c r="C472" s="207" t="s">
        <v>431</v>
      </c>
      <c r="D472" s="169">
        <v>1369</v>
      </c>
      <c r="E472" s="144">
        <v>4209.7000000000007</v>
      </c>
      <c r="F472" s="221"/>
      <c r="G472" s="166">
        <f t="shared" si="19"/>
        <v>5763079.3000000007</v>
      </c>
      <c r="H472" s="304"/>
      <c r="I472" s="224"/>
      <c r="J472" s="364"/>
    </row>
    <row r="473" spans="1:10" ht="54" x14ac:dyDescent="0.5">
      <c r="A473" s="140" t="s">
        <v>751</v>
      </c>
      <c r="B473" s="159" t="s">
        <v>752</v>
      </c>
      <c r="C473" s="207" t="s">
        <v>431</v>
      </c>
      <c r="D473" s="169">
        <v>1414</v>
      </c>
      <c r="E473" s="144">
        <v>4795.1750000000002</v>
      </c>
      <c r="F473" s="221"/>
      <c r="G473" s="166">
        <f t="shared" si="19"/>
        <v>6780377.4500000002</v>
      </c>
      <c r="H473" s="304"/>
      <c r="I473" s="224"/>
      <c r="J473" s="364"/>
    </row>
    <row r="474" spans="1:10" x14ac:dyDescent="0.5">
      <c r="A474" s="196" t="s">
        <v>753</v>
      </c>
      <c r="B474" s="263" t="s">
        <v>388</v>
      </c>
      <c r="C474" s="207"/>
      <c r="D474" s="169"/>
      <c r="E474" s="144"/>
      <c r="F474" s="221"/>
      <c r="G474" s="166"/>
      <c r="H474" s="304"/>
      <c r="I474" s="224"/>
      <c r="J474" s="364"/>
    </row>
    <row r="475" spans="1:10" ht="54" x14ac:dyDescent="0.5">
      <c r="A475" s="140" t="s">
        <v>754</v>
      </c>
      <c r="B475" s="246" t="s">
        <v>390</v>
      </c>
      <c r="C475" s="207" t="s">
        <v>700</v>
      </c>
      <c r="D475" s="169">
        <v>3</v>
      </c>
      <c r="E475" s="144">
        <v>339058.5</v>
      </c>
      <c r="F475" s="221"/>
      <c r="G475" s="166">
        <f t="shared" si="19"/>
        <v>1017175.5</v>
      </c>
      <c r="H475" s="304"/>
      <c r="I475" s="224"/>
      <c r="J475" s="364"/>
    </row>
    <row r="476" spans="1:10" ht="72" x14ac:dyDescent="0.5">
      <c r="A476" s="140" t="s">
        <v>755</v>
      </c>
      <c r="B476" s="246" t="s">
        <v>756</v>
      </c>
      <c r="C476" s="207" t="s">
        <v>700</v>
      </c>
      <c r="D476" s="169">
        <v>1</v>
      </c>
      <c r="E476" s="144">
        <v>356011.42499999999</v>
      </c>
      <c r="F476" s="221"/>
      <c r="G476" s="166">
        <f t="shared" si="19"/>
        <v>356011.42499999999</v>
      </c>
      <c r="H476" s="304"/>
      <c r="I476" s="224"/>
      <c r="J476" s="364"/>
    </row>
    <row r="477" spans="1:10" s="315" customFormat="1" ht="90" x14ac:dyDescent="0.5">
      <c r="A477" s="248" t="s">
        <v>757</v>
      </c>
      <c r="B477" s="249" t="s">
        <v>392</v>
      </c>
      <c r="C477" s="250" t="s">
        <v>216</v>
      </c>
      <c r="D477" s="269">
        <v>830.20799999999997</v>
      </c>
      <c r="E477" s="255">
        <v>350</v>
      </c>
      <c r="F477" s="311"/>
      <c r="G477" s="405">
        <f t="shared" si="19"/>
        <v>290572.79999999999</v>
      </c>
      <c r="H477" s="313" t="s">
        <v>758</v>
      </c>
      <c r="I477" s="406"/>
      <c r="J477" s="274"/>
    </row>
    <row r="478" spans="1:10" ht="54" x14ac:dyDescent="0.5">
      <c r="A478" s="196" t="s">
        <v>759</v>
      </c>
      <c r="B478" s="216" t="s">
        <v>234</v>
      </c>
      <c r="C478" s="207"/>
      <c r="D478" s="169"/>
      <c r="E478" s="144"/>
      <c r="F478" s="221"/>
      <c r="G478" s="166"/>
      <c r="H478" s="304"/>
      <c r="I478" s="224"/>
      <c r="J478" s="195"/>
    </row>
    <row r="479" spans="1:10" x14ac:dyDescent="0.5">
      <c r="A479" s="140" t="s">
        <v>760</v>
      </c>
      <c r="B479" s="246" t="s">
        <v>761</v>
      </c>
      <c r="C479" s="207" t="s">
        <v>221</v>
      </c>
      <c r="D479" s="169">
        <v>166.04160000000002</v>
      </c>
      <c r="E479" s="144">
        <v>16560</v>
      </c>
      <c r="F479" s="221"/>
      <c r="G479" s="166">
        <f t="shared" si="19"/>
        <v>2749648.8960000002</v>
      </c>
      <c r="H479" s="304"/>
      <c r="I479" s="224"/>
      <c r="J479" s="195"/>
    </row>
    <row r="480" spans="1:10" x14ac:dyDescent="0.5">
      <c r="A480" s="196" t="s">
        <v>762</v>
      </c>
      <c r="B480" s="215" t="s">
        <v>272</v>
      </c>
      <c r="C480" s="207"/>
      <c r="D480" s="169"/>
      <c r="E480" s="144"/>
      <c r="F480" s="221"/>
      <c r="G480" s="166"/>
      <c r="H480" s="304"/>
      <c r="I480" s="224"/>
      <c r="J480" s="195"/>
    </row>
    <row r="481" spans="1:10" s="408" customFormat="1" ht="54" x14ac:dyDescent="0.5">
      <c r="A481" s="140" t="s">
        <v>763</v>
      </c>
      <c r="B481" s="159" t="s">
        <v>274</v>
      </c>
      <c r="C481" s="207" t="s">
        <v>700</v>
      </c>
      <c r="D481" s="169">
        <v>13.498246022773753</v>
      </c>
      <c r="E481" s="144">
        <v>174710.47619047618</v>
      </c>
      <c r="F481" s="407"/>
      <c r="G481" s="166">
        <f t="shared" si="19"/>
        <v>2358284.9903750038</v>
      </c>
      <c r="H481" s="304"/>
      <c r="I481" s="224"/>
      <c r="J481" s="195"/>
    </row>
    <row r="482" spans="1:10" ht="54" x14ac:dyDescent="0.5">
      <c r="A482" s="196" t="s">
        <v>764</v>
      </c>
      <c r="B482" s="263" t="s">
        <v>723</v>
      </c>
      <c r="C482" s="207" t="s">
        <v>765</v>
      </c>
      <c r="D482" s="169">
        <v>681.23</v>
      </c>
      <c r="E482" s="144">
        <v>174.71047619047619</v>
      </c>
      <c r="F482" s="221"/>
      <c r="G482" s="166">
        <f t="shared" si="19"/>
        <v>119018.0176952381</v>
      </c>
      <c r="H482" s="304"/>
      <c r="I482" s="224"/>
      <c r="J482" s="195"/>
    </row>
    <row r="483" spans="1:10" s="289" customFormat="1" ht="17.25" customHeight="1" x14ac:dyDescent="0.5">
      <c r="A483" s="135"/>
      <c r="B483" s="263"/>
      <c r="C483" s="127"/>
      <c r="D483" s="278"/>
      <c r="E483" s="144"/>
      <c r="F483" s="162" t="s">
        <v>245</v>
      </c>
      <c r="G483" s="409">
        <f>SUM(G463:G482)</f>
        <v>67750126.208142757</v>
      </c>
      <c r="H483" s="306"/>
      <c r="I483" s="139"/>
      <c r="J483" s="229"/>
    </row>
    <row r="484" spans="1:10" ht="17.25" customHeight="1" x14ac:dyDescent="0.5">
      <c r="A484" s="186" t="s">
        <v>61</v>
      </c>
      <c r="B484" s="231" t="s">
        <v>62</v>
      </c>
      <c r="C484" s="193"/>
      <c r="D484" s="193"/>
      <c r="E484" s="279"/>
      <c r="F484" s="191"/>
      <c r="G484" s="334"/>
      <c r="H484" s="193"/>
      <c r="I484" s="307"/>
      <c r="J484" s="229"/>
    </row>
    <row r="485" spans="1:10" x14ac:dyDescent="0.5">
      <c r="A485" s="196" t="s">
        <v>766</v>
      </c>
      <c r="B485" s="197" t="s">
        <v>213</v>
      </c>
      <c r="C485" s="198"/>
      <c r="D485" s="198"/>
      <c r="E485" s="144"/>
      <c r="F485" s="201"/>
      <c r="G485" s="410"/>
      <c r="H485" s="203"/>
      <c r="I485" s="307"/>
      <c r="J485" s="229"/>
    </row>
    <row r="486" spans="1:10" s="289" customFormat="1" ht="72" x14ac:dyDescent="0.5">
      <c r="A486" s="140" t="s">
        <v>767</v>
      </c>
      <c r="B486" s="206" t="s">
        <v>768</v>
      </c>
      <c r="C486" s="207" t="s">
        <v>216</v>
      </c>
      <c r="D486" s="169">
        <v>340</v>
      </c>
      <c r="E486" s="144">
        <v>40.5</v>
      </c>
      <c r="F486" s="116"/>
      <c r="G486" s="411">
        <f>D486*E486</f>
        <v>13770</v>
      </c>
      <c r="H486" s="304"/>
      <c r="I486" s="224"/>
      <c r="J486" s="195"/>
    </row>
    <row r="487" spans="1:10" s="289" customFormat="1" ht="72" x14ac:dyDescent="0.5">
      <c r="A487" s="196" t="s">
        <v>769</v>
      </c>
      <c r="B487" s="213" t="s">
        <v>770</v>
      </c>
      <c r="C487" s="207"/>
      <c r="D487" s="169"/>
      <c r="E487" s="144"/>
      <c r="F487" s="116"/>
      <c r="G487" s="411"/>
      <c r="H487" s="304"/>
      <c r="I487" s="194"/>
      <c r="J487" s="195"/>
    </row>
    <row r="488" spans="1:10" s="289" customFormat="1" x14ac:dyDescent="0.5">
      <c r="A488" s="140" t="s">
        <v>771</v>
      </c>
      <c r="B488" s="116" t="s">
        <v>537</v>
      </c>
      <c r="C488" s="207" t="s">
        <v>221</v>
      </c>
      <c r="D488" s="169">
        <v>7578.2</v>
      </c>
      <c r="E488" s="144">
        <v>1385.23</v>
      </c>
      <c r="F488" s="221"/>
      <c r="G488" s="411">
        <f t="shared" ref="G488:G498" si="20">D488*E488</f>
        <v>10497549.986</v>
      </c>
      <c r="H488" s="324"/>
      <c r="I488" s="211"/>
      <c r="J488" s="195"/>
    </row>
    <row r="489" spans="1:10" s="402" customFormat="1" x14ac:dyDescent="0.5">
      <c r="A489" s="196" t="s">
        <v>772</v>
      </c>
      <c r="B489" s="215" t="s">
        <v>228</v>
      </c>
      <c r="C489" s="207"/>
      <c r="D489" s="169"/>
      <c r="E489" s="144"/>
      <c r="F489" s="221"/>
      <c r="G489" s="411"/>
      <c r="H489" s="324"/>
      <c r="I489" s="412"/>
      <c r="J489" s="195"/>
    </row>
    <row r="490" spans="1:10" s="402" customFormat="1" ht="54" x14ac:dyDescent="0.25">
      <c r="A490" s="140" t="s">
        <v>773</v>
      </c>
      <c r="B490" s="159" t="s">
        <v>774</v>
      </c>
      <c r="C490" s="207" t="s">
        <v>431</v>
      </c>
      <c r="D490" s="169">
        <v>523</v>
      </c>
      <c r="E490" s="144">
        <v>5512.75</v>
      </c>
      <c r="F490" s="221"/>
      <c r="G490" s="411">
        <f t="shared" si="20"/>
        <v>2883168.25</v>
      </c>
      <c r="H490" s="304"/>
      <c r="I490" s="224"/>
      <c r="J490" s="195"/>
    </row>
    <row r="491" spans="1:10" x14ac:dyDescent="0.5">
      <c r="A491" s="196" t="s">
        <v>775</v>
      </c>
      <c r="B491" s="215" t="s">
        <v>231</v>
      </c>
      <c r="C491" s="207"/>
      <c r="D491" s="169"/>
      <c r="E491" s="144"/>
      <c r="F491" s="221"/>
      <c r="G491" s="411"/>
      <c r="H491" s="304"/>
      <c r="I491" s="139"/>
      <c r="J491" s="195"/>
    </row>
    <row r="492" spans="1:10" ht="54" x14ac:dyDescent="0.5">
      <c r="A492" s="140" t="s">
        <v>776</v>
      </c>
      <c r="B492" s="159" t="s">
        <v>670</v>
      </c>
      <c r="C492" s="207" t="s">
        <v>216</v>
      </c>
      <c r="D492" s="169">
        <v>50</v>
      </c>
      <c r="E492" s="144">
        <v>2789.4750000000004</v>
      </c>
      <c r="F492" s="221"/>
      <c r="G492" s="411">
        <f t="shared" si="20"/>
        <v>139473.75000000003</v>
      </c>
      <c r="H492" s="304"/>
      <c r="I492" s="224"/>
      <c r="J492" s="195"/>
    </row>
    <row r="493" spans="1:10" ht="54" x14ac:dyDescent="0.5">
      <c r="A493" s="140" t="s">
        <v>777</v>
      </c>
      <c r="B493" s="159" t="s">
        <v>672</v>
      </c>
      <c r="C493" s="207" t="s">
        <v>216</v>
      </c>
      <c r="D493" s="169">
        <v>50</v>
      </c>
      <c r="E493" s="144">
        <v>4184.2125000000005</v>
      </c>
      <c r="F493" s="221"/>
      <c r="G493" s="411">
        <f t="shared" si="20"/>
        <v>209210.62500000003</v>
      </c>
      <c r="H493" s="304"/>
      <c r="I493" s="224"/>
      <c r="J493" s="195"/>
    </row>
    <row r="494" spans="1:10" ht="54" x14ac:dyDescent="0.5">
      <c r="A494" s="140" t="s">
        <v>778</v>
      </c>
      <c r="B494" s="159" t="s">
        <v>416</v>
      </c>
      <c r="C494" s="207" t="s">
        <v>216</v>
      </c>
      <c r="D494" s="169">
        <v>1173.95</v>
      </c>
      <c r="E494" s="144">
        <v>5578.9500000000007</v>
      </c>
      <c r="F494" s="221"/>
      <c r="G494" s="411">
        <f t="shared" si="20"/>
        <v>6549408.352500001</v>
      </c>
      <c r="H494" s="304"/>
      <c r="I494" s="224"/>
      <c r="J494" s="195"/>
    </row>
    <row r="495" spans="1:10" x14ac:dyDescent="0.5">
      <c r="A495" s="196" t="s">
        <v>779</v>
      </c>
      <c r="B495" s="263" t="s">
        <v>422</v>
      </c>
      <c r="C495" s="207" t="s">
        <v>431</v>
      </c>
      <c r="D495" s="169">
        <v>392</v>
      </c>
      <c r="E495" s="144">
        <v>618</v>
      </c>
      <c r="F495" s="221"/>
      <c r="G495" s="411">
        <f t="shared" si="20"/>
        <v>242256</v>
      </c>
      <c r="H495" s="324"/>
      <c r="I495" s="211"/>
      <c r="J495" s="195"/>
    </row>
    <row r="496" spans="1:10" x14ac:dyDescent="0.5">
      <c r="A496" s="196" t="s">
        <v>780</v>
      </c>
      <c r="B496" s="263" t="s">
        <v>396</v>
      </c>
      <c r="C496" s="207"/>
      <c r="D496" s="169"/>
      <c r="E496" s="144"/>
      <c r="F496" s="221"/>
      <c r="G496" s="411">
        <f t="shared" si="20"/>
        <v>0</v>
      </c>
      <c r="H496" s="324"/>
      <c r="I496" s="211"/>
      <c r="J496" s="195"/>
    </row>
    <row r="497" spans="1:76" ht="36" x14ac:dyDescent="0.5">
      <c r="A497" s="140" t="s">
        <v>781</v>
      </c>
      <c r="B497" s="246" t="s">
        <v>782</v>
      </c>
      <c r="C497" s="207" t="s">
        <v>216</v>
      </c>
      <c r="D497" s="169">
        <v>100</v>
      </c>
      <c r="E497" s="144">
        <v>534.79999999999995</v>
      </c>
      <c r="F497" s="221"/>
      <c r="G497" s="411">
        <f t="shared" si="20"/>
        <v>53479.999999999993</v>
      </c>
      <c r="H497" s="324"/>
      <c r="I497" s="211"/>
      <c r="J497" s="195"/>
    </row>
    <row r="498" spans="1:76" ht="36" x14ac:dyDescent="0.5">
      <c r="A498" s="140" t="s">
        <v>783</v>
      </c>
      <c r="B498" s="246" t="s">
        <v>784</v>
      </c>
      <c r="C498" s="207" t="s">
        <v>216</v>
      </c>
      <c r="D498" s="169">
        <v>1173.95</v>
      </c>
      <c r="E498" s="144">
        <v>668.5</v>
      </c>
      <c r="F498" s="221"/>
      <c r="G498" s="411">
        <f t="shared" si="20"/>
        <v>784785.57500000007</v>
      </c>
      <c r="H498" s="324"/>
      <c r="I498" s="211"/>
      <c r="J498" s="195"/>
    </row>
    <row r="499" spans="1:76" x14ac:dyDescent="0.5">
      <c r="A499" s="135"/>
      <c r="B499" s="263"/>
      <c r="C499" s="127"/>
      <c r="D499" s="127"/>
      <c r="E499" s="144"/>
      <c r="F499" s="162" t="s">
        <v>245</v>
      </c>
      <c r="G499" s="305">
        <f>SUM(G486:G498)</f>
        <v>21373102.5385</v>
      </c>
      <c r="H499" s="306"/>
      <c r="I499" s="139"/>
      <c r="J499" s="413"/>
    </row>
    <row r="500" spans="1:76" s="344" customFormat="1" x14ac:dyDescent="0.5">
      <c r="A500" s="186" t="s">
        <v>63</v>
      </c>
      <c r="B500" s="231" t="s">
        <v>64</v>
      </c>
      <c r="C500" s="232"/>
      <c r="D500" s="189"/>
      <c r="E500" s="279"/>
      <c r="F500" s="191"/>
      <c r="G500" s="334"/>
      <c r="H500" s="193"/>
      <c r="I500" s="139"/>
      <c r="J500" s="195"/>
      <c r="K500" s="289"/>
      <c r="L500" s="289"/>
      <c r="M500" s="289"/>
      <c r="N500" s="289"/>
      <c r="O500" s="289"/>
      <c r="P500" s="289"/>
      <c r="Q500" s="289"/>
      <c r="R500" s="289"/>
      <c r="S500" s="289"/>
      <c r="T500" s="289"/>
      <c r="U500" s="289"/>
      <c r="V500" s="289"/>
      <c r="W500" s="289"/>
      <c r="X500" s="289"/>
      <c r="Y500" s="289"/>
      <c r="Z500" s="289"/>
      <c r="AA500" s="289"/>
      <c r="AB500" s="289"/>
      <c r="AC500" s="289"/>
      <c r="AD500" s="289"/>
      <c r="AE500" s="289"/>
      <c r="AF500" s="289"/>
      <c r="AG500" s="289"/>
      <c r="AH500" s="289"/>
      <c r="AI500" s="289"/>
      <c r="AJ500" s="289"/>
      <c r="AK500" s="289"/>
      <c r="AL500" s="289"/>
      <c r="AM500" s="289"/>
      <c r="AN500" s="289"/>
      <c r="AO500" s="289"/>
      <c r="AP500" s="289"/>
      <c r="AQ500" s="289"/>
      <c r="AR500" s="289"/>
      <c r="AS500" s="289"/>
      <c r="AT500" s="289"/>
      <c r="AU500" s="289"/>
      <c r="AV500" s="289"/>
      <c r="AW500" s="289"/>
      <c r="AX500" s="289"/>
      <c r="AY500" s="289"/>
      <c r="AZ500" s="289"/>
      <c r="BA500" s="289"/>
      <c r="BB500" s="289"/>
      <c r="BC500" s="289"/>
      <c r="BD500" s="289"/>
      <c r="BE500" s="289"/>
      <c r="BF500" s="289"/>
      <c r="BG500" s="289"/>
      <c r="BH500" s="289"/>
      <c r="BI500" s="289"/>
      <c r="BJ500" s="289"/>
      <c r="BK500" s="289"/>
      <c r="BL500" s="289"/>
      <c r="BM500" s="289"/>
      <c r="BN500" s="289"/>
      <c r="BO500" s="289"/>
      <c r="BP500" s="289"/>
      <c r="BQ500" s="289"/>
      <c r="BR500" s="289"/>
      <c r="BS500" s="289"/>
      <c r="BT500" s="289"/>
      <c r="BU500" s="289"/>
      <c r="BV500" s="289"/>
      <c r="BW500" s="289"/>
      <c r="BX500" s="289"/>
    </row>
    <row r="501" spans="1:76" ht="90" x14ac:dyDescent="0.5">
      <c r="A501" s="196" t="s">
        <v>785</v>
      </c>
      <c r="B501" s="261" t="s">
        <v>786</v>
      </c>
      <c r="C501" s="207" t="s">
        <v>221</v>
      </c>
      <c r="D501" s="169">
        <v>395.22365676192737</v>
      </c>
      <c r="E501" s="144">
        <v>6784.25</v>
      </c>
      <c r="F501" s="221"/>
      <c r="G501" s="167">
        <f>D501*E501</f>
        <v>2681296.093387106</v>
      </c>
      <c r="H501" s="324"/>
      <c r="I501" s="211"/>
      <c r="J501" s="195"/>
    </row>
    <row r="502" spans="1:76" s="289" customFormat="1" x14ac:dyDescent="0.5">
      <c r="A502" s="196" t="s">
        <v>787</v>
      </c>
      <c r="B502" s="263" t="s">
        <v>788</v>
      </c>
      <c r="C502" s="414"/>
      <c r="D502" s="415"/>
      <c r="E502" s="144"/>
      <c r="F502" s="215"/>
      <c r="G502" s="167"/>
      <c r="H502" s="333"/>
      <c r="I502" s="139"/>
      <c r="J502" s="116"/>
    </row>
    <row r="503" spans="1:76" s="289" customFormat="1" ht="54" x14ac:dyDescent="0.5">
      <c r="A503" s="140" t="s">
        <v>789</v>
      </c>
      <c r="B503" s="246" t="s">
        <v>670</v>
      </c>
      <c r="C503" s="137" t="s">
        <v>216</v>
      </c>
      <c r="D503" s="397">
        <v>10</v>
      </c>
      <c r="E503" s="144">
        <v>2789.4750000000004</v>
      </c>
      <c r="F503" s="215"/>
      <c r="G503" s="167">
        <f t="shared" ref="G503:G518" si="21">D503*E503</f>
        <v>27894.750000000004</v>
      </c>
      <c r="H503" s="333"/>
      <c r="I503" s="156"/>
      <c r="J503" s="116"/>
    </row>
    <row r="504" spans="1:76" s="289" customFormat="1" ht="54" x14ac:dyDescent="0.5">
      <c r="A504" s="140" t="s">
        <v>790</v>
      </c>
      <c r="B504" s="246" t="s">
        <v>672</v>
      </c>
      <c r="C504" s="137" t="s">
        <v>216</v>
      </c>
      <c r="D504" s="397">
        <v>20</v>
      </c>
      <c r="E504" s="144">
        <v>4184.2125000000005</v>
      </c>
      <c r="F504" s="215"/>
      <c r="G504" s="167">
        <f t="shared" si="21"/>
        <v>83684.250000000015</v>
      </c>
      <c r="H504" s="333"/>
      <c r="I504" s="156"/>
      <c r="J504" s="116"/>
    </row>
    <row r="505" spans="1:76" ht="54" x14ac:dyDescent="0.5">
      <c r="A505" s="140" t="s">
        <v>791</v>
      </c>
      <c r="B505" s="246" t="s">
        <v>675</v>
      </c>
      <c r="C505" s="207" t="s">
        <v>216</v>
      </c>
      <c r="D505" s="169">
        <v>252.96635855661785</v>
      </c>
      <c r="E505" s="144">
        <v>5831.9000000000005</v>
      </c>
      <c r="F505" s="221"/>
      <c r="G505" s="167">
        <f t="shared" si="21"/>
        <v>1475274.5064663398</v>
      </c>
      <c r="H505" s="324"/>
      <c r="I505" s="211"/>
      <c r="J505" s="195"/>
    </row>
    <row r="506" spans="1:76" ht="54" x14ac:dyDescent="0.5">
      <c r="A506" s="140" t="s">
        <v>792</v>
      </c>
      <c r="B506" s="246" t="s">
        <v>366</v>
      </c>
      <c r="C506" s="207" t="s">
        <v>216</v>
      </c>
      <c r="D506" s="169">
        <v>25</v>
      </c>
      <c r="E506" s="144">
        <v>7289.875</v>
      </c>
      <c r="F506" s="221"/>
      <c r="G506" s="167">
        <f t="shared" si="21"/>
        <v>182246.875</v>
      </c>
      <c r="H506" s="324"/>
      <c r="I506" s="211"/>
      <c r="J506" s="195"/>
    </row>
    <row r="507" spans="1:76" ht="54" x14ac:dyDescent="0.5">
      <c r="A507" s="140" t="s">
        <v>793</v>
      </c>
      <c r="B507" s="246" t="s">
        <v>368</v>
      </c>
      <c r="C507" s="207" t="s">
        <v>216</v>
      </c>
      <c r="D507" s="169">
        <v>63.241589639154462</v>
      </c>
      <c r="E507" s="144">
        <v>8747.85</v>
      </c>
      <c r="F507" s="221"/>
      <c r="G507" s="167">
        <f t="shared" si="21"/>
        <v>553227.93992487737</v>
      </c>
      <c r="H507" s="324"/>
      <c r="I507" s="211"/>
      <c r="J507" s="195"/>
    </row>
    <row r="508" spans="1:76" x14ac:dyDescent="0.5">
      <c r="A508" s="196" t="s">
        <v>794</v>
      </c>
      <c r="B508" s="263" t="s">
        <v>396</v>
      </c>
      <c r="C508" s="207"/>
      <c r="D508" s="169"/>
      <c r="E508" s="144"/>
      <c r="F508" s="221"/>
      <c r="G508" s="167"/>
      <c r="H508" s="324"/>
      <c r="I508" s="211"/>
      <c r="J508" s="195"/>
    </row>
    <row r="509" spans="1:76" ht="36" x14ac:dyDescent="0.5">
      <c r="A509" s="140" t="s">
        <v>795</v>
      </c>
      <c r="B509" s="246" t="s">
        <v>796</v>
      </c>
      <c r="C509" s="207" t="s">
        <v>216</v>
      </c>
      <c r="D509" s="169">
        <v>10</v>
      </c>
      <c r="E509" s="144">
        <v>534.79999999999995</v>
      </c>
      <c r="F509" s="221"/>
      <c r="G509" s="167">
        <f t="shared" si="21"/>
        <v>5348</v>
      </c>
      <c r="H509" s="324"/>
      <c r="I509" s="211"/>
      <c r="J509" s="195"/>
    </row>
    <row r="510" spans="1:76" ht="36" x14ac:dyDescent="0.5">
      <c r="A510" s="140" t="s">
        <v>797</v>
      </c>
      <c r="B510" s="246" t="s">
        <v>798</v>
      </c>
      <c r="C510" s="207" t="s">
        <v>216</v>
      </c>
      <c r="D510" s="416">
        <v>31.620794819577231</v>
      </c>
      <c r="E510" s="144">
        <v>668.5</v>
      </c>
      <c r="F510" s="221"/>
      <c r="G510" s="167">
        <f t="shared" si="21"/>
        <v>21138.501336887381</v>
      </c>
      <c r="H510" s="304"/>
      <c r="I510" s="224"/>
      <c r="J510" s="195"/>
    </row>
    <row r="511" spans="1:76" x14ac:dyDescent="0.5">
      <c r="A511" s="196" t="s">
        <v>799</v>
      </c>
      <c r="B511" s="215" t="s">
        <v>800</v>
      </c>
      <c r="C511" s="207"/>
      <c r="D511" s="169"/>
      <c r="E511" s="144"/>
      <c r="F511" s="221"/>
      <c r="G511" s="167"/>
      <c r="H511" s="304"/>
      <c r="I511" s="224"/>
      <c r="J511" s="195"/>
    </row>
    <row r="512" spans="1:76" ht="54" x14ac:dyDescent="0.5">
      <c r="A512" s="140" t="s">
        <v>801</v>
      </c>
      <c r="B512" s="159" t="s">
        <v>752</v>
      </c>
      <c r="C512" s="207" t="s">
        <v>431</v>
      </c>
      <c r="D512" s="169">
        <v>220</v>
      </c>
      <c r="E512" s="144">
        <v>4795.1750000000002</v>
      </c>
      <c r="F512" s="221"/>
      <c r="G512" s="167">
        <f t="shared" si="21"/>
        <v>1054938.5</v>
      </c>
      <c r="H512" s="304"/>
      <c r="I512" s="224"/>
      <c r="J512" s="195"/>
    </row>
    <row r="513" spans="1:76" x14ac:dyDescent="0.5">
      <c r="A513" s="196" t="s">
        <v>802</v>
      </c>
      <c r="B513" s="215" t="s">
        <v>803</v>
      </c>
      <c r="C513" s="207"/>
      <c r="D513" s="169"/>
      <c r="E513" s="144"/>
      <c r="F513" s="221"/>
      <c r="G513" s="167"/>
      <c r="H513" s="304"/>
      <c r="I513" s="224"/>
      <c r="J513" s="195"/>
    </row>
    <row r="514" spans="1:76" ht="54" x14ac:dyDescent="0.5">
      <c r="A514" s="140" t="s">
        <v>804</v>
      </c>
      <c r="B514" s="246" t="s">
        <v>386</v>
      </c>
      <c r="C514" s="207" t="s">
        <v>431</v>
      </c>
      <c r="D514" s="169">
        <v>25</v>
      </c>
      <c r="E514" s="244">
        <v>12161.5</v>
      </c>
      <c r="F514" s="221"/>
      <c r="G514" s="167">
        <f t="shared" si="21"/>
        <v>304037.5</v>
      </c>
      <c r="H514" s="304"/>
      <c r="I514" s="211"/>
      <c r="J514" s="364"/>
    </row>
    <row r="515" spans="1:76" x14ac:dyDescent="0.5">
      <c r="A515" s="196" t="s">
        <v>805</v>
      </c>
      <c r="B515" s="263" t="s">
        <v>388</v>
      </c>
      <c r="C515" s="207"/>
      <c r="D515" s="169"/>
      <c r="E515" s="144"/>
      <c r="F515" s="221"/>
      <c r="G515" s="167"/>
      <c r="H515" s="304"/>
      <c r="I515" s="224"/>
      <c r="J515" s="195"/>
    </row>
    <row r="516" spans="1:76" ht="54" x14ac:dyDescent="0.5">
      <c r="A516" s="140" t="s">
        <v>806</v>
      </c>
      <c r="B516" s="246" t="s">
        <v>390</v>
      </c>
      <c r="C516" s="207" t="s">
        <v>700</v>
      </c>
      <c r="D516" s="169">
        <v>0.94862384458731686</v>
      </c>
      <c r="E516" s="144">
        <v>339058.5</v>
      </c>
      <c r="F516" s="221"/>
      <c r="G516" s="167">
        <f t="shared" si="21"/>
        <v>321638.9778100088</v>
      </c>
      <c r="H516" s="324"/>
      <c r="I516" s="211"/>
      <c r="J516" s="364"/>
    </row>
    <row r="517" spans="1:76" ht="36" x14ac:dyDescent="0.5">
      <c r="A517" s="196" t="s">
        <v>807</v>
      </c>
      <c r="B517" s="263" t="s">
        <v>392</v>
      </c>
      <c r="C517" s="207" t="s">
        <v>216</v>
      </c>
      <c r="D517" s="169">
        <v>123</v>
      </c>
      <c r="E517" s="144">
        <v>350</v>
      </c>
      <c r="F517" s="221"/>
      <c r="G517" s="167">
        <f t="shared" si="21"/>
        <v>43050</v>
      </c>
      <c r="H517" s="324"/>
      <c r="I517" s="211"/>
      <c r="J517" s="195"/>
    </row>
    <row r="518" spans="1:76" ht="54" x14ac:dyDescent="0.5">
      <c r="A518" s="196" t="s">
        <v>808</v>
      </c>
      <c r="B518" s="263" t="s">
        <v>723</v>
      </c>
      <c r="C518" s="207" t="s">
        <v>765</v>
      </c>
      <c r="D518" s="169">
        <v>94.862384458731682</v>
      </c>
      <c r="E518" s="144">
        <v>174.71047619047619</v>
      </c>
      <c r="F518" s="221"/>
      <c r="G518" s="167">
        <f t="shared" si="21"/>
        <v>16573.452361349038</v>
      </c>
      <c r="H518" s="324"/>
      <c r="I518" s="211"/>
      <c r="J518" s="195"/>
    </row>
    <row r="519" spans="1:76" ht="17.25" customHeight="1" x14ac:dyDescent="0.5">
      <c r="A519" s="135"/>
      <c r="B519" s="263"/>
      <c r="C519" s="127"/>
      <c r="D519" s="278"/>
      <c r="E519" s="144"/>
      <c r="F519" s="162" t="s">
        <v>245</v>
      </c>
      <c r="G519" s="305">
        <f>SUM(G501:G518)</f>
        <v>6770349.3462865679</v>
      </c>
      <c r="H519" s="333"/>
      <c r="I519" s="307"/>
      <c r="J519" s="229"/>
    </row>
    <row r="520" spans="1:76" s="344" customFormat="1" x14ac:dyDescent="0.5">
      <c r="A520" s="186" t="s">
        <v>65</v>
      </c>
      <c r="B520" s="231" t="s">
        <v>66</v>
      </c>
      <c r="C520" s="232"/>
      <c r="D520" s="189"/>
      <c r="E520" s="279"/>
      <c r="F520" s="191"/>
      <c r="G520" s="334"/>
      <c r="H520" s="193"/>
      <c r="I520" s="194"/>
      <c r="J520" s="195"/>
      <c r="K520" s="289"/>
      <c r="L520" s="289"/>
      <c r="M520" s="289"/>
      <c r="N520" s="289"/>
      <c r="O520" s="289"/>
      <c r="P520" s="289"/>
      <c r="Q520" s="289"/>
      <c r="R520" s="289"/>
      <c r="S520" s="289"/>
      <c r="T520" s="289"/>
      <c r="U520" s="289"/>
      <c r="V520" s="289"/>
      <c r="W520" s="289"/>
      <c r="X520" s="289"/>
      <c r="Y520" s="289"/>
      <c r="Z520" s="289"/>
      <c r="AA520" s="289"/>
      <c r="AB520" s="289"/>
      <c r="AC520" s="289"/>
      <c r="AD520" s="289"/>
      <c r="AE520" s="289"/>
      <c r="AF520" s="289"/>
      <c r="AG520" s="289"/>
      <c r="AH520" s="289"/>
      <c r="AI520" s="289"/>
      <c r="AJ520" s="289"/>
      <c r="AK520" s="289"/>
      <c r="AL520" s="289"/>
      <c r="AM520" s="289"/>
      <c r="AN520" s="289"/>
      <c r="AO520" s="289"/>
      <c r="AP520" s="289"/>
      <c r="AQ520" s="289"/>
      <c r="AR520" s="289"/>
      <c r="AS520" s="289"/>
      <c r="AT520" s="289"/>
      <c r="AU520" s="289"/>
      <c r="AV520" s="289"/>
      <c r="AW520" s="289"/>
      <c r="AX520" s="289"/>
      <c r="AY520" s="289"/>
      <c r="AZ520" s="289"/>
      <c r="BA520" s="289"/>
      <c r="BB520" s="289"/>
      <c r="BC520" s="289"/>
      <c r="BD520" s="289"/>
      <c r="BE520" s="289"/>
      <c r="BF520" s="289"/>
      <c r="BG520" s="289"/>
      <c r="BH520" s="289"/>
      <c r="BI520" s="289"/>
      <c r="BJ520" s="289"/>
      <c r="BK520" s="289"/>
      <c r="BL520" s="289"/>
      <c r="BM520" s="289"/>
      <c r="BN520" s="289"/>
      <c r="BO520" s="289"/>
      <c r="BP520" s="289"/>
      <c r="BQ520" s="289"/>
      <c r="BR520" s="289"/>
      <c r="BS520" s="289"/>
      <c r="BT520" s="289"/>
      <c r="BU520" s="289"/>
      <c r="BV520" s="289"/>
      <c r="BW520" s="289"/>
      <c r="BX520" s="289"/>
    </row>
    <row r="521" spans="1:76" ht="90" x14ac:dyDescent="0.5">
      <c r="A521" s="196" t="s">
        <v>809</v>
      </c>
      <c r="B521" s="261" t="s">
        <v>810</v>
      </c>
      <c r="C521" s="207" t="s">
        <v>221</v>
      </c>
      <c r="D521" s="169">
        <v>4257.301795576489</v>
      </c>
      <c r="E521" s="144">
        <v>10839.5</v>
      </c>
      <c r="F521" s="221"/>
      <c r="G521" s="167">
        <f>D521*E521</f>
        <v>46147022.813151352</v>
      </c>
      <c r="H521" s="324"/>
      <c r="I521" s="211"/>
      <c r="J521" s="195"/>
    </row>
    <row r="522" spans="1:76" ht="54" x14ac:dyDescent="0.5">
      <c r="A522" s="196" t="s">
        <v>811</v>
      </c>
      <c r="B522" s="216" t="s">
        <v>234</v>
      </c>
      <c r="C522" s="207"/>
      <c r="D522" s="169"/>
      <c r="E522" s="144"/>
      <c r="F522" s="221"/>
      <c r="G522" s="167"/>
      <c r="H522" s="324"/>
      <c r="I522" s="211"/>
      <c r="J522" s="195"/>
    </row>
    <row r="523" spans="1:76" x14ac:dyDescent="0.5">
      <c r="A523" s="140" t="s">
        <v>812</v>
      </c>
      <c r="B523" s="417" t="s">
        <v>813</v>
      </c>
      <c r="C523" s="207" t="s">
        <v>221</v>
      </c>
      <c r="D523" s="169">
        <v>1465.3046366141657</v>
      </c>
      <c r="E523" s="144">
        <v>27493.199999999997</v>
      </c>
      <c r="F523" s="221"/>
      <c r="G523" s="167">
        <f t="shared" ref="G523:G532" si="22">D523*E523</f>
        <v>40285913.435360573</v>
      </c>
      <c r="H523" s="324"/>
      <c r="I523" s="211"/>
      <c r="J523" s="195"/>
    </row>
    <row r="524" spans="1:76" x14ac:dyDescent="0.5">
      <c r="A524" s="196" t="s">
        <v>814</v>
      </c>
      <c r="B524" s="215" t="s">
        <v>272</v>
      </c>
      <c r="C524" s="207"/>
      <c r="D524" s="169"/>
      <c r="E524" s="144"/>
      <c r="F524" s="221"/>
      <c r="G524" s="167"/>
      <c r="H524" s="324"/>
      <c r="I524" s="211"/>
      <c r="J524" s="195"/>
    </row>
    <row r="525" spans="1:76" ht="54" x14ac:dyDescent="0.5">
      <c r="A525" s="140" t="s">
        <v>815</v>
      </c>
      <c r="B525" s="159" t="s">
        <v>274</v>
      </c>
      <c r="C525" s="207" t="s">
        <v>700</v>
      </c>
      <c r="D525" s="169">
        <v>164.00056129534795</v>
      </c>
      <c r="E525" s="144">
        <v>176598.5</v>
      </c>
      <c r="F525" s="221"/>
      <c r="G525" s="167">
        <f t="shared" si="22"/>
        <v>28962253.123916507</v>
      </c>
      <c r="H525" s="304"/>
      <c r="I525" s="224"/>
      <c r="J525" s="195"/>
    </row>
    <row r="526" spans="1:76" x14ac:dyDescent="0.5">
      <c r="A526" s="196" t="s">
        <v>816</v>
      </c>
      <c r="B526" s="197" t="s">
        <v>268</v>
      </c>
      <c r="C526" s="207"/>
      <c r="D526" s="169"/>
      <c r="E526" s="144"/>
      <c r="F526" s="221"/>
      <c r="G526" s="167"/>
      <c r="H526" s="304"/>
      <c r="I526" s="224"/>
      <c r="J526" s="195"/>
    </row>
    <row r="527" spans="1:76" ht="54" x14ac:dyDescent="0.5">
      <c r="A527" s="140" t="s">
        <v>817</v>
      </c>
      <c r="B527" s="245" t="s">
        <v>717</v>
      </c>
      <c r="C527" s="207" t="s">
        <v>216</v>
      </c>
      <c r="D527" s="169">
        <v>1758.3655639369988</v>
      </c>
      <c r="E527" s="144">
        <v>1728.9621486666667</v>
      </c>
      <c r="F527" s="221"/>
      <c r="G527" s="167">
        <f t="shared" si="22"/>
        <v>3040147.5035659885</v>
      </c>
      <c r="H527" s="304"/>
      <c r="I527" s="224"/>
      <c r="J527" s="195"/>
    </row>
    <row r="528" spans="1:76" x14ac:dyDescent="0.5">
      <c r="A528" s="196" t="s">
        <v>818</v>
      </c>
      <c r="B528" s="215" t="s">
        <v>228</v>
      </c>
      <c r="C528" s="207"/>
      <c r="D528" s="169"/>
      <c r="E528" s="144"/>
      <c r="F528" s="221"/>
      <c r="G528" s="167"/>
      <c r="H528" s="304"/>
      <c r="I528" s="224"/>
      <c r="J528" s="195"/>
    </row>
    <row r="529" spans="1:76" ht="51.75" customHeight="1" x14ac:dyDescent="0.5">
      <c r="A529" s="140" t="s">
        <v>819</v>
      </c>
      <c r="B529" s="159" t="s">
        <v>820</v>
      </c>
      <c r="C529" s="207" t="s">
        <v>230</v>
      </c>
      <c r="D529" s="169">
        <v>690</v>
      </c>
      <c r="E529" s="144">
        <v>6848.0999999999995</v>
      </c>
      <c r="F529" s="221"/>
      <c r="G529" s="167">
        <f t="shared" si="22"/>
        <v>4725189</v>
      </c>
      <c r="H529" s="324"/>
      <c r="I529" s="211"/>
      <c r="J529" s="364"/>
    </row>
    <row r="530" spans="1:76" x14ac:dyDescent="0.5">
      <c r="A530" s="196" t="s">
        <v>821</v>
      </c>
      <c r="B530" s="215" t="s">
        <v>231</v>
      </c>
      <c r="C530" s="207"/>
      <c r="D530" s="169"/>
      <c r="E530" s="144"/>
      <c r="F530" s="221"/>
      <c r="G530" s="167"/>
      <c r="H530" s="324"/>
      <c r="I530" s="211"/>
      <c r="J530" s="364"/>
    </row>
    <row r="531" spans="1:76" ht="54" x14ac:dyDescent="0.5">
      <c r="A531" s="140" t="s">
        <v>822</v>
      </c>
      <c r="B531" s="293" t="s">
        <v>675</v>
      </c>
      <c r="C531" s="207" t="s">
        <v>216</v>
      </c>
      <c r="D531" s="169">
        <v>1640.0056129534796</v>
      </c>
      <c r="E531" s="144">
        <v>8164.66</v>
      </c>
      <c r="F531" s="221"/>
      <c r="G531" s="167">
        <f t="shared" si="22"/>
        <v>13390088.227856757</v>
      </c>
      <c r="H531" s="324"/>
      <c r="I531" s="211"/>
      <c r="J531" s="364"/>
    </row>
    <row r="532" spans="1:76" ht="54" x14ac:dyDescent="0.5">
      <c r="A532" s="140" t="s">
        <v>823</v>
      </c>
      <c r="B532" s="293" t="s">
        <v>368</v>
      </c>
      <c r="C532" s="207" t="s">
        <v>216</v>
      </c>
      <c r="D532" s="199">
        <v>20</v>
      </c>
      <c r="E532" s="144">
        <v>12246.99</v>
      </c>
      <c r="F532" s="221"/>
      <c r="G532" s="167">
        <f t="shared" si="22"/>
        <v>244939.8</v>
      </c>
      <c r="H532" s="324"/>
      <c r="I532" s="211"/>
      <c r="J532" s="364"/>
    </row>
    <row r="533" spans="1:76" ht="17.25" customHeight="1" x14ac:dyDescent="0.5">
      <c r="A533" s="135"/>
      <c r="B533" s="263"/>
      <c r="C533" s="127"/>
      <c r="D533" s="278"/>
      <c r="E533" s="144"/>
      <c r="F533" s="162" t="s">
        <v>245</v>
      </c>
      <c r="G533" s="305">
        <f>SUM(G521:G532)</f>
        <v>136795553.90385118</v>
      </c>
      <c r="H533" s="333"/>
      <c r="I533" s="307"/>
      <c r="J533" s="229"/>
    </row>
    <row r="534" spans="1:76" s="344" customFormat="1" x14ac:dyDescent="0.5">
      <c r="A534" s="186" t="s">
        <v>67</v>
      </c>
      <c r="B534" s="231" t="s">
        <v>68</v>
      </c>
      <c r="C534" s="232"/>
      <c r="D534" s="189"/>
      <c r="E534" s="279"/>
      <c r="F534" s="191"/>
      <c r="G534" s="334"/>
      <c r="H534" s="193"/>
      <c r="I534" s="194"/>
      <c r="J534" s="195"/>
      <c r="K534" s="289"/>
      <c r="L534" s="289"/>
      <c r="M534" s="289"/>
      <c r="N534" s="289"/>
      <c r="O534" s="289"/>
      <c r="P534" s="289"/>
      <c r="Q534" s="289"/>
      <c r="R534" s="289"/>
      <c r="S534" s="289"/>
      <c r="T534" s="289"/>
      <c r="U534" s="289"/>
      <c r="V534" s="289"/>
      <c r="W534" s="289"/>
      <c r="X534" s="289"/>
      <c r="Y534" s="289"/>
      <c r="Z534" s="289"/>
      <c r="AA534" s="289"/>
      <c r="AB534" s="289"/>
      <c r="AC534" s="289"/>
      <c r="AD534" s="289"/>
      <c r="AE534" s="289"/>
      <c r="AF534" s="289"/>
      <c r="AG534" s="289"/>
      <c r="AH534" s="289"/>
      <c r="AI534" s="289"/>
      <c r="AJ534" s="289"/>
      <c r="AK534" s="289"/>
      <c r="AL534" s="289"/>
      <c r="AM534" s="289"/>
      <c r="AN534" s="289"/>
      <c r="AO534" s="289"/>
      <c r="AP534" s="289"/>
      <c r="AQ534" s="289"/>
      <c r="AR534" s="289"/>
      <c r="AS534" s="289"/>
      <c r="AT534" s="289"/>
      <c r="AU534" s="289"/>
      <c r="AV534" s="289"/>
      <c r="AW534" s="289"/>
      <c r="AX534" s="289"/>
      <c r="AY534" s="289"/>
      <c r="AZ534" s="289"/>
      <c r="BA534" s="289"/>
      <c r="BB534" s="289"/>
      <c r="BC534" s="289"/>
      <c r="BD534" s="289"/>
      <c r="BE534" s="289"/>
      <c r="BF534" s="289"/>
      <c r="BG534" s="289"/>
      <c r="BH534" s="289"/>
      <c r="BI534" s="289"/>
      <c r="BJ534" s="289"/>
      <c r="BK534" s="289"/>
      <c r="BL534" s="289"/>
      <c r="BM534" s="289"/>
      <c r="BN534" s="289"/>
      <c r="BO534" s="289"/>
      <c r="BP534" s="289"/>
      <c r="BQ534" s="289"/>
      <c r="BR534" s="289"/>
      <c r="BS534" s="289"/>
      <c r="BT534" s="289"/>
      <c r="BU534" s="289"/>
      <c r="BV534" s="289"/>
      <c r="BW534" s="289"/>
      <c r="BX534" s="289"/>
    </row>
    <row r="535" spans="1:76" s="418" customFormat="1" x14ac:dyDescent="0.5">
      <c r="A535" s="196" t="s">
        <v>824</v>
      </c>
      <c r="B535" s="197" t="s">
        <v>213</v>
      </c>
      <c r="C535" s="198"/>
      <c r="D535" s="294"/>
      <c r="E535" s="144"/>
      <c r="F535" s="201"/>
      <c r="G535" s="410"/>
      <c r="H535" s="203"/>
      <c r="I535" s="194"/>
      <c r="J535" s="195"/>
    </row>
    <row r="536" spans="1:76" ht="72" x14ac:dyDescent="0.5">
      <c r="A536" s="140" t="s">
        <v>825</v>
      </c>
      <c r="B536" s="206" t="s">
        <v>215</v>
      </c>
      <c r="C536" s="207" t="s">
        <v>216</v>
      </c>
      <c r="D536" s="169">
        <v>1500</v>
      </c>
      <c r="E536" s="144">
        <v>40.5</v>
      </c>
      <c r="F536" s="116"/>
      <c r="G536" s="167">
        <f>D536*E536</f>
        <v>60750</v>
      </c>
      <c r="H536" s="304"/>
      <c r="I536" s="224"/>
      <c r="J536" s="195"/>
    </row>
    <row r="537" spans="1:76" ht="72" x14ac:dyDescent="0.5">
      <c r="A537" s="196" t="s">
        <v>826</v>
      </c>
      <c r="B537" s="213" t="s">
        <v>218</v>
      </c>
      <c r="C537" s="207"/>
      <c r="D537" s="169"/>
      <c r="E537" s="144"/>
      <c r="F537" s="116"/>
      <c r="G537" s="167"/>
      <c r="H537" s="304"/>
      <c r="I537" s="224"/>
      <c r="J537" s="195"/>
    </row>
    <row r="538" spans="1:76" x14ac:dyDescent="0.5">
      <c r="A538" s="140" t="s">
        <v>827</v>
      </c>
      <c r="B538" s="116" t="s">
        <v>537</v>
      </c>
      <c r="C538" s="207" t="s">
        <v>221</v>
      </c>
      <c r="D538" s="169">
        <v>7236</v>
      </c>
      <c r="E538" s="144">
        <v>1385.23</v>
      </c>
      <c r="F538" s="221"/>
      <c r="G538" s="167">
        <f t="shared" ref="G538:G548" si="23">D538*E538</f>
        <v>10023524.279999999</v>
      </c>
      <c r="H538" s="324"/>
      <c r="I538" s="211"/>
      <c r="J538" s="195"/>
    </row>
    <row r="539" spans="1:76" x14ac:dyDescent="0.5">
      <c r="A539" s="196" t="s">
        <v>828</v>
      </c>
      <c r="B539" s="215" t="s">
        <v>228</v>
      </c>
      <c r="C539" s="207"/>
      <c r="D539" s="169"/>
      <c r="E539" s="144"/>
      <c r="F539" s="221"/>
      <c r="G539" s="167"/>
      <c r="H539" s="324"/>
      <c r="I539" s="211"/>
      <c r="J539" s="195"/>
    </row>
    <row r="540" spans="1:76" ht="54" x14ac:dyDescent="0.5">
      <c r="A540" s="140" t="s">
        <v>829</v>
      </c>
      <c r="B540" s="159" t="s">
        <v>650</v>
      </c>
      <c r="C540" s="207" t="s">
        <v>431</v>
      </c>
      <c r="D540" s="169">
        <v>864</v>
      </c>
      <c r="E540" s="144">
        <v>5512.75</v>
      </c>
      <c r="F540" s="221"/>
      <c r="G540" s="167">
        <f t="shared" si="23"/>
        <v>4763016</v>
      </c>
      <c r="H540" s="304"/>
      <c r="I540" s="224"/>
      <c r="J540" s="195"/>
    </row>
    <row r="541" spans="1:76" x14ac:dyDescent="0.5">
      <c r="A541" s="196" t="s">
        <v>830</v>
      </c>
      <c r="B541" s="215" t="s">
        <v>231</v>
      </c>
      <c r="C541" s="207"/>
      <c r="D541" s="169"/>
      <c r="E541" s="144"/>
      <c r="F541" s="221"/>
      <c r="G541" s="167"/>
      <c r="H541" s="304"/>
      <c r="I541" s="224"/>
      <c r="J541" s="195"/>
    </row>
    <row r="542" spans="1:76" ht="54" x14ac:dyDescent="0.5">
      <c r="A542" s="140" t="s">
        <v>831</v>
      </c>
      <c r="B542" s="159" t="s">
        <v>416</v>
      </c>
      <c r="C542" s="207" t="s">
        <v>216</v>
      </c>
      <c r="D542" s="169">
        <v>648</v>
      </c>
      <c r="E542" s="144">
        <v>5578.9500000000007</v>
      </c>
      <c r="F542" s="221"/>
      <c r="G542" s="167">
        <f t="shared" si="23"/>
        <v>3615159.6000000006</v>
      </c>
      <c r="H542" s="304"/>
      <c r="I542" s="224"/>
      <c r="J542" s="195"/>
    </row>
    <row r="543" spans="1:76" ht="54" x14ac:dyDescent="0.5">
      <c r="A543" s="140" t="s">
        <v>832</v>
      </c>
      <c r="B543" s="159" t="s">
        <v>672</v>
      </c>
      <c r="C543" s="207" t="s">
        <v>216</v>
      </c>
      <c r="D543" s="169">
        <v>50</v>
      </c>
      <c r="E543" s="144">
        <v>4184.2125000000005</v>
      </c>
      <c r="F543" s="221"/>
      <c r="G543" s="167">
        <f t="shared" si="23"/>
        <v>209210.62500000003</v>
      </c>
      <c r="H543" s="304"/>
      <c r="I543" s="224"/>
      <c r="J543" s="195"/>
    </row>
    <row r="544" spans="1:76" ht="54" x14ac:dyDescent="0.5">
      <c r="A544" s="140" t="s">
        <v>833</v>
      </c>
      <c r="B544" s="159" t="s">
        <v>670</v>
      </c>
      <c r="C544" s="207" t="s">
        <v>216</v>
      </c>
      <c r="D544" s="169">
        <v>100</v>
      </c>
      <c r="E544" s="144">
        <v>2789.4750000000004</v>
      </c>
      <c r="F544" s="221"/>
      <c r="G544" s="167">
        <f t="shared" si="23"/>
        <v>278947.50000000006</v>
      </c>
      <c r="H544" s="304"/>
      <c r="I544" s="224"/>
      <c r="J544" s="195"/>
    </row>
    <row r="545" spans="1:11" x14ac:dyDescent="0.5">
      <c r="A545" s="196" t="s">
        <v>834</v>
      </c>
      <c r="B545" s="263" t="s">
        <v>422</v>
      </c>
      <c r="C545" s="207" t="s">
        <v>431</v>
      </c>
      <c r="D545" s="169">
        <v>648</v>
      </c>
      <c r="E545" s="144">
        <v>618</v>
      </c>
      <c r="F545" s="221"/>
      <c r="G545" s="167">
        <f t="shared" si="23"/>
        <v>400464</v>
      </c>
      <c r="H545" s="324"/>
      <c r="I545" s="211"/>
      <c r="J545" s="364"/>
    </row>
    <row r="546" spans="1:11" x14ac:dyDescent="0.5">
      <c r="A546" s="196" t="s">
        <v>835</v>
      </c>
      <c r="B546" s="263" t="s">
        <v>396</v>
      </c>
      <c r="C546" s="207"/>
      <c r="D546" s="169"/>
      <c r="E546" s="144"/>
      <c r="F546" s="221"/>
      <c r="G546" s="167">
        <f t="shared" si="23"/>
        <v>0</v>
      </c>
      <c r="H546" s="324"/>
      <c r="I546" s="211"/>
      <c r="J546" s="364"/>
    </row>
    <row r="547" spans="1:11" ht="36" x14ac:dyDescent="0.5">
      <c r="A547" s="140" t="s">
        <v>836</v>
      </c>
      <c r="B547" s="246" t="s">
        <v>796</v>
      </c>
      <c r="C547" s="207" t="s">
        <v>216</v>
      </c>
      <c r="D547" s="169">
        <v>100</v>
      </c>
      <c r="E547" s="144">
        <v>534.79999999999995</v>
      </c>
      <c r="F547" s="221"/>
      <c r="G547" s="167">
        <f t="shared" si="23"/>
        <v>53479.999999999993</v>
      </c>
      <c r="H547" s="324"/>
      <c r="I547" s="211"/>
      <c r="J547" s="364"/>
    </row>
    <row r="548" spans="1:11" ht="36" x14ac:dyDescent="0.5">
      <c r="A548" s="140" t="s">
        <v>837</v>
      </c>
      <c r="B548" s="246" t="s">
        <v>798</v>
      </c>
      <c r="C548" s="207" t="s">
        <v>216</v>
      </c>
      <c r="D548" s="169">
        <v>1944</v>
      </c>
      <c r="E548" s="144">
        <v>668.5</v>
      </c>
      <c r="F548" s="221"/>
      <c r="G548" s="167">
        <f t="shared" si="23"/>
        <v>1299564</v>
      </c>
      <c r="H548" s="324"/>
      <c r="I548" s="211"/>
      <c r="J548" s="364"/>
    </row>
    <row r="549" spans="1:11" ht="17.25" customHeight="1" x14ac:dyDescent="0.5">
      <c r="A549" s="135"/>
      <c r="B549" s="263"/>
      <c r="C549" s="127"/>
      <c r="D549" s="278"/>
      <c r="E549" s="242"/>
      <c r="F549" s="162" t="s">
        <v>245</v>
      </c>
      <c r="G549" s="305">
        <f>SUM(G536:G548)</f>
        <v>20704116.004999999</v>
      </c>
      <c r="H549" s="333"/>
      <c r="I549" s="307"/>
      <c r="J549" s="229"/>
    </row>
    <row r="550" spans="1:11" s="289" customFormat="1" x14ac:dyDescent="0.5">
      <c r="A550" s="186" t="s">
        <v>69</v>
      </c>
      <c r="B550" s="231" t="s">
        <v>838</v>
      </c>
      <c r="C550" s="232"/>
      <c r="D550" s="189"/>
      <c r="E550" s="190"/>
      <c r="F550" s="191"/>
      <c r="G550" s="334"/>
      <c r="H550" s="193"/>
      <c r="I550" s="194"/>
      <c r="J550" s="195"/>
    </row>
    <row r="551" spans="1:11" s="430" customFormat="1" ht="54" x14ac:dyDescent="0.5">
      <c r="A551" s="419" t="s">
        <v>839</v>
      </c>
      <c r="B551" s="420" t="s">
        <v>840</v>
      </c>
      <c r="C551" s="421" t="s">
        <v>221</v>
      </c>
      <c r="D551" s="422">
        <v>7368</v>
      </c>
      <c r="E551" s="423">
        <v>1385.23</v>
      </c>
      <c r="F551" s="424"/>
      <c r="G551" s="425">
        <f>D551*E551</f>
        <v>10206374.640000001</v>
      </c>
      <c r="H551" s="426"/>
      <c r="I551" s="427"/>
      <c r="J551" s="428"/>
      <c r="K551" s="429"/>
    </row>
    <row r="552" spans="1:11" ht="108" x14ac:dyDescent="0.5">
      <c r="A552" s="431" t="s">
        <v>841</v>
      </c>
      <c r="B552" s="432" t="s">
        <v>842</v>
      </c>
      <c r="C552" s="433" t="s">
        <v>221</v>
      </c>
      <c r="D552" s="319">
        <v>5576.7349901757316</v>
      </c>
      <c r="E552" s="434">
        <v>18736.850000000002</v>
      </c>
      <c r="F552" s="435"/>
      <c r="G552" s="436">
        <f t="shared" ref="G552:G576" si="24">D552*E552</f>
        <v>104490447.00067417</v>
      </c>
      <c r="H552" s="437"/>
      <c r="I552" s="224"/>
      <c r="J552" s="195"/>
    </row>
    <row r="553" spans="1:11" x14ac:dyDescent="0.5">
      <c r="A553" s="431"/>
      <c r="B553" s="432"/>
      <c r="C553" s="433"/>
      <c r="D553" s="319"/>
      <c r="E553" s="438"/>
      <c r="F553" s="435"/>
      <c r="G553" s="439"/>
      <c r="H553" s="437"/>
      <c r="I553" s="224"/>
      <c r="J553" s="195"/>
    </row>
    <row r="554" spans="1:11" x14ac:dyDescent="0.5">
      <c r="A554" s="196" t="s">
        <v>843</v>
      </c>
      <c r="B554" s="215" t="s">
        <v>228</v>
      </c>
      <c r="C554" s="309"/>
      <c r="D554" s="169"/>
      <c r="E554" s="175"/>
      <c r="F554" s="116"/>
      <c r="G554" s="236"/>
      <c r="H554" s="304"/>
      <c r="I554" s="224"/>
      <c r="J554" s="195"/>
    </row>
    <row r="555" spans="1:11" ht="54" x14ac:dyDescent="0.5">
      <c r="A555" s="140" t="s">
        <v>844</v>
      </c>
      <c r="B555" s="159" t="s">
        <v>845</v>
      </c>
      <c r="C555" s="309" t="s">
        <v>431</v>
      </c>
      <c r="D555" s="169">
        <v>2894</v>
      </c>
      <c r="E555" s="144">
        <v>6538.875</v>
      </c>
      <c r="F555" s="116"/>
      <c r="G555" s="236">
        <f t="shared" si="24"/>
        <v>18923504.25</v>
      </c>
      <c r="H555" s="304"/>
      <c r="I555" s="224"/>
      <c r="J555" s="195"/>
    </row>
    <row r="556" spans="1:11" ht="54" x14ac:dyDescent="0.5">
      <c r="A556" s="375" t="s">
        <v>846</v>
      </c>
      <c r="B556" s="440" t="s">
        <v>847</v>
      </c>
      <c r="C556" s="441" t="s">
        <v>431</v>
      </c>
      <c r="D556" s="378">
        <v>1200</v>
      </c>
      <c r="E556" s="442">
        <v>4209.7000000000007</v>
      </c>
      <c r="F556" s="380"/>
      <c r="G556" s="443">
        <f t="shared" si="24"/>
        <v>5051640.0000000009</v>
      </c>
      <c r="H556" s="304"/>
      <c r="I556" s="224"/>
      <c r="J556" s="195"/>
    </row>
    <row r="557" spans="1:11" x14ac:dyDescent="0.5">
      <c r="A557" s="196" t="s">
        <v>848</v>
      </c>
      <c r="B557" s="215" t="s">
        <v>231</v>
      </c>
      <c r="C557" s="309"/>
      <c r="D557" s="169"/>
      <c r="E557" s="175"/>
      <c r="F557" s="116"/>
      <c r="G557" s="236"/>
      <c r="H557" s="304"/>
      <c r="I557" s="224"/>
      <c r="J557" s="195"/>
    </row>
    <row r="558" spans="1:11" ht="54" x14ac:dyDescent="0.5">
      <c r="A558" s="140" t="s">
        <v>849</v>
      </c>
      <c r="B558" s="159" t="s">
        <v>675</v>
      </c>
      <c r="C558" s="207" t="s">
        <v>216</v>
      </c>
      <c r="D558" s="169">
        <v>50</v>
      </c>
      <c r="E558" s="144">
        <v>8164.66</v>
      </c>
      <c r="F558" s="116"/>
      <c r="G558" s="236">
        <f t="shared" si="24"/>
        <v>408233</v>
      </c>
      <c r="H558" s="304"/>
      <c r="I558" s="224"/>
      <c r="J558" s="195"/>
    </row>
    <row r="559" spans="1:11" ht="54" x14ac:dyDescent="0.5">
      <c r="A559" s="140" t="s">
        <v>850</v>
      </c>
      <c r="B559" s="159" t="s">
        <v>366</v>
      </c>
      <c r="C559" s="207" t="s">
        <v>216</v>
      </c>
      <c r="D559" s="169">
        <v>3680.5793688843951</v>
      </c>
      <c r="E559" s="144">
        <v>10205.825000000001</v>
      </c>
      <c r="F559" s="116"/>
      <c r="G559" s="236">
        <f t="shared" si="24"/>
        <v>37563348.937444583</v>
      </c>
      <c r="H559" s="304"/>
      <c r="I559" s="224"/>
      <c r="J559" s="195"/>
    </row>
    <row r="560" spans="1:11" ht="54" x14ac:dyDescent="0.5">
      <c r="A560" s="140" t="s">
        <v>851</v>
      </c>
      <c r="B560" s="159" t="s">
        <v>368</v>
      </c>
      <c r="C560" s="207" t="s">
        <v>216</v>
      </c>
      <c r="D560" s="169">
        <v>1577.391158093312</v>
      </c>
      <c r="E560" s="144">
        <v>12246.99</v>
      </c>
      <c r="F560" s="116"/>
      <c r="G560" s="236">
        <f t="shared" si="24"/>
        <v>19318293.739257213</v>
      </c>
      <c r="H560" s="304"/>
      <c r="I560" s="224"/>
      <c r="J560" s="195"/>
    </row>
    <row r="561" spans="1:10" ht="54" x14ac:dyDescent="0.5">
      <c r="A561" s="140" t="s">
        <v>852</v>
      </c>
      <c r="B561" s="159" t="s">
        <v>416</v>
      </c>
      <c r="C561" s="207" t="s">
        <v>216</v>
      </c>
      <c r="D561" s="169">
        <v>20</v>
      </c>
      <c r="E561" s="144">
        <v>7810.5300000000007</v>
      </c>
      <c r="F561" s="116"/>
      <c r="G561" s="236">
        <f t="shared" si="24"/>
        <v>156210.6</v>
      </c>
      <c r="H561" s="304"/>
      <c r="I561" s="224"/>
      <c r="J561" s="195"/>
    </row>
    <row r="562" spans="1:10" x14ac:dyDescent="0.5">
      <c r="A562" s="316"/>
      <c r="B562" s="444"/>
      <c r="C562" s="433"/>
      <c r="D562" s="319"/>
      <c r="E562" s="438"/>
      <c r="F562" s="435"/>
      <c r="G562" s="445"/>
      <c r="H562" s="304"/>
      <c r="I562" s="224"/>
      <c r="J562" s="364"/>
    </row>
    <row r="563" spans="1:10" x14ac:dyDescent="0.5">
      <c r="A563" s="196" t="s">
        <v>853</v>
      </c>
      <c r="B563" s="263" t="s">
        <v>388</v>
      </c>
      <c r="C563" s="309"/>
      <c r="D563" s="169"/>
      <c r="E563" s="175"/>
      <c r="F563" s="116"/>
      <c r="G563" s="446"/>
      <c r="H563" s="304"/>
      <c r="I563" s="224"/>
      <c r="J563" s="364"/>
    </row>
    <row r="564" spans="1:10" ht="54" x14ac:dyDescent="0.5">
      <c r="A564" s="140" t="s">
        <v>854</v>
      </c>
      <c r="B564" s="246" t="s">
        <v>390</v>
      </c>
      <c r="C564" s="309" t="s">
        <v>275</v>
      </c>
      <c r="D564" s="169">
        <v>15.77391158093312</v>
      </c>
      <c r="E564" s="167">
        <v>474681.89999999997</v>
      </c>
      <c r="F564" s="116"/>
      <c r="G564" s="172">
        <f t="shared" si="24"/>
        <v>7487590.319669337</v>
      </c>
      <c r="H564" s="304"/>
      <c r="I564" s="224"/>
      <c r="J564" s="364"/>
    </row>
    <row r="565" spans="1:10" x14ac:dyDescent="0.5">
      <c r="A565" s="196" t="s">
        <v>855</v>
      </c>
      <c r="B565" s="263" t="s">
        <v>396</v>
      </c>
      <c r="C565" s="309"/>
      <c r="D565" s="169"/>
      <c r="E565" s="175"/>
      <c r="F565" s="116"/>
      <c r="G565" s="446"/>
      <c r="H565" s="304"/>
      <c r="I565" s="224"/>
      <c r="J565" s="364"/>
    </row>
    <row r="566" spans="1:10" ht="36" x14ac:dyDescent="0.5">
      <c r="A566" s="140" t="s">
        <v>856</v>
      </c>
      <c r="B566" s="246" t="s">
        <v>857</v>
      </c>
      <c r="C566" s="309" t="s">
        <v>216</v>
      </c>
      <c r="D566" s="169">
        <v>1314.4926317444269</v>
      </c>
      <c r="E566" s="144">
        <v>668.5</v>
      </c>
      <c r="F566" s="116"/>
      <c r="G566" s="446">
        <f t="shared" si="24"/>
        <v>878738.32432114938</v>
      </c>
      <c r="H566" s="304"/>
      <c r="I566" s="224"/>
      <c r="J566" s="364"/>
    </row>
    <row r="567" spans="1:10" ht="36" x14ac:dyDescent="0.5">
      <c r="A567" s="140" t="s">
        <v>858</v>
      </c>
      <c r="B567" s="246" t="s">
        <v>859</v>
      </c>
      <c r="C567" s="309" t="s">
        <v>216</v>
      </c>
      <c r="D567" s="169">
        <v>15.77391158093312</v>
      </c>
      <c r="E567" s="144">
        <v>534.79999999999995</v>
      </c>
      <c r="F567" s="116"/>
      <c r="G567" s="446">
        <f t="shared" si="24"/>
        <v>8435.8879134830313</v>
      </c>
      <c r="H567" s="304"/>
      <c r="I567" s="224"/>
      <c r="J567" s="364"/>
    </row>
    <row r="568" spans="1:10" ht="54" x14ac:dyDescent="0.5">
      <c r="A568" s="196" t="s">
        <v>860</v>
      </c>
      <c r="B568" s="216" t="s">
        <v>234</v>
      </c>
      <c r="C568" s="309"/>
      <c r="D568" s="169"/>
      <c r="E568" s="175"/>
      <c r="F568" s="116"/>
      <c r="G568" s="446"/>
      <c r="H568" s="304"/>
      <c r="I568" s="224"/>
      <c r="J568" s="364"/>
    </row>
    <row r="569" spans="1:10" x14ac:dyDescent="0.5">
      <c r="A569" s="316" t="s">
        <v>861</v>
      </c>
      <c r="B569" s="432" t="s">
        <v>862</v>
      </c>
      <c r="C569" s="433" t="s">
        <v>221</v>
      </c>
      <c r="D569" s="319">
        <v>3333</v>
      </c>
      <c r="E569" s="144">
        <v>16560</v>
      </c>
      <c r="F569" s="116"/>
      <c r="G569" s="446">
        <f t="shared" si="24"/>
        <v>55194480</v>
      </c>
      <c r="H569" s="304"/>
      <c r="I569" s="224"/>
      <c r="J569" s="364"/>
    </row>
    <row r="570" spans="1:10" x14ac:dyDescent="0.5">
      <c r="A570" s="140" t="s">
        <v>863</v>
      </c>
      <c r="B570" s="246" t="s">
        <v>864</v>
      </c>
      <c r="C570" s="309" t="s">
        <v>221</v>
      </c>
      <c r="D570" s="169">
        <v>2563.2606319016327</v>
      </c>
      <c r="E570" s="144">
        <v>18216</v>
      </c>
      <c r="F570" s="116"/>
      <c r="G570" s="446">
        <f t="shared" si="24"/>
        <v>46692355.670720138</v>
      </c>
      <c r="H570" s="304"/>
      <c r="I570" s="224"/>
      <c r="J570" s="195"/>
    </row>
    <row r="571" spans="1:10" x14ac:dyDescent="0.5">
      <c r="A571" s="196" t="s">
        <v>865</v>
      </c>
      <c r="B571" s="197" t="s">
        <v>268</v>
      </c>
      <c r="C571" s="309"/>
      <c r="D571" s="169"/>
      <c r="E571" s="175"/>
      <c r="F571" s="116"/>
      <c r="G571" s="446"/>
      <c r="H571" s="304"/>
      <c r="I571" s="224"/>
      <c r="J571" s="195"/>
    </row>
    <row r="572" spans="1:10" ht="54" x14ac:dyDescent="0.5">
      <c r="A572" s="140" t="s">
        <v>866</v>
      </c>
      <c r="B572" s="245" t="s">
        <v>717</v>
      </c>
      <c r="C572" s="309" t="s">
        <v>216</v>
      </c>
      <c r="D572" s="169">
        <v>270</v>
      </c>
      <c r="E572" s="144">
        <v>1234.9729633333334</v>
      </c>
      <c r="F572" s="116"/>
      <c r="G572" s="446">
        <f t="shared" si="24"/>
        <v>333442.70010000002</v>
      </c>
      <c r="H572" s="304"/>
      <c r="I572" s="224"/>
      <c r="J572" s="364"/>
    </row>
    <row r="573" spans="1:10" x14ac:dyDescent="0.5">
      <c r="A573" s="196" t="s">
        <v>867</v>
      </c>
      <c r="B573" s="215" t="s">
        <v>272</v>
      </c>
      <c r="C573" s="309"/>
      <c r="D573" s="169"/>
      <c r="E573" s="175"/>
      <c r="F573" s="116"/>
      <c r="G573" s="446"/>
      <c r="H573" s="304"/>
      <c r="I573" s="224"/>
      <c r="J573" s="364"/>
    </row>
    <row r="574" spans="1:10" ht="54" x14ac:dyDescent="0.5">
      <c r="A574" s="316" t="s">
        <v>868</v>
      </c>
      <c r="B574" s="447" t="s">
        <v>274</v>
      </c>
      <c r="C574" s="433" t="s">
        <v>700</v>
      </c>
      <c r="D574" s="319">
        <v>130.82024999999999</v>
      </c>
      <c r="E574" s="434">
        <v>174710.47619047618</v>
      </c>
      <c r="F574" s="435"/>
      <c r="G574" s="445">
        <f t="shared" si="24"/>
        <v>22855668.172857139</v>
      </c>
      <c r="H574" s="304"/>
      <c r="I574" s="224"/>
      <c r="J574" s="364"/>
    </row>
    <row r="575" spans="1:10" x14ac:dyDescent="0.5">
      <c r="A575" s="196" t="s">
        <v>869</v>
      </c>
      <c r="B575" s="263" t="s">
        <v>300</v>
      </c>
      <c r="C575" s="207"/>
      <c r="D575" s="169"/>
      <c r="E575" s="175"/>
      <c r="F575" s="116"/>
      <c r="G575" s="446"/>
      <c r="H575" s="304"/>
      <c r="I575" s="224"/>
      <c r="J575" s="364"/>
    </row>
    <row r="576" spans="1:10" s="315" customFormat="1" ht="72" x14ac:dyDescent="0.5">
      <c r="A576" s="251" t="s">
        <v>870</v>
      </c>
      <c r="B576" s="252" t="s">
        <v>871</v>
      </c>
      <c r="C576" s="250" t="s">
        <v>303</v>
      </c>
      <c r="D576" s="269">
        <v>177.77777777777777</v>
      </c>
      <c r="E576" s="448">
        <v>1500</v>
      </c>
      <c r="F576" s="360"/>
      <c r="G576" s="449">
        <f t="shared" si="24"/>
        <v>266666.66666666669</v>
      </c>
      <c r="H576" s="313"/>
      <c r="I576" s="406"/>
      <c r="J576" s="450"/>
    </row>
    <row r="577" spans="1:10" ht="17.25" customHeight="1" x14ac:dyDescent="0.5">
      <c r="A577" s="135"/>
      <c r="B577" s="263"/>
      <c r="C577" s="330"/>
      <c r="D577" s="331"/>
      <c r="E577" s="175"/>
      <c r="F577" s="162" t="s">
        <v>245</v>
      </c>
      <c r="G577" s="332">
        <f>SUM(G551:G576)</f>
        <v>329835429.90962392</v>
      </c>
      <c r="H577" s="306"/>
      <c r="I577" s="139"/>
      <c r="J577" s="229"/>
    </row>
    <row r="578" spans="1:10" s="289" customFormat="1" x14ac:dyDescent="0.5">
      <c r="A578" s="186" t="s">
        <v>71</v>
      </c>
      <c r="B578" s="231" t="s">
        <v>72</v>
      </c>
      <c r="C578" s="193"/>
      <c r="D578" s="253"/>
      <c r="E578" s="190"/>
      <c r="F578" s="191"/>
      <c r="G578" s="334"/>
      <c r="H578" s="193"/>
      <c r="I578" s="194"/>
      <c r="J578" s="195"/>
    </row>
    <row r="579" spans="1:10" ht="108" x14ac:dyDescent="0.5">
      <c r="A579" s="196" t="s">
        <v>872</v>
      </c>
      <c r="B579" s="246" t="s">
        <v>873</v>
      </c>
      <c r="C579" s="207" t="s">
        <v>221</v>
      </c>
      <c r="D579" s="169">
        <v>1655.3586032832375</v>
      </c>
      <c r="E579" s="144">
        <v>6784.25</v>
      </c>
      <c r="F579" s="116"/>
      <c r="G579" s="167">
        <f>D579*E579</f>
        <v>11230366.604324304</v>
      </c>
      <c r="H579" s="324"/>
      <c r="I579" s="211"/>
      <c r="J579" s="195"/>
    </row>
    <row r="580" spans="1:10" x14ac:dyDescent="0.5">
      <c r="A580" s="196" t="s">
        <v>874</v>
      </c>
      <c r="B580" s="215" t="s">
        <v>231</v>
      </c>
      <c r="C580" s="207"/>
      <c r="D580" s="169"/>
      <c r="E580" s="144"/>
      <c r="F580" s="116"/>
      <c r="G580" s="167">
        <f t="shared" ref="G580:G603" si="25">D580*E580</f>
        <v>0</v>
      </c>
      <c r="H580" s="324"/>
      <c r="I580" s="211"/>
      <c r="J580" s="195"/>
    </row>
    <row r="581" spans="1:10" ht="54" x14ac:dyDescent="0.5">
      <c r="A581" s="140" t="s">
        <v>875</v>
      </c>
      <c r="B581" s="159" t="s">
        <v>876</v>
      </c>
      <c r="C581" s="207" t="s">
        <v>216</v>
      </c>
      <c r="D581" s="169">
        <v>60</v>
      </c>
      <c r="E581" s="144">
        <v>5831.9000000000005</v>
      </c>
      <c r="F581" s="116"/>
      <c r="G581" s="167">
        <f t="shared" si="25"/>
        <v>349914.00000000006</v>
      </c>
      <c r="H581" s="324"/>
      <c r="I581" s="211"/>
      <c r="J581" s="195"/>
    </row>
    <row r="582" spans="1:10" ht="54" x14ac:dyDescent="0.5">
      <c r="A582" s="140" t="s">
        <v>877</v>
      </c>
      <c r="B582" s="159" t="s">
        <v>878</v>
      </c>
      <c r="C582" s="207" t="s">
        <v>216</v>
      </c>
      <c r="D582" s="169">
        <v>30</v>
      </c>
      <c r="E582" s="144">
        <v>7289.875</v>
      </c>
      <c r="F582" s="116"/>
      <c r="G582" s="167">
        <f t="shared" si="25"/>
        <v>218696.25</v>
      </c>
      <c r="H582" s="324"/>
      <c r="I582" s="211"/>
      <c r="J582" s="195"/>
    </row>
    <row r="583" spans="1:10" ht="54" x14ac:dyDescent="0.5">
      <c r="A583" s="140" t="s">
        <v>879</v>
      </c>
      <c r="B583" s="159" t="s">
        <v>880</v>
      </c>
      <c r="C583" s="207" t="s">
        <v>216</v>
      </c>
      <c r="D583" s="169">
        <v>491.27493479255008</v>
      </c>
      <c r="E583" s="144">
        <v>8747.85</v>
      </c>
      <c r="F583" s="116"/>
      <c r="G583" s="167">
        <f t="shared" si="25"/>
        <v>4297599.4383250093</v>
      </c>
      <c r="H583" s="324"/>
      <c r="I583" s="211"/>
      <c r="J583" s="195"/>
    </row>
    <row r="584" spans="1:10" x14ac:dyDescent="0.5">
      <c r="A584" s="196" t="s">
        <v>881</v>
      </c>
      <c r="B584" s="263" t="s">
        <v>396</v>
      </c>
      <c r="C584" s="207"/>
      <c r="D584" s="169"/>
      <c r="E584" s="144"/>
      <c r="F584" s="116"/>
      <c r="G584" s="167">
        <f t="shared" si="25"/>
        <v>0</v>
      </c>
      <c r="H584" s="324"/>
      <c r="I584" s="211"/>
      <c r="J584" s="195"/>
    </row>
    <row r="585" spans="1:10" ht="36" x14ac:dyDescent="0.5">
      <c r="A585" s="140" t="s">
        <v>882</v>
      </c>
      <c r="B585" s="246" t="s">
        <v>883</v>
      </c>
      <c r="C585" s="207" t="s">
        <v>216</v>
      </c>
      <c r="D585" s="169">
        <v>50</v>
      </c>
      <c r="E585" s="144">
        <v>534.79999999999995</v>
      </c>
      <c r="F585" s="116"/>
      <c r="G585" s="167">
        <f t="shared" si="25"/>
        <v>26739.999999999996</v>
      </c>
      <c r="H585" s="324"/>
      <c r="I585" s="211"/>
      <c r="J585" s="195"/>
    </row>
    <row r="586" spans="1:10" ht="36" x14ac:dyDescent="0.5">
      <c r="A586" s="140" t="s">
        <v>884</v>
      </c>
      <c r="B586" s="246" t="s">
        <v>885</v>
      </c>
      <c r="C586" s="207" t="s">
        <v>216</v>
      </c>
      <c r="D586" s="169">
        <v>196.50997391702003</v>
      </c>
      <c r="E586" s="144">
        <v>668.5</v>
      </c>
      <c r="F586" s="116"/>
      <c r="G586" s="167">
        <f t="shared" si="25"/>
        <v>131366.91756352788</v>
      </c>
      <c r="H586" s="304"/>
      <c r="I586" s="224"/>
      <c r="J586" s="195"/>
    </row>
    <row r="587" spans="1:10" x14ac:dyDescent="0.5">
      <c r="A587" s="196" t="s">
        <v>886</v>
      </c>
      <c r="B587" s="215" t="s">
        <v>800</v>
      </c>
      <c r="C587" s="207"/>
      <c r="D587" s="169"/>
      <c r="E587" s="144"/>
      <c r="F587" s="116"/>
      <c r="G587" s="167">
        <f t="shared" si="25"/>
        <v>0</v>
      </c>
      <c r="H587" s="304"/>
      <c r="I587" s="224"/>
      <c r="J587" s="195"/>
    </row>
    <row r="588" spans="1:10" ht="54" x14ac:dyDescent="0.5">
      <c r="A588" s="140" t="s">
        <v>887</v>
      </c>
      <c r="B588" s="159" t="s">
        <v>650</v>
      </c>
      <c r="C588" s="207" t="s">
        <v>604</v>
      </c>
      <c r="D588" s="169">
        <v>492</v>
      </c>
      <c r="E588" s="144">
        <v>5512.75</v>
      </c>
      <c r="F588" s="116"/>
      <c r="G588" s="167">
        <f t="shared" si="25"/>
        <v>2712273</v>
      </c>
      <c r="H588" s="304"/>
      <c r="I588" s="224"/>
      <c r="J588" s="195"/>
    </row>
    <row r="589" spans="1:10" x14ac:dyDescent="0.5">
      <c r="A589" s="196" t="s">
        <v>888</v>
      </c>
      <c r="B589" s="215" t="s">
        <v>889</v>
      </c>
      <c r="C589" s="207"/>
      <c r="D589" s="169"/>
      <c r="E589" s="144"/>
      <c r="F589" s="116"/>
      <c r="G589" s="167">
        <f t="shared" si="25"/>
        <v>0</v>
      </c>
      <c r="H589" s="304"/>
      <c r="I589" s="224"/>
      <c r="J589" s="195"/>
    </row>
    <row r="590" spans="1:10" ht="54" x14ac:dyDescent="0.5">
      <c r="A590" s="140" t="s">
        <v>890</v>
      </c>
      <c r="B590" s="246" t="s">
        <v>386</v>
      </c>
      <c r="C590" s="207" t="s">
        <v>431</v>
      </c>
      <c r="D590" s="169">
        <v>151</v>
      </c>
      <c r="E590" s="144">
        <v>12161.5</v>
      </c>
      <c r="F590" s="116"/>
      <c r="G590" s="167">
        <f t="shared" si="25"/>
        <v>1836386.5</v>
      </c>
      <c r="H590" s="304"/>
      <c r="I590" s="224"/>
      <c r="J590" s="364"/>
    </row>
    <row r="591" spans="1:10" x14ac:dyDescent="0.5">
      <c r="A591" s="196" t="s">
        <v>891</v>
      </c>
      <c r="B591" s="263" t="s">
        <v>388</v>
      </c>
      <c r="C591" s="207"/>
      <c r="D591" s="169"/>
      <c r="E591" s="144"/>
      <c r="F591" s="116"/>
      <c r="G591" s="167">
        <f t="shared" si="25"/>
        <v>0</v>
      </c>
      <c r="H591" s="304"/>
      <c r="I591" s="224"/>
      <c r="J591" s="364"/>
    </row>
    <row r="592" spans="1:10" ht="54" x14ac:dyDescent="0.5">
      <c r="A592" s="140" t="s">
        <v>892</v>
      </c>
      <c r="B592" s="246" t="s">
        <v>390</v>
      </c>
      <c r="C592" s="207" t="s">
        <v>700</v>
      </c>
      <c r="D592" s="169">
        <v>7.3849775699942883</v>
      </c>
      <c r="E592" s="144">
        <v>339058.5</v>
      </c>
      <c r="F592" s="116"/>
      <c r="G592" s="167">
        <f t="shared" si="25"/>
        <v>2503939.4174159085</v>
      </c>
      <c r="H592" s="304"/>
      <c r="I592" s="224"/>
      <c r="J592" s="195"/>
    </row>
    <row r="593" spans="1:10" ht="54" x14ac:dyDescent="0.5">
      <c r="A593" s="140" t="s">
        <v>893</v>
      </c>
      <c r="B593" s="246" t="s">
        <v>894</v>
      </c>
      <c r="C593" s="207" t="s">
        <v>700</v>
      </c>
      <c r="D593" s="169">
        <v>1</v>
      </c>
      <c r="E593" s="144">
        <v>372964.35000000003</v>
      </c>
      <c r="F593" s="116"/>
      <c r="G593" s="167">
        <f t="shared" si="25"/>
        <v>372964.35000000003</v>
      </c>
      <c r="H593" s="304"/>
      <c r="I593" s="224"/>
      <c r="J593" s="195"/>
    </row>
    <row r="594" spans="1:10" ht="36" x14ac:dyDescent="0.5">
      <c r="A594" s="196" t="s">
        <v>895</v>
      </c>
      <c r="B594" s="263" t="s">
        <v>392</v>
      </c>
      <c r="C594" s="207" t="s">
        <v>216</v>
      </c>
      <c r="D594" s="169">
        <v>148.41</v>
      </c>
      <c r="E594" s="144">
        <v>350</v>
      </c>
      <c r="F594" s="116"/>
      <c r="G594" s="167">
        <f t="shared" si="25"/>
        <v>51943.5</v>
      </c>
      <c r="H594" s="304"/>
      <c r="I594" s="224"/>
      <c r="J594" s="195"/>
    </row>
    <row r="595" spans="1:10" ht="54" x14ac:dyDescent="0.5">
      <c r="A595" s="196" t="s">
        <v>896</v>
      </c>
      <c r="B595" s="216" t="s">
        <v>234</v>
      </c>
      <c r="C595" s="207"/>
      <c r="D595" s="169"/>
      <c r="E595" s="144"/>
      <c r="F595" s="116"/>
      <c r="G595" s="167">
        <f t="shared" si="25"/>
        <v>0</v>
      </c>
      <c r="H595" s="304"/>
      <c r="I595" s="224"/>
      <c r="J595" s="195"/>
    </row>
    <row r="596" spans="1:10" x14ac:dyDescent="0.5">
      <c r="A596" s="140" t="s">
        <v>897</v>
      </c>
      <c r="B596" s="246" t="s">
        <v>761</v>
      </c>
      <c r="C596" s="207" t="s">
        <v>221</v>
      </c>
      <c r="D596" s="169">
        <v>30.729600000000005</v>
      </c>
      <c r="E596" s="144">
        <v>16560</v>
      </c>
      <c r="F596" s="116"/>
      <c r="G596" s="167">
        <f t="shared" si="25"/>
        <v>508882.17600000009</v>
      </c>
      <c r="H596" s="324"/>
      <c r="I596" s="211"/>
      <c r="J596" s="195"/>
    </row>
    <row r="597" spans="1:10" x14ac:dyDescent="0.5">
      <c r="A597" s="140" t="s">
        <v>898</v>
      </c>
      <c r="B597" s="246" t="s">
        <v>899</v>
      </c>
      <c r="C597" s="207" t="s">
        <v>221</v>
      </c>
      <c r="D597" s="169">
        <v>461.68</v>
      </c>
      <c r="E597" s="144">
        <v>19638</v>
      </c>
      <c r="F597" s="116"/>
      <c r="G597" s="167">
        <f t="shared" si="25"/>
        <v>9066471.8399999999</v>
      </c>
      <c r="H597" s="324"/>
      <c r="I597" s="211"/>
      <c r="J597" s="195"/>
    </row>
    <row r="598" spans="1:10" x14ac:dyDescent="0.5">
      <c r="A598" s="196" t="s">
        <v>900</v>
      </c>
      <c r="B598" s="215" t="s">
        <v>272</v>
      </c>
      <c r="C598" s="207"/>
      <c r="D598" s="169"/>
      <c r="E598" s="144"/>
      <c r="F598" s="116"/>
      <c r="G598" s="167">
        <f t="shared" si="25"/>
        <v>0</v>
      </c>
      <c r="H598" s="324"/>
      <c r="I598" s="211"/>
      <c r="J598" s="195"/>
    </row>
    <row r="599" spans="1:10" ht="54" x14ac:dyDescent="0.5">
      <c r="A599" s="140" t="s">
        <v>901</v>
      </c>
      <c r="B599" s="159" t="s">
        <v>902</v>
      </c>
      <c r="C599" s="207" t="s">
        <v>700</v>
      </c>
      <c r="D599" s="169">
        <v>28.990615200000001</v>
      </c>
      <c r="E599" s="144">
        <v>174710.47619047618</v>
      </c>
      <c r="F599" s="116"/>
      <c r="G599" s="167">
        <f t="shared" si="25"/>
        <v>5064964.1866468573</v>
      </c>
      <c r="H599" s="324"/>
      <c r="I599" s="211"/>
      <c r="J599" s="195"/>
    </row>
    <row r="600" spans="1:10" ht="54" x14ac:dyDescent="0.5">
      <c r="A600" s="196" t="s">
        <v>903</v>
      </c>
      <c r="B600" s="263" t="s">
        <v>723</v>
      </c>
      <c r="C600" s="207" t="s">
        <v>765</v>
      </c>
      <c r="D600" s="169">
        <v>738.49775699942882</v>
      </c>
      <c r="E600" s="144">
        <v>174.71047619047619</v>
      </c>
      <c r="F600" s="116"/>
      <c r="G600" s="167">
        <f t="shared" si="25"/>
        <v>129023.29479096878</v>
      </c>
      <c r="H600" s="324"/>
      <c r="I600" s="211"/>
      <c r="J600" s="195"/>
    </row>
    <row r="601" spans="1:10" x14ac:dyDescent="0.5">
      <c r="A601" s="196" t="s">
        <v>904</v>
      </c>
      <c r="B601" s="289" t="s">
        <v>268</v>
      </c>
      <c r="C601" s="207"/>
      <c r="D601" s="169"/>
      <c r="E601" s="175"/>
      <c r="F601" s="116"/>
      <c r="G601" s="167">
        <f t="shared" si="25"/>
        <v>0</v>
      </c>
      <c r="H601" s="324"/>
      <c r="I601" s="211"/>
      <c r="J601" s="195"/>
    </row>
    <row r="602" spans="1:10" ht="54" x14ac:dyDescent="0.5">
      <c r="A602" s="365" t="s">
        <v>905</v>
      </c>
      <c r="B602" s="451" t="s">
        <v>906</v>
      </c>
      <c r="C602" s="367" t="s">
        <v>216</v>
      </c>
      <c r="D602" s="368">
        <v>140.4</v>
      </c>
      <c r="E602" s="298">
        <v>1234.9729633333334</v>
      </c>
      <c r="F602" s="369"/>
      <c r="G602" s="370">
        <f t="shared" si="25"/>
        <v>173390.20405200002</v>
      </c>
      <c r="H602" s="324"/>
      <c r="I602" s="211"/>
      <c r="J602" s="195"/>
    </row>
    <row r="603" spans="1:10" ht="144" x14ac:dyDescent="0.5">
      <c r="A603" s="177" t="s">
        <v>907</v>
      </c>
      <c r="B603" s="452" t="s">
        <v>908</v>
      </c>
      <c r="C603" s="367" t="s">
        <v>700</v>
      </c>
      <c r="D603" s="368">
        <v>10</v>
      </c>
      <c r="E603" s="298">
        <v>197133.20930232559</v>
      </c>
      <c r="F603" s="369"/>
      <c r="G603" s="370">
        <f t="shared" si="25"/>
        <v>1971332.0930232559</v>
      </c>
      <c r="H603" s="324"/>
      <c r="I603" s="211"/>
      <c r="J603" s="195"/>
    </row>
    <row r="604" spans="1:10" ht="17.25" customHeight="1" x14ac:dyDescent="0.5">
      <c r="A604" s="135"/>
      <c r="B604" s="263"/>
      <c r="C604" s="127"/>
      <c r="D604" s="278"/>
      <c r="E604" s="175"/>
      <c r="F604" s="162" t="s">
        <v>245</v>
      </c>
      <c r="G604" s="332">
        <f>SUM(G579:G603)</f>
        <v>40646253.772141837</v>
      </c>
      <c r="H604" s="333"/>
      <c r="I604" s="139"/>
      <c r="J604" s="229"/>
    </row>
    <row r="605" spans="1:10" x14ac:dyDescent="0.5">
      <c r="A605" s="186" t="s">
        <v>73</v>
      </c>
      <c r="B605" s="231" t="s">
        <v>74</v>
      </c>
      <c r="C605" s="232"/>
      <c r="D605" s="189"/>
      <c r="E605" s="190"/>
      <c r="F605" s="191"/>
      <c r="G605" s="453"/>
      <c r="H605" s="193"/>
      <c r="I605" s="194"/>
      <c r="J605" s="195"/>
    </row>
    <row r="606" spans="1:10" s="337" customFormat="1" x14ac:dyDescent="0.5">
      <c r="A606" s="196" t="s">
        <v>909</v>
      </c>
      <c r="B606" s="197" t="s">
        <v>213</v>
      </c>
      <c r="C606" s="198"/>
      <c r="D606" s="294"/>
      <c r="E606" s="200"/>
      <c r="F606" s="201"/>
      <c r="G606" s="336"/>
      <c r="H606" s="203"/>
      <c r="I606" s="194"/>
      <c r="J606" s="195"/>
    </row>
    <row r="607" spans="1:10" ht="72" x14ac:dyDescent="0.5">
      <c r="A607" s="140" t="s">
        <v>910</v>
      </c>
      <c r="B607" s="206" t="s">
        <v>215</v>
      </c>
      <c r="C607" s="207" t="s">
        <v>216</v>
      </c>
      <c r="D607" s="169">
        <v>350</v>
      </c>
      <c r="E607" s="144">
        <v>40.5</v>
      </c>
      <c r="F607" s="116"/>
      <c r="G607" s="301">
        <f>D607*E607</f>
        <v>14175</v>
      </c>
      <c r="H607" s="324"/>
      <c r="I607" s="224"/>
      <c r="J607" s="169"/>
    </row>
    <row r="608" spans="1:10" ht="72" x14ac:dyDescent="0.5">
      <c r="A608" s="196" t="s">
        <v>911</v>
      </c>
      <c r="B608" s="213" t="s">
        <v>218</v>
      </c>
      <c r="C608" s="207"/>
      <c r="D608" s="169"/>
      <c r="E608" s="144"/>
      <c r="F608" s="116"/>
      <c r="G608" s="301">
        <f t="shared" ref="G608:G619" si="26">D608*E608</f>
        <v>0</v>
      </c>
      <c r="H608" s="324"/>
      <c r="I608" s="224"/>
      <c r="J608" s="169"/>
    </row>
    <row r="609" spans="1:10" x14ac:dyDescent="0.5">
      <c r="A609" s="140" t="s">
        <v>912</v>
      </c>
      <c r="B609" s="116" t="s">
        <v>537</v>
      </c>
      <c r="C609" s="207" t="s">
        <v>221</v>
      </c>
      <c r="D609" s="169">
        <v>5714.58</v>
      </c>
      <c r="E609" s="144">
        <v>1385.23</v>
      </c>
      <c r="F609" s="116"/>
      <c r="G609" s="301">
        <f t="shared" si="26"/>
        <v>7916007.6534000002</v>
      </c>
      <c r="H609" s="324"/>
      <c r="I609" s="211"/>
      <c r="J609" s="169"/>
    </row>
    <row r="610" spans="1:10" x14ac:dyDescent="0.5">
      <c r="A610" s="196" t="s">
        <v>913</v>
      </c>
      <c r="B610" s="215" t="s">
        <v>800</v>
      </c>
      <c r="C610" s="207"/>
      <c r="D610" s="169"/>
      <c r="E610" s="144"/>
      <c r="F610" s="116"/>
      <c r="G610" s="301">
        <f t="shared" si="26"/>
        <v>0</v>
      </c>
      <c r="H610" s="324"/>
      <c r="I610" s="211"/>
      <c r="J610" s="169"/>
    </row>
    <row r="611" spans="1:10" ht="54" x14ac:dyDescent="0.5">
      <c r="A611" s="140" t="s">
        <v>914</v>
      </c>
      <c r="B611" s="159" t="s">
        <v>650</v>
      </c>
      <c r="C611" s="207" t="s">
        <v>431</v>
      </c>
      <c r="D611" s="169">
        <v>445</v>
      </c>
      <c r="E611" s="144">
        <v>5512.75</v>
      </c>
      <c r="F611" s="116"/>
      <c r="G611" s="301">
        <f t="shared" si="26"/>
        <v>2453173.75</v>
      </c>
      <c r="H611" s="324"/>
      <c r="I611" s="224"/>
      <c r="J611" s="169"/>
    </row>
    <row r="612" spans="1:10" x14ac:dyDescent="0.5">
      <c r="A612" s="196" t="s">
        <v>915</v>
      </c>
      <c r="B612" s="215" t="s">
        <v>231</v>
      </c>
      <c r="C612" s="207"/>
      <c r="D612" s="169"/>
      <c r="E612" s="144"/>
      <c r="F612" s="116"/>
      <c r="G612" s="301">
        <f t="shared" si="26"/>
        <v>0</v>
      </c>
      <c r="H612" s="324"/>
      <c r="I612" s="224"/>
      <c r="J612" s="169"/>
    </row>
    <row r="613" spans="1:10" ht="54" x14ac:dyDescent="0.5">
      <c r="A613" s="140" t="s">
        <v>916</v>
      </c>
      <c r="B613" s="159" t="s">
        <v>917</v>
      </c>
      <c r="C613" s="207" t="s">
        <v>216</v>
      </c>
      <c r="D613" s="169">
        <v>20</v>
      </c>
      <c r="E613" s="144">
        <v>2789.4750000000004</v>
      </c>
      <c r="F613" s="116"/>
      <c r="G613" s="301">
        <f t="shared" si="26"/>
        <v>55789.500000000007</v>
      </c>
      <c r="H613" s="324"/>
      <c r="I613" s="224"/>
      <c r="J613" s="169"/>
    </row>
    <row r="614" spans="1:10" ht="54" x14ac:dyDescent="0.5">
      <c r="A614" s="140" t="s">
        <v>918</v>
      </c>
      <c r="B614" s="159" t="s">
        <v>360</v>
      </c>
      <c r="C614" s="207" t="s">
        <v>216</v>
      </c>
      <c r="D614" s="169">
        <v>50</v>
      </c>
      <c r="E614" s="144">
        <v>4184.2125000000005</v>
      </c>
      <c r="F614" s="116"/>
      <c r="G614" s="301">
        <f t="shared" si="26"/>
        <v>209210.62500000003</v>
      </c>
      <c r="H614" s="324"/>
      <c r="I614" s="224"/>
      <c r="J614" s="169"/>
    </row>
    <row r="615" spans="1:10" ht="54" x14ac:dyDescent="0.5">
      <c r="A615" s="140" t="s">
        <v>919</v>
      </c>
      <c r="B615" s="159" t="s">
        <v>655</v>
      </c>
      <c r="C615" s="207" t="s">
        <v>216</v>
      </c>
      <c r="D615" s="169">
        <v>1000</v>
      </c>
      <c r="E615" s="144">
        <v>5578.9500000000007</v>
      </c>
      <c r="F615" s="116"/>
      <c r="G615" s="301">
        <f t="shared" si="26"/>
        <v>5578950.0000000009</v>
      </c>
      <c r="H615" s="324"/>
      <c r="I615" s="224"/>
      <c r="J615" s="169"/>
    </row>
    <row r="616" spans="1:10" x14ac:dyDescent="0.5">
      <c r="A616" s="196" t="s">
        <v>920</v>
      </c>
      <c r="B616" s="263" t="s">
        <v>422</v>
      </c>
      <c r="C616" s="207" t="s">
        <v>431</v>
      </c>
      <c r="D616" s="169">
        <v>334</v>
      </c>
      <c r="E616" s="144">
        <v>618</v>
      </c>
      <c r="F616" s="116"/>
      <c r="G616" s="301">
        <f t="shared" si="26"/>
        <v>206412</v>
      </c>
      <c r="H616" s="324"/>
      <c r="I616" s="211"/>
      <c r="J616" s="169"/>
    </row>
    <row r="617" spans="1:10" x14ac:dyDescent="0.5">
      <c r="A617" s="196" t="s">
        <v>921</v>
      </c>
      <c r="B617" s="263" t="s">
        <v>396</v>
      </c>
      <c r="C617" s="207"/>
      <c r="D617" s="169"/>
      <c r="E617" s="144"/>
      <c r="F617" s="116"/>
      <c r="G617" s="301"/>
      <c r="H617" s="324"/>
      <c r="I617" s="211"/>
      <c r="J617" s="169"/>
    </row>
    <row r="618" spans="1:10" ht="36" x14ac:dyDescent="0.5">
      <c r="A618" s="140" t="s">
        <v>922</v>
      </c>
      <c r="B618" s="246" t="s">
        <v>923</v>
      </c>
      <c r="C618" s="262" t="s">
        <v>216</v>
      </c>
      <c r="D618" s="169">
        <v>20</v>
      </c>
      <c r="E618" s="144">
        <v>534.79999999999995</v>
      </c>
      <c r="F618" s="116"/>
      <c r="G618" s="301">
        <f t="shared" si="26"/>
        <v>10696</v>
      </c>
      <c r="H618" s="324"/>
      <c r="I618" s="211"/>
      <c r="J618" s="169"/>
    </row>
    <row r="619" spans="1:10" ht="36" x14ac:dyDescent="0.5">
      <c r="A619" s="140" t="s">
        <v>922</v>
      </c>
      <c r="B619" s="246" t="s">
        <v>924</v>
      </c>
      <c r="C619" s="207" t="s">
        <v>216</v>
      </c>
      <c r="D619" s="169">
        <v>1000</v>
      </c>
      <c r="E619" s="144">
        <v>668.5</v>
      </c>
      <c r="F619" s="116"/>
      <c r="G619" s="301">
        <f t="shared" si="26"/>
        <v>668500</v>
      </c>
      <c r="H619" s="324"/>
      <c r="I619" s="211"/>
      <c r="J619" s="169"/>
    </row>
    <row r="620" spans="1:10" ht="17.25" customHeight="1" x14ac:dyDescent="0.5">
      <c r="A620" s="135"/>
      <c r="B620" s="263"/>
      <c r="C620" s="127"/>
      <c r="D620" s="278"/>
      <c r="E620" s="175"/>
      <c r="F620" s="162" t="s">
        <v>245</v>
      </c>
      <c r="G620" s="332">
        <f>SUM(G607:G619)</f>
        <v>17112914.5284</v>
      </c>
      <c r="H620" s="333"/>
      <c r="I620" s="139"/>
      <c r="J620" s="229"/>
    </row>
    <row r="621" spans="1:10" x14ac:dyDescent="0.5">
      <c r="A621" s="186" t="s">
        <v>75</v>
      </c>
      <c r="B621" s="231" t="s">
        <v>76</v>
      </c>
      <c r="C621" s="232"/>
      <c r="D621" s="189"/>
      <c r="E621" s="190"/>
      <c r="F621" s="191"/>
      <c r="G621" s="453"/>
      <c r="H621" s="193"/>
      <c r="I621" s="194"/>
      <c r="J621" s="195"/>
    </row>
    <row r="622" spans="1:10" s="337" customFormat="1" x14ac:dyDescent="0.5">
      <c r="A622" s="196" t="s">
        <v>925</v>
      </c>
      <c r="B622" s="197" t="s">
        <v>926</v>
      </c>
      <c r="C622" s="198"/>
      <c r="D622" s="294"/>
      <c r="E622" s="200"/>
      <c r="F622" s="201"/>
      <c r="G622" s="336"/>
      <c r="H622" s="203"/>
      <c r="I622" s="194"/>
      <c r="J622" s="195"/>
    </row>
    <row r="623" spans="1:10" ht="108" x14ac:dyDescent="0.5">
      <c r="A623" s="140" t="s">
        <v>927</v>
      </c>
      <c r="B623" s="261" t="s">
        <v>928</v>
      </c>
      <c r="C623" s="262" t="s">
        <v>221</v>
      </c>
      <c r="D623" s="169">
        <v>1035.3929477761615</v>
      </c>
      <c r="E623" s="144">
        <v>6784.25</v>
      </c>
      <c r="F623" s="116"/>
      <c r="G623" s="167">
        <f>D623*E623</f>
        <v>7024364.6059504235</v>
      </c>
      <c r="H623" s="324"/>
      <c r="I623" s="211"/>
      <c r="J623" s="169"/>
    </row>
    <row r="624" spans="1:10" x14ac:dyDescent="0.5">
      <c r="A624" s="196" t="s">
        <v>929</v>
      </c>
      <c r="B624" s="215" t="s">
        <v>231</v>
      </c>
      <c r="C624" s="262"/>
      <c r="D624" s="169"/>
      <c r="E624" s="144"/>
      <c r="F624" s="116"/>
      <c r="G624" s="167"/>
      <c r="H624" s="324"/>
      <c r="I624" s="211"/>
      <c r="J624" s="169"/>
    </row>
    <row r="625" spans="1:10" ht="54" x14ac:dyDescent="0.5">
      <c r="A625" s="140" t="s">
        <v>930</v>
      </c>
      <c r="B625" s="159" t="s">
        <v>670</v>
      </c>
      <c r="C625" s="262" t="s">
        <v>216</v>
      </c>
      <c r="D625" s="169">
        <v>10</v>
      </c>
      <c r="E625" s="144">
        <v>2789.4750000000004</v>
      </c>
      <c r="F625" s="116"/>
      <c r="G625" s="167">
        <f t="shared" ref="G625:G647" si="27">D625*E625</f>
        <v>27894.750000000004</v>
      </c>
      <c r="H625" s="324"/>
      <c r="I625" s="211"/>
      <c r="J625" s="169"/>
    </row>
    <row r="626" spans="1:10" ht="54" x14ac:dyDescent="0.5">
      <c r="A626" s="140" t="s">
        <v>931</v>
      </c>
      <c r="B626" s="159" t="s">
        <v>672</v>
      </c>
      <c r="C626" s="262" t="s">
        <v>216</v>
      </c>
      <c r="D626" s="169">
        <v>12</v>
      </c>
      <c r="E626" s="144">
        <v>4184.2125000000005</v>
      </c>
      <c r="F626" s="116"/>
      <c r="G626" s="167">
        <f t="shared" si="27"/>
        <v>50210.55</v>
      </c>
      <c r="H626" s="324"/>
      <c r="I626" s="211"/>
      <c r="J626" s="169"/>
    </row>
    <row r="627" spans="1:10" ht="54" x14ac:dyDescent="0.5">
      <c r="A627" s="140" t="s">
        <v>932</v>
      </c>
      <c r="B627" s="159" t="s">
        <v>416</v>
      </c>
      <c r="C627" s="262" t="s">
        <v>216</v>
      </c>
      <c r="D627" s="169">
        <v>10</v>
      </c>
      <c r="E627" s="144">
        <v>5578.9500000000007</v>
      </c>
      <c r="F627" s="116"/>
      <c r="G627" s="167">
        <f t="shared" si="27"/>
        <v>55789.500000000007</v>
      </c>
      <c r="H627" s="324"/>
      <c r="I627" s="211"/>
      <c r="J627" s="169"/>
    </row>
    <row r="628" spans="1:10" ht="54" x14ac:dyDescent="0.5">
      <c r="A628" s="140" t="s">
        <v>933</v>
      </c>
      <c r="B628" s="159" t="s">
        <v>675</v>
      </c>
      <c r="C628" s="262" t="s">
        <v>216</v>
      </c>
      <c r="D628" s="169">
        <v>388.5246460415525</v>
      </c>
      <c r="E628" s="144">
        <v>5831.9000000000005</v>
      </c>
      <c r="F628" s="116"/>
      <c r="G628" s="167">
        <f t="shared" si="27"/>
        <v>2265836.8832497303</v>
      </c>
      <c r="H628" s="324"/>
      <c r="I628" s="211"/>
      <c r="J628" s="169"/>
    </row>
    <row r="629" spans="1:10" ht="54" x14ac:dyDescent="0.5">
      <c r="A629" s="140" t="s">
        <v>934</v>
      </c>
      <c r="B629" s="159" t="s">
        <v>366</v>
      </c>
      <c r="C629" s="262" t="s">
        <v>935</v>
      </c>
      <c r="D629" s="169">
        <v>231.72708331798782</v>
      </c>
      <c r="E629" s="144">
        <v>7289.875</v>
      </c>
      <c r="F629" s="116"/>
      <c r="G629" s="167">
        <f t="shared" si="27"/>
        <v>1689261.4715027164</v>
      </c>
      <c r="H629" s="324"/>
      <c r="I629" s="211"/>
      <c r="J629" s="169"/>
    </row>
    <row r="630" spans="1:10" ht="54" x14ac:dyDescent="0.5">
      <c r="A630" s="140" t="s">
        <v>936</v>
      </c>
      <c r="B630" s="159" t="s">
        <v>368</v>
      </c>
      <c r="C630" s="262" t="s">
        <v>216</v>
      </c>
      <c r="D630" s="169">
        <v>153.0970179050482</v>
      </c>
      <c r="E630" s="144">
        <v>8747.85</v>
      </c>
      <c r="F630" s="116"/>
      <c r="G630" s="167">
        <f t="shared" si="27"/>
        <v>1339269.748080676</v>
      </c>
      <c r="H630" s="324"/>
      <c r="I630" s="211"/>
      <c r="J630" s="169"/>
    </row>
    <row r="631" spans="1:10" ht="54" x14ac:dyDescent="0.5">
      <c r="A631" s="196" t="s">
        <v>937</v>
      </c>
      <c r="B631" s="216" t="s">
        <v>234</v>
      </c>
      <c r="C631" s="262"/>
      <c r="D631" s="169"/>
      <c r="E631" s="144"/>
      <c r="F631" s="116"/>
      <c r="G631" s="167">
        <f t="shared" si="27"/>
        <v>0</v>
      </c>
      <c r="H631" s="324"/>
      <c r="I631" s="211"/>
      <c r="J631" s="169"/>
    </row>
    <row r="632" spans="1:10" x14ac:dyDescent="0.5">
      <c r="A632" s="140" t="s">
        <v>938</v>
      </c>
      <c r="B632" s="246" t="s">
        <v>939</v>
      </c>
      <c r="C632" s="262" t="s">
        <v>221</v>
      </c>
      <c r="D632" s="169">
        <v>38.852464604155251</v>
      </c>
      <c r="E632" s="144">
        <v>19638</v>
      </c>
      <c r="F632" s="116"/>
      <c r="G632" s="167">
        <f t="shared" si="27"/>
        <v>762984.69989640079</v>
      </c>
      <c r="H632" s="324"/>
      <c r="I632" s="211"/>
      <c r="J632" s="169"/>
    </row>
    <row r="633" spans="1:10" x14ac:dyDescent="0.5">
      <c r="A633" s="140" t="s">
        <v>940</v>
      </c>
      <c r="B633" s="246" t="s">
        <v>941</v>
      </c>
      <c r="C633" s="262" t="s">
        <v>216</v>
      </c>
      <c r="D633" s="169">
        <v>44.760960000000004</v>
      </c>
      <c r="E633" s="144">
        <v>16560</v>
      </c>
      <c r="F633" s="116"/>
      <c r="G633" s="167">
        <f t="shared" si="27"/>
        <v>741241.49760000012</v>
      </c>
      <c r="H633" s="324"/>
      <c r="I633" s="211"/>
      <c r="J633" s="169"/>
    </row>
    <row r="634" spans="1:10" x14ac:dyDescent="0.5">
      <c r="A634" s="196" t="s">
        <v>942</v>
      </c>
      <c r="B634" s="197" t="s">
        <v>268</v>
      </c>
      <c r="C634" s="262"/>
      <c r="D634" s="169"/>
      <c r="E634" s="144"/>
      <c r="F634" s="116"/>
      <c r="G634" s="167">
        <f t="shared" si="27"/>
        <v>0</v>
      </c>
      <c r="H634" s="324"/>
      <c r="I634" s="211"/>
      <c r="J634" s="169"/>
    </row>
    <row r="635" spans="1:10" ht="54" x14ac:dyDescent="0.5">
      <c r="A635" s="140" t="s">
        <v>943</v>
      </c>
      <c r="B635" s="245" t="s">
        <v>717</v>
      </c>
      <c r="C635" s="262" t="s">
        <v>216</v>
      </c>
      <c r="D635" s="169">
        <v>155.40985841662101</v>
      </c>
      <c r="E635" s="144">
        <v>1234.9729633333334</v>
      </c>
      <c r="F635" s="116"/>
      <c r="G635" s="167">
        <f t="shared" si="27"/>
        <v>191926.97337998822</v>
      </c>
      <c r="H635" s="324"/>
      <c r="I635" s="211"/>
      <c r="J635" s="169"/>
    </row>
    <row r="636" spans="1:10" x14ac:dyDescent="0.5">
      <c r="A636" s="196" t="s">
        <v>944</v>
      </c>
      <c r="B636" s="215" t="s">
        <v>272</v>
      </c>
      <c r="C636" s="262"/>
      <c r="D636" s="169"/>
      <c r="E636" s="144"/>
      <c r="F636" s="116"/>
      <c r="G636" s="167">
        <f t="shared" si="27"/>
        <v>0</v>
      </c>
      <c r="H636" s="324"/>
      <c r="I636" s="211"/>
      <c r="J636" s="169"/>
    </row>
    <row r="637" spans="1:10" ht="54" x14ac:dyDescent="0.5">
      <c r="A637" s="140" t="s">
        <v>945</v>
      </c>
      <c r="B637" s="159" t="s">
        <v>902</v>
      </c>
      <c r="C637" s="262" t="s">
        <v>275</v>
      </c>
      <c r="D637" s="169">
        <v>2.6353015200000001</v>
      </c>
      <c r="E637" s="144">
        <v>174710.47619047618</v>
      </c>
      <c r="F637" s="116"/>
      <c r="G637" s="167">
        <f t="shared" si="27"/>
        <v>460414.78346468572</v>
      </c>
      <c r="H637" s="324"/>
      <c r="I637" s="211"/>
      <c r="J637" s="169"/>
    </row>
    <row r="638" spans="1:10" x14ac:dyDescent="0.5">
      <c r="A638" s="196" t="s">
        <v>946</v>
      </c>
      <c r="B638" s="215" t="s">
        <v>800</v>
      </c>
      <c r="C638" s="262"/>
      <c r="D638" s="169"/>
      <c r="E638" s="144"/>
      <c r="F638" s="116"/>
      <c r="G638" s="167">
        <f t="shared" si="27"/>
        <v>0</v>
      </c>
      <c r="H638" s="324"/>
      <c r="I638" s="211"/>
      <c r="J638" s="169"/>
    </row>
    <row r="639" spans="1:10" ht="54" x14ac:dyDescent="0.5">
      <c r="A639" s="140" t="s">
        <v>947</v>
      </c>
      <c r="B639" s="159" t="s">
        <v>752</v>
      </c>
      <c r="C639" s="262" t="s">
        <v>604</v>
      </c>
      <c r="D639" s="169">
        <v>1212</v>
      </c>
      <c r="E639" s="144">
        <v>4795.1750000000002</v>
      </c>
      <c r="F639" s="116"/>
      <c r="G639" s="167">
        <f t="shared" si="27"/>
        <v>5811752.1000000006</v>
      </c>
      <c r="H639" s="324"/>
      <c r="I639" s="211"/>
      <c r="J639" s="169"/>
    </row>
    <row r="640" spans="1:10" x14ac:dyDescent="0.5">
      <c r="A640" s="196" t="s">
        <v>948</v>
      </c>
      <c r="B640" s="263" t="s">
        <v>384</v>
      </c>
      <c r="C640" s="262"/>
      <c r="D640" s="169"/>
      <c r="E640" s="144"/>
      <c r="F640" s="116"/>
      <c r="G640" s="167">
        <f t="shared" si="27"/>
        <v>0</v>
      </c>
      <c r="H640" s="324"/>
      <c r="I640" s="211"/>
      <c r="J640" s="169"/>
    </row>
    <row r="641" spans="1:10" ht="54" x14ac:dyDescent="0.5">
      <c r="A641" s="140" t="s">
        <v>949</v>
      </c>
      <c r="B641" s="246" t="s">
        <v>950</v>
      </c>
      <c r="C641" s="262" t="s">
        <v>604</v>
      </c>
      <c r="D641" s="169">
        <v>114</v>
      </c>
      <c r="E641" s="144">
        <v>12161.5</v>
      </c>
      <c r="F641" s="116"/>
      <c r="G641" s="167">
        <f t="shared" si="27"/>
        <v>1386411</v>
      </c>
      <c r="H641" s="324"/>
      <c r="I641" s="211"/>
      <c r="J641" s="169"/>
    </row>
    <row r="642" spans="1:10" ht="36" x14ac:dyDescent="0.5">
      <c r="A642" s="196" t="s">
        <v>951</v>
      </c>
      <c r="B642" s="263" t="s">
        <v>392</v>
      </c>
      <c r="C642" s="262" t="s">
        <v>216</v>
      </c>
      <c r="D642" s="169">
        <v>1053.6897929747397</v>
      </c>
      <c r="E642" s="144">
        <v>350</v>
      </c>
      <c r="F642" s="116"/>
      <c r="G642" s="167">
        <f t="shared" si="27"/>
        <v>368791.42754115892</v>
      </c>
      <c r="H642" s="324"/>
      <c r="I642" s="211"/>
      <c r="J642" s="169"/>
    </row>
    <row r="643" spans="1:10" x14ac:dyDescent="0.5">
      <c r="A643" s="196" t="s">
        <v>952</v>
      </c>
      <c r="B643" s="263" t="s">
        <v>953</v>
      </c>
      <c r="C643" s="262"/>
      <c r="D643" s="169"/>
      <c r="E643" s="144"/>
      <c r="F643" s="116"/>
      <c r="G643" s="167">
        <f t="shared" si="27"/>
        <v>0</v>
      </c>
      <c r="H643" s="324"/>
      <c r="I643" s="211"/>
      <c r="J643" s="169"/>
    </row>
    <row r="644" spans="1:10" ht="36" x14ac:dyDescent="0.5">
      <c r="A644" s="140" t="s">
        <v>954</v>
      </c>
      <c r="B644" s="246" t="s">
        <v>923</v>
      </c>
      <c r="C644" s="262" t="s">
        <v>216</v>
      </c>
      <c r="D644" s="169">
        <v>10</v>
      </c>
      <c r="E644" s="144">
        <v>534.79999999999995</v>
      </c>
      <c r="F644" s="116"/>
      <c r="G644" s="167">
        <f t="shared" si="27"/>
        <v>5348</v>
      </c>
      <c r="H644" s="324"/>
      <c r="I644" s="211"/>
      <c r="J644" s="169"/>
    </row>
    <row r="645" spans="1:10" ht="36" x14ac:dyDescent="0.5">
      <c r="A645" s="140" t="s">
        <v>955</v>
      </c>
      <c r="B645" s="246" t="s">
        <v>956</v>
      </c>
      <c r="C645" s="262" t="s">
        <v>216</v>
      </c>
      <c r="D645" s="169">
        <v>84.082571182731883</v>
      </c>
      <c r="E645" s="144">
        <v>668.5</v>
      </c>
      <c r="F645" s="116"/>
      <c r="G645" s="167">
        <f t="shared" si="27"/>
        <v>56209.198835656265</v>
      </c>
      <c r="H645" s="324"/>
      <c r="I645" s="211"/>
      <c r="J645" s="169"/>
    </row>
    <row r="646" spans="1:10" x14ac:dyDescent="0.5">
      <c r="A646" s="196" t="s">
        <v>957</v>
      </c>
      <c r="B646" s="263" t="s">
        <v>388</v>
      </c>
      <c r="C646" s="262"/>
      <c r="D646" s="169"/>
      <c r="E646" s="144"/>
      <c r="F646" s="116"/>
      <c r="G646" s="167">
        <f t="shared" si="27"/>
        <v>0</v>
      </c>
      <c r="H646" s="324"/>
      <c r="I646" s="211"/>
      <c r="J646" s="169"/>
    </row>
    <row r="647" spans="1:10" ht="54" x14ac:dyDescent="0.5">
      <c r="A647" s="140" t="s">
        <v>958</v>
      </c>
      <c r="B647" s="246" t="s">
        <v>390</v>
      </c>
      <c r="C647" s="262" t="s">
        <v>275</v>
      </c>
      <c r="D647" s="169">
        <v>1.5832300164692437</v>
      </c>
      <c r="E647" s="144">
        <v>339058.5</v>
      </c>
      <c r="F647" s="116"/>
      <c r="G647" s="167">
        <f t="shared" si="27"/>
        <v>536807.59453903709</v>
      </c>
      <c r="H647" s="324"/>
      <c r="I647" s="211"/>
      <c r="J647" s="169"/>
    </row>
    <row r="648" spans="1:10" ht="17.25" customHeight="1" x14ac:dyDescent="0.5">
      <c r="A648" s="135"/>
      <c r="B648" s="263"/>
      <c r="C648" s="127"/>
      <c r="D648" s="278"/>
      <c r="E648" s="175"/>
      <c r="F648" s="162" t="s">
        <v>245</v>
      </c>
      <c r="G648" s="332">
        <f>SUM(G622:G647)</f>
        <v>22774514.784040473</v>
      </c>
      <c r="H648" s="333"/>
      <c r="I648" s="139"/>
      <c r="J648" s="229"/>
    </row>
    <row r="649" spans="1:10" x14ac:dyDescent="0.5">
      <c r="A649" s="186" t="s">
        <v>77</v>
      </c>
      <c r="B649" s="231" t="s">
        <v>78</v>
      </c>
      <c r="C649" s="232"/>
      <c r="D649" s="189"/>
      <c r="E649" s="190"/>
      <c r="F649" s="191"/>
      <c r="G649" s="453"/>
      <c r="H649" s="193"/>
      <c r="I649" s="194"/>
      <c r="J649" s="195"/>
    </row>
    <row r="650" spans="1:10" x14ac:dyDescent="0.5">
      <c r="A650" s="196" t="s">
        <v>959</v>
      </c>
      <c r="B650" s="197" t="s">
        <v>926</v>
      </c>
      <c r="C650" s="207"/>
      <c r="D650" s="227"/>
      <c r="E650" s="175"/>
      <c r="F650" s="364"/>
      <c r="G650" s="346"/>
      <c r="H650" s="304"/>
      <c r="I650" s="194"/>
      <c r="J650" s="195"/>
    </row>
    <row r="651" spans="1:10" ht="108" x14ac:dyDescent="0.5">
      <c r="A651" s="140" t="s">
        <v>960</v>
      </c>
      <c r="B651" s="454" t="s">
        <v>928</v>
      </c>
      <c r="C651" s="207" t="s">
        <v>221</v>
      </c>
      <c r="D651" s="169">
        <v>6999.7922070581335</v>
      </c>
      <c r="E651" s="144">
        <v>6784.25</v>
      </c>
      <c r="F651" s="116"/>
      <c r="G651" s="167">
        <f>D651*E651</f>
        <v>47488340.280734144</v>
      </c>
      <c r="H651" s="324"/>
      <c r="I651" s="211"/>
      <c r="J651" s="364"/>
    </row>
    <row r="652" spans="1:10" x14ac:dyDescent="0.5">
      <c r="A652" s="196" t="s">
        <v>961</v>
      </c>
      <c r="B652" s="215" t="s">
        <v>231</v>
      </c>
      <c r="C652" s="207"/>
      <c r="D652" s="169"/>
      <c r="E652" s="144"/>
      <c r="F652" s="116"/>
      <c r="G652" s="167">
        <f t="shared" ref="G652:G674" si="28">D652*E652</f>
        <v>0</v>
      </c>
      <c r="H652" s="324"/>
      <c r="I652" s="211"/>
      <c r="J652" s="364"/>
    </row>
    <row r="653" spans="1:10" ht="54" x14ac:dyDescent="0.5">
      <c r="A653" s="140" t="s">
        <v>962</v>
      </c>
      <c r="B653" s="159" t="s">
        <v>670</v>
      </c>
      <c r="C653" s="207" t="s">
        <v>216</v>
      </c>
      <c r="D653" s="169">
        <v>20</v>
      </c>
      <c r="E653" s="144">
        <v>2789.4750000000004</v>
      </c>
      <c r="F653" s="116"/>
      <c r="G653" s="167">
        <f t="shared" si="28"/>
        <v>55789.500000000007</v>
      </c>
      <c r="H653" s="324"/>
      <c r="I653" s="211"/>
      <c r="J653" s="364"/>
    </row>
    <row r="654" spans="1:10" ht="54" x14ac:dyDescent="0.5">
      <c r="A654" s="140" t="s">
        <v>963</v>
      </c>
      <c r="B654" s="159" t="s">
        <v>672</v>
      </c>
      <c r="C654" s="207" t="s">
        <v>216</v>
      </c>
      <c r="D654" s="169">
        <v>20</v>
      </c>
      <c r="E654" s="144">
        <v>4184.2125000000005</v>
      </c>
      <c r="F654" s="116"/>
      <c r="G654" s="167">
        <f t="shared" si="28"/>
        <v>83684.250000000015</v>
      </c>
      <c r="H654" s="324"/>
      <c r="I654" s="211"/>
      <c r="J654" s="364"/>
    </row>
    <row r="655" spans="1:10" ht="54" x14ac:dyDescent="0.5">
      <c r="A655" s="140" t="s">
        <v>964</v>
      </c>
      <c r="B655" s="159" t="s">
        <v>416</v>
      </c>
      <c r="C655" s="207" t="s">
        <v>216</v>
      </c>
      <c r="D655" s="169">
        <v>20</v>
      </c>
      <c r="E655" s="144">
        <v>5578.9500000000007</v>
      </c>
      <c r="F655" s="116"/>
      <c r="G655" s="167">
        <f t="shared" si="28"/>
        <v>111579.00000000001</v>
      </c>
      <c r="H655" s="324"/>
      <c r="I655" s="211"/>
      <c r="J655" s="195"/>
    </row>
    <row r="656" spans="1:10" ht="54" x14ac:dyDescent="0.5">
      <c r="A656" s="140" t="s">
        <v>965</v>
      </c>
      <c r="B656" s="159" t="s">
        <v>966</v>
      </c>
      <c r="C656" s="207" t="s">
        <v>216</v>
      </c>
      <c r="D656" s="169">
        <v>20</v>
      </c>
      <c r="E656" s="144">
        <v>5831.9000000000005</v>
      </c>
      <c r="F656" s="116"/>
      <c r="G656" s="167">
        <f t="shared" si="28"/>
        <v>116638.00000000001</v>
      </c>
      <c r="H656" s="324"/>
      <c r="I656" s="211"/>
      <c r="J656" s="195"/>
    </row>
    <row r="657" spans="1:10" ht="54" x14ac:dyDescent="0.5">
      <c r="A657" s="140" t="s">
        <v>967</v>
      </c>
      <c r="B657" s="159" t="s">
        <v>366</v>
      </c>
      <c r="C657" s="207" t="s">
        <v>216</v>
      </c>
      <c r="D657" s="169">
        <v>4689.711035053976</v>
      </c>
      <c r="E657" s="144">
        <v>7289.875</v>
      </c>
      <c r="F657" s="116"/>
      <c r="G657" s="167">
        <f t="shared" si="28"/>
        <v>34187407.231664106</v>
      </c>
      <c r="H657" s="324"/>
      <c r="I657" s="211"/>
      <c r="J657" s="364"/>
    </row>
    <row r="658" spans="1:10" ht="54" x14ac:dyDescent="0.5">
      <c r="A658" s="140" t="s">
        <v>968</v>
      </c>
      <c r="B658" s="159" t="s">
        <v>368</v>
      </c>
      <c r="C658" s="207" t="s">
        <v>216</v>
      </c>
      <c r="D658" s="169">
        <v>1797.1612966087528</v>
      </c>
      <c r="E658" s="144">
        <v>8747.85</v>
      </c>
      <c r="F658" s="116"/>
      <c r="G658" s="167">
        <f t="shared" si="28"/>
        <v>15721297.448538879</v>
      </c>
      <c r="H658" s="324"/>
      <c r="I658" s="211"/>
      <c r="J658" s="195"/>
    </row>
    <row r="659" spans="1:10" x14ac:dyDescent="0.5">
      <c r="A659" s="196" t="s">
        <v>969</v>
      </c>
      <c r="B659" s="263" t="s">
        <v>970</v>
      </c>
      <c r="C659" s="207"/>
      <c r="D659" s="169"/>
      <c r="E659" s="144"/>
      <c r="F659" s="116"/>
      <c r="G659" s="167">
        <f t="shared" si="28"/>
        <v>0</v>
      </c>
      <c r="H659" s="324"/>
      <c r="I659" s="211"/>
      <c r="J659" s="195"/>
    </row>
    <row r="660" spans="1:10" ht="36" x14ac:dyDescent="0.5">
      <c r="A660" s="140" t="s">
        <v>971</v>
      </c>
      <c r="B660" s="246" t="s">
        <v>956</v>
      </c>
      <c r="C660" s="207" t="s">
        <v>216</v>
      </c>
      <c r="D660" s="169">
        <v>599.05376553625092</v>
      </c>
      <c r="E660" s="144">
        <v>668.5</v>
      </c>
      <c r="F660" s="116"/>
      <c r="G660" s="167">
        <f t="shared" si="28"/>
        <v>400467.44226098375</v>
      </c>
      <c r="H660" s="324"/>
      <c r="I660" s="224"/>
      <c r="J660" s="195"/>
    </row>
    <row r="661" spans="1:10" ht="36" x14ac:dyDescent="0.5">
      <c r="A661" s="140" t="s">
        <v>972</v>
      </c>
      <c r="B661" s="246" t="s">
        <v>923</v>
      </c>
      <c r="C661" s="207" t="s">
        <v>216</v>
      </c>
      <c r="D661" s="219">
        <v>42</v>
      </c>
      <c r="E661" s="144">
        <v>534.79999999999995</v>
      </c>
      <c r="F661" s="116"/>
      <c r="G661" s="167">
        <f t="shared" si="28"/>
        <v>22461.599999999999</v>
      </c>
      <c r="H661" s="304"/>
      <c r="I661" s="224"/>
      <c r="J661" s="157"/>
    </row>
    <row r="662" spans="1:10" x14ac:dyDescent="0.5">
      <c r="A662" s="196" t="s">
        <v>973</v>
      </c>
      <c r="B662" s="215" t="s">
        <v>228</v>
      </c>
      <c r="C662" s="207"/>
      <c r="D662" s="169"/>
      <c r="E662" s="144"/>
      <c r="F662" s="116"/>
      <c r="G662" s="167">
        <f t="shared" si="28"/>
        <v>0</v>
      </c>
      <c r="H662" s="304"/>
      <c r="I662" s="224"/>
      <c r="J662" s="195"/>
    </row>
    <row r="663" spans="1:10" ht="51.75" customHeight="1" x14ac:dyDescent="0.5">
      <c r="A663" s="140" t="s">
        <v>974</v>
      </c>
      <c r="B663" s="159" t="s">
        <v>975</v>
      </c>
      <c r="C663" s="207" t="s">
        <v>431</v>
      </c>
      <c r="D663" s="169">
        <v>3115</v>
      </c>
      <c r="E663" s="144">
        <v>4795.1750000000002</v>
      </c>
      <c r="F663" s="116"/>
      <c r="G663" s="167">
        <f t="shared" si="28"/>
        <v>14936970.125</v>
      </c>
      <c r="H663" s="304"/>
      <c r="I663" s="224"/>
      <c r="J663" s="195"/>
    </row>
    <row r="664" spans="1:10" x14ac:dyDescent="0.5">
      <c r="A664" s="196" t="s">
        <v>976</v>
      </c>
      <c r="B664" s="215" t="s">
        <v>803</v>
      </c>
      <c r="C664" s="207"/>
      <c r="D664" s="169"/>
      <c r="E664" s="144"/>
      <c r="F664" s="116"/>
      <c r="G664" s="167">
        <f t="shared" si="28"/>
        <v>0</v>
      </c>
      <c r="H664" s="304"/>
      <c r="I664" s="224"/>
      <c r="J664" s="195"/>
    </row>
    <row r="665" spans="1:10" ht="54" x14ac:dyDescent="0.5">
      <c r="A665" s="140" t="s">
        <v>977</v>
      </c>
      <c r="B665" s="246" t="s">
        <v>386</v>
      </c>
      <c r="C665" s="207" t="s">
        <v>431</v>
      </c>
      <c r="D665" s="169">
        <v>673</v>
      </c>
      <c r="E665" s="144">
        <v>12161.5</v>
      </c>
      <c r="F665" s="116"/>
      <c r="G665" s="167">
        <f t="shared" si="28"/>
        <v>8184689.5</v>
      </c>
      <c r="H665" s="304"/>
      <c r="I665" s="224"/>
      <c r="J665" s="195"/>
    </row>
    <row r="666" spans="1:10" x14ac:dyDescent="0.5">
      <c r="A666" s="196" t="s">
        <v>978</v>
      </c>
      <c r="B666" s="263" t="s">
        <v>388</v>
      </c>
      <c r="C666" s="207"/>
      <c r="D666" s="169"/>
      <c r="E666" s="144"/>
      <c r="F666" s="116"/>
      <c r="G666" s="167">
        <f t="shared" si="28"/>
        <v>0</v>
      </c>
      <c r="H666" s="304"/>
      <c r="I666" s="224"/>
      <c r="J666" s="195"/>
    </row>
    <row r="667" spans="1:10" ht="54" x14ac:dyDescent="0.5">
      <c r="A667" s="140" t="s">
        <v>979</v>
      </c>
      <c r="B667" s="246" t="s">
        <v>390</v>
      </c>
      <c r="C667" s="207" t="s">
        <v>700</v>
      </c>
      <c r="D667" s="169">
        <v>18.191706998648641</v>
      </c>
      <c r="E667" s="144">
        <v>339058.5</v>
      </c>
      <c r="F667" s="116"/>
      <c r="G667" s="167">
        <f t="shared" si="28"/>
        <v>6168052.8874013098</v>
      </c>
      <c r="H667" s="304"/>
      <c r="I667" s="224"/>
      <c r="J667" s="195"/>
    </row>
    <row r="668" spans="1:10" ht="36" x14ac:dyDescent="0.5">
      <c r="A668" s="196" t="s">
        <v>980</v>
      </c>
      <c r="B668" s="263" t="s">
        <v>392</v>
      </c>
      <c r="C668" s="207" t="s">
        <v>216</v>
      </c>
      <c r="D668" s="169">
        <v>2412.8504000000003</v>
      </c>
      <c r="E668" s="144">
        <v>350</v>
      </c>
      <c r="F668" s="116"/>
      <c r="G668" s="167">
        <f t="shared" si="28"/>
        <v>844497.64000000013</v>
      </c>
      <c r="H668" s="304"/>
      <c r="I668" s="224"/>
      <c r="J668" s="195"/>
    </row>
    <row r="669" spans="1:10" ht="54" x14ac:dyDescent="0.5">
      <c r="A669" s="196" t="s">
        <v>981</v>
      </c>
      <c r="B669" s="263" t="s">
        <v>723</v>
      </c>
      <c r="C669" s="207" t="s">
        <v>765</v>
      </c>
      <c r="D669" s="169">
        <v>3638.3413997297284</v>
      </c>
      <c r="E669" s="144">
        <v>174.71047619047619</v>
      </c>
      <c r="F669" s="116"/>
      <c r="G669" s="167">
        <f t="shared" si="28"/>
        <v>635656.35849030456</v>
      </c>
      <c r="H669" s="324"/>
      <c r="I669" s="211"/>
      <c r="J669" s="195"/>
    </row>
    <row r="670" spans="1:10" ht="54" x14ac:dyDescent="0.5">
      <c r="A670" s="196" t="s">
        <v>982</v>
      </c>
      <c r="B670" s="216" t="s">
        <v>234</v>
      </c>
      <c r="C670" s="207"/>
      <c r="D670" s="169"/>
      <c r="E670" s="144"/>
      <c r="F670" s="116"/>
      <c r="G670" s="167">
        <f t="shared" si="28"/>
        <v>0</v>
      </c>
      <c r="H670" s="324"/>
      <c r="I670" s="211"/>
      <c r="J670" s="195"/>
    </row>
    <row r="671" spans="1:10" ht="36" x14ac:dyDescent="0.5">
      <c r="A671" s="316" t="s">
        <v>983</v>
      </c>
      <c r="B671" s="432" t="s">
        <v>984</v>
      </c>
      <c r="C671" s="318" t="s">
        <v>221</v>
      </c>
      <c r="D671" s="319">
        <v>4796.2477039037167</v>
      </c>
      <c r="E671" s="423">
        <v>15242</v>
      </c>
      <c r="F671" s="435"/>
      <c r="G671" s="455">
        <f t="shared" si="28"/>
        <v>73104407.502900451</v>
      </c>
      <c r="H671" s="324" t="s">
        <v>985</v>
      </c>
      <c r="I671" s="211"/>
      <c r="J671" s="195"/>
    </row>
    <row r="672" spans="1:10" x14ac:dyDescent="0.5">
      <c r="A672" s="140" t="s">
        <v>986</v>
      </c>
      <c r="B672" s="246" t="s">
        <v>987</v>
      </c>
      <c r="C672" s="207" t="s">
        <v>221</v>
      </c>
      <c r="D672" s="169">
        <v>134.67072000000002</v>
      </c>
      <c r="E672" s="144">
        <v>16560</v>
      </c>
      <c r="F672" s="116"/>
      <c r="G672" s="167">
        <f t="shared" si="28"/>
        <v>2230147.1232000003</v>
      </c>
      <c r="H672" s="324"/>
      <c r="I672" s="211"/>
      <c r="J672" s="195"/>
    </row>
    <row r="673" spans="1:10" x14ac:dyDescent="0.5">
      <c r="A673" s="196" t="s">
        <v>988</v>
      </c>
      <c r="B673" s="215" t="s">
        <v>272</v>
      </c>
      <c r="C673" s="207"/>
      <c r="D673" s="169"/>
      <c r="E673" s="144"/>
      <c r="F673" s="116"/>
      <c r="G673" s="167">
        <f t="shared" si="28"/>
        <v>0</v>
      </c>
      <c r="H673" s="324"/>
      <c r="I673" s="211"/>
      <c r="J673" s="195"/>
    </row>
    <row r="674" spans="1:10" ht="54" x14ac:dyDescent="0.5">
      <c r="A674" s="140" t="s">
        <v>988</v>
      </c>
      <c r="B674" s="159" t="s">
        <v>274</v>
      </c>
      <c r="C674" s="207" t="s">
        <v>275</v>
      </c>
      <c r="D674" s="169">
        <v>0.59365440000000003</v>
      </c>
      <c r="E674" s="144">
        <v>174710.47619047618</v>
      </c>
      <c r="F674" s="116"/>
      <c r="G674" s="167">
        <f t="shared" si="28"/>
        <v>103717.64291657144</v>
      </c>
      <c r="H674" s="324"/>
      <c r="I674" s="211"/>
      <c r="J674" s="195"/>
    </row>
    <row r="675" spans="1:10" ht="17.25" customHeight="1" x14ac:dyDescent="0.5">
      <c r="A675" s="135"/>
      <c r="B675" s="263"/>
      <c r="C675" s="127"/>
      <c r="D675" s="278"/>
      <c r="E675" s="144"/>
      <c r="F675" s="162" t="s">
        <v>245</v>
      </c>
      <c r="G675" s="332">
        <f>SUM(G651:G674)</f>
        <v>204395803.53310674</v>
      </c>
      <c r="H675" s="333"/>
      <c r="I675" s="139"/>
      <c r="J675" s="229"/>
    </row>
    <row r="676" spans="1:10" x14ac:dyDescent="0.5">
      <c r="A676" s="186" t="s">
        <v>79</v>
      </c>
      <c r="B676" s="231" t="s">
        <v>80</v>
      </c>
      <c r="C676" s="232"/>
      <c r="D676" s="189"/>
      <c r="E676" s="279"/>
      <c r="F676" s="191"/>
      <c r="G676" s="453"/>
      <c r="H676" s="193"/>
      <c r="I676" s="194"/>
      <c r="J676" s="195"/>
    </row>
    <row r="677" spans="1:10" s="337" customFormat="1" x14ac:dyDescent="0.5">
      <c r="A677" s="196" t="s">
        <v>989</v>
      </c>
      <c r="B677" s="197" t="s">
        <v>213</v>
      </c>
      <c r="C677" s="198"/>
      <c r="D677" s="294"/>
      <c r="E677" s="144"/>
      <c r="F677" s="201"/>
      <c r="G677" s="336"/>
      <c r="H677" s="203"/>
      <c r="I677" s="194"/>
      <c r="J677" s="195"/>
    </row>
    <row r="678" spans="1:10" ht="72" x14ac:dyDescent="0.5">
      <c r="A678" s="140" t="s">
        <v>990</v>
      </c>
      <c r="B678" s="206" t="s">
        <v>215</v>
      </c>
      <c r="C678" s="207" t="s">
        <v>216</v>
      </c>
      <c r="D678" s="169">
        <v>100</v>
      </c>
      <c r="E678" s="144">
        <v>40.5</v>
      </c>
      <c r="F678" s="116"/>
      <c r="G678" s="167">
        <f>D678*E678</f>
        <v>4050</v>
      </c>
      <c r="H678" s="324"/>
      <c r="I678" s="224"/>
      <c r="J678" s="169"/>
    </row>
    <row r="679" spans="1:10" ht="72" x14ac:dyDescent="0.5">
      <c r="A679" s="196" t="s">
        <v>991</v>
      </c>
      <c r="B679" s="213" t="s">
        <v>218</v>
      </c>
      <c r="C679" s="207"/>
      <c r="D679" s="169"/>
      <c r="E679" s="144"/>
      <c r="F679" s="116"/>
      <c r="G679" s="167"/>
      <c r="H679" s="324"/>
      <c r="I679" s="224"/>
      <c r="J679" s="169"/>
    </row>
    <row r="680" spans="1:10" x14ac:dyDescent="0.5">
      <c r="A680" s="140" t="s">
        <v>992</v>
      </c>
      <c r="B680" s="116" t="s">
        <v>537</v>
      </c>
      <c r="C680" s="207" t="s">
        <v>221</v>
      </c>
      <c r="D680" s="169">
        <v>2328</v>
      </c>
      <c r="E680" s="144">
        <v>1385.23</v>
      </c>
      <c r="F680" s="116"/>
      <c r="G680" s="167">
        <f t="shared" ref="G680:G690" si="29">D680*E680</f>
        <v>3224815.44</v>
      </c>
      <c r="H680" s="324"/>
      <c r="I680" s="211"/>
      <c r="J680" s="169"/>
    </row>
    <row r="681" spans="1:10" x14ac:dyDescent="0.5">
      <c r="A681" s="196" t="s">
        <v>993</v>
      </c>
      <c r="B681" s="215" t="s">
        <v>228</v>
      </c>
      <c r="C681" s="207"/>
      <c r="D681" s="169"/>
      <c r="E681" s="144"/>
      <c r="F681" s="116"/>
      <c r="G681" s="167"/>
      <c r="H681" s="324"/>
      <c r="I681" s="211"/>
      <c r="J681" s="169"/>
    </row>
    <row r="682" spans="1:10" ht="54" x14ac:dyDescent="0.5">
      <c r="A682" s="140" t="s">
        <v>994</v>
      </c>
      <c r="B682" s="159" t="s">
        <v>995</v>
      </c>
      <c r="C682" s="207" t="s">
        <v>431</v>
      </c>
      <c r="D682" s="169">
        <v>139</v>
      </c>
      <c r="E682" s="144">
        <v>5512.75</v>
      </c>
      <c r="F682" s="116"/>
      <c r="G682" s="167">
        <f t="shared" si="29"/>
        <v>766272.25</v>
      </c>
      <c r="H682" s="324"/>
      <c r="I682" s="265"/>
      <c r="J682" s="169"/>
    </row>
    <row r="683" spans="1:10" x14ac:dyDescent="0.5">
      <c r="A683" s="196" t="s">
        <v>996</v>
      </c>
      <c r="B683" s="215" t="s">
        <v>231</v>
      </c>
      <c r="C683" s="207"/>
      <c r="D683" s="169"/>
      <c r="E683" s="144"/>
      <c r="F683" s="116"/>
      <c r="G683" s="167"/>
      <c r="H683" s="324"/>
      <c r="I683" s="224"/>
      <c r="J683" s="169"/>
    </row>
    <row r="684" spans="1:10" ht="54" x14ac:dyDescent="0.5">
      <c r="A684" s="140" t="s">
        <v>997</v>
      </c>
      <c r="B684" s="159" t="s">
        <v>670</v>
      </c>
      <c r="C684" s="207" t="s">
        <v>216</v>
      </c>
      <c r="D684" s="169">
        <v>20</v>
      </c>
      <c r="E684" s="144">
        <v>2789.4750000000004</v>
      </c>
      <c r="F684" s="116"/>
      <c r="G684" s="167">
        <f t="shared" si="29"/>
        <v>55789.500000000007</v>
      </c>
      <c r="H684" s="324"/>
      <c r="I684" s="211"/>
      <c r="J684" s="169"/>
    </row>
    <row r="685" spans="1:10" ht="54" x14ac:dyDescent="0.5">
      <c r="A685" s="140" t="s">
        <v>998</v>
      </c>
      <c r="B685" s="159" t="s">
        <v>672</v>
      </c>
      <c r="C685" s="207" t="s">
        <v>216</v>
      </c>
      <c r="D685" s="169">
        <v>10</v>
      </c>
      <c r="E685" s="144">
        <v>4184.2125000000005</v>
      </c>
      <c r="F685" s="116"/>
      <c r="G685" s="167">
        <f t="shared" si="29"/>
        <v>41842.125000000007</v>
      </c>
      <c r="H685" s="324"/>
      <c r="I685" s="211"/>
      <c r="J685" s="169"/>
    </row>
    <row r="686" spans="1:10" s="315" customFormat="1" ht="54" x14ac:dyDescent="0.5">
      <c r="A686" s="251" t="s">
        <v>999</v>
      </c>
      <c r="B686" s="267" t="s">
        <v>416</v>
      </c>
      <c r="C686" s="250" t="s">
        <v>216</v>
      </c>
      <c r="D686" s="269">
        <v>312.5</v>
      </c>
      <c r="E686" s="255">
        <v>5578.9500000000007</v>
      </c>
      <c r="F686" s="360"/>
      <c r="G686" s="327">
        <f t="shared" si="29"/>
        <v>1743421.8750000002</v>
      </c>
      <c r="H686" s="352" t="s">
        <v>1000</v>
      </c>
      <c r="I686" s="406"/>
      <c r="J686" s="269"/>
    </row>
    <row r="687" spans="1:10" x14ac:dyDescent="0.5">
      <c r="A687" s="196" t="s">
        <v>1001</v>
      </c>
      <c r="B687" s="263" t="s">
        <v>422</v>
      </c>
      <c r="C687" s="207" t="s">
        <v>431</v>
      </c>
      <c r="D687" s="169">
        <v>105</v>
      </c>
      <c r="E687" s="144">
        <v>618</v>
      </c>
      <c r="F687" s="116"/>
      <c r="G687" s="167">
        <f t="shared" si="29"/>
        <v>64890</v>
      </c>
      <c r="H687" s="324"/>
      <c r="I687" s="211"/>
      <c r="J687" s="169"/>
    </row>
    <row r="688" spans="1:10" x14ac:dyDescent="0.5">
      <c r="A688" s="196" t="s">
        <v>1002</v>
      </c>
      <c r="B688" s="263" t="s">
        <v>970</v>
      </c>
      <c r="C688" s="207"/>
      <c r="D688" s="169"/>
      <c r="E688" s="144"/>
      <c r="F688" s="116"/>
      <c r="G688" s="167"/>
      <c r="H688" s="324"/>
      <c r="I688" s="211"/>
      <c r="J688" s="169"/>
    </row>
    <row r="689" spans="1:10" ht="36" x14ac:dyDescent="0.5">
      <c r="A689" s="140" t="s">
        <v>1003</v>
      </c>
      <c r="B689" s="246" t="s">
        <v>883</v>
      </c>
      <c r="C689" s="207" t="s">
        <v>216</v>
      </c>
      <c r="D689" s="169">
        <v>20</v>
      </c>
      <c r="E689" s="144">
        <v>534.79999999999995</v>
      </c>
      <c r="F689" s="116"/>
      <c r="G689" s="167">
        <f t="shared" si="29"/>
        <v>10696</v>
      </c>
      <c r="H689" s="324"/>
      <c r="I689" s="211"/>
      <c r="J689" s="169"/>
    </row>
    <row r="690" spans="1:10" ht="36" x14ac:dyDescent="0.5">
      <c r="A690" s="140" t="s">
        <v>1004</v>
      </c>
      <c r="B690" s="246" t="s">
        <v>885</v>
      </c>
      <c r="C690" s="207" t="s">
        <v>216</v>
      </c>
      <c r="D690" s="169">
        <v>312.5</v>
      </c>
      <c r="E690" s="144">
        <v>668.5</v>
      </c>
      <c r="F690" s="116"/>
      <c r="G690" s="167">
        <f t="shared" si="29"/>
        <v>208906.25</v>
      </c>
      <c r="H690" s="324"/>
      <c r="I690" s="211"/>
      <c r="J690" s="169"/>
    </row>
    <row r="691" spans="1:10" ht="17.25" customHeight="1" x14ac:dyDescent="0.5">
      <c r="A691" s="135"/>
      <c r="B691" s="263"/>
      <c r="C691" s="127"/>
      <c r="D691" s="278"/>
      <c r="E691" s="175"/>
      <c r="F691" s="162" t="s">
        <v>245</v>
      </c>
      <c r="G691" s="332">
        <f>SUM(G678:G690)</f>
        <v>6120683.4400000004</v>
      </c>
      <c r="H691" s="333"/>
      <c r="I691" s="139"/>
      <c r="J691" s="229"/>
    </row>
    <row r="692" spans="1:10" x14ac:dyDescent="0.5">
      <c r="A692" s="186" t="s">
        <v>81</v>
      </c>
      <c r="B692" s="231" t="s">
        <v>82</v>
      </c>
      <c r="C692" s="232"/>
      <c r="D692" s="189"/>
      <c r="E692" s="190"/>
      <c r="F692" s="191"/>
      <c r="G692" s="453"/>
      <c r="H692" s="193"/>
      <c r="I692" s="194"/>
      <c r="J692" s="195"/>
    </row>
    <row r="693" spans="1:10" s="457" customFormat="1" x14ac:dyDescent="0.5">
      <c r="A693" s="196" t="s">
        <v>1005</v>
      </c>
      <c r="B693" s="197" t="s">
        <v>926</v>
      </c>
      <c r="C693" s="233"/>
      <c r="D693" s="234"/>
      <c r="E693" s="256"/>
      <c r="F693" s="235"/>
      <c r="G693" s="456"/>
      <c r="H693" s="237"/>
      <c r="I693" s="194"/>
      <c r="J693" s="195"/>
    </row>
    <row r="694" spans="1:10" ht="108" x14ac:dyDescent="0.5">
      <c r="A694" s="140" t="s">
        <v>1006</v>
      </c>
      <c r="B694" s="454" t="s">
        <v>928</v>
      </c>
      <c r="C694" s="207" t="s">
        <v>221</v>
      </c>
      <c r="D694" s="169">
        <v>825.96858438337108</v>
      </c>
      <c r="E694" s="144">
        <v>6784.25</v>
      </c>
      <c r="F694" s="116"/>
      <c r="G694" s="301">
        <f>E694*D694</f>
        <v>5603577.3686028849</v>
      </c>
      <c r="H694" s="324"/>
      <c r="I694" s="211"/>
      <c r="J694" s="169"/>
    </row>
    <row r="695" spans="1:10" x14ac:dyDescent="0.5">
      <c r="A695" s="196" t="s">
        <v>1007</v>
      </c>
      <c r="B695" s="215" t="s">
        <v>231</v>
      </c>
      <c r="C695" s="207"/>
      <c r="D695" s="169"/>
      <c r="E695" s="144"/>
      <c r="F695" s="116"/>
      <c r="G695" s="301"/>
      <c r="H695" s="324"/>
      <c r="I695" s="211"/>
      <c r="J695" s="169"/>
    </row>
    <row r="696" spans="1:10" ht="54" x14ac:dyDescent="0.5">
      <c r="A696" s="140" t="s">
        <v>1008</v>
      </c>
      <c r="B696" s="159" t="s">
        <v>675</v>
      </c>
      <c r="C696" s="207" t="s">
        <v>216</v>
      </c>
      <c r="D696" s="169">
        <v>280.68423421464865</v>
      </c>
      <c r="E696" s="144">
        <v>5831.9000000000005</v>
      </c>
      <c r="F696" s="116"/>
      <c r="G696" s="301">
        <f t="shared" ref="G696:G715" si="30">E696*D696</f>
        <v>1636922.3855164095</v>
      </c>
      <c r="H696" s="324"/>
      <c r="I696" s="211"/>
      <c r="J696" s="169"/>
    </row>
    <row r="697" spans="1:10" ht="54" x14ac:dyDescent="0.5">
      <c r="A697" s="140" t="s">
        <v>1009</v>
      </c>
      <c r="B697" s="159" t="s">
        <v>366</v>
      </c>
      <c r="C697" s="207" t="s">
        <v>216</v>
      </c>
      <c r="D697" s="169">
        <v>112.27369368585948</v>
      </c>
      <c r="E697" s="144">
        <v>7289.875</v>
      </c>
      <c r="F697" s="116"/>
      <c r="G697" s="301">
        <f t="shared" si="30"/>
        <v>818461.19275820488</v>
      </c>
      <c r="H697" s="324"/>
      <c r="I697" s="211"/>
      <c r="J697" s="169"/>
    </row>
    <row r="698" spans="1:10" ht="54" x14ac:dyDescent="0.5">
      <c r="A698" s="140" t="s">
        <v>1010</v>
      </c>
      <c r="B698" s="159" t="s">
        <v>368</v>
      </c>
      <c r="C698" s="207" t="s">
        <v>216</v>
      </c>
      <c r="D698" s="169">
        <v>168.4105405287892</v>
      </c>
      <c r="E698" s="144">
        <v>8747.85</v>
      </c>
      <c r="F698" s="116"/>
      <c r="G698" s="301">
        <f t="shared" si="30"/>
        <v>1473230.1469647686</v>
      </c>
      <c r="H698" s="324"/>
      <c r="I698" s="211"/>
      <c r="J698" s="169"/>
    </row>
    <row r="699" spans="1:10" ht="54" x14ac:dyDescent="0.5">
      <c r="A699" s="140" t="s">
        <v>1011</v>
      </c>
      <c r="B699" s="159" t="s">
        <v>670</v>
      </c>
      <c r="C699" s="207" t="s">
        <v>216</v>
      </c>
      <c r="D699" s="169">
        <v>20</v>
      </c>
      <c r="E699" s="144">
        <v>2789.4750000000004</v>
      </c>
      <c r="F699" s="116"/>
      <c r="G699" s="301">
        <f t="shared" si="30"/>
        <v>55789.500000000007</v>
      </c>
      <c r="H699" s="324"/>
      <c r="I699" s="211"/>
      <c r="J699" s="169"/>
    </row>
    <row r="700" spans="1:10" ht="54" x14ac:dyDescent="0.5">
      <c r="A700" s="140" t="s">
        <v>1012</v>
      </c>
      <c r="B700" s="159" t="s">
        <v>672</v>
      </c>
      <c r="C700" s="207" t="s">
        <v>216</v>
      </c>
      <c r="D700" s="169">
        <v>10</v>
      </c>
      <c r="E700" s="144">
        <v>4184.2125000000005</v>
      </c>
      <c r="F700" s="116"/>
      <c r="G700" s="301">
        <f t="shared" si="30"/>
        <v>41842.125000000007</v>
      </c>
      <c r="H700" s="324"/>
      <c r="I700" s="211"/>
      <c r="J700" s="169"/>
    </row>
    <row r="701" spans="1:10" x14ac:dyDescent="0.5">
      <c r="A701" s="196" t="s">
        <v>1013</v>
      </c>
      <c r="B701" s="215" t="s">
        <v>228</v>
      </c>
      <c r="C701" s="207"/>
      <c r="D701" s="169"/>
      <c r="E701" s="144"/>
      <c r="F701" s="116"/>
      <c r="G701" s="301"/>
      <c r="H701" s="324"/>
      <c r="I701" s="211"/>
      <c r="J701" s="169"/>
    </row>
    <row r="702" spans="1:10" ht="54" x14ac:dyDescent="0.5">
      <c r="A702" s="140" t="s">
        <v>1014</v>
      </c>
      <c r="B702" s="159" t="s">
        <v>1015</v>
      </c>
      <c r="C702" s="207" t="s">
        <v>604</v>
      </c>
      <c r="D702" s="169">
        <v>145</v>
      </c>
      <c r="E702" s="144">
        <v>4209.7000000000007</v>
      </c>
      <c r="F702" s="116"/>
      <c r="G702" s="301">
        <f t="shared" si="30"/>
        <v>610406.50000000012</v>
      </c>
      <c r="H702" s="324"/>
      <c r="I702" s="211"/>
      <c r="J702" s="169"/>
    </row>
    <row r="703" spans="1:10" ht="54" x14ac:dyDescent="0.5">
      <c r="A703" s="140" t="s">
        <v>1014</v>
      </c>
      <c r="B703" s="159" t="s">
        <v>975</v>
      </c>
      <c r="C703" s="207" t="s">
        <v>604</v>
      </c>
      <c r="D703" s="169">
        <v>338</v>
      </c>
      <c r="E703" s="144">
        <v>4795.1750000000002</v>
      </c>
      <c r="F703" s="116"/>
      <c r="G703" s="301">
        <f t="shared" si="30"/>
        <v>1620769.1500000001</v>
      </c>
      <c r="H703" s="324"/>
      <c r="I703" s="211"/>
      <c r="J703" s="169"/>
    </row>
    <row r="704" spans="1:10" x14ac:dyDescent="0.5">
      <c r="A704" s="196" t="s">
        <v>1016</v>
      </c>
      <c r="B704" s="263" t="s">
        <v>384</v>
      </c>
      <c r="C704" s="207"/>
      <c r="D704" s="169"/>
      <c r="E704" s="144"/>
      <c r="F704" s="116"/>
      <c r="G704" s="301"/>
      <c r="H704" s="324"/>
      <c r="I704" s="211"/>
      <c r="J704" s="169"/>
    </row>
    <row r="705" spans="1:76" ht="54" x14ac:dyDescent="0.5">
      <c r="A705" s="140" t="s">
        <v>1017</v>
      </c>
      <c r="B705" s="246" t="s">
        <v>386</v>
      </c>
      <c r="C705" s="207" t="s">
        <v>604</v>
      </c>
      <c r="D705" s="169">
        <v>63</v>
      </c>
      <c r="E705" s="144">
        <v>12161.5</v>
      </c>
      <c r="F705" s="116"/>
      <c r="G705" s="301">
        <f t="shared" si="30"/>
        <v>766174.5</v>
      </c>
      <c r="H705" s="324"/>
      <c r="I705" s="211"/>
      <c r="J705" s="169"/>
    </row>
    <row r="706" spans="1:76" ht="36" x14ac:dyDescent="0.5">
      <c r="A706" s="196" t="s">
        <v>1018</v>
      </c>
      <c r="B706" s="263" t="s">
        <v>392</v>
      </c>
      <c r="C706" s="207" t="s">
        <v>275</v>
      </c>
      <c r="D706" s="169">
        <v>142.46400000000003</v>
      </c>
      <c r="E706" s="144">
        <v>350</v>
      </c>
      <c r="F706" s="116"/>
      <c r="G706" s="301">
        <f t="shared" si="30"/>
        <v>49862.400000000009</v>
      </c>
      <c r="H706" s="324"/>
      <c r="I706" s="211"/>
      <c r="J706" s="169"/>
    </row>
    <row r="707" spans="1:76" ht="54" x14ac:dyDescent="0.5">
      <c r="A707" s="196" t="s">
        <v>1019</v>
      </c>
      <c r="B707" s="458" t="s">
        <v>234</v>
      </c>
      <c r="C707" s="207"/>
      <c r="D707" s="169"/>
      <c r="E707" s="144"/>
      <c r="F707" s="116"/>
      <c r="G707" s="301"/>
      <c r="H707" s="324"/>
      <c r="I707" s="211"/>
      <c r="J707" s="169"/>
    </row>
    <row r="708" spans="1:76" x14ac:dyDescent="0.5">
      <c r="A708" s="140" t="s">
        <v>1020</v>
      </c>
      <c r="B708" s="246" t="s">
        <v>761</v>
      </c>
      <c r="C708" s="198" t="s">
        <v>221</v>
      </c>
      <c r="D708" s="169">
        <v>28.492800000000006</v>
      </c>
      <c r="E708" s="144">
        <v>16560</v>
      </c>
      <c r="F708" s="116"/>
      <c r="G708" s="301">
        <f t="shared" si="30"/>
        <v>471840.7680000001</v>
      </c>
      <c r="H708" s="324"/>
      <c r="I708" s="211"/>
      <c r="J708" s="169"/>
    </row>
    <row r="709" spans="1:76" x14ac:dyDescent="0.5">
      <c r="A709" s="196" t="s">
        <v>1021</v>
      </c>
      <c r="B709" s="215" t="s">
        <v>272</v>
      </c>
      <c r="C709" s="207"/>
      <c r="D709" s="169"/>
      <c r="E709" s="144"/>
      <c r="F709" s="116"/>
      <c r="G709" s="301"/>
      <c r="H709" s="324"/>
      <c r="I709" s="211"/>
      <c r="J709" s="169"/>
    </row>
    <row r="710" spans="1:76" ht="54" x14ac:dyDescent="0.5">
      <c r="A710" s="140" t="s">
        <v>1022</v>
      </c>
      <c r="B710" s="159" t="s">
        <v>274</v>
      </c>
      <c r="C710" s="207" t="s">
        <v>275</v>
      </c>
      <c r="D710" s="169">
        <v>2.2366848000000004</v>
      </c>
      <c r="E710" s="144">
        <v>174710.47619047618</v>
      </c>
      <c r="F710" s="116"/>
      <c r="G710" s="301">
        <f t="shared" si="30"/>
        <v>390772.26649600005</v>
      </c>
      <c r="H710" s="324"/>
      <c r="I710" s="211"/>
      <c r="J710" s="169"/>
    </row>
    <row r="711" spans="1:76" x14ac:dyDescent="0.5">
      <c r="A711" s="196" t="s">
        <v>1023</v>
      </c>
      <c r="B711" s="263" t="s">
        <v>1024</v>
      </c>
      <c r="C711" s="207"/>
      <c r="D711" s="169"/>
      <c r="E711" s="144"/>
      <c r="F711" s="116"/>
      <c r="G711" s="301"/>
      <c r="H711" s="324"/>
      <c r="I711" s="211"/>
      <c r="J711" s="169"/>
    </row>
    <row r="712" spans="1:76" ht="36" x14ac:dyDescent="0.5">
      <c r="A712" s="140" t="s">
        <v>1025</v>
      </c>
      <c r="B712" s="246" t="s">
        <v>923</v>
      </c>
      <c r="C712" s="207" t="s">
        <v>216</v>
      </c>
      <c r="D712" s="169">
        <v>10</v>
      </c>
      <c r="E712" s="144">
        <v>534.79999999999995</v>
      </c>
      <c r="F712" s="116"/>
      <c r="G712" s="301">
        <f t="shared" si="30"/>
        <v>5348</v>
      </c>
      <c r="H712" s="324"/>
      <c r="I712" s="211"/>
      <c r="J712" s="169"/>
    </row>
    <row r="713" spans="1:76" ht="36" x14ac:dyDescent="0.5">
      <c r="A713" s="140" t="s">
        <v>1026</v>
      </c>
      <c r="B713" s="246" t="s">
        <v>956</v>
      </c>
      <c r="C713" s="207" t="s">
        <v>216</v>
      </c>
      <c r="D713" s="169">
        <v>56.136846842929742</v>
      </c>
      <c r="E713" s="144">
        <v>668.5</v>
      </c>
      <c r="F713" s="116"/>
      <c r="G713" s="301">
        <f t="shared" si="30"/>
        <v>37527.482114498533</v>
      </c>
      <c r="H713" s="324" t="s">
        <v>1027</v>
      </c>
      <c r="I713" s="211"/>
      <c r="J713" s="169"/>
    </row>
    <row r="714" spans="1:76" x14ac:dyDescent="0.5">
      <c r="A714" s="196" t="s">
        <v>1028</v>
      </c>
      <c r="B714" s="263" t="s">
        <v>388</v>
      </c>
      <c r="C714" s="207"/>
      <c r="D714" s="169"/>
      <c r="E714" s="144"/>
      <c r="F714" s="116"/>
      <c r="G714" s="301"/>
      <c r="H714" s="324"/>
      <c r="I714" s="211"/>
      <c r="J714" s="169"/>
    </row>
    <row r="715" spans="1:76" ht="54" x14ac:dyDescent="0.5">
      <c r="A715" s="140" t="s">
        <v>1029</v>
      </c>
      <c r="B715" s="246" t="s">
        <v>390</v>
      </c>
      <c r="C715" s="207" t="s">
        <v>275</v>
      </c>
      <c r="D715" s="169">
        <v>1.7211769079200154</v>
      </c>
      <c r="E715" s="144">
        <v>339058.5</v>
      </c>
      <c r="F715" s="116"/>
      <c r="G715" s="301">
        <f t="shared" si="30"/>
        <v>583579.66063399857</v>
      </c>
      <c r="H715" s="324"/>
      <c r="I715" s="211"/>
      <c r="J715" s="169"/>
    </row>
    <row r="716" spans="1:76" ht="17.25" customHeight="1" x14ac:dyDescent="0.5">
      <c r="A716" s="135"/>
      <c r="B716" s="263"/>
      <c r="C716" s="127"/>
      <c r="D716" s="278"/>
      <c r="E716" s="175"/>
      <c r="F716" s="162" t="s">
        <v>245</v>
      </c>
      <c r="G716" s="332">
        <f>SUM(G694:G715)</f>
        <v>14166103.446086766</v>
      </c>
      <c r="H716" s="333"/>
      <c r="I716" s="139"/>
      <c r="J716" s="229"/>
    </row>
    <row r="717" spans="1:76" ht="18" customHeight="1" x14ac:dyDescent="0.5">
      <c r="A717" s="140"/>
      <c r="B717" s="246"/>
      <c r="C717" s="207"/>
      <c r="D717" s="227"/>
      <c r="E717" s="175"/>
      <c r="F717" s="162" t="s">
        <v>83</v>
      </c>
      <c r="G717" s="332">
        <f>G716+G691+G675+G648+G620+G604+G577+G549+G533+G519+G499+G483+G461+G412+G396</f>
        <v>2537829966.7266693</v>
      </c>
      <c r="H717" s="324"/>
      <c r="I717" s="139"/>
      <c r="J717" s="229"/>
    </row>
    <row r="718" spans="1:76" s="344" customFormat="1" ht="17.25" customHeight="1" x14ac:dyDescent="0.5">
      <c r="A718" s="398"/>
      <c r="B718" s="341" t="s">
        <v>84</v>
      </c>
      <c r="C718" s="341"/>
      <c r="D718" s="341"/>
      <c r="E718" s="342"/>
      <c r="F718" s="341"/>
      <c r="G718" s="343"/>
      <c r="H718" s="341"/>
      <c r="I718" s="139"/>
      <c r="J718" s="116"/>
      <c r="K718" s="289"/>
      <c r="L718" s="289"/>
      <c r="M718" s="289"/>
      <c r="N718" s="289"/>
      <c r="O718" s="289"/>
      <c r="P718" s="289"/>
      <c r="Q718" s="289"/>
      <c r="R718" s="289"/>
      <c r="S718" s="289"/>
      <c r="T718" s="289"/>
      <c r="U718" s="289"/>
      <c r="V718" s="289"/>
      <c r="W718" s="289"/>
      <c r="X718" s="289"/>
      <c r="Y718" s="289"/>
      <c r="Z718" s="289"/>
      <c r="AA718" s="289"/>
      <c r="AB718" s="289"/>
      <c r="AC718" s="289"/>
      <c r="AD718" s="289"/>
      <c r="AE718" s="289"/>
      <c r="AF718" s="289"/>
      <c r="AG718" s="289"/>
      <c r="AH718" s="289"/>
      <c r="AI718" s="289"/>
      <c r="AJ718" s="289"/>
      <c r="AK718" s="289"/>
      <c r="AL718" s="289"/>
      <c r="AM718" s="289"/>
      <c r="AN718" s="289"/>
      <c r="AO718" s="289"/>
      <c r="AP718" s="289"/>
      <c r="AQ718" s="289"/>
      <c r="AR718" s="289"/>
      <c r="AS718" s="289"/>
      <c r="AT718" s="289"/>
      <c r="AU718" s="289"/>
      <c r="AV718" s="289"/>
      <c r="AW718" s="289"/>
      <c r="AX718" s="289"/>
      <c r="AY718" s="289"/>
      <c r="AZ718" s="289"/>
      <c r="BA718" s="289"/>
      <c r="BB718" s="289"/>
      <c r="BC718" s="289"/>
      <c r="BD718" s="289"/>
      <c r="BE718" s="289"/>
      <c r="BF718" s="289"/>
      <c r="BG718" s="289"/>
      <c r="BH718" s="289"/>
      <c r="BI718" s="289"/>
      <c r="BJ718" s="289"/>
      <c r="BK718" s="289"/>
      <c r="BL718" s="289"/>
      <c r="BM718" s="289"/>
      <c r="BN718" s="289"/>
      <c r="BO718" s="289"/>
      <c r="BP718" s="289"/>
      <c r="BQ718" s="289"/>
      <c r="BR718" s="289"/>
      <c r="BS718" s="289"/>
      <c r="BT718" s="289"/>
      <c r="BU718" s="289"/>
      <c r="BV718" s="289"/>
      <c r="BW718" s="289"/>
      <c r="BX718" s="289"/>
    </row>
    <row r="719" spans="1:76" s="289" customFormat="1" x14ac:dyDescent="0.5">
      <c r="A719" s="186" t="s">
        <v>85</v>
      </c>
      <c r="B719" s="231" t="s">
        <v>86</v>
      </c>
      <c r="C719" s="193"/>
      <c r="D719" s="253"/>
      <c r="E719" s="459"/>
      <c r="F719" s="191"/>
      <c r="G719" s="354"/>
      <c r="H719" s="193"/>
      <c r="I719" s="139"/>
      <c r="J719" s="116"/>
    </row>
    <row r="720" spans="1:76" x14ac:dyDescent="0.5">
      <c r="A720" s="165" t="s">
        <v>1030</v>
      </c>
      <c r="B720" s="460" t="s">
        <v>213</v>
      </c>
      <c r="C720" s="461"/>
      <c r="D720" s="462"/>
      <c r="E720" s="463"/>
      <c r="F720" s="464"/>
      <c r="G720" s="346"/>
      <c r="H720" s="465"/>
      <c r="I720" s="139"/>
      <c r="J720" s="195"/>
    </row>
    <row r="721" spans="1:10" ht="72" x14ac:dyDescent="0.5">
      <c r="A721" s="140" t="s">
        <v>1031</v>
      </c>
      <c r="B721" s="206" t="s">
        <v>215</v>
      </c>
      <c r="C721" s="309" t="s">
        <v>216</v>
      </c>
      <c r="D721" s="169">
        <v>2800</v>
      </c>
      <c r="E721" s="144">
        <v>40.5</v>
      </c>
      <c r="F721" s="116"/>
      <c r="G721" s="167">
        <f>D721*E721</f>
        <v>113400</v>
      </c>
      <c r="H721" s="207"/>
      <c r="I721" s="211"/>
      <c r="J721" s="195"/>
    </row>
    <row r="722" spans="1:10" ht="72" x14ac:dyDescent="0.5">
      <c r="A722" s="135" t="s">
        <v>1032</v>
      </c>
      <c r="B722" s="213" t="s">
        <v>218</v>
      </c>
      <c r="C722" s="309"/>
      <c r="D722" s="169"/>
      <c r="E722" s="144"/>
      <c r="F722" s="116"/>
      <c r="G722" s="167"/>
      <c r="H722" s="207"/>
      <c r="I722" s="211"/>
      <c r="J722" s="195"/>
    </row>
    <row r="723" spans="1:10" x14ac:dyDescent="0.5">
      <c r="A723" s="140" t="s">
        <v>1033</v>
      </c>
      <c r="B723" s="116" t="s">
        <v>220</v>
      </c>
      <c r="C723" s="207" t="s">
        <v>221</v>
      </c>
      <c r="D723" s="169">
        <v>7897.3120000000017</v>
      </c>
      <c r="E723" s="144">
        <v>358.66</v>
      </c>
      <c r="F723" s="116"/>
      <c r="G723" s="167">
        <f t="shared" ref="G723:G766" si="31">D723*E723</f>
        <v>2832449.921920001</v>
      </c>
      <c r="H723" s="207"/>
      <c r="I723" s="211"/>
      <c r="J723" s="364"/>
    </row>
    <row r="724" spans="1:10" x14ac:dyDescent="0.5">
      <c r="A724" s="140" t="s">
        <v>1034</v>
      </c>
      <c r="B724" s="116" t="s">
        <v>223</v>
      </c>
      <c r="C724" s="207" t="s">
        <v>221</v>
      </c>
      <c r="D724" s="169">
        <v>11845.968000000001</v>
      </c>
      <c r="E724" s="144">
        <v>1385.23</v>
      </c>
      <c r="F724" s="116"/>
      <c r="G724" s="167">
        <f t="shared" si="31"/>
        <v>16409390.252640001</v>
      </c>
      <c r="H724" s="324"/>
      <c r="I724" s="211"/>
      <c r="J724" s="195"/>
    </row>
    <row r="725" spans="1:10" x14ac:dyDescent="0.5">
      <c r="A725" s="135" t="s">
        <v>1035</v>
      </c>
      <c r="B725" s="215" t="s">
        <v>225</v>
      </c>
      <c r="C725" s="207"/>
      <c r="D725" s="169"/>
      <c r="E725" s="144"/>
      <c r="F725" s="116"/>
      <c r="G725" s="167"/>
      <c r="H725" s="324"/>
      <c r="I725" s="211"/>
      <c r="J725" s="195"/>
    </row>
    <row r="726" spans="1:10" ht="54" x14ac:dyDescent="0.5">
      <c r="A726" s="140" t="s">
        <v>1036</v>
      </c>
      <c r="B726" s="216" t="s">
        <v>227</v>
      </c>
      <c r="C726" s="207" t="s">
        <v>221</v>
      </c>
      <c r="D726" s="169">
        <v>3948.6560000000009</v>
      </c>
      <c r="E726" s="144">
        <v>217.5</v>
      </c>
      <c r="F726" s="116"/>
      <c r="G726" s="167">
        <f t="shared" si="31"/>
        <v>858832.68000000017</v>
      </c>
      <c r="H726" s="324"/>
      <c r="I726" s="211"/>
      <c r="J726" s="195"/>
    </row>
    <row r="727" spans="1:10" ht="54" x14ac:dyDescent="0.5">
      <c r="A727" s="135" t="s">
        <v>1037</v>
      </c>
      <c r="B727" s="216" t="s">
        <v>234</v>
      </c>
      <c r="C727" s="207"/>
      <c r="D727" s="169"/>
      <c r="E727" s="144"/>
      <c r="F727" s="116"/>
      <c r="G727" s="167">
        <f t="shared" si="31"/>
        <v>0</v>
      </c>
      <c r="H727" s="304"/>
      <c r="I727" s="156"/>
      <c r="J727" s="195"/>
    </row>
    <row r="728" spans="1:10" x14ac:dyDescent="0.5">
      <c r="A728" s="140" t="s">
        <v>1038</v>
      </c>
      <c r="B728" s="246" t="str">
        <f>[1]Powerhouse!B25</f>
        <v xml:space="preserve">Concrete Blocks for 9" walls </v>
      </c>
      <c r="C728" s="207" t="s">
        <v>221</v>
      </c>
      <c r="D728" s="169">
        <v>1053.0899999999999</v>
      </c>
      <c r="E728" s="144">
        <v>18375.5</v>
      </c>
      <c r="F728" s="116"/>
      <c r="G728" s="167">
        <f t="shared" si="31"/>
        <v>19351055.294999998</v>
      </c>
      <c r="H728" s="304"/>
      <c r="I728" s="224"/>
      <c r="J728" s="195"/>
    </row>
    <row r="729" spans="1:10" x14ac:dyDescent="0.5">
      <c r="A729" s="140" t="s">
        <v>1039</v>
      </c>
      <c r="B729" s="226" t="s">
        <v>1040</v>
      </c>
      <c r="C729" s="207" t="s">
        <v>221</v>
      </c>
      <c r="D729" s="169">
        <v>61</v>
      </c>
      <c r="E729" s="144">
        <v>25562.875</v>
      </c>
      <c r="F729" s="116"/>
      <c r="G729" s="167">
        <f t="shared" si="31"/>
        <v>1559335.375</v>
      </c>
      <c r="H729" s="304"/>
      <c r="I729" s="224"/>
      <c r="J729" s="195"/>
    </row>
    <row r="730" spans="1:10" x14ac:dyDescent="0.5">
      <c r="A730" s="140" t="s">
        <v>1041</v>
      </c>
      <c r="B730" s="226" t="s">
        <v>260</v>
      </c>
      <c r="C730" s="207" t="s">
        <v>221</v>
      </c>
      <c r="D730" s="169">
        <v>3925</v>
      </c>
      <c r="E730" s="144">
        <v>18375.5</v>
      </c>
      <c r="F730" s="116"/>
      <c r="G730" s="167">
        <f t="shared" si="31"/>
        <v>72123837.5</v>
      </c>
      <c r="H730" s="304"/>
      <c r="I730" s="224"/>
      <c r="J730" s="195"/>
    </row>
    <row r="731" spans="1:10" x14ac:dyDescent="0.5">
      <c r="A731" s="140" t="s">
        <v>1042</v>
      </c>
      <c r="B731" s="246" t="str">
        <f>[1]Powerhouse!B28</f>
        <v>C15 Blinding Concrete</v>
      </c>
      <c r="C731" s="207" t="s">
        <v>221</v>
      </c>
      <c r="D731" s="169">
        <v>92</v>
      </c>
      <c r="E731" s="144">
        <v>13187.5</v>
      </c>
      <c r="F731" s="116"/>
      <c r="G731" s="167">
        <f t="shared" si="31"/>
        <v>1213250</v>
      </c>
      <c r="H731" s="324"/>
      <c r="I731" s="224"/>
      <c r="J731" s="364"/>
    </row>
    <row r="732" spans="1:10" x14ac:dyDescent="0.5">
      <c r="A732" s="140" t="s">
        <v>1043</v>
      </c>
      <c r="B732" s="246" t="str">
        <f>[1]Powerhouse!B29</f>
        <v>C15 plum concrete with 30% plum</v>
      </c>
      <c r="C732" s="207" t="s">
        <v>221</v>
      </c>
      <c r="D732" s="169">
        <v>885</v>
      </c>
      <c r="E732" s="144">
        <v>11539.5</v>
      </c>
      <c r="F732" s="116"/>
      <c r="G732" s="167">
        <f t="shared" si="31"/>
        <v>10212457.5</v>
      </c>
      <c r="H732" s="324"/>
      <c r="I732" s="224"/>
      <c r="J732" s="195"/>
    </row>
    <row r="733" spans="1:10" ht="36" x14ac:dyDescent="0.5">
      <c r="A733" s="375" t="s">
        <v>1044</v>
      </c>
      <c r="B733" s="399" t="s">
        <v>1045</v>
      </c>
      <c r="C733" s="377" t="s">
        <v>221</v>
      </c>
      <c r="D733" s="378">
        <v>0.5</v>
      </c>
      <c r="E733" s="466">
        <v>150000</v>
      </c>
      <c r="F733" s="380"/>
      <c r="G733" s="467">
        <f t="shared" si="31"/>
        <v>75000</v>
      </c>
      <c r="H733" s="324"/>
      <c r="I733" s="224"/>
      <c r="J733" s="195"/>
    </row>
    <row r="734" spans="1:10" x14ac:dyDescent="0.5">
      <c r="A734" s="135" t="s">
        <v>1046</v>
      </c>
      <c r="B734" s="215" t="s">
        <v>272</v>
      </c>
      <c r="C734" s="207"/>
      <c r="D734" s="169"/>
      <c r="E734" s="175"/>
      <c r="F734" s="116"/>
      <c r="G734" s="167"/>
      <c r="H734" s="324"/>
      <c r="I734" s="224"/>
      <c r="J734" s="195"/>
    </row>
    <row r="735" spans="1:10" ht="54" x14ac:dyDescent="0.5">
      <c r="A735" s="140" t="s">
        <v>1047</v>
      </c>
      <c r="B735" s="159" t="s">
        <v>274</v>
      </c>
      <c r="C735" s="207" t="s">
        <v>700</v>
      </c>
      <c r="D735" s="169">
        <v>389.59550000000002</v>
      </c>
      <c r="E735" s="144">
        <v>164277.67441860467</v>
      </c>
      <c r="F735" s="116"/>
      <c r="G735" s="167">
        <f t="shared" si="31"/>
        <v>64001842.703953497</v>
      </c>
      <c r="H735" s="324"/>
      <c r="I735" s="224"/>
      <c r="J735" s="195"/>
    </row>
    <row r="736" spans="1:10" x14ac:dyDescent="0.5">
      <c r="A736" s="135" t="s">
        <v>1048</v>
      </c>
      <c r="B736" s="197" t="s">
        <v>268</v>
      </c>
      <c r="C736" s="207"/>
      <c r="D736" s="169"/>
      <c r="E736" s="144"/>
      <c r="F736" s="116"/>
      <c r="G736" s="167"/>
      <c r="H736" s="324"/>
      <c r="I736" s="224"/>
      <c r="J736" s="195"/>
    </row>
    <row r="737" spans="1:11" ht="54" x14ac:dyDescent="0.5">
      <c r="A737" s="140" t="s">
        <v>1049</v>
      </c>
      <c r="B737" s="245" t="s">
        <v>906</v>
      </c>
      <c r="C737" s="309" t="s">
        <v>216</v>
      </c>
      <c r="D737" s="169">
        <v>5129</v>
      </c>
      <c r="E737" s="144">
        <v>1228.5614285714287</v>
      </c>
      <c r="F737" s="116"/>
      <c r="G737" s="167">
        <f t="shared" si="31"/>
        <v>6301291.5671428572</v>
      </c>
      <c r="H737" s="324"/>
      <c r="I737" s="211"/>
      <c r="J737" s="195"/>
    </row>
    <row r="738" spans="1:11" x14ac:dyDescent="0.5">
      <c r="A738" s="135" t="s">
        <v>1050</v>
      </c>
      <c r="B738" s="197" t="s">
        <v>1051</v>
      </c>
      <c r="C738" s="137"/>
      <c r="D738" s="169"/>
      <c r="E738" s="144"/>
      <c r="F738" s="116"/>
      <c r="G738" s="167"/>
      <c r="H738" s="324"/>
      <c r="I738" s="211"/>
      <c r="J738" s="195"/>
    </row>
    <row r="739" spans="1:11" ht="36" x14ac:dyDescent="0.5">
      <c r="A739" s="140" t="s">
        <v>1052</v>
      </c>
      <c r="B739" s="246" t="s">
        <v>1053</v>
      </c>
      <c r="C739" s="207" t="s">
        <v>700</v>
      </c>
      <c r="D739" s="169">
        <v>33</v>
      </c>
      <c r="E739" s="144">
        <v>275000</v>
      </c>
      <c r="F739" s="116"/>
      <c r="G739" s="167">
        <f t="shared" si="31"/>
        <v>9075000</v>
      </c>
      <c r="H739" s="324"/>
      <c r="I739" s="211"/>
      <c r="J739" s="195"/>
      <c r="K739" s="111">
        <v>132758</v>
      </c>
    </row>
    <row r="740" spans="1:11" x14ac:dyDescent="0.5">
      <c r="A740" s="140" t="s">
        <v>1054</v>
      </c>
      <c r="B740" s="159" t="s">
        <v>1055</v>
      </c>
      <c r="C740" s="309" t="s">
        <v>216</v>
      </c>
      <c r="D740" s="169">
        <v>1263</v>
      </c>
      <c r="E740" s="144">
        <v>1887</v>
      </c>
      <c r="F740" s="116"/>
      <c r="G740" s="167">
        <f t="shared" si="31"/>
        <v>2383281</v>
      </c>
      <c r="H740" s="324"/>
      <c r="I740" s="211"/>
      <c r="J740" s="195"/>
    </row>
    <row r="741" spans="1:11" x14ac:dyDescent="0.5">
      <c r="A741" s="140" t="s">
        <v>1056</v>
      </c>
      <c r="B741" s="246" t="str">
        <f>[1]Powerhouse!B41</f>
        <v>CGI sheet for ridging</v>
      </c>
      <c r="C741" s="309" t="s">
        <v>216</v>
      </c>
      <c r="D741" s="169">
        <v>60</v>
      </c>
      <c r="E741" s="144">
        <v>1887</v>
      </c>
      <c r="F741" s="116"/>
      <c r="G741" s="167">
        <f t="shared" si="31"/>
        <v>113220</v>
      </c>
      <c r="H741" s="324"/>
      <c r="I741" s="211"/>
      <c r="J741" s="195"/>
    </row>
    <row r="742" spans="1:11" x14ac:dyDescent="0.5">
      <c r="A742" s="140" t="s">
        <v>1057</v>
      </c>
      <c r="B742" s="246" t="str">
        <f>[1]Powerhouse!B42</f>
        <v>Gutter around roof</v>
      </c>
      <c r="C742" s="309" t="s">
        <v>216</v>
      </c>
      <c r="D742" s="169">
        <v>152.27000000000001</v>
      </c>
      <c r="E742" s="144">
        <v>482</v>
      </c>
      <c r="F742" s="116"/>
      <c r="G742" s="167">
        <f t="shared" si="31"/>
        <v>73394.14</v>
      </c>
      <c r="H742" s="324"/>
      <c r="I742" s="211"/>
      <c r="J742" s="195"/>
    </row>
    <row r="743" spans="1:11" x14ac:dyDescent="0.5">
      <c r="A743" s="135" t="s">
        <v>1058</v>
      </c>
      <c r="B743" s="263" t="s">
        <v>1059</v>
      </c>
      <c r="C743" s="309"/>
      <c r="D743" s="169"/>
      <c r="E743" s="144"/>
      <c r="F743" s="116"/>
      <c r="G743" s="167"/>
      <c r="H743" s="324"/>
      <c r="I743" s="211"/>
      <c r="J743" s="195"/>
    </row>
    <row r="744" spans="1:11" ht="36" x14ac:dyDescent="0.5">
      <c r="A744" s="116"/>
      <c r="B744" s="468" t="s">
        <v>1060</v>
      </c>
      <c r="C744" s="309" t="s">
        <v>216</v>
      </c>
      <c r="D744" s="169">
        <v>1454</v>
      </c>
      <c r="E744" s="144">
        <v>482</v>
      </c>
      <c r="F744" s="116"/>
      <c r="G744" s="167">
        <f t="shared" si="31"/>
        <v>700828</v>
      </c>
      <c r="H744" s="324"/>
      <c r="I744" s="211"/>
      <c r="J744" s="195"/>
    </row>
    <row r="745" spans="1:11" x14ac:dyDescent="0.5">
      <c r="A745" s="135" t="s">
        <v>1061</v>
      </c>
      <c r="B745" s="263" t="s">
        <v>1062</v>
      </c>
      <c r="C745" s="309" t="s">
        <v>216</v>
      </c>
      <c r="D745" s="169">
        <v>549</v>
      </c>
      <c r="E745" s="144">
        <v>482</v>
      </c>
      <c r="F745" s="116"/>
      <c r="G745" s="167">
        <f t="shared" si="31"/>
        <v>264618</v>
      </c>
      <c r="H745" s="324"/>
      <c r="I745" s="211"/>
      <c r="J745" s="195"/>
    </row>
    <row r="746" spans="1:11" s="315" customFormat="1" ht="54" x14ac:dyDescent="0.5">
      <c r="A746" s="248" t="s">
        <v>1063</v>
      </c>
      <c r="B746" s="249" t="s">
        <v>1064</v>
      </c>
      <c r="C746" s="250" t="s">
        <v>216</v>
      </c>
      <c r="D746" s="269">
        <v>124</v>
      </c>
      <c r="E746" s="255">
        <v>35000</v>
      </c>
      <c r="F746" s="360"/>
      <c r="G746" s="327">
        <f t="shared" si="31"/>
        <v>4340000</v>
      </c>
      <c r="H746" s="352"/>
      <c r="I746" s="273"/>
      <c r="J746" s="450"/>
    </row>
    <row r="747" spans="1:11" s="315" customFormat="1" x14ac:dyDescent="0.5">
      <c r="A747" s="248" t="s">
        <v>1065</v>
      </c>
      <c r="B747" s="249" t="str">
        <f>[1]Powerhouse!B46</f>
        <v>Fixed Glaze with 3mm thick Shutter</v>
      </c>
      <c r="C747" s="469" t="s">
        <v>216</v>
      </c>
      <c r="D747" s="269">
        <v>540</v>
      </c>
      <c r="E747" s="255">
        <v>10000</v>
      </c>
      <c r="F747" s="360"/>
      <c r="G747" s="327">
        <f t="shared" si="31"/>
        <v>5400000</v>
      </c>
      <c r="H747" s="352"/>
      <c r="I747" s="273"/>
      <c r="J747" s="274"/>
    </row>
    <row r="748" spans="1:11" x14ac:dyDescent="0.5">
      <c r="A748" s="135" t="s">
        <v>1066</v>
      </c>
      <c r="B748" s="263" t="str">
        <f>[1]Powerhouse!B47</f>
        <v>Painting</v>
      </c>
      <c r="C748" s="309"/>
      <c r="D748" s="169"/>
      <c r="E748" s="144"/>
      <c r="F748" s="116"/>
      <c r="G748" s="167"/>
      <c r="H748" s="324"/>
      <c r="I748" s="139"/>
      <c r="J748" s="195"/>
    </row>
    <row r="749" spans="1:11" ht="61.5" customHeight="1" x14ac:dyDescent="0.5">
      <c r="A749" s="140" t="s">
        <v>1067</v>
      </c>
      <c r="B749" s="246" t="s">
        <v>1068</v>
      </c>
      <c r="C749" s="309" t="s">
        <v>216</v>
      </c>
      <c r="D749" s="169">
        <v>1454</v>
      </c>
      <c r="E749" s="144">
        <v>611.5</v>
      </c>
      <c r="F749" s="116"/>
      <c r="G749" s="167">
        <f t="shared" si="31"/>
        <v>889121</v>
      </c>
      <c r="H749" s="324"/>
      <c r="I749" s="211"/>
      <c r="J749" s="195"/>
    </row>
    <row r="750" spans="1:11" ht="54" x14ac:dyDescent="0.5">
      <c r="A750" s="140" t="s">
        <v>1069</v>
      </c>
      <c r="B750" s="246" t="s">
        <v>1070</v>
      </c>
      <c r="C750" s="309" t="s">
        <v>216</v>
      </c>
      <c r="D750" s="169">
        <v>1454</v>
      </c>
      <c r="E750" s="144">
        <v>611.5</v>
      </c>
      <c r="F750" s="116"/>
      <c r="G750" s="167">
        <f t="shared" si="31"/>
        <v>889121</v>
      </c>
      <c r="H750" s="324"/>
      <c r="I750" s="211"/>
      <c r="J750" s="195"/>
    </row>
    <row r="751" spans="1:11" x14ac:dyDescent="0.5">
      <c r="A751" s="135" t="s">
        <v>1071</v>
      </c>
      <c r="B751" s="263" t="s">
        <v>1072</v>
      </c>
      <c r="C751" s="207" t="s">
        <v>280</v>
      </c>
      <c r="D751" s="169">
        <v>203.6</v>
      </c>
      <c r="E751" s="144">
        <v>714</v>
      </c>
      <c r="F751" s="116"/>
      <c r="G751" s="167">
        <f t="shared" si="31"/>
        <v>145370.4</v>
      </c>
      <c r="H751" s="324"/>
      <c r="I751" s="211"/>
      <c r="J751" s="195"/>
    </row>
    <row r="752" spans="1:11" x14ac:dyDescent="0.5">
      <c r="A752" s="135" t="s">
        <v>1073</v>
      </c>
      <c r="B752" s="215" t="s">
        <v>228</v>
      </c>
      <c r="C752" s="207"/>
      <c r="D752" s="169"/>
      <c r="E752" s="144"/>
      <c r="F752" s="116"/>
      <c r="G752" s="167"/>
      <c r="H752" s="324"/>
      <c r="I752" s="211"/>
      <c r="J752" s="195"/>
    </row>
    <row r="753" spans="1:10" ht="54" x14ac:dyDescent="0.5">
      <c r="A753" s="140" t="s">
        <v>1074</v>
      </c>
      <c r="B753" s="159" t="s">
        <v>1075</v>
      </c>
      <c r="C753" s="207" t="s">
        <v>230</v>
      </c>
      <c r="D753" s="169">
        <v>545</v>
      </c>
      <c r="E753" s="144">
        <v>4891.5</v>
      </c>
      <c r="F753" s="116"/>
      <c r="G753" s="167">
        <f t="shared" si="31"/>
        <v>2665867.5</v>
      </c>
      <c r="H753" s="324"/>
      <c r="I753" s="211"/>
      <c r="J753" s="195"/>
    </row>
    <row r="754" spans="1:10" x14ac:dyDescent="0.5">
      <c r="A754" s="135" t="s">
        <v>1076</v>
      </c>
      <c r="B754" s="215" t="s">
        <v>231</v>
      </c>
      <c r="C754" s="207"/>
      <c r="D754" s="169"/>
      <c r="E754" s="144"/>
      <c r="F754" s="116"/>
      <c r="G754" s="167"/>
      <c r="H754" s="324"/>
      <c r="I754" s="211"/>
      <c r="J754" s="195"/>
    </row>
    <row r="755" spans="1:10" ht="54" x14ac:dyDescent="0.5">
      <c r="A755" s="140" t="s">
        <v>1077</v>
      </c>
      <c r="B755" s="159" t="s">
        <v>675</v>
      </c>
      <c r="C755" s="309" t="s">
        <v>216</v>
      </c>
      <c r="D755" s="169">
        <v>2275</v>
      </c>
      <c r="E755" s="144">
        <v>5831.9000000000005</v>
      </c>
      <c r="F755" s="116"/>
      <c r="G755" s="167">
        <f t="shared" si="31"/>
        <v>13267572.500000002</v>
      </c>
      <c r="H755" s="324"/>
      <c r="I755" s="211"/>
      <c r="J755" s="195"/>
    </row>
    <row r="756" spans="1:10" x14ac:dyDescent="0.5">
      <c r="A756" s="135" t="s">
        <v>1078</v>
      </c>
      <c r="B756" s="263" t="s">
        <v>970</v>
      </c>
      <c r="C756" s="309"/>
      <c r="D756" s="169"/>
      <c r="E756" s="144"/>
      <c r="F756" s="116"/>
      <c r="G756" s="167"/>
      <c r="H756" s="324"/>
      <c r="I756" s="211"/>
      <c r="J756" s="195"/>
    </row>
    <row r="757" spans="1:10" ht="36" x14ac:dyDescent="0.5">
      <c r="A757" s="140" t="s">
        <v>1079</v>
      </c>
      <c r="B757" s="246" t="s">
        <v>1080</v>
      </c>
      <c r="C757" s="309" t="s">
        <v>216</v>
      </c>
      <c r="D757" s="169">
        <v>2275</v>
      </c>
      <c r="E757" s="144">
        <v>668.5</v>
      </c>
      <c r="F757" s="116"/>
      <c r="G757" s="167">
        <f t="shared" si="31"/>
        <v>1520837.5</v>
      </c>
      <c r="H757" s="324"/>
      <c r="I757" s="211"/>
      <c r="J757" s="195"/>
    </row>
    <row r="758" spans="1:10" ht="36" x14ac:dyDescent="0.5">
      <c r="A758" s="140" t="s">
        <v>1081</v>
      </c>
      <c r="B758" s="246" t="s">
        <v>1082</v>
      </c>
      <c r="C758" s="309" t="s">
        <v>216</v>
      </c>
      <c r="D758" s="169">
        <v>10</v>
      </c>
      <c r="E758" s="144">
        <v>534.79999999999995</v>
      </c>
      <c r="F758" s="116"/>
      <c r="G758" s="167">
        <f t="shared" si="31"/>
        <v>5348</v>
      </c>
      <c r="H758" s="324"/>
      <c r="I758" s="211"/>
      <c r="J758" s="195"/>
    </row>
    <row r="759" spans="1:10" ht="54" x14ac:dyDescent="0.5">
      <c r="A759" s="135" t="s">
        <v>1083</v>
      </c>
      <c r="B759" s="247" t="s">
        <v>698</v>
      </c>
      <c r="C759" s="309"/>
      <c r="D759" s="169"/>
      <c r="E759" s="144"/>
      <c r="F759" s="116"/>
      <c r="G759" s="167"/>
      <c r="H759" s="324"/>
      <c r="I759" s="211"/>
      <c r="J759" s="195"/>
    </row>
    <row r="760" spans="1:10" x14ac:dyDescent="0.5">
      <c r="A760" s="140" t="s">
        <v>1084</v>
      </c>
      <c r="B760" s="322" t="s">
        <v>291</v>
      </c>
      <c r="C760" s="207" t="s">
        <v>700</v>
      </c>
      <c r="D760" s="169">
        <v>10</v>
      </c>
      <c r="E760" s="144">
        <v>56500</v>
      </c>
      <c r="F760" s="116"/>
      <c r="G760" s="167">
        <f t="shared" si="31"/>
        <v>565000</v>
      </c>
      <c r="H760" s="324"/>
      <c r="I760" s="211"/>
      <c r="J760" s="195"/>
    </row>
    <row r="761" spans="1:10" x14ac:dyDescent="0.5">
      <c r="A761" s="140" t="s">
        <v>1085</v>
      </c>
      <c r="B761" s="246" t="s">
        <v>295</v>
      </c>
      <c r="C761" s="207" t="s">
        <v>296</v>
      </c>
      <c r="D761" s="169">
        <v>100</v>
      </c>
      <c r="E761" s="144">
        <v>282.5</v>
      </c>
      <c r="F761" s="116"/>
      <c r="G761" s="167">
        <f t="shared" si="31"/>
        <v>28250</v>
      </c>
      <c r="H761" s="324"/>
      <c r="I761" s="211"/>
      <c r="J761" s="195"/>
    </row>
    <row r="762" spans="1:10" x14ac:dyDescent="0.5">
      <c r="A762" s="140" t="s">
        <v>1086</v>
      </c>
      <c r="B762" s="246" t="s">
        <v>531</v>
      </c>
      <c r="C762" s="207" t="s">
        <v>280</v>
      </c>
      <c r="D762" s="169">
        <v>50</v>
      </c>
      <c r="E762" s="144">
        <v>11600.82</v>
      </c>
      <c r="F762" s="116"/>
      <c r="G762" s="167">
        <f t="shared" si="31"/>
        <v>580041</v>
      </c>
      <c r="H762" s="324"/>
      <c r="I762" s="211"/>
      <c r="J762" s="195"/>
    </row>
    <row r="763" spans="1:10" x14ac:dyDescent="0.5">
      <c r="A763" s="135" t="s">
        <v>1087</v>
      </c>
      <c r="B763" s="263" t="s">
        <v>300</v>
      </c>
      <c r="C763" s="207"/>
      <c r="D763" s="169"/>
      <c r="E763" s="144"/>
      <c r="F763" s="116"/>
      <c r="G763" s="167"/>
      <c r="H763" s="324"/>
      <c r="I763" s="211"/>
      <c r="J763" s="195"/>
    </row>
    <row r="764" spans="1:10" ht="72" x14ac:dyDescent="0.5">
      <c r="A764" s="365" t="s">
        <v>1088</v>
      </c>
      <c r="B764" s="366" t="s">
        <v>1089</v>
      </c>
      <c r="C764" s="367" t="s">
        <v>303</v>
      </c>
      <c r="D764" s="368">
        <v>1066.6666666666667</v>
      </c>
      <c r="E764" s="181">
        <v>1500</v>
      </c>
      <c r="F764" s="369"/>
      <c r="G764" s="370">
        <f t="shared" si="31"/>
        <v>1600000</v>
      </c>
      <c r="H764" s="324"/>
      <c r="I764" s="211"/>
      <c r="J764" s="195"/>
    </row>
    <row r="765" spans="1:10" x14ac:dyDescent="0.5">
      <c r="A765" s="179" t="s">
        <v>1090</v>
      </c>
      <c r="B765" s="178" t="s">
        <v>1091</v>
      </c>
      <c r="C765" s="367"/>
      <c r="D765" s="470"/>
      <c r="E765" s="181"/>
      <c r="F765" s="369"/>
      <c r="G765" s="370"/>
      <c r="H765" s="324"/>
      <c r="I765" s="211"/>
      <c r="J765" s="195"/>
    </row>
    <row r="766" spans="1:10" ht="65.400000000000006" customHeight="1" x14ac:dyDescent="0.5">
      <c r="A766" s="367" t="s">
        <v>1092</v>
      </c>
      <c r="B766" s="366" t="s">
        <v>1093</v>
      </c>
      <c r="C766" s="367" t="s">
        <v>466</v>
      </c>
      <c r="D766" s="471">
        <v>12.319999999999999</v>
      </c>
      <c r="E766" s="181">
        <v>100000</v>
      </c>
      <c r="F766" s="369"/>
      <c r="G766" s="370">
        <f t="shared" si="31"/>
        <v>1231999.9999999998</v>
      </c>
      <c r="H766" s="324"/>
      <c r="I766" s="211"/>
      <c r="J766" s="195"/>
    </row>
    <row r="767" spans="1:10" ht="17.25" customHeight="1" x14ac:dyDescent="0.5">
      <c r="A767" s="135"/>
      <c r="B767" s="263"/>
      <c r="C767" s="127"/>
      <c r="D767" s="278"/>
      <c r="E767" s="175"/>
      <c r="F767" s="162" t="s">
        <v>245</v>
      </c>
      <c r="G767" s="332">
        <f>SUM(G721:G766)</f>
        <v>240791012.83565634</v>
      </c>
      <c r="H767" s="333"/>
      <c r="I767" s="139"/>
      <c r="J767" s="229"/>
    </row>
    <row r="768" spans="1:10" x14ac:dyDescent="0.5">
      <c r="A768" s="186" t="s">
        <v>87</v>
      </c>
      <c r="B768" s="231" t="s">
        <v>88</v>
      </c>
      <c r="C768" s="232"/>
      <c r="D768" s="189"/>
      <c r="E768" s="190"/>
      <c r="F768" s="191"/>
      <c r="G768" s="453"/>
      <c r="H768" s="193"/>
      <c r="I768" s="194"/>
      <c r="J768" s="195"/>
    </row>
    <row r="769" spans="1:10" x14ac:dyDescent="0.5">
      <c r="A769" s="135" t="s">
        <v>1094</v>
      </c>
      <c r="B769" s="197" t="s">
        <v>213</v>
      </c>
      <c r="C769" s="207"/>
      <c r="D769" s="227"/>
      <c r="E769" s="175"/>
      <c r="F769" s="345"/>
      <c r="G769" s="346"/>
      <c r="H769" s="127"/>
      <c r="I769" s="194"/>
      <c r="J769" s="195"/>
    </row>
    <row r="770" spans="1:10" ht="72" x14ac:dyDescent="0.5">
      <c r="A770" s="140" t="s">
        <v>1095</v>
      </c>
      <c r="B770" s="206" t="s">
        <v>215</v>
      </c>
      <c r="C770" s="309" t="s">
        <v>216</v>
      </c>
      <c r="D770" s="169">
        <v>1500</v>
      </c>
      <c r="E770" s="144">
        <v>40.5</v>
      </c>
      <c r="F770" s="116"/>
      <c r="G770" s="167">
        <f>D770*E770</f>
        <v>60750</v>
      </c>
      <c r="H770" s="207"/>
      <c r="I770" s="211"/>
      <c r="J770" s="195"/>
    </row>
    <row r="771" spans="1:10" ht="72" x14ac:dyDescent="0.5">
      <c r="A771" s="135" t="s">
        <v>1096</v>
      </c>
      <c r="B771" s="213" t="s">
        <v>218</v>
      </c>
      <c r="C771" s="309"/>
      <c r="D771" s="169"/>
      <c r="E771" s="144"/>
      <c r="F771" s="116"/>
      <c r="G771" s="167"/>
      <c r="H771" s="207"/>
      <c r="I771" s="211"/>
      <c r="J771" s="195"/>
    </row>
    <row r="772" spans="1:10" x14ac:dyDescent="0.5">
      <c r="A772" s="140" t="s">
        <v>1097</v>
      </c>
      <c r="B772" s="116" t="s">
        <v>220</v>
      </c>
      <c r="C772" s="207" t="s">
        <v>221</v>
      </c>
      <c r="D772" s="169">
        <v>3729.6000000000004</v>
      </c>
      <c r="E772" s="144">
        <v>358.66</v>
      </c>
      <c r="F772" s="116"/>
      <c r="G772" s="167">
        <f t="shared" ref="G772:G782" si="32">D772*E772</f>
        <v>1337658.3360000001</v>
      </c>
      <c r="H772" s="207"/>
      <c r="I772" s="211"/>
      <c r="J772" s="195"/>
    </row>
    <row r="773" spans="1:10" x14ac:dyDescent="0.5">
      <c r="A773" s="140" t="s">
        <v>1098</v>
      </c>
      <c r="B773" s="116" t="s">
        <v>223</v>
      </c>
      <c r="C773" s="207" t="s">
        <v>221</v>
      </c>
      <c r="D773" s="169">
        <v>932.40000000000009</v>
      </c>
      <c r="E773" s="144">
        <v>1385.23</v>
      </c>
      <c r="F773" s="116"/>
      <c r="G773" s="167">
        <f t="shared" si="32"/>
        <v>1291588.452</v>
      </c>
      <c r="H773" s="324"/>
      <c r="I773" s="211"/>
      <c r="J773" s="364"/>
    </row>
    <row r="774" spans="1:10" x14ac:dyDescent="0.5">
      <c r="A774" s="135" t="s">
        <v>1099</v>
      </c>
      <c r="B774" s="215" t="s">
        <v>225</v>
      </c>
      <c r="C774" s="207"/>
      <c r="D774" s="169"/>
      <c r="E774" s="144"/>
      <c r="F774" s="116"/>
      <c r="G774" s="167"/>
      <c r="H774" s="324"/>
      <c r="I774" s="211"/>
      <c r="J774" s="364"/>
    </row>
    <row r="775" spans="1:10" ht="54" x14ac:dyDescent="0.5">
      <c r="A775" s="140" t="s">
        <v>1100</v>
      </c>
      <c r="B775" s="216" t="s">
        <v>227</v>
      </c>
      <c r="C775" s="207" t="s">
        <v>221</v>
      </c>
      <c r="D775" s="169">
        <v>1398.6</v>
      </c>
      <c r="E775" s="144">
        <v>217.5</v>
      </c>
      <c r="F775" s="116"/>
      <c r="G775" s="167">
        <f t="shared" si="32"/>
        <v>304195.5</v>
      </c>
      <c r="H775" s="324"/>
      <c r="I775" s="211"/>
      <c r="J775" s="195"/>
    </row>
    <row r="776" spans="1:10" ht="54" x14ac:dyDescent="0.5">
      <c r="A776" s="135" t="s">
        <v>1101</v>
      </c>
      <c r="B776" s="216" t="s">
        <v>234</v>
      </c>
      <c r="C776" s="207"/>
      <c r="D776" s="169"/>
      <c r="E776" s="144"/>
      <c r="F776" s="116"/>
      <c r="G776" s="167"/>
      <c r="H776" s="324"/>
      <c r="I776" s="211"/>
      <c r="J776" s="195"/>
    </row>
    <row r="777" spans="1:10" x14ac:dyDescent="0.5">
      <c r="A777" s="140" t="s">
        <v>1102</v>
      </c>
      <c r="B777" s="246" t="str">
        <f>'[1]Switchyard '!B54</f>
        <v>75mm C15 Blinding Concrete</v>
      </c>
      <c r="C777" s="207" t="s">
        <v>221</v>
      </c>
      <c r="D777" s="169">
        <v>75</v>
      </c>
      <c r="E777" s="144">
        <v>13187.5</v>
      </c>
      <c r="F777" s="116"/>
      <c r="G777" s="167">
        <f t="shared" si="32"/>
        <v>989062.5</v>
      </c>
      <c r="H777" s="304"/>
      <c r="I777" s="224"/>
      <c r="J777" s="195"/>
    </row>
    <row r="778" spans="1:10" x14ac:dyDescent="0.5">
      <c r="A778" s="140" t="s">
        <v>1103</v>
      </c>
      <c r="B778" s="226" t="s">
        <v>260</v>
      </c>
      <c r="C778" s="207" t="s">
        <v>221</v>
      </c>
      <c r="D778" s="169">
        <v>724.74733125</v>
      </c>
      <c r="E778" s="144">
        <v>18375.5</v>
      </c>
      <c r="F778" s="116"/>
      <c r="G778" s="167">
        <f t="shared" si="32"/>
        <v>13317594.585384374</v>
      </c>
      <c r="H778" s="304"/>
      <c r="I778" s="156"/>
      <c r="J778" s="195"/>
    </row>
    <row r="779" spans="1:10" x14ac:dyDescent="0.5">
      <c r="A779" s="135" t="s">
        <v>1104</v>
      </c>
      <c r="B779" s="215" t="s">
        <v>272</v>
      </c>
      <c r="C779" s="207"/>
      <c r="D779" s="169"/>
      <c r="E779" s="144"/>
      <c r="F779" s="116"/>
      <c r="G779" s="167"/>
      <c r="H779" s="304"/>
      <c r="I779" s="156"/>
      <c r="J779" s="195"/>
    </row>
    <row r="780" spans="1:10" ht="54" x14ac:dyDescent="0.5">
      <c r="A780" s="140" t="s">
        <v>1105</v>
      </c>
      <c r="B780" s="159" t="s">
        <v>274</v>
      </c>
      <c r="C780" s="207" t="s">
        <v>700</v>
      </c>
      <c r="D780" s="169">
        <v>39.489999999999995</v>
      </c>
      <c r="E780" s="144">
        <v>164277.67441860467</v>
      </c>
      <c r="F780" s="116"/>
      <c r="G780" s="167">
        <f t="shared" si="32"/>
        <v>6487325.3627906973</v>
      </c>
      <c r="H780" s="304"/>
      <c r="I780" s="224"/>
      <c r="J780" s="195"/>
    </row>
    <row r="781" spans="1:10" x14ac:dyDescent="0.5">
      <c r="A781" s="135" t="s">
        <v>1106</v>
      </c>
      <c r="B781" s="197" t="s">
        <v>268</v>
      </c>
      <c r="C781" s="207"/>
      <c r="D781" s="169"/>
      <c r="E781" s="144"/>
      <c r="F781" s="116"/>
      <c r="G781" s="167"/>
      <c r="H781" s="304"/>
      <c r="I781" s="224"/>
      <c r="J781" s="195"/>
    </row>
    <row r="782" spans="1:10" ht="54" x14ac:dyDescent="0.5">
      <c r="A782" s="140" t="s">
        <v>1107</v>
      </c>
      <c r="B782" s="245" t="s">
        <v>717</v>
      </c>
      <c r="C782" s="309" t="s">
        <v>216</v>
      </c>
      <c r="D782" s="169">
        <v>2527.6600775333336</v>
      </c>
      <c r="E782" s="144">
        <v>1228.5614285714287</v>
      </c>
      <c r="F782" s="116"/>
      <c r="G782" s="167">
        <f t="shared" si="32"/>
        <v>3105385.6757973204</v>
      </c>
      <c r="H782" s="304"/>
      <c r="I782" s="224"/>
      <c r="J782" s="195"/>
    </row>
    <row r="783" spans="1:10" ht="17.25" customHeight="1" x14ac:dyDescent="0.5">
      <c r="A783" s="135"/>
      <c r="B783" s="263"/>
      <c r="C783" s="330"/>
      <c r="D783" s="331"/>
      <c r="E783" s="242"/>
      <c r="F783" s="162" t="s">
        <v>245</v>
      </c>
      <c r="G783" s="305">
        <f>SUM(G770:G782)</f>
        <v>26893560.411972392</v>
      </c>
      <c r="H783" s="333"/>
      <c r="I783" s="307"/>
      <c r="J783" s="229"/>
    </row>
    <row r="784" spans="1:10" x14ac:dyDescent="0.5">
      <c r="A784" s="186" t="s">
        <v>89</v>
      </c>
      <c r="B784" s="231" t="s">
        <v>90</v>
      </c>
      <c r="C784" s="232"/>
      <c r="D784" s="189"/>
      <c r="E784" s="190"/>
      <c r="F784" s="191"/>
      <c r="G784" s="453"/>
      <c r="H784" s="193"/>
      <c r="I784" s="194"/>
      <c r="J784" s="195"/>
    </row>
    <row r="785" spans="1:10" x14ac:dyDescent="0.5">
      <c r="A785" s="135" t="s">
        <v>1108</v>
      </c>
      <c r="B785" s="215" t="s">
        <v>225</v>
      </c>
      <c r="C785" s="207" t="s">
        <v>221</v>
      </c>
      <c r="D785" s="169"/>
      <c r="E785" s="175"/>
      <c r="F785" s="116"/>
      <c r="G785" s="346"/>
      <c r="H785" s="324"/>
      <c r="I785" s="211"/>
      <c r="J785" s="195"/>
    </row>
    <row r="786" spans="1:10" ht="54" x14ac:dyDescent="0.5">
      <c r="A786" s="140" t="s">
        <v>1109</v>
      </c>
      <c r="B786" s="216" t="s">
        <v>227</v>
      </c>
      <c r="C786" s="207" t="s">
        <v>221</v>
      </c>
      <c r="D786" s="169">
        <v>624.75</v>
      </c>
      <c r="E786" s="144">
        <v>217.5</v>
      </c>
      <c r="F786" s="116"/>
      <c r="G786" s="167">
        <f>D786*E786</f>
        <v>135883.125</v>
      </c>
      <c r="H786" s="324"/>
      <c r="I786" s="211"/>
      <c r="J786" s="195"/>
    </row>
    <row r="787" spans="1:10" x14ac:dyDescent="0.5">
      <c r="A787" s="135" t="s">
        <v>1110</v>
      </c>
      <c r="B787" s="197" t="s">
        <v>268</v>
      </c>
      <c r="C787" s="309" t="s">
        <v>216</v>
      </c>
      <c r="D787" s="169"/>
      <c r="E787" s="144"/>
      <c r="F787" s="116"/>
      <c r="G787" s="167"/>
      <c r="H787" s="304"/>
      <c r="I787" s="156"/>
      <c r="J787" s="195"/>
    </row>
    <row r="788" spans="1:10" ht="54" x14ac:dyDescent="0.5">
      <c r="A788" s="140" t="s">
        <v>1111</v>
      </c>
      <c r="B788" s="245" t="s">
        <v>717</v>
      </c>
      <c r="C788" s="309" t="s">
        <v>216</v>
      </c>
      <c r="D788" s="169">
        <v>1122</v>
      </c>
      <c r="E788" s="144">
        <v>1228.5614285714287</v>
      </c>
      <c r="F788" s="116"/>
      <c r="G788" s="167">
        <f t="shared" ref="G788:G797" si="33">D788*E788</f>
        <v>1378445.922857143</v>
      </c>
      <c r="H788" s="304"/>
      <c r="I788" s="288"/>
      <c r="J788" s="195"/>
    </row>
    <row r="789" spans="1:10" ht="54" x14ac:dyDescent="0.5">
      <c r="A789" s="135" t="s">
        <v>1112</v>
      </c>
      <c r="B789" s="216" t="s">
        <v>234</v>
      </c>
      <c r="C789" s="309"/>
      <c r="D789" s="169"/>
      <c r="E789" s="144"/>
      <c r="F789" s="116"/>
      <c r="G789" s="167"/>
      <c r="H789" s="304"/>
      <c r="I789" s="156"/>
      <c r="J789" s="195"/>
    </row>
    <row r="790" spans="1:10" x14ac:dyDescent="0.5">
      <c r="A790" s="140" t="s">
        <v>1113</v>
      </c>
      <c r="B790" s="246" t="s">
        <v>1114</v>
      </c>
      <c r="C790" s="207" t="s">
        <v>221</v>
      </c>
      <c r="D790" s="169">
        <v>30</v>
      </c>
      <c r="E790" s="144">
        <v>13187.5</v>
      </c>
      <c r="F790" s="116"/>
      <c r="G790" s="167">
        <f t="shared" si="33"/>
        <v>395625</v>
      </c>
      <c r="H790" s="304"/>
      <c r="I790" s="224"/>
      <c r="J790" s="364"/>
    </row>
    <row r="791" spans="1:10" x14ac:dyDescent="0.5">
      <c r="A791" s="140" t="s">
        <v>1115</v>
      </c>
      <c r="B791" s="226" t="s">
        <v>260</v>
      </c>
      <c r="C791" s="207" t="s">
        <v>221</v>
      </c>
      <c r="D791" s="169">
        <v>667.77600000000007</v>
      </c>
      <c r="E791" s="144">
        <v>18375.5</v>
      </c>
      <c r="F791" s="116"/>
      <c r="G791" s="167">
        <f t="shared" si="33"/>
        <v>12270717.888000002</v>
      </c>
      <c r="H791" s="304"/>
      <c r="I791" s="224"/>
      <c r="J791" s="195"/>
    </row>
    <row r="792" spans="1:10" x14ac:dyDescent="0.5">
      <c r="A792" s="135" t="s">
        <v>1116</v>
      </c>
      <c r="B792" s="215" t="s">
        <v>272</v>
      </c>
      <c r="C792" s="207"/>
      <c r="D792" s="169"/>
      <c r="E792" s="144"/>
      <c r="F792" s="116"/>
      <c r="G792" s="167"/>
      <c r="H792" s="304"/>
      <c r="I792" s="224"/>
      <c r="J792" s="195"/>
    </row>
    <row r="793" spans="1:10" ht="54" x14ac:dyDescent="0.5">
      <c r="A793" s="140" t="s">
        <v>1117</v>
      </c>
      <c r="B793" s="159" t="s">
        <v>274</v>
      </c>
      <c r="C793" s="309" t="s">
        <v>700</v>
      </c>
      <c r="D793" s="169">
        <v>52.42</v>
      </c>
      <c r="E793" s="144">
        <v>164277.67441860467</v>
      </c>
      <c r="F793" s="116"/>
      <c r="G793" s="167">
        <f t="shared" si="33"/>
        <v>8611435.693023257</v>
      </c>
      <c r="H793" s="304"/>
      <c r="I793" s="224"/>
      <c r="J793" s="195"/>
    </row>
    <row r="794" spans="1:10" ht="54" x14ac:dyDescent="0.5">
      <c r="A794" s="135" t="s">
        <v>1118</v>
      </c>
      <c r="B794" s="159" t="s">
        <v>521</v>
      </c>
      <c r="C794" s="309"/>
      <c r="D794" s="169"/>
      <c r="E794" s="144"/>
      <c r="F794" s="221"/>
      <c r="G794" s="167"/>
      <c r="H794" s="324"/>
      <c r="I794" s="211"/>
      <c r="J794" s="195"/>
    </row>
    <row r="795" spans="1:10" x14ac:dyDescent="0.5">
      <c r="A795" s="140" t="s">
        <v>1119</v>
      </c>
      <c r="B795" s="246" t="str">
        <f>'[1]Tailrace Culvert'!B36</f>
        <v>Water Bar</v>
      </c>
      <c r="C795" s="309" t="s">
        <v>280</v>
      </c>
      <c r="D795" s="169">
        <v>100</v>
      </c>
      <c r="E795" s="144">
        <v>1693</v>
      </c>
      <c r="F795" s="221"/>
      <c r="G795" s="167">
        <f t="shared" si="33"/>
        <v>169300</v>
      </c>
      <c r="H795" s="304"/>
      <c r="I795" s="224"/>
      <c r="J795" s="195"/>
    </row>
    <row r="796" spans="1:10" x14ac:dyDescent="0.5">
      <c r="A796" s="140" t="s">
        <v>1120</v>
      </c>
      <c r="B796" s="246" t="str">
        <f>'[1]Tailrace Culvert'!B38</f>
        <v>Hydroseal</v>
      </c>
      <c r="C796" s="309" t="s">
        <v>280</v>
      </c>
      <c r="D796" s="169">
        <v>200</v>
      </c>
      <c r="E796" s="144">
        <v>1245</v>
      </c>
      <c r="F796" s="221"/>
      <c r="G796" s="167">
        <f t="shared" si="33"/>
        <v>249000</v>
      </c>
      <c r="H796" s="304"/>
      <c r="I796" s="224"/>
      <c r="J796" s="195"/>
    </row>
    <row r="797" spans="1:10" x14ac:dyDescent="0.5">
      <c r="A797" s="140" t="s">
        <v>1121</v>
      </c>
      <c r="B797" s="246" t="str">
        <f>'[1]Tailrace Culvert'!B41</f>
        <v>Sealants</v>
      </c>
      <c r="C797" s="309" t="s">
        <v>280</v>
      </c>
      <c r="D797" s="169">
        <v>100</v>
      </c>
      <c r="E797" s="144">
        <v>1208</v>
      </c>
      <c r="F797" s="221"/>
      <c r="G797" s="167">
        <f t="shared" si="33"/>
        <v>120800</v>
      </c>
      <c r="H797" s="304"/>
      <c r="I797" s="224"/>
      <c r="J797" s="195"/>
    </row>
    <row r="798" spans="1:10" ht="72" x14ac:dyDescent="0.5">
      <c r="A798" s="248" t="s">
        <v>1122</v>
      </c>
      <c r="B798" s="361" t="s">
        <v>218</v>
      </c>
      <c r="C798" s="360"/>
      <c r="D798" s="360"/>
      <c r="E798" s="360"/>
      <c r="F798" s="311"/>
      <c r="G798" s="327"/>
      <c r="H798" s="313"/>
      <c r="I798" s="224"/>
      <c r="J798" s="195"/>
    </row>
    <row r="799" spans="1:10" x14ac:dyDescent="0.5">
      <c r="A799" s="251" t="s">
        <v>1123</v>
      </c>
      <c r="B799" s="360" t="s">
        <v>220</v>
      </c>
      <c r="C799" s="469" t="s">
        <v>221</v>
      </c>
      <c r="D799" s="269">
        <v>424.20000000000005</v>
      </c>
      <c r="E799" s="255">
        <v>358.66</v>
      </c>
      <c r="F799" s="311"/>
      <c r="G799" s="327">
        <f>E799*D799</f>
        <v>152143.57200000001</v>
      </c>
      <c r="H799" s="313" t="s">
        <v>1124</v>
      </c>
      <c r="I799" s="224"/>
      <c r="J799" s="195"/>
    </row>
    <row r="800" spans="1:10" ht="17.25" customHeight="1" x14ac:dyDescent="0.5">
      <c r="A800" s="135"/>
      <c r="B800" s="263"/>
      <c r="C800" s="330"/>
      <c r="D800" s="331"/>
      <c r="E800" s="242"/>
      <c r="F800" s="162" t="s">
        <v>245</v>
      </c>
      <c r="G800" s="305">
        <f>SUM(G786:G799)</f>
        <v>23483351.200880405</v>
      </c>
      <c r="H800" s="306"/>
      <c r="I800" s="307"/>
      <c r="J800" s="229"/>
    </row>
    <row r="801" spans="1:76" s="289" customFormat="1" x14ac:dyDescent="0.5">
      <c r="A801" s="186" t="s">
        <v>91</v>
      </c>
      <c r="B801" s="231" t="s">
        <v>92</v>
      </c>
      <c r="C801" s="193"/>
      <c r="D801" s="253"/>
      <c r="E801" s="190"/>
      <c r="F801" s="191"/>
      <c r="G801" s="334"/>
      <c r="H801" s="193"/>
      <c r="I801" s="194"/>
      <c r="J801" s="195"/>
    </row>
    <row r="802" spans="1:76" x14ac:dyDescent="0.5">
      <c r="A802" s="135" t="s">
        <v>1125</v>
      </c>
      <c r="B802" s="197" t="s">
        <v>213</v>
      </c>
      <c r="C802" s="207"/>
      <c r="D802" s="227"/>
      <c r="E802" s="175"/>
      <c r="F802" s="345"/>
      <c r="G802" s="346"/>
      <c r="H802" s="127"/>
      <c r="I802" s="194"/>
      <c r="J802" s="195"/>
    </row>
    <row r="803" spans="1:76" ht="72" x14ac:dyDescent="0.5">
      <c r="A803" s="140" t="s">
        <v>1126</v>
      </c>
      <c r="B803" s="206" t="s">
        <v>215</v>
      </c>
      <c r="C803" s="309" t="s">
        <v>216</v>
      </c>
      <c r="D803" s="169">
        <v>2500</v>
      </c>
      <c r="E803" s="144">
        <v>40.5</v>
      </c>
      <c r="F803" s="116"/>
      <c r="G803" s="167">
        <f>D803*E803</f>
        <v>101250</v>
      </c>
      <c r="H803" s="207"/>
      <c r="I803" s="211"/>
      <c r="J803" s="195"/>
    </row>
    <row r="804" spans="1:76" ht="72" x14ac:dyDescent="0.5">
      <c r="A804" s="135" t="s">
        <v>1127</v>
      </c>
      <c r="B804" s="213" t="s">
        <v>218</v>
      </c>
      <c r="C804" s="309"/>
      <c r="D804" s="169"/>
      <c r="E804" s="144"/>
      <c r="F804" s="116"/>
      <c r="G804" s="167"/>
      <c r="H804" s="207"/>
      <c r="I804" s="211"/>
      <c r="J804" s="195"/>
    </row>
    <row r="805" spans="1:76" x14ac:dyDescent="0.5">
      <c r="A805" s="140" t="s">
        <v>1128</v>
      </c>
      <c r="B805" s="116" t="s">
        <v>220</v>
      </c>
      <c r="C805" s="207" t="s">
        <v>221</v>
      </c>
      <c r="D805" s="169">
        <v>5320</v>
      </c>
      <c r="E805" s="144">
        <v>358.66</v>
      </c>
      <c r="F805" s="116"/>
      <c r="G805" s="167">
        <f t="shared" ref="G805:G822" si="34">D805*E805</f>
        <v>1908071.2000000002</v>
      </c>
      <c r="H805" s="207"/>
      <c r="I805" s="211"/>
      <c r="J805" s="195"/>
    </row>
    <row r="806" spans="1:76" x14ac:dyDescent="0.5">
      <c r="A806" s="140" t="s">
        <v>1129</v>
      </c>
      <c r="B806" s="116" t="s">
        <v>223</v>
      </c>
      <c r="C806" s="207" t="s">
        <v>221</v>
      </c>
      <c r="D806" s="169">
        <v>1330</v>
      </c>
      <c r="E806" s="144">
        <v>1385.23</v>
      </c>
      <c r="F806" s="116"/>
      <c r="G806" s="167">
        <f t="shared" si="34"/>
        <v>1842355.9000000001</v>
      </c>
      <c r="H806" s="324"/>
      <c r="I806" s="211"/>
      <c r="J806" s="364"/>
    </row>
    <row r="807" spans="1:76" x14ac:dyDescent="0.5">
      <c r="A807" s="135" t="s">
        <v>1130</v>
      </c>
      <c r="B807" s="215" t="s">
        <v>225</v>
      </c>
      <c r="C807" s="207"/>
      <c r="D807" s="169"/>
      <c r="E807" s="144"/>
      <c r="F807" s="116"/>
      <c r="G807" s="167"/>
      <c r="H807" s="324"/>
      <c r="I807" s="211"/>
      <c r="J807" s="364"/>
    </row>
    <row r="808" spans="1:76" ht="54" x14ac:dyDescent="0.5">
      <c r="A808" s="140" t="s">
        <v>1128</v>
      </c>
      <c r="B808" s="216" t="s">
        <v>227</v>
      </c>
      <c r="C808" s="207" t="s">
        <v>221</v>
      </c>
      <c r="D808" s="169">
        <v>4940</v>
      </c>
      <c r="E808" s="144">
        <v>217.5</v>
      </c>
      <c r="F808" s="116"/>
      <c r="G808" s="167">
        <f t="shared" si="34"/>
        <v>1074450</v>
      </c>
      <c r="H808" s="324"/>
      <c r="I808" s="211"/>
      <c r="J808" s="195"/>
    </row>
    <row r="809" spans="1:76" x14ac:dyDescent="0.5">
      <c r="A809" s="135" t="s">
        <v>1131</v>
      </c>
      <c r="B809" s="197" t="s">
        <v>268</v>
      </c>
      <c r="C809" s="207"/>
      <c r="D809" s="169"/>
      <c r="E809" s="144"/>
      <c r="F809" s="116"/>
      <c r="G809" s="167">
        <f t="shared" si="34"/>
        <v>0</v>
      </c>
      <c r="H809" s="324"/>
      <c r="I809" s="211"/>
      <c r="J809" s="195"/>
    </row>
    <row r="810" spans="1:76" s="472" customFormat="1" ht="54" x14ac:dyDescent="0.25">
      <c r="A810" s="140" t="s">
        <v>1128</v>
      </c>
      <c r="B810" s="245" t="s">
        <v>717</v>
      </c>
      <c r="C810" s="309" t="s">
        <v>216</v>
      </c>
      <c r="D810" s="169">
        <v>3149</v>
      </c>
      <c r="E810" s="144">
        <v>1228.5614285714287</v>
      </c>
      <c r="F810" s="401"/>
      <c r="G810" s="167">
        <f t="shared" si="34"/>
        <v>3868739.9385714289</v>
      </c>
      <c r="H810" s="304"/>
      <c r="I810" s="211"/>
      <c r="J810" s="195"/>
      <c r="K810" s="402"/>
      <c r="L810" s="402"/>
      <c r="M810" s="402"/>
      <c r="N810" s="402"/>
      <c r="O810" s="402"/>
      <c r="P810" s="402"/>
      <c r="Q810" s="402"/>
      <c r="R810" s="402"/>
      <c r="S810" s="402"/>
      <c r="T810" s="402"/>
      <c r="U810" s="402"/>
      <c r="V810" s="402"/>
      <c r="W810" s="402"/>
      <c r="X810" s="402"/>
      <c r="Y810" s="402"/>
      <c r="Z810" s="402"/>
      <c r="AA810" s="402"/>
      <c r="AB810" s="402"/>
      <c r="AC810" s="402"/>
      <c r="AD810" s="402"/>
      <c r="AE810" s="402"/>
      <c r="AF810" s="402"/>
      <c r="AG810" s="402"/>
      <c r="AH810" s="402"/>
      <c r="AI810" s="402"/>
      <c r="AJ810" s="402"/>
      <c r="AK810" s="402"/>
      <c r="AL810" s="402"/>
      <c r="AM810" s="402"/>
      <c r="AN810" s="402"/>
      <c r="AO810" s="402"/>
      <c r="AP810" s="402"/>
      <c r="AQ810" s="402"/>
      <c r="AR810" s="402"/>
      <c r="AS810" s="402"/>
      <c r="AT810" s="402"/>
      <c r="AU810" s="402"/>
      <c r="AV810" s="402"/>
      <c r="AW810" s="402"/>
      <c r="AX810" s="402"/>
      <c r="AY810" s="402"/>
      <c r="AZ810" s="402"/>
      <c r="BA810" s="402"/>
      <c r="BB810" s="402"/>
      <c r="BC810" s="402"/>
      <c r="BD810" s="402"/>
      <c r="BE810" s="402"/>
      <c r="BF810" s="402"/>
      <c r="BG810" s="402"/>
      <c r="BH810" s="402"/>
      <c r="BI810" s="402"/>
      <c r="BJ810" s="402"/>
      <c r="BK810" s="402"/>
      <c r="BL810" s="402"/>
      <c r="BM810" s="402"/>
      <c r="BN810" s="402"/>
      <c r="BO810" s="402"/>
      <c r="BP810" s="402"/>
      <c r="BQ810" s="402"/>
      <c r="BR810" s="402"/>
      <c r="BS810" s="402"/>
      <c r="BT810" s="402"/>
      <c r="BU810" s="402"/>
      <c r="BV810" s="402"/>
      <c r="BW810" s="402"/>
      <c r="BX810" s="402"/>
    </row>
    <row r="811" spans="1:76" s="472" customFormat="1" ht="54" x14ac:dyDescent="0.5">
      <c r="A811" s="135" t="s">
        <v>1132</v>
      </c>
      <c r="B811" s="216" t="s">
        <v>234</v>
      </c>
      <c r="C811" s="309"/>
      <c r="D811" s="169"/>
      <c r="E811" s="144"/>
      <c r="F811" s="401"/>
      <c r="G811" s="167"/>
      <c r="H811" s="304"/>
      <c r="I811" s="224"/>
      <c r="J811" s="195"/>
      <c r="K811" s="402"/>
      <c r="L811" s="402"/>
      <c r="M811" s="402"/>
      <c r="N811" s="402"/>
      <c r="O811" s="402"/>
      <c r="P811" s="402"/>
      <c r="Q811" s="402"/>
      <c r="R811" s="402"/>
      <c r="S811" s="402"/>
      <c r="T811" s="402"/>
      <c r="U811" s="402"/>
      <c r="V811" s="402"/>
      <c r="W811" s="402"/>
      <c r="X811" s="402"/>
      <c r="Y811" s="402"/>
      <c r="Z811" s="402"/>
      <c r="AA811" s="402"/>
      <c r="AB811" s="402"/>
      <c r="AC811" s="402"/>
      <c r="AD811" s="402"/>
      <c r="AE811" s="402"/>
      <c r="AF811" s="402"/>
      <c r="AG811" s="402"/>
      <c r="AH811" s="402"/>
      <c r="AI811" s="402"/>
      <c r="AJ811" s="402"/>
      <c r="AK811" s="402"/>
      <c r="AL811" s="402"/>
      <c r="AM811" s="402"/>
      <c r="AN811" s="402"/>
      <c r="AO811" s="402"/>
      <c r="AP811" s="402"/>
      <c r="AQ811" s="402"/>
      <c r="AR811" s="402"/>
      <c r="AS811" s="402"/>
      <c r="AT811" s="402"/>
      <c r="AU811" s="402"/>
      <c r="AV811" s="402"/>
      <c r="AW811" s="402"/>
      <c r="AX811" s="402"/>
      <c r="AY811" s="402"/>
      <c r="AZ811" s="402"/>
      <c r="BA811" s="402"/>
      <c r="BB811" s="402"/>
      <c r="BC811" s="402"/>
      <c r="BD811" s="402"/>
      <c r="BE811" s="402"/>
      <c r="BF811" s="402"/>
      <c r="BG811" s="402"/>
      <c r="BH811" s="402"/>
      <c r="BI811" s="402"/>
      <c r="BJ811" s="402"/>
      <c r="BK811" s="402"/>
      <c r="BL811" s="402"/>
      <c r="BM811" s="402"/>
      <c r="BN811" s="402"/>
      <c r="BO811" s="402"/>
      <c r="BP811" s="402"/>
      <c r="BQ811" s="402"/>
      <c r="BR811" s="402"/>
      <c r="BS811" s="402"/>
      <c r="BT811" s="402"/>
      <c r="BU811" s="402"/>
      <c r="BV811" s="402"/>
      <c r="BW811" s="402"/>
      <c r="BX811" s="402"/>
    </row>
    <row r="812" spans="1:76" s="472" customFormat="1" x14ac:dyDescent="0.25">
      <c r="A812" s="140" t="s">
        <v>1133</v>
      </c>
      <c r="B812" s="226" t="s">
        <v>313</v>
      </c>
      <c r="C812" s="207" t="s">
        <v>221</v>
      </c>
      <c r="D812" s="169">
        <v>85.5</v>
      </c>
      <c r="E812" s="144">
        <v>13187.5</v>
      </c>
      <c r="F812" s="401"/>
      <c r="G812" s="167">
        <f t="shared" si="34"/>
        <v>1127531.25</v>
      </c>
      <c r="H812" s="324"/>
      <c r="I812" s="211"/>
      <c r="J812" s="195"/>
      <c r="K812" s="402"/>
      <c r="L812" s="402"/>
      <c r="M812" s="402"/>
      <c r="N812" s="402"/>
      <c r="O812" s="402"/>
      <c r="P812" s="402"/>
      <c r="Q812" s="402"/>
      <c r="R812" s="402"/>
      <c r="S812" s="402"/>
      <c r="T812" s="402"/>
      <c r="U812" s="402"/>
      <c r="V812" s="402"/>
      <c r="W812" s="402"/>
      <c r="X812" s="402"/>
      <c r="Y812" s="402"/>
      <c r="Z812" s="402"/>
      <c r="AA812" s="402"/>
      <c r="AB812" s="402"/>
      <c r="AC812" s="402"/>
      <c r="AD812" s="402"/>
      <c r="AE812" s="402"/>
      <c r="AF812" s="402"/>
      <c r="AG812" s="402"/>
      <c r="AH812" s="402"/>
      <c r="AI812" s="402"/>
      <c r="AJ812" s="402"/>
      <c r="AK812" s="402"/>
      <c r="AL812" s="402"/>
      <c r="AM812" s="402"/>
      <c r="AN812" s="402"/>
      <c r="AO812" s="402"/>
      <c r="AP812" s="402"/>
      <c r="AQ812" s="402"/>
      <c r="AR812" s="402"/>
      <c r="AS812" s="402"/>
      <c r="AT812" s="402"/>
      <c r="AU812" s="402"/>
      <c r="AV812" s="402"/>
      <c r="AW812" s="402"/>
      <c r="AX812" s="402"/>
      <c r="AY812" s="402"/>
      <c r="AZ812" s="402"/>
      <c r="BA812" s="402"/>
      <c r="BB812" s="402"/>
      <c r="BC812" s="402"/>
      <c r="BD812" s="402"/>
      <c r="BE812" s="402"/>
      <c r="BF812" s="402"/>
      <c r="BG812" s="402"/>
      <c r="BH812" s="402"/>
      <c r="BI812" s="402"/>
      <c r="BJ812" s="402"/>
      <c r="BK812" s="402"/>
      <c r="BL812" s="402"/>
      <c r="BM812" s="402"/>
      <c r="BN812" s="402"/>
      <c r="BO812" s="402"/>
      <c r="BP812" s="402"/>
      <c r="BQ812" s="402"/>
      <c r="BR812" s="402"/>
      <c r="BS812" s="402"/>
      <c r="BT812" s="402"/>
      <c r="BU812" s="402"/>
      <c r="BV812" s="402"/>
      <c r="BW812" s="402"/>
      <c r="BX812" s="402"/>
    </row>
    <row r="813" spans="1:76" s="472" customFormat="1" x14ac:dyDescent="0.25">
      <c r="A813" s="140" t="s">
        <v>1134</v>
      </c>
      <c r="B813" s="246" t="str">
        <f>'[1]Rivertraining at Powerhouse'!B32</f>
        <v>Structural Concrete (C25)</v>
      </c>
      <c r="C813" s="309" t="s">
        <v>221</v>
      </c>
      <c r="D813" s="169">
        <v>2071</v>
      </c>
      <c r="E813" s="144">
        <v>18375.5</v>
      </c>
      <c r="F813" s="401"/>
      <c r="G813" s="167">
        <f t="shared" si="34"/>
        <v>38055660.5</v>
      </c>
      <c r="H813" s="304"/>
      <c r="I813" s="224"/>
      <c r="J813" s="195"/>
      <c r="K813" s="402"/>
      <c r="L813" s="402"/>
      <c r="M813" s="402"/>
      <c r="N813" s="402"/>
      <c r="O813" s="402"/>
      <c r="P813" s="402"/>
      <c r="Q813" s="402"/>
      <c r="R813" s="402"/>
      <c r="S813" s="402"/>
      <c r="T813" s="402"/>
      <c r="U813" s="402"/>
      <c r="V813" s="402"/>
      <c r="W813" s="402"/>
      <c r="X813" s="402"/>
      <c r="Y813" s="402"/>
      <c r="Z813" s="402"/>
      <c r="AA813" s="402"/>
      <c r="AB813" s="402"/>
      <c r="AC813" s="402"/>
      <c r="AD813" s="402"/>
      <c r="AE813" s="402"/>
      <c r="AF813" s="402"/>
      <c r="AG813" s="402"/>
      <c r="AH813" s="402"/>
      <c r="AI813" s="402"/>
      <c r="AJ813" s="402"/>
      <c r="AK813" s="402"/>
      <c r="AL813" s="402"/>
      <c r="AM813" s="402"/>
      <c r="AN813" s="402"/>
      <c r="AO813" s="402"/>
      <c r="AP813" s="402"/>
      <c r="AQ813" s="402"/>
      <c r="AR813" s="402"/>
      <c r="AS813" s="402"/>
      <c r="AT813" s="402"/>
      <c r="AU813" s="402"/>
      <c r="AV813" s="402"/>
      <c r="AW813" s="402"/>
      <c r="AX813" s="402"/>
      <c r="AY813" s="402"/>
      <c r="AZ813" s="402"/>
      <c r="BA813" s="402"/>
      <c r="BB813" s="402"/>
      <c r="BC813" s="402"/>
      <c r="BD813" s="402"/>
      <c r="BE813" s="402"/>
      <c r="BF813" s="402"/>
      <c r="BG813" s="402"/>
      <c r="BH813" s="402"/>
      <c r="BI813" s="402"/>
      <c r="BJ813" s="402"/>
      <c r="BK813" s="402"/>
      <c r="BL813" s="402"/>
      <c r="BM813" s="402"/>
      <c r="BN813" s="402"/>
      <c r="BO813" s="402"/>
      <c r="BP813" s="402"/>
      <c r="BQ813" s="402"/>
      <c r="BR813" s="402"/>
      <c r="BS813" s="402"/>
      <c r="BT813" s="402"/>
      <c r="BU813" s="402"/>
      <c r="BV813" s="402"/>
      <c r="BW813" s="402"/>
      <c r="BX813" s="402"/>
    </row>
    <row r="814" spans="1:76" s="472" customFormat="1" x14ac:dyDescent="0.5">
      <c r="A814" s="135" t="s">
        <v>1135</v>
      </c>
      <c r="B814" s="215" t="s">
        <v>272</v>
      </c>
      <c r="C814" s="309"/>
      <c r="D814" s="169"/>
      <c r="E814" s="144"/>
      <c r="F814" s="401"/>
      <c r="G814" s="167"/>
      <c r="H814" s="304"/>
      <c r="I814" s="224"/>
      <c r="J814" s="195"/>
      <c r="K814" s="402"/>
      <c r="L814" s="402"/>
      <c r="M814" s="402"/>
      <c r="N814" s="402"/>
      <c r="O814" s="402"/>
      <c r="P814" s="402"/>
      <c r="Q814" s="402"/>
      <c r="R814" s="402"/>
      <c r="S814" s="402"/>
      <c r="T814" s="402"/>
      <c r="U814" s="402"/>
      <c r="V814" s="402"/>
      <c r="W814" s="402"/>
      <c r="X814" s="402"/>
      <c r="Y814" s="402"/>
      <c r="Z814" s="402"/>
      <c r="AA814" s="402"/>
      <c r="AB814" s="402"/>
      <c r="AC814" s="402"/>
      <c r="AD814" s="402"/>
      <c r="AE814" s="402"/>
      <c r="AF814" s="402"/>
      <c r="AG814" s="402"/>
      <c r="AH814" s="402"/>
      <c r="AI814" s="402"/>
      <c r="AJ814" s="402"/>
      <c r="AK814" s="402"/>
      <c r="AL814" s="402"/>
      <c r="AM814" s="402"/>
      <c r="AN814" s="402"/>
      <c r="AO814" s="402"/>
      <c r="AP814" s="402"/>
      <c r="AQ814" s="402"/>
      <c r="AR814" s="402"/>
      <c r="AS814" s="402"/>
      <c r="AT814" s="402"/>
      <c r="AU814" s="402"/>
      <c r="AV814" s="402"/>
      <c r="AW814" s="402"/>
      <c r="AX814" s="402"/>
      <c r="AY814" s="402"/>
      <c r="AZ814" s="402"/>
      <c r="BA814" s="402"/>
      <c r="BB814" s="402"/>
      <c r="BC814" s="402"/>
      <c r="BD814" s="402"/>
      <c r="BE814" s="402"/>
      <c r="BF814" s="402"/>
      <c r="BG814" s="402"/>
      <c r="BH814" s="402"/>
      <c r="BI814" s="402"/>
      <c r="BJ814" s="402"/>
      <c r="BK814" s="402"/>
      <c r="BL814" s="402"/>
      <c r="BM814" s="402"/>
      <c r="BN814" s="402"/>
      <c r="BO814" s="402"/>
      <c r="BP814" s="402"/>
      <c r="BQ814" s="402"/>
      <c r="BR814" s="402"/>
      <c r="BS814" s="402"/>
      <c r="BT814" s="402"/>
      <c r="BU814" s="402"/>
      <c r="BV814" s="402"/>
      <c r="BW814" s="402"/>
      <c r="BX814" s="402"/>
    </row>
    <row r="815" spans="1:76" s="66" customFormat="1" ht="54" x14ac:dyDescent="0.25">
      <c r="A815" s="140" t="s">
        <v>1128</v>
      </c>
      <c r="B815" s="159" t="s">
        <v>274</v>
      </c>
      <c r="C815" s="309" t="s">
        <v>700</v>
      </c>
      <c r="D815" s="169">
        <v>162.57</v>
      </c>
      <c r="E815" s="144">
        <v>164277.67441860467</v>
      </c>
      <c r="F815" s="175"/>
      <c r="G815" s="167">
        <f t="shared" si="34"/>
        <v>26706621.53023256</v>
      </c>
      <c r="H815" s="304"/>
      <c r="I815" s="224"/>
      <c r="J815" s="364"/>
    </row>
    <row r="816" spans="1:76" s="66" customFormat="1" ht="54" x14ac:dyDescent="0.5">
      <c r="A816" s="135" t="s">
        <v>1136</v>
      </c>
      <c r="B816" s="216" t="s">
        <v>505</v>
      </c>
      <c r="C816" s="309"/>
      <c r="D816" s="169"/>
      <c r="E816" s="144"/>
      <c r="F816" s="175"/>
      <c r="G816" s="167"/>
      <c r="H816" s="304"/>
      <c r="I816" s="224"/>
      <c r="J816" s="364"/>
    </row>
    <row r="817" spans="1:10" s="66" customFormat="1" x14ac:dyDescent="0.25">
      <c r="A817" s="140" t="s">
        <v>1137</v>
      </c>
      <c r="B817" s="226" t="s">
        <v>491</v>
      </c>
      <c r="C817" s="309" t="s">
        <v>216</v>
      </c>
      <c r="D817" s="169">
        <v>285</v>
      </c>
      <c r="E817" s="144">
        <v>5005</v>
      </c>
      <c r="F817" s="175"/>
      <c r="G817" s="167">
        <f t="shared" si="34"/>
        <v>1426425</v>
      </c>
      <c r="H817" s="304"/>
      <c r="I817" s="224"/>
      <c r="J817" s="195"/>
    </row>
    <row r="818" spans="1:10" s="66" customFormat="1" x14ac:dyDescent="0.25">
      <c r="A818" s="135" t="s">
        <v>1138</v>
      </c>
      <c r="B818" s="263" t="str">
        <f>'[1]Rivertraining at Powerhouse'!B42</f>
        <v>0.3m Stone pitching for access road &amp; Floodwall</v>
      </c>
      <c r="C818" s="309" t="s">
        <v>216</v>
      </c>
      <c r="D818" s="169">
        <v>500</v>
      </c>
      <c r="E818" s="144">
        <v>4965</v>
      </c>
      <c r="F818" s="175"/>
      <c r="G818" s="167">
        <f t="shared" si="34"/>
        <v>2482500</v>
      </c>
      <c r="H818" s="304"/>
      <c r="I818" s="224"/>
      <c r="J818" s="195"/>
    </row>
    <row r="819" spans="1:10" s="66" customFormat="1" ht="54" x14ac:dyDescent="0.25">
      <c r="A819" s="135" t="s">
        <v>1139</v>
      </c>
      <c r="B819" s="159" t="s">
        <v>521</v>
      </c>
      <c r="C819" s="309"/>
      <c r="D819" s="169"/>
      <c r="E819" s="144"/>
      <c r="F819" s="175"/>
      <c r="G819" s="167"/>
      <c r="H819" s="473"/>
      <c r="I819" s="474"/>
      <c r="J819" s="195"/>
    </row>
    <row r="820" spans="1:10" s="66" customFormat="1" x14ac:dyDescent="0.25">
      <c r="A820" s="140" t="s">
        <v>1140</v>
      </c>
      <c r="B820" s="246" t="str">
        <f>'[1]Rivertraining at Powerhouse'!B45</f>
        <v>Water Bar</v>
      </c>
      <c r="C820" s="309" t="s">
        <v>280</v>
      </c>
      <c r="D820" s="169">
        <v>150</v>
      </c>
      <c r="E820" s="144">
        <v>1693</v>
      </c>
      <c r="F820" s="175"/>
      <c r="G820" s="167">
        <f t="shared" si="34"/>
        <v>253950</v>
      </c>
      <c r="H820" s="473"/>
      <c r="I820" s="474"/>
      <c r="J820" s="195"/>
    </row>
    <row r="821" spans="1:10" s="66" customFormat="1" x14ac:dyDescent="0.25">
      <c r="A821" s="140" t="s">
        <v>1141</v>
      </c>
      <c r="B821" s="246" t="str">
        <f>'[1]Rivertraining at Powerhouse'!B47</f>
        <v>Hydroseal</v>
      </c>
      <c r="C821" s="309" t="s">
        <v>466</v>
      </c>
      <c r="D821" s="169">
        <v>150</v>
      </c>
      <c r="E821" s="144">
        <v>1245</v>
      </c>
      <c r="F821" s="175"/>
      <c r="G821" s="167">
        <f t="shared" si="34"/>
        <v>186750</v>
      </c>
      <c r="H821" s="473"/>
      <c r="I821" s="474"/>
      <c r="J821" s="364"/>
    </row>
    <row r="822" spans="1:10" s="66" customFormat="1" x14ac:dyDescent="0.25">
      <c r="A822" s="140" t="s">
        <v>1142</v>
      </c>
      <c r="B822" s="246" t="str">
        <f>'[1]Rivertraining at Powerhouse'!B50</f>
        <v>Sealants</v>
      </c>
      <c r="C822" s="309" t="s">
        <v>280</v>
      </c>
      <c r="D822" s="169">
        <v>150</v>
      </c>
      <c r="E822" s="144">
        <v>1208</v>
      </c>
      <c r="F822" s="175"/>
      <c r="G822" s="167">
        <f t="shared" si="34"/>
        <v>181200</v>
      </c>
      <c r="H822" s="473"/>
      <c r="I822" s="474"/>
      <c r="J822" s="195"/>
    </row>
    <row r="823" spans="1:10" s="66" customFormat="1" ht="17.25" customHeight="1" x14ac:dyDescent="0.25">
      <c r="A823" s="135"/>
      <c r="B823" s="263"/>
      <c r="C823" s="330"/>
      <c r="D823" s="331"/>
      <c r="E823" s="175"/>
      <c r="F823" s="162" t="s">
        <v>245</v>
      </c>
      <c r="G823" s="475">
        <f>SUM(G803:G822)</f>
        <v>79215505.318803996</v>
      </c>
      <c r="H823" s="476"/>
      <c r="I823" s="477"/>
      <c r="J823" s="229"/>
    </row>
    <row r="824" spans="1:10" s="66" customFormat="1" ht="17.25" customHeight="1" x14ac:dyDescent="0.25">
      <c r="A824" s="135"/>
      <c r="B824" s="263"/>
      <c r="C824" s="330"/>
      <c r="D824" s="331"/>
      <c r="E824" s="175"/>
      <c r="F824" s="162" t="s">
        <v>1143</v>
      </c>
      <c r="G824" s="475">
        <f>G823+G800+G783+G767</f>
        <v>370383429.76731312</v>
      </c>
      <c r="H824" s="476"/>
      <c r="I824" s="477"/>
      <c r="J824" s="229"/>
    </row>
    <row r="825" spans="1:10" x14ac:dyDescent="0.5">
      <c r="A825" s="231" t="s">
        <v>94</v>
      </c>
      <c r="B825" s="231" t="s">
        <v>95</v>
      </c>
      <c r="C825" s="231"/>
      <c r="D825" s="231"/>
      <c r="E825" s="478"/>
      <c r="F825" s="231"/>
      <c r="G825" s="479"/>
      <c r="H825" s="231"/>
      <c r="I825" s="480"/>
      <c r="J825" s="481"/>
    </row>
    <row r="826" spans="1:10" x14ac:dyDescent="0.5">
      <c r="A826" s="482" t="s">
        <v>1144</v>
      </c>
      <c r="B826" s="482" t="s">
        <v>213</v>
      </c>
      <c r="C826" s="377"/>
      <c r="D826" s="377"/>
      <c r="E826" s="342"/>
      <c r="F826" s="377"/>
      <c r="G826" s="483"/>
      <c r="H826" s="377"/>
      <c r="I826" s="484"/>
      <c r="J826" s="485"/>
    </row>
    <row r="827" spans="1:10" ht="72" x14ac:dyDescent="0.5">
      <c r="A827" s="377" t="s">
        <v>1145</v>
      </c>
      <c r="B827" s="377" t="s">
        <v>248</v>
      </c>
      <c r="C827" s="377" t="s">
        <v>216</v>
      </c>
      <c r="D827" s="486">
        <v>110.00000000000001</v>
      </c>
      <c r="E827" s="487">
        <v>40.5</v>
      </c>
      <c r="F827" s="377"/>
      <c r="G827" s="483">
        <f>E827*D827</f>
        <v>4455.0000000000009</v>
      </c>
      <c r="H827" s="377"/>
      <c r="I827" s="195"/>
      <c r="J827" s="195"/>
    </row>
    <row r="828" spans="1:10" ht="72" x14ac:dyDescent="0.5">
      <c r="A828" s="482" t="s">
        <v>1146</v>
      </c>
      <c r="B828" s="482" t="s">
        <v>1147</v>
      </c>
      <c r="C828" s="377"/>
      <c r="D828" s="486"/>
      <c r="E828" s="342"/>
      <c r="F828" s="377"/>
      <c r="G828" s="483"/>
      <c r="H828" s="377"/>
      <c r="I828" s="485"/>
      <c r="J828" s="485"/>
    </row>
    <row r="829" spans="1:10" x14ac:dyDescent="0.5">
      <c r="A829" s="377" t="s">
        <v>1148</v>
      </c>
      <c r="B829" s="377" t="s">
        <v>220</v>
      </c>
      <c r="C829" s="377" t="s">
        <v>221</v>
      </c>
      <c r="D829" s="486">
        <v>70.400000000000006</v>
      </c>
      <c r="E829" s="487">
        <v>358.66</v>
      </c>
      <c r="F829" s="377"/>
      <c r="G829" s="483">
        <f t="shared" ref="G829:G851" si="35">E829*D829</f>
        <v>25249.664000000004</v>
      </c>
      <c r="H829" s="377"/>
      <c r="I829" s="488"/>
      <c r="J829" s="195"/>
    </row>
    <row r="830" spans="1:10" x14ac:dyDescent="0.5">
      <c r="A830" s="377" t="s">
        <v>1149</v>
      </c>
      <c r="B830" s="377" t="s">
        <v>223</v>
      </c>
      <c r="C830" s="377" t="s">
        <v>221</v>
      </c>
      <c r="D830" s="486">
        <v>70.400000000000006</v>
      </c>
      <c r="E830" s="487">
        <v>1385.23</v>
      </c>
      <c r="F830" s="377"/>
      <c r="G830" s="483">
        <f t="shared" si="35"/>
        <v>97520.19200000001</v>
      </c>
      <c r="H830" s="377"/>
      <c r="I830" s="488"/>
      <c r="J830" s="195"/>
    </row>
    <row r="831" spans="1:10" x14ac:dyDescent="0.5">
      <c r="A831" s="482" t="s">
        <v>1150</v>
      </c>
      <c r="B831" s="482" t="s">
        <v>225</v>
      </c>
      <c r="C831" s="377"/>
      <c r="D831" s="486"/>
      <c r="E831" s="342"/>
      <c r="F831" s="377"/>
      <c r="G831" s="483"/>
      <c r="H831" s="377"/>
      <c r="I831" s="484"/>
      <c r="J831" s="485"/>
    </row>
    <row r="832" spans="1:10" ht="54" x14ac:dyDescent="0.5">
      <c r="A832" s="377" t="s">
        <v>1151</v>
      </c>
      <c r="B832" s="377" t="s">
        <v>227</v>
      </c>
      <c r="C832" s="377" t="s">
        <v>221</v>
      </c>
      <c r="D832" s="486">
        <v>115.5</v>
      </c>
      <c r="E832" s="487">
        <v>217.5</v>
      </c>
      <c r="F832" s="377"/>
      <c r="G832" s="483">
        <f t="shared" si="35"/>
        <v>25121.25</v>
      </c>
      <c r="H832" s="377"/>
      <c r="I832" s="488"/>
      <c r="J832" s="195"/>
    </row>
    <row r="833" spans="1:10" ht="72" x14ac:dyDescent="0.5">
      <c r="A833" s="482" t="s">
        <v>1152</v>
      </c>
      <c r="B833" s="482" t="s">
        <v>1153</v>
      </c>
      <c r="C833" s="377" t="s">
        <v>221</v>
      </c>
      <c r="D833" s="486"/>
      <c r="E833" s="342"/>
      <c r="F833" s="377"/>
      <c r="G833" s="483"/>
      <c r="H833" s="377"/>
      <c r="I833" s="485"/>
      <c r="J833" s="485"/>
    </row>
    <row r="834" spans="1:10" x14ac:dyDescent="0.5">
      <c r="A834" s="377" t="s">
        <v>1154</v>
      </c>
      <c r="B834" s="377" t="s">
        <v>256</v>
      </c>
      <c r="C834" s="377" t="s">
        <v>221</v>
      </c>
      <c r="D834" s="486">
        <v>0.17634374999999997</v>
      </c>
      <c r="E834" s="487">
        <v>13187.5</v>
      </c>
      <c r="F834" s="377"/>
      <c r="G834" s="483">
        <f t="shared" si="35"/>
        <v>2325.5332031249995</v>
      </c>
      <c r="H834" s="377"/>
      <c r="I834" s="489"/>
      <c r="J834" s="195"/>
    </row>
    <row r="835" spans="1:10" x14ac:dyDescent="0.5">
      <c r="A835" s="377" t="s">
        <v>1155</v>
      </c>
      <c r="B835" s="377" t="s">
        <v>260</v>
      </c>
      <c r="C835" s="377" t="s">
        <v>221</v>
      </c>
      <c r="D835" s="486">
        <v>158.8159</v>
      </c>
      <c r="E835" s="490">
        <v>18375.5</v>
      </c>
      <c r="F835" s="377"/>
      <c r="G835" s="483">
        <f t="shared" si="35"/>
        <v>2918321.57045</v>
      </c>
      <c r="H835" s="377"/>
      <c r="I835" s="195"/>
      <c r="J835" s="195"/>
    </row>
    <row r="836" spans="1:10" x14ac:dyDescent="0.5">
      <c r="A836" s="482" t="s">
        <v>1156</v>
      </c>
      <c r="B836" s="482" t="s">
        <v>268</v>
      </c>
      <c r="C836" s="377"/>
      <c r="D836" s="486"/>
      <c r="E836" s="342"/>
      <c r="F836" s="377"/>
      <c r="G836" s="483"/>
      <c r="H836" s="377"/>
      <c r="I836" s="485"/>
      <c r="J836" s="485"/>
    </row>
    <row r="837" spans="1:10" ht="54" x14ac:dyDescent="0.5">
      <c r="A837" s="377" t="s">
        <v>1157</v>
      </c>
      <c r="B837" s="377" t="s">
        <v>270</v>
      </c>
      <c r="C837" s="377" t="s">
        <v>216</v>
      </c>
      <c r="D837" s="486">
        <v>559.77249999999992</v>
      </c>
      <c r="E837" s="487">
        <v>1228.5614285714287</v>
      </c>
      <c r="F837" s="377"/>
      <c r="G837" s="483">
        <f t="shared" si="35"/>
        <v>687714.902275</v>
      </c>
      <c r="H837" s="377"/>
      <c r="I837" s="195"/>
      <c r="J837" s="195"/>
    </row>
    <row r="838" spans="1:10" x14ac:dyDescent="0.5">
      <c r="A838" s="482" t="s">
        <v>1158</v>
      </c>
      <c r="B838" s="482" t="s">
        <v>272</v>
      </c>
      <c r="C838" s="377"/>
      <c r="D838" s="486"/>
      <c r="E838" s="342"/>
      <c r="F838" s="377"/>
      <c r="G838" s="483"/>
      <c r="H838" s="377"/>
      <c r="I838" s="485"/>
      <c r="J838" s="485"/>
    </row>
    <row r="839" spans="1:10" ht="54" x14ac:dyDescent="0.5">
      <c r="A839" s="377" t="s">
        <v>1159</v>
      </c>
      <c r="B839" s="377" t="s">
        <v>274</v>
      </c>
      <c r="C839" s="377" t="s">
        <v>275</v>
      </c>
      <c r="D839" s="486">
        <v>21.82</v>
      </c>
      <c r="E839" s="487">
        <v>164277.67441860467</v>
      </c>
      <c r="F839" s="377"/>
      <c r="G839" s="483">
        <f t="shared" si="35"/>
        <v>3584538.855813954</v>
      </c>
      <c r="H839" s="377"/>
      <c r="I839" s="195"/>
      <c r="J839" s="195"/>
    </row>
    <row r="840" spans="1:10" x14ac:dyDescent="0.5">
      <c r="A840" s="482" t="s">
        <v>1160</v>
      </c>
      <c r="B840" s="482" t="s">
        <v>228</v>
      </c>
      <c r="C840" s="377"/>
      <c r="D840" s="486"/>
      <c r="E840" s="342"/>
      <c r="F840" s="377"/>
      <c r="G840" s="483"/>
      <c r="H840" s="377"/>
      <c r="I840" s="485"/>
      <c r="J840" s="485"/>
    </row>
    <row r="841" spans="1:10" ht="72" x14ac:dyDescent="0.5">
      <c r="A841" s="377" t="s">
        <v>1161</v>
      </c>
      <c r="B841" s="377" t="s">
        <v>380</v>
      </c>
      <c r="C841" s="377" t="s">
        <v>230</v>
      </c>
      <c r="D841" s="486">
        <v>60</v>
      </c>
      <c r="E841" s="487">
        <v>4209.7000000000007</v>
      </c>
      <c r="F841" s="377"/>
      <c r="G841" s="483">
        <f t="shared" si="35"/>
        <v>252582.00000000006</v>
      </c>
      <c r="H841" s="377"/>
      <c r="I841" s="491"/>
      <c r="J841" s="195"/>
    </row>
    <row r="842" spans="1:10" x14ac:dyDescent="0.5">
      <c r="A842" s="482" t="s">
        <v>1162</v>
      </c>
      <c r="B842" s="482" t="s">
        <v>555</v>
      </c>
      <c r="C842" s="377"/>
      <c r="D842" s="486"/>
      <c r="E842" s="342"/>
      <c r="F842" s="377"/>
      <c r="G842" s="483"/>
      <c r="H842" s="377"/>
      <c r="I842" s="485"/>
      <c r="J842" s="485"/>
    </row>
    <row r="843" spans="1:10" ht="36" x14ac:dyDescent="0.5">
      <c r="A843" s="377" t="s">
        <v>1163</v>
      </c>
      <c r="B843" s="377" t="s">
        <v>557</v>
      </c>
      <c r="C843" s="377" t="s">
        <v>221</v>
      </c>
      <c r="D843" s="486">
        <v>50.435000000000002</v>
      </c>
      <c r="E843" s="487">
        <v>9852.5</v>
      </c>
      <c r="F843" s="377"/>
      <c r="G843" s="483">
        <f t="shared" si="35"/>
        <v>496910.83750000002</v>
      </c>
      <c r="H843" s="377"/>
      <c r="I843" s="195"/>
      <c r="J843" s="195"/>
    </row>
    <row r="844" spans="1:10" ht="54" x14ac:dyDescent="0.5">
      <c r="A844" s="482" t="s">
        <v>1164</v>
      </c>
      <c r="B844" s="482" t="s">
        <v>1165</v>
      </c>
      <c r="C844" s="377"/>
      <c r="D844" s="486"/>
      <c r="E844" s="342"/>
      <c r="F844" s="377"/>
      <c r="G844" s="483"/>
      <c r="H844" s="377"/>
      <c r="I844" s="485"/>
      <c r="J844" s="485"/>
    </row>
    <row r="845" spans="1:10" x14ac:dyDescent="0.5">
      <c r="A845" s="377" t="s">
        <v>1166</v>
      </c>
      <c r="B845" s="377" t="s">
        <v>279</v>
      </c>
      <c r="C845" s="377" t="s">
        <v>280</v>
      </c>
      <c r="D845" s="486">
        <v>16.5</v>
      </c>
      <c r="E845" s="487">
        <v>1693</v>
      </c>
      <c r="F845" s="377"/>
      <c r="G845" s="483">
        <f t="shared" si="35"/>
        <v>27934.5</v>
      </c>
      <c r="H845" s="377"/>
      <c r="I845" s="195"/>
      <c r="J845" s="195"/>
    </row>
    <row r="846" spans="1:10" x14ac:dyDescent="0.5">
      <c r="A846" s="377" t="s">
        <v>1167</v>
      </c>
      <c r="B846" s="377" t="s">
        <v>282</v>
      </c>
      <c r="C846" s="377" t="s">
        <v>280</v>
      </c>
      <c r="D846" s="486">
        <v>16.5</v>
      </c>
      <c r="E846" s="487">
        <v>1245</v>
      </c>
      <c r="F846" s="377"/>
      <c r="G846" s="483">
        <f t="shared" si="35"/>
        <v>20542.5</v>
      </c>
      <c r="H846" s="377"/>
      <c r="I846" s="195"/>
      <c r="J846" s="195"/>
    </row>
    <row r="847" spans="1:10" ht="19.8" x14ac:dyDescent="0.5">
      <c r="A847" s="377" t="s">
        <v>1168</v>
      </c>
      <c r="B847" s="377" t="s">
        <v>284</v>
      </c>
      <c r="C847" s="377" t="s">
        <v>285</v>
      </c>
      <c r="D847" s="486">
        <v>148.5</v>
      </c>
      <c r="E847" s="487">
        <v>1208</v>
      </c>
      <c r="F847" s="377"/>
      <c r="G847" s="483">
        <f t="shared" si="35"/>
        <v>179388</v>
      </c>
      <c r="H847" s="377"/>
      <c r="I847" s="195"/>
      <c r="J847" s="195"/>
    </row>
    <row r="848" spans="1:10" x14ac:dyDescent="0.5">
      <c r="A848" s="482" t="s">
        <v>1169</v>
      </c>
      <c r="B848" s="482" t="s">
        <v>1170</v>
      </c>
      <c r="C848" s="377"/>
      <c r="D848" s="486"/>
      <c r="E848" s="342"/>
      <c r="F848" s="377"/>
      <c r="G848" s="483"/>
      <c r="H848" s="377"/>
      <c r="I848" s="485"/>
      <c r="J848" s="485"/>
    </row>
    <row r="849" spans="1:10" ht="36" x14ac:dyDescent="0.5">
      <c r="A849" s="377" t="s">
        <v>379</v>
      </c>
      <c r="B849" s="377" t="s">
        <v>1171</v>
      </c>
      <c r="C849" s="377" t="s">
        <v>303</v>
      </c>
      <c r="D849" s="486">
        <v>249.60000000000002</v>
      </c>
      <c r="E849" s="342">
        <v>800</v>
      </c>
      <c r="F849" s="377"/>
      <c r="G849" s="483">
        <f t="shared" si="35"/>
        <v>199680.00000000003</v>
      </c>
      <c r="H849" s="377"/>
      <c r="I849" s="491"/>
      <c r="J849" s="195"/>
    </row>
    <row r="850" spans="1:10" x14ac:dyDescent="0.5">
      <c r="A850" s="482" t="s">
        <v>1172</v>
      </c>
      <c r="B850" s="482" t="s">
        <v>1091</v>
      </c>
      <c r="C850" s="377"/>
      <c r="D850" s="486"/>
      <c r="E850" s="342"/>
      <c r="F850" s="377"/>
      <c r="G850" s="483"/>
      <c r="H850" s="377"/>
      <c r="I850" s="485"/>
      <c r="J850" s="485"/>
    </row>
    <row r="851" spans="1:10" ht="72" x14ac:dyDescent="0.5">
      <c r="A851" s="377" t="s">
        <v>1173</v>
      </c>
      <c r="B851" s="377" t="s">
        <v>1093</v>
      </c>
      <c r="C851" s="377" t="s">
        <v>466</v>
      </c>
      <c r="D851" s="486">
        <v>3.4</v>
      </c>
      <c r="E851" s="342">
        <v>100000</v>
      </c>
      <c r="F851" s="377"/>
      <c r="G851" s="483">
        <f t="shared" si="35"/>
        <v>340000</v>
      </c>
      <c r="H851" s="377"/>
      <c r="I851" s="491"/>
      <c r="J851" s="195"/>
    </row>
    <row r="852" spans="1:10" x14ac:dyDescent="0.5">
      <c r="A852" s="207"/>
      <c r="B852" s="207"/>
      <c r="C852" s="207"/>
      <c r="D852" s="492"/>
      <c r="E852" s="417"/>
      <c r="F852" s="127" t="s">
        <v>245</v>
      </c>
      <c r="G852" s="306">
        <f>SUM(G827:G851)</f>
        <v>8862284.8052420802</v>
      </c>
      <c r="H852" s="207"/>
      <c r="I852" s="491"/>
      <c r="J852" s="195"/>
    </row>
    <row r="853" spans="1:10" x14ac:dyDescent="0.5">
      <c r="A853" s="231" t="s">
        <v>102</v>
      </c>
      <c r="B853" s="231" t="s">
        <v>103</v>
      </c>
      <c r="C853" s="231" t="s">
        <v>147</v>
      </c>
      <c r="D853" s="231"/>
      <c r="E853" s="478"/>
      <c r="F853" s="231"/>
      <c r="G853" s="479">
        <v>60000000</v>
      </c>
      <c r="H853" s="231"/>
      <c r="I853" s="480"/>
      <c r="J853" s="481"/>
    </row>
    <row r="854" spans="1:10" x14ac:dyDescent="0.5">
      <c r="A854" s="493"/>
      <c r="B854" s="454"/>
      <c r="C854" s="207"/>
      <c r="D854" s="227"/>
      <c r="E854" s="494"/>
      <c r="F854" s="495"/>
      <c r="G854" s="228"/>
      <c r="H854" s="127"/>
      <c r="I854" s="496" t="s">
        <v>1174</v>
      </c>
      <c r="J854" s="497"/>
    </row>
  </sheetData>
  <mergeCells count="3">
    <mergeCell ref="A8:A9"/>
    <mergeCell ref="I8:I9"/>
    <mergeCell ref="J8:J9"/>
  </mergeCells>
  <printOptions horizontalCentered="1"/>
  <pageMargins left="0.70866141732283505" right="0.82677165354330695" top="0.74803149606299202" bottom="1.2204724409448799" header="0.31496062992126" footer="0.31496062992126"/>
  <pageSetup paperSize="9" scale="82" firstPageNumber="3" fitToWidth="0" fitToHeight="0" orientation="landscape" useFirstPageNumber="1" r:id="rId1"/>
  <headerFooter>
    <oddHeader>&amp;L&amp;"Gill Sans MT,Italic"&amp;9Hydro Village Pvt. Ltd.&amp;R&amp;"Gill Sans MT,Italic"&amp;9Myagdi Khola Hydropower Project
Tender Document for Civil Construction Works- Bill of Quantities</oddHeader>
    <oddFooter>&amp;L&amp;"Gill Sans MT,Regular"Company:
Seal:
&amp;C&amp;"Gill Sans MT,Regular"Signature: 
            .
           Name of signatory:
   Designation:&amp;R&amp;"Gill Sans MT,Italic"&amp;9BoQ- page &amp;P</oddFooter>
  </headerFooter>
  <rowBreaks count="1" manualBreakCount="1">
    <brk id="602" max="7"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1.BoQ Summary_  for Tender</vt:lpstr>
      <vt:lpstr>2.BOQ with cost</vt:lpstr>
      <vt:lpstr>'1.BoQ Summary_  for Tender'!Print_Area</vt:lpstr>
      <vt:lpstr>'2.BOQ with cost'!Print_Area</vt:lpstr>
      <vt:lpstr>'2.BOQ with cost'!Print_Titles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Pravash Mool</dc:creator>
  <cp:lastModifiedBy>Pravash Mool</cp:lastModifiedBy>
  <dcterms:created xsi:type="dcterms:W3CDTF">2023-01-16T04:12:16Z</dcterms:created>
  <dcterms:modified xsi:type="dcterms:W3CDTF">2023-01-16T04:13:01Z</dcterms:modified>
</cp:coreProperties>
</file>