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910" windowHeight="9930"/>
  </bookViews>
  <sheets>
    <sheet name="Request" sheetId="2" r:id="rId1"/>
    <sheet name="Response" sheetId="7" r:id="rId2"/>
    <sheet name="Daten Identifier" sheetId="3" r:id="rId3"/>
    <sheet name="Kommandos" sheetId="8" r:id="rId4"/>
  </sheets>
  <calcPr calcId="125725"/>
</workbook>
</file>

<file path=xl/calcChain.xml><?xml version="1.0" encoding="utf-8"?>
<calcChain xmlns="http://schemas.openxmlformats.org/spreadsheetml/2006/main">
  <c r="H25" i="7"/>
  <c r="E6" i="2"/>
  <c r="B19" i="7"/>
  <c r="B18"/>
  <c r="B17"/>
  <c r="B16"/>
  <c r="B15"/>
  <c r="B14"/>
  <c r="B13"/>
  <c r="B12"/>
  <c r="B11"/>
  <c r="B10"/>
  <c r="B9"/>
  <c r="B8"/>
  <c r="B7"/>
  <c r="E6"/>
  <c r="B6"/>
  <c r="B5"/>
  <c r="B4"/>
  <c r="B5" i="2"/>
  <c r="B6"/>
  <c r="B7"/>
  <c r="B8"/>
  <c r="B9"/>
  <c r="B10"/>
  <c r="B11"/>
  <c r="B12"/>
  <c r="B13"/>
  <c r="B14"/>
  <c r="B15"/>
  <c r="B16"/>
  <c r="B17"/>
  <c r="B18"/>
  <c r="B19"/>
  <c r="B4"/>
  <c r="B3" s="1"/>
  <c r="F6" s="1"/>
  <c r="G6" s="1"/>
  <c r="D7" l="1"/>
  <c r="E7" s="1"/>
  <c r="F7" s="1"/>
  <c r="G7" s="1"/>
  <c r="B3" i="7"/>
  <c r="H4" i="2"/>
  <c r="F6" i="7" l="1"/>
  <c r="G6" s="1"/>
  <c r="H4"/>
  <c r="D8" i="2"/>
  <c r="E8" s="1"/>
  <c r="D7" i="7" l="1"/>
  <c r="E7" s="1"/>
  <c r="F7" s="1"/>
  <c r="G7" s="1"/>
  <c r="F8" i="2"/>
  <c r="G8" s="1"/>
  <c r="D8" i="7" l="1"/>
  <c r="E8" s="1"/>
  <c r="F8" s="1"/>
  <c r="G8" s="1"/>
  <c r="D9" i="2"/>
  <c r="E9" s="1"/>
  <c r="D9" i="7" l="1"/>
  <c r="E9" s="1"/>
  <c r="F9" s="1"/>
  <c r="F9" i="2"/>
  <c r="G9" s="1"/>
  <c r="D10" l="1"/>
  <c r="E10" s="1"/>
  <c r="G9" i="7"/>
  <c r="D10"/>
  <c r="E10" s="1"/>
  <c r="F10" i="2" l="1"/>
  <c r="G10" s="1"/>
  <c r="H10" s="1"/>
  <c r="F10" i="7"/>
  <c r="G10" s="1"/>
  <c r="H10" s="1"/>
  <c r="D11" i="2" l="1"/>
  <c r="E11" s="1"/>
  <c r="D11" i="7"/>
  <c r="E11" s="1"/>
  <c r="F11" i="2" l="1"/>
  <c r="G11" s="1"/>
  <c r="F11" i="7"/>
  <c r="G11" s="1"/>
  <c r="D12" i="2" l="1"/>
  <c r="E12" s="1"/>
  <c r="D12" i="7"/>
  <c r="E12" s="1"/>
  <c r="F12" s="1"/>
  <c r="G12" s="1"/>
  <c r="F12" i="2" l="1"/>
  <c r="G12" s="1"/>
  <c r="D13" i="7"/>
  <c r="E13" s="1"/>
  <c r="D13" i="2" l="1"/>
  <c r="E13" s="1"/>
  <c r="F13" i="7"/>
  <c r="D14" s="1"/>
  <c r="E14" s="1"/>
  <c r="F13" i="2" l="1"/>
  <c r="G13" s="1"/>
  <c r="H13" s="1"/>
  <c r="F14" i="7"/>
  <c r="D15" s="1"/>
  <c r="E15" s="1"/>
  <c r="G13"/>
  <c r="H13" s="1"/>
  <c r="D14" i="2" l="1"/>
  <c r="E14" s="1"/>
  <c r="F15" i="7"/>
  <c r="G15" s="1"/>
  <c r="G14"/>
  <c r="H14" s="1"/>
  <c r="F14" i="2" l="1"/>
  <c r="G14" s="1"/>
  <c r="H14" s="1"/>
  <c r="D16" i="7"/>
  <c r="E16" s="1"/>
  <c r="F16" s="1"/>
  <c r="D15" i="2" l="1"/>
  <c r="E15" s="1"/>
  <c r="G16" i="7"/>
  <c r="H16" s="1"/>
  <c r="D17"/>
  <c r="E17" s="1"/>
  <c r="F15" i="2" l="1"/>
  <c r="G15" s="1"/>
  <c r="F17" i="7"/>
  <c r="D16" i="2" l="1"/>
  <c r="E16" s="1"/>
  <c r="G17" i="7"/>
  <c r="H17" s="1"/>
  <c r="D18"/>
  <c r="E18" s="1"/>
  <c r="F16" i="2" l="1"/>
  <c r="G16" s="1"/>
  <c r="H16" s="1"/>
  <c r="F18" i="7"/>
  <c r="G18" s="1"/>
  <c r="D17" i="2" l="1"/>
  <c r="E17" s="1"/>
  <c r="D19" i="7"/>
  <c r="E19" s="1"/>
  <c r="F19" s="1"/>
  <c r="G19" s="1"/>
  <c r="H19" s="1"/>
  <c r="F17" i="2" l="1"/>
  <c r="G17" s="1"/>
  <c r="H17" s="1"/>
  <c r="D20" i="7"/>
  <c r="E20" s="1"/>
  <c r="F20" s="1"/>
  <c r="G20" s="1"/>
  <c r="H20" s="1"/>
  <c r="D18" i="2" l="1"/>
  <c r="E18" s="1"/>
  <c r="D21" i="7"/>
  <c r="E21" s="1"/>
  <c r="F21" s="1"/>
  <c r="G21" s="1"/>
  <c r="F18" i="2" l="1"/>
  <c r="G18" s="1"/>
  <c r="D22" i="7"/>
  <c r="E22" s="1"/>
  <c r="D19" i="2" l="1"/>
  <c r="E19" s="1"/>
  <c r="F22" i="7"/>
  <c r="G22" s="1"/>
  <c r="F19" i="2" l="1"/>
  <c r="G19" s="1"/>
  <c r="H19" s="1"/>
  <c r="D23" i="7"/>
  <c r="E23" s="1"/>
  <c r="D20" i="2" l="1"/>
  <c r="E20" s="1"/>
  <c r="F23" i="7"/>
  <c r="G23" s="1"/>
  <c r="F20" i="2" l="1"/>
  <c r="G20" s="1"/>
  <c r="H20" s="1"/>
  <c r="D24" i="7"/>
  <c r="E24" s="1"/>
  <c r="F24" s="1"/>
  <c r="D21" i="2" l="1"/>
  <c r="E21" s="1"/>
  <c r="G24" i="7"/>
  <c r="H24" s="1"/>
  <c r="F21" i="2" l="1"/>
  <c r="G21" s="1"/>
  <c r="D25" i="7"/>
  <c r="E25" s="1"/>
  <c r="F25" s="1"/>
  <c r="D22" i="2" l="1"/>
  <c r="E22" s="1"/>
  <c r="G25" i="7"/>
  <c r="F22" i="2" l="1"/>
  <c r="G22" s="1"/>
  <c r="D26" i="7"/>
  <c r="E26" s="1"/>
  <c r="F26" s="1"/>
  <c r="D23" i="2" l="1"/>
  <c r="E23" s="1"/>
  <c r="G26" i="7"/>
  <c r="H26" s="1"/>
  <c r="F23" i="2" l="1"/>
  <c r="G23" s="1"/>
  <c r="D27" i="7"/>
  <c r="E27" s="1"/>
  <c r="D24" i="2" l="1"/>
  <c r="E24" s="1"/>
  <c r="F27" i="7"/>
  <c r="G27" s="1"/>
  <c r="H27" s="1"/>
  <c r="F24" i="2" l="1"/>
  <c r="G24" s="1"/>
  <c r="H24" s="1"/>
  <c r="D28" i="7"/>
  <c r="E28" s="1"/>
  <c r="F28" s="1"/>
  <c r="G28" s="1"/>
  <c r="H28" s="1"/>
  <c r="D25" i="2" l="1"/>
  <c r="E25" s="1"/>
  <c r="D29" i="7"/>
  <c r="E29" s="1"/>
  <c r="F29" s="1"/>
  <c r="G29" s="1"/>
  <c r="H29" s="1"/>
  <c r="F25" i="2" l="1"/>
  <c r="G25" s="1"/>
  <c r="H25" s="1"/>
  <c r="D30" i="7"/>
  <c r="E30" s="1"/>
  <c r="F30" s="1"/>
  <c r="G30" s="1"/>
  <c r="H30" s="1"/>
  <c r="D26" i="2" l="1"/>
  <c r="E26" s="1"/>
  <c r="D31" i="7"/>
  <c r="E31" s="1"/>
  <c r="F31" s="1"/>
  <c r="G31" s="1"/>
  <c r="H31" s="1"/>
  <c r="F26" i="2" l="1"/>
  <c r="G26" s="1"/>
  <c r="H26" s="1"/>
  <c r="D32" i="7"/>
  <c r="E32" s="1"/>
  <c r="D27" i="2" l="1"/>
  <c r="E27" s="1"/>
  <c r="F32" i="7"/>
  <c r="G32" s="1"/>
  <c r="H32" s="1"/>
  <c r="F27" i="2" l="1"/>
  <c r="G27" s="1"/>
  <c r="H27" s="1"/>
  <c r="D33" i="7"/>
  <c r="E33" s="1"/>
  <c r="F33" s="1"/>
  <c r="G33" s="1"/>
  <c r="H33" s="1"/>
  <c r="D28" i="2" l="1"/>
  <c r="E28" s="1"/>
  <c r="D34" i="7"/>
  <c r="E34" s="1"/>
  <c r="F34" s="1"/>
  <c r="G34" s="1"/>
  <c r="H34" s="1"/>
  <c r="F28" i="2" l="1"/>
  <c r="G28" s="1"/>
  <c r="H28" s="1"/>
  <c r="D35" i="7"/>
  <c r="E35" s="1"/>
  <c r="F35" s="1"/>
  <c r="G35" s="1"/>
  <c r="H35" s="1"/>
  <c r="D29" i="2" l="1"/>
  <c r="E29" s="1"/>
  <c r="D36" i="7"/>
  <c r="E36" s="1"/>
  <c r="F36" s="1"/>
  <c r="G36" s="1"/>
  <c r="H36" s="1"/>
  <c r="F29" i="2" l="1"/>
  <c r="G29" s="1"/>
  <c r="H29" s="1"/>
  <c r="D37" i="7"/>
  <c r="E37" s="1"/>
  <c r="F37" s="1"/>
  <c r="G37" s="1"/>
  <c r="H37" s="1"/>
  <c r="D30" i="2" l="1"/>
  <c r="E30" s="1"/>
  <c r="D38" i="7"/>
  <c r="E38" s="1"/>
  <c r="F38" s="1"/>
  <c r="G38" s="1"/>
  <c r="H38" s="1"/>
  <c r="F30" i="2" l="1"/>
  <c r="G30" s="1"/>
  <c r="H30" s="1"/>
  <c r="D39" i="7"/>
  <c r="E39" s="1"/>
  <c r="F39" s="1"/>
  <c r="G39" s="1"/>
  <c r="H39" s="1"/>
  <c r="D31" i="2" l="1"/>
  <c r="E31" s="1"/>
  <c r="D40" i="7"/>
  <c r="E40" s="1"/>
  <c r="F40" s="1"/>
  <c r="G40" s="1"/>
  <c r="H40" s="1"/>
  <c r="F31" i="2" l="1"/>
  <c r="G31" s="1"/>
  <c r="H31" s="1"/>
  <c r="D41" i="7"/>
  <c r="E41" s="1"/>
  <c r="F41" s="1"/>
  <c r="G41" s="1"/>
  <c r="H41" s="1"/>
  <c r="D32" i="2" l="1"/>
  <c r="E32" s="1"/>
  <c r="D42" i="7"/>
  <c r="E42" s="1"/>
  <c r="F42" s="1"/>
  <c r="G42" s="1"/>
  <c r="H42" s="1"/>
  <c r="F32" i="2" l="1"/>
  <c r="G32" s="1"/>
  <c r="H32" s="1"/>
  <c r="D43" i="7"/>
  <c r="E43" s="1"/>
  <c r="F43" s="1"/>
  <c r="G43" s="1"/>
  <c r="H43" s="1"/>
  <c r="D33" i="2" l="1"/>
  <c r="E33" s="1"/>
  <c r="D44" i="7"/>
  <c r="E44" s="1"/>
  <c r="F44" s="1"/>
  <c r="G44" s="1"/>
  <c r="H44" s="1"/>
  <c r="F33" i="2" l="1"/>
  <c r="G33" s="1"/>
  <c r="H33" s="1"/>
  <c r="D45" i="7"/>
  <c r="E45" s="1"/>
  <c r="F45" s="1"/>
  <c r="G45" s="1"/>
  <c r="H45" s="1"/>
  <c r="D34" i="2" l="1"/>
  <c r="E34" s="1"/>
  <c r="D46" i="7"/>
  <c r="E46" s="1"/>
  <c r="F46" s="1"/>
  <c r="G46" s="1"/>
  <c r="H46" s="1"/>
  <c r="F34" i="2" l="1"/>
  <c r="G34" s="1"/>
  <c r="H34" s="1"/>
  <c r="D47" i="7"/>
  <c r="E47" s="1"/>
  <c r="F47" s="1"/>
  <c r="G47" s="1"/>
  <c r="H47" s="1"/>
  <c r="D35" i="2" l="1"/>
  <c r="E35" s="1"/>
  <c r="F35" l="1"/>
  <c r="G35" s="1"/>
  <c r="H35" s="1"/>
  <c r="D36" l="1"/>
  <c r="E36" s="1"/>
  <c r="F36" l="1"/>
  <c r="G36" s="1"/>
  <c r="H36" s="1"/>
  <c r="D37" l="1"/>
  <c r="E37" s="1"/>
  <c r="F37" l="1"/>
  <c r="G37" s="1"/>
  <c r="H37" s="1"/>
  <c r="D38" l="1"/>
  <c r="E38" s="1"/>
  <c r="F38" l="1"/>
  <c r="G38" s="1"/>
  <c r="H38" s="1"/>
  <c r="D39" l="1"/>
  <c r="E39" s="1"/>
  <c r="F39" l="1"/>
  <c r="G39" s="1"/>
  <c r="H39" s="1"/>
  <c r="D40" l="1"/>
  <c r="E40" s="1"/>
  <c r="F40" l="1"/>
  <c r="G40" s="1"/>
  <c r="H40" s="1"/>
  <c r="D41" l="1"/>
  <c r="E41" s="1"/>
  <c r="F41" l="1"/>
  <c r="G41" s="1"/>
  <c r="H41" s="1"/>
  <c r="D42" l="1"/>
  <c r="E42" s="1"/>
  <c r="F42" l="1"/>
  <c r="G42" s="1"/>
  <c r="H42" s="1"/>
  <c r="D43" l="1"/>
  <c r="E43" s="1"/>
  <c r="F43" l="1"/>
  <c r="G43" s="1"/>
  <c r="H43" s="1"/>
  <c r="D44" l="1"/>
  <c r="E44" s="1"/>
  <c r="F44" l="1"/>
  <c r="G44" s="1"/>
  <c r="H44" s="1"/>
  <c r="D45" l="1"/>
  <c r="E45" s="1"/>
  <c r="F45" l="1"/>
  <c r="G45" s="1"/>
  <c r="H45" s="1"/>
  <c r="D46" l="1"/>
  <c r="E46" s="1"/>
  <c r="F46" l="1"/>
  <c r="G46" s="1"/>
  <c r="H46" s="1"/>
  <c r="D47" l="1"/>
  <c r="E47" s="1"/>
  <c r="F47" s="1"/>
  <c r="G47" s="1"/>
  <c r="H47" s="1"/>
</calcChain>
</file>

<file path=xl/sharedStrings.xml><?xml version="1.0" encoding="utf-8"?>
<sst xmlns="http://schemas.openxmlformats.org/spreadsheetml/2006/main" count="409" uniqueCount="312">
  <si>
    <t>Länge</t>
  </si>
  <si>
    <t xml:space="preserve">00000000: 53 4D 41 00 00 04 02 A0 00 00 </t>
  </si>
  <si>
    <t>ETH_L2SIGNATURE</t>
  </si>
  <si>
    <t>Ctrl2</t>
  </si>
  <si>
    <t>Null</t>
  </si>
  <si>
    <t>Command</t>
  </si>
  <si>
    <t>First</t>
  </si>
  <si>
    <t>Last</t>
  </si>
  <si>
    <t>Trailer (0)</t>
  </si>
  <si>
    <t>[Packet ID] OR 0x8000</t>
  </si>
  <si>
    <t>SMA header</t>
  </si>
  <si>
    <t>Output SBFspot</t>
  </si>
  <si>
    <t>Output FHEM Logfile</t>
  </si>
  <si>
    <t>Entweder SBFspot oder FHEM Log ausfüllen</t>
  </si>
  <si>
    <t>Position</t>
  </si>
  <si>
    <t>Substring</t>
  </si>
  <si>
    <t>Value (Hex)</t>
  </si>
  <si>
    <t>Value (Dec)</t>
  </si>
  <si>
    <t>Longwords + Ctrl</t>
  </si>
  <si>
    <t>Eigene SusyID (FFFFF = any SusyID)</t>
  </si>
  <si>
    <t>Eigene Serial (FF… is any)</t>
  </si>
  <si>
    <t>Ziel SusyID (FFFFF = any SusyID)</t>
  </si>
  <si>
    <t>Ziel Serial (FF… is any)</t>
  </si>
  <si>
    <t>Decrypt</t>
  </si>
  <si>
    <t>Daten ab hier</t>
  </si>
  <si>
    <t>Null, wenn kein Fehler, sonst FFFF</t>
  </si>
  <si>
    <t>Identifier</t>
  </si>
  <si>
    <t>Daten-Identifier</t>
  </si>
  <si>
    <t>Paketlänge nach Header</t>
  </si>
  <si>
    <t xml:space="preserve">00000010: 00 01 00 26 00 10 60 65 09 A0 </t>
  </si>
  <si>
    <t xml:space="preserve">00000020: FF FF FF FF FF FF 00 00 7D 00 </t>
  </si>
  <si>
    <t xml:space="preserve">00000030: E2 D4 13 35 00 00 00 00 00 00 </t>
  </si>
  <si>
    <t xml:space="preserve">00000040: 07 80 00 02 00 51 00 5A 29 00 </t>
  </si>
  <si>
    <t xml:space="preserve">00000050: FF 5A 29 00 00 00 00 00 </t>
  </si>
  <si>
    <t xml:space="preserve">00000010: 00 01 00 42 00 10 60 65 10 90 </t>
  </si>
  <si>
    <t xml:space="preserve">00000020: 7D 00 E2 D4 13 35 00 A0 4C 01 </t>
  </si>
  <si>
    <t xml:space="preserve">00000030: 26 A1 29 4B 00 00 00 00 00 00 </t>
  </si>
  <si>
    <t xml:space="preserve">00000040: 07 80 01 02 00 51 00 5A 29 00 </t>
  </si>
  <si>
    <t xml:space="preserve">00000050: 00 5A 29 00 07 5A 29 00 6C DF </t>
  </si>
  <si>
    <t xml:space="preserve">00000060: 8D 57 61 00 00 00 61 00 00 00 </t>
  </si>
  <si>
    <t xml:space="preserve">00000070: 61 00 00 00 61 00 00 00 01 00 </t>
  </si>
  <si>
    <t xml:space="preserve">00000080: 00 00 00 00 00 00 </t>
  </si>
  <si>
    <t>CoolsysTmpNom</t>
  </si>
  <si>
    <t xml:space="preserve"> 0x00464D00</t>
  </si>
  <si>
    <t>OperationHealth</t>
  </si>
  <si>
    <t>DcMsWatt</t>
  </si>
  <si>
    <t>MeteringTotWhOut</t>
  </si>
  <si>
    <t>MeteringDyWhOut</t>
  </si>
  <si>
    <t>GridMsTotW</t>
  </si>
  <si>
    <t>BatChaStt</t>
  </si>
  <si>
    <t>OperationHealthSttOk</t>
  </si>
  <si>
    <t>OperationHealthSttWrn</t>
  </si>
  <si>
    <t>OperationHealthSttAlm</t>
  </si>
  <si>
    <t>OperationGriSwStt</t>
  </si>
  <si>
    <t>OperationRmgTms</t>
  </si>
  <si>
    <t>DcMsVol</t>
  </si>
  <si>
    <t>DcMsAmp</t>
  </si>
  <si>
    <t>MeteringPvMsTotWhOut</t>
  </si>
  <si>
    <t>MeteringGridMsTotWhOut</t>
  </si>
  <si>
    <t>MeteringGridMsTotWhIn</t>
  </si>
  <si>
    <t>MeteringCsmpTotWhIn</t>
  </si>
  <si>
    <t>MeteringGridMsDyWhOut</t>
  </si>
  <si>
    <t>MeteringGridMsDyWhIn</t>
  </si>
  <si>
    <t>MeteringTotOpTms</t>
  </si>
  <si>
    <t>MeteringTotFeedTms</t>
  </si>
  <si>
    <t>MeteringGriFailTms</t>
  </si>
  <si>
    <t>MeteringWhIn</t>
  </si>
  <si>
    <t>MeteringWhOut</t>
  </si>
  <si>
    <t>MeteringPvMsTotWOut</t>
  </si>
  <si>
    <t>MeteringGridMsTotWOut</t>
  </si>
  <si>
    <t>MeteringGridMsTotWIn</t>
  </si>
  <si>
    <t>MeteringCsmpTotWIn</t>
  </si>
  <si>
    <t>GridMsWphsA</t>
  </si>
  <si>
    <t>GridMsWphsB</t>
  </si>
  <si>
    <t>GridMsWphsC</t>
  </si>
  <si>
    <t>GridMsPhVphsA</t>
  </si>
  <si>
    <t>GridMsPhVphsB</t>
  </si>
  <si>
    <t>GridMsPhVphsC</t>
  </si>
  <si>
    <t>GridMsAphsA_1</t>
  </si>
  <si>
    <t>GridMsAphsB_1</t>
  </si>
  <si>
    <t>GridMsAphsC_1</t>
  </si>
  <si>
    <t>GridMsAphsA</t>
  </si>
  <si>
    <t>GridMsAphsB</t>
  </si>
  <si>
    <t>GridMsAphsC</t>
  </si>
  <si>
    <t>GridMsHz</t>
  </si>
  <si>
    <t>MeteringSelfCsmpSelfCsmpWh</t>
  </si>
  <si>
    <t>MeteringSelfCsmpActlSelfCsmp</t>
  </si>
  <si>
    <t>MeteringSelfCsmpSelfCsmpInc</t>
  </si>
  <si>
    <t>MeteringSelfCsmpAbsSelfCsmpInc</t>
  </si>
  <si>
    <t>MeteringSelfCsmpDySelfCsmpInc</t>
  </si>
  <si>
    <t>BatDiagCapacThrpCnt</t>
  </si>
  <si>
    <t>BatDiagTotAhIn</t>
  </si>
  <si>
    <t>BatDiagTotAhOut</t>
  </si>
  <si>
    <t>BatTmpVal</t>
  </si>
  <si>
    <t>BatVol</t>
  </si>
  <si>
    <t>BatAmp</t>
  </si>
  <si>
    <t>NameplateLocation</t>
  </si>
  <si>
    <t>NameplateMainModel</t>
  </si>
  <si>
    <t>NameplateModel</t>
  </si>
  <si>
    <t>NameplateAvalGrpUsr</t>
  </si>
  <si>
    <t>NameplatePkgRev</t>
  </si>
  <si>
    <t>InverterWLim</t>
  </si>
  <si>
    <t>GridMsPhVphsA2B6100</t>
  </si>
  <si>
    <t>GridMsPhVphsB2C6100</t>
  </si>
  <si>
    <t>GridMsPhVphsC2A6100</t>
  </si>
  <si>
    <t xml:space="preserve"> 0x00214800</t>
  </si>
  <si>
    <t xml:space="preserve"> 0x00237700</t>
  </si>
  <si>
    <t xml:space="preserve"> 0x00251E00</t>
  </si>
  <si>
    <t xml:space="preserve"> 0x00260100</t>
  </si>
  <si>
    <t xml:space="preserve"> 0x00262200</t>
  </si>
  <si>
    <t xml:space="preserve"> 0x00263F00</t>
  </si>
  <si>
    <t xml:space="preserve"> 0x00295A00</t>
  </si>
  <si>
    <t xml:space="preserve"> 0x00411E00</t>
  </si>
  <si>
    <t xml:space="preserve"> 0x00411F00</t>
  </si>
  <si>
    <t xml:space="preserve"> 0x00412000</t>
  </si>
  <si>
    <t xml:space="preserve"> 0x00416400</t>
  </si>
  <si>
    <t xml:space="preserve"> 0x00416600</t>
  </si>
  <si>
    <t xml:space="preserve"> 0x00451F00</t>
  </si>
  <si>
    <t xml:space="preserve"> 0x00452100</t>
  </si>
  <si>
    <t xml:space="preserve"> 0x00462300</t>
  </si>
  <si>
    <t xml:space="preserve"> 0x00462400</t>
  </si>
  <si>
    <t xml:space="preserve"> 0x00462500</t>
  </si>
  <si>
    <t xml:space="preserve"> 0x00462600</t>
  </si>
  <si>
    <t xml:space="preserve"> 0x00462700</t>
  </si>
  <si>
    <t xml:space="preserve"> 0x00462800</t>
  </si>
  <si>
    <t xml:space="preserve"> 0x00462E00</t>
  </si>
  <si>
    <t xml:space="preserve"> 0x00462F00</t>
  </si>
  <si>
    <t xml:space="preserve"> 0x00463100</t>
  </si>
  <si>
    <t xml:space="preserve"> 0x00463A00</t>
  </si>
  <si>
    <t xml:space="preserve"> 0x00463B00</t>
  </si>
  <si>
    <t xml:space="preserve"> 0x00463500</t>
  </si>
  <si>
    <t xml:space="preserve"> 0x00463600</t>
  </si>
  <si>
    <t xml:space="preserve"> 0x00463700</t>
  </si>
  <si>
    <t xml:space="preserve"> 0x00463900</t>
  </si>
  <si>
    <t xml:space="preserve"> 0x00464000</t>
  </si>
  <si>
    <t xml:space="preserve"> 0x00464100</t>
  </si>
  <si>
    <t xml:space="preserve"> 0x00464200</t>
  </si>
  <si>
    <t xml:space="preserve"> 0x00464800</t>
  </si>
  <si>
    <t xml:space="preserve"> 0x00464900</t>
  </si>
  <si>
    <t xml:space="preserve"> 0x00464A00</t>
  </si>
  <si>
    <t xml:space="preserve"> 0x00465000</t>
  </si>
  <si>
    <t xml:space="preserve"> 0x00465100</t>
  </si>
  <si>
    <t xml:space="preserve"> 0x00465200</t>
  </si>
  <si>
    <t xml:space="preserve"> 0x00465300</t>
  </si>
  <si>
    <t xml:space="preserve"> 0x00465400</t>
  </si>
  <si>
    <t xml:space="preserve"> 0x00465500</t>
  </si>
  <si>
    <t xml:space="preserve"> 0x00465700</t>
  </si>
  <si>
    <t xml:space="preserve"> 0x0046AA00</t>
  </si>
  <si>
    <t xml:space="preserve"> 0x0046AB00</t>
  </si>
  <si>
    <t xml:space="preserve"> 0x0046AC00</t>
  </si>
  <si>
    <t xml:space="preserve"> 0x0046AD00</t>
  </si>
  <si>
    <t xml:space="preserve"> 0x0046AE00</t>
  </si>
  <si>
    <t xml:space="preserve"> 0x00491E00</t>
  </si>
  <si>
    <t xml:space="preserve"> 0x00492600</t>
  </si>
  <si>
    <t xml:space="preserve"> 0x00492700</t>
  </si>
  <si>
    <t xml:space="preserve"> 0x00495B00</t>
  </si>
  <si>
    <t xml:space="preserve"> 0x00495C00</t>
  </si>
  <si>
    <t xml:space="preserve"> 0x00495D00</t>
  </si>
  <si>
    <t xml:space="preserve"> 0x00821E00</t>
  </si>
  <si>
    <t xml:space="preserve"> 0x00821F00</t>
  </si>
  <si>
    <t xml:space="preserve"> 0x00822000</t>
  </si>
  <si>
    <t xml:space="preserve"> 0x00822100</t>
  </si>
  <si>
    <t xml:space="preserve"> 0x00823400</t>
  </si>
  <si>
    <t xml:space="preserve"> 0x00832A00</t>
  </si>
  <si>
    <t xml:space="preserve"> 0x00464B00</t>
  </si>
  <si>
    <t xml:space="preserve"> 0x00464C00</t>
  </si>
  <si>
    <t xml:space="preserve"> Condition (aka INV_STATUS)</t>
  </si>
  <si>
    <t xml:space="preserve"> Operating condition temperatures</t>
  </si>
  <si>
    <t xml:space="preserve"> DC power input (aka SPOT_PDC1 / SPOT_PDC2)</t>
  </si>
  <si>
    <t xml:space="preserve"> Total yield (aka SPOT_ETOTAL)</t>
  </si>
  <si>
    <t xml:space="preserve"> Day yield (aka SPOT_ETODAY)</t>
  </si>
  <si>
    <t xml:space="preserve"> Power (aka SPOT_PACTOT)</t>
  </si>
  <si>
    <t xml:space="preserve"> Current battery charge status</t>
  </si>
  <si>
    <t xml:space="preserve"> Nominal power in Ok Mode (aka INV_PACMAX1)</t>
  </si>
  <si>
    <t xml:space="preserve"> Nominal power in Warning Mode (aka INV_PACMAX2)</t>
  </si>
  <si>
    <t xml:space="preserve"> Nominal power in Fault Mode (aka INV_PACMAX3)</t>
  </si>
  <si>
    <t xml:space="preserve"> Grid relay/contactor (aka INV_GRIDRELAY)</t>
  </si>
  <si>
    <t xml:space="preserve"> Waiting time until feed-in</t>
  </si>
  <si>
    <t xml:space="preserve"> DC voltage input (aka SPOT_UDC1 / SPOT_UDC2)</t>
  </si>
  <si>
    <t xml:space="preserve"> DC current input (aka SPOT_IDC1 / SPOT_IDC2)</t>
  </si>
  <si>
    <t xml:space="preserve"> PV generation counter reading</t>
  </si>
  <si>
    <t xml:space="preserve"> Grid feed-in counter reading</t>
  </si>
  <si>
    <t xml:space="preserve"> Grid reference counter reading</t>
  </si>
  <si>
    <t xml:space="preserve"> Meter reading consumption meter</t>
  </si>
  <si>
    <t xml:space="preserve"> ?</t>
  </si>
  <si>
    <t xml:space="preserve"> Operating time (aka SPOT_OPERTM)</t>
  </si>
  <si>
    <t xml:space="preserve"> Feed-in time (aka SPOT_FEEDTM)</t>
  </si>
  <si>
    <t xml:space="preserve"> Power outage</t>
  </si>
  <si>
    <t xml:space="preserve"> Absorbed energy</t>
  </si>
  <si>
    <t xml:space="preserve"> Released energy</t>
  </si>
  <si>
    <t xml:space="preserve"> PV power generated</t>
  </si>
  <si>
    <t xml:space="preserve"> Power grid feed-in</t>
  </si>
  <si>
    <t xml:space="preserve"> Power grid reference</t>
  </si>
  <si>
    <t xml:space="preserve"> Consumer power</t>
  </si>
  <si>
    <t xml:space="preserve"> Power L1 (aka SPOT_PAC1)</t>
  </si>
  <si>
    <t xml:space="preserve"> Power L2 (aka SPOT_PAC2)</t>
  </si>
  <si>
    <t xml:space="preserve"> Power L3 (aka SPOT_PAC3)</t>
  </si>
  <si>
    <t xml:space="preserve"> Grid voltage phase L1 (aka SPOT_UAC1)</t>
  </si>
  <si>
    <t xml:space="preserve"> Grid voltage phase L2 (aka SPOT_UAC2)</t>
  </si>
  <si>
    <t xml:space="preserve"> Grid voltage phase L3 (aka SPOT_UAC3)</t>
  </si>
  <si>
    <t xml:space="preserve"> Grid current phase L1 (aka SPOT_IAC1)</t>
  </si>
  <si>
    <t xml:space="preserve"> Grid current phase L2 (aka SPOT_IAC2)</t>
  </si>
  <si>
    <t xml:space="preserve"> Grid current phase L3 (aka SPOT_IAC3)</t>
  </si>
  <si>
    <t xml:space="preserve"> Grid current phase L1 (aka SPOT_IAC1_2)</t>
  </si>
  <si>
    <t xml:space="preserve"> Grid current phase L2 (aka SPOT_IAC2_2)</t>
  </si>
  <si>
    <t xml:space="preserve"> Grid current phase L3 (aka SPOT_IAC3_2)</t>
  </si>
  <si>
    <t xml:space="preserve"> Grid frequency (aka SPOT_FREQ)</t>
  </si>
  <si>
    <t xml:space="preserve"> Energy consumed internally</t>
  </si>
  <si>
    <t xml:space="preserve"> Current self-consumption</t>
  </si>
  <si>
    <t xml:space="preserve"> Current rise in self-consumption</t>
  </si>
  <si>
    <t xml:space="preserve"> Rise in self-consumption</t>
  </si>
  <si>
    <t xml:space="preserve"> Rise in self-consumption today</t>
  </si>
  <si>
    <t xml:space="preserve"> Number of battery charge throughputs</t>
  </si>
  <si>
    <t xml:space="preserve"> Amp hours counter for battery charge</t>
  </si>
  <si>
    <t xml:space="preserve"> Amp hours counter for battery discharge</t>
  </si>
  <si>
    <t xml:space="preserve"> Battery temperature</t>
  </si>
  <si>
    <t xml:space="preserve"> Battery voltage</t>
  </si>
  <si>
    <t xml:space="preserve"> Battery current</t>
  </si>
  <si>
    <t xml:space="preserve"> Device name (aka INV_NAME)</t>
  </si>
  <si>
    <t xml:space="preserve"> Device class (aka INV_CLASS)</t>
  </si>
  <si>
    <t xml:space="preserve"> Device type (aka INV_TYPE)</t>
  </si>
  <si>
    <t xml:space="preserve">  </t>
  </si>
  <si>
    <t xml:space="preserve"> Unknown</t>
  </si>
  <si>
    <t xml:space="preserve"> Software package (aka INV_SWVER)</t>
  </si>
  <si>
    <t xml:space="preserve"> Maximum active power device (aka INV_PACMAX1_2) (Some inverters like SB3300/SB1200)</t>
  </si>
  <si>
    <t>SLONG</t>
  </si>
  <si>
    <t>TEXT</t>
  </si>
  <si>
    <t>LONG</t>
  </si>
  <si>
    <t>Name</t>
  </si>
  <si>
    <t>Data Type</t>
  </si>
  <si>
    <t>Description</t>
  </si>
  <si>
    <t>0x54000200</t>
  </si>
  <si>
    <t>0x00260100</t>
  </si>
  <si>
    <t>0x002622FF</t>
  </si>
  <si>
    <t>SPOT_ETODAY, SPOT_ETOTAL</t>
  </si>
  <si>
    <t>0x53800200</t>
  </si>
  <si>
    <t>0x00251E00</t>
  </si>
  <si>
    <t>0x00251EFF</t>
  </si>
  <si>
    <t>EnergyProduction</t>
  </si>
  <si>
    <t>SpotDCPower</t>
  </si>
  <si>
    <t>SPOT_PDC1, SPOT_PDC2</t>
  </si>
  <si>
    <t>SpotDCVoltage</t>
  </si>
  <si>
    <t>SPOT_UDC1, SPOT_UDC2, SPOT_IDC1, SPOT_IDC2</t>
  </si>
  <si>
    <t>0x00451F00</t>
  </si>
  <si>
    <t>0x004521FF</t>
  </si>
  <si>
    <t>SpotACPower</t>
  </si>
  <si>
    <t>SPOT_PAC1, SPOT_PAC2, SPOT_PAC3</t>
  </si>
  <si>
    <t>0x51000200</t>
  </si>
  <si>
    <t>0x00464000</t>
  </si>
  <si>
    <t>0x004642FF</t>
  </si>
  <si>
    <t>SpotACVoltage</t>
  </si>
  <si>
    <t>SPOT_UAC1, SPOT_UAC2, SPOT_UAC3, SPOT_IAC1, SPOT_IAC2, SPOT_IAC3</t>
  </si>
  <si>
    <t>0x00464800</t>
  </si>
  <si>
    <t>0x004655FF</t>
  </si>
  <si>
    <t>SpotGridFrequency</t>
  </si>
  <si>
    <t>SPOT_FREQ</t>
  </si>
  <si>
    <t>Name in SBFspot</t>
  </si>
  <si>
    <t>0x00465700</t>
  </si>
  <si>
    <t>0x004657FF</t>
  </si>
  <si>
    <t>MaxACPower</t>
  </si>
  <si>
    <t>INV_PACMAX1, INV_PACMAX2, INV_PACMAX3</t>
  </si>
  <si>
    <t>0x00411E00</t>
  </si>
  <si>
    <t>0x004120FF</t>
  </si>
  <si>
    <t>MaxACPower2</t>
  </si>
  <si>
    <t>INV_PACMAX1_2</t>
  </si>
  <si>
    <t>0x00832A00</t>
  </si>
  <si>
    <t>0x00832AFF</t>
  </si>
  <si>
    <t>SpotACTotalPower</t>
  </si>
  <si>
    <t>SPOT_PACTOT</t>
  </si>
  <si>
    <t>0x00263F00</t>
  </si>
  <si>
    <t>0x00263FFF</t>
  </si>
  <si>
    <t>TypeLabel</t>
  </si>
  <si>
    <t>INV_NAME, INV_TYPE, INV_CLASS</t>
  </si>
  <si>
    <t>0x58000200</t>
  </si>
  <si>
    <t>0x00821E00</t>
  </si>
  <si>
    <t>0x008220FF</t>
  </si>
  <si>
    <t>SoftwareVersion</t>
  </si>
  <si>
    <t>INV_SWVERSION</t>
  </si>
  <si>
    <t>0x00823400</t>
  </si>
  <si>
    <t>0x008234FF</t>
  </si>
  <si>
    <t>DeviceStatus</t>
  </si>
  <si>
    <t>INV_STATUS</t>
  </si>
  <si>
    <t>0x51800200</t>
  </si>
  <si>
    <t>0x00214800</t>
  </si>
  <si>
    <t>0x002148FF</t>
  </si>
  <si>
    <t>GridRelayStatus</t>
  </si>
  <si>
    <t>INV_GRIDRELAY</t>
  </si>
  <si>
    <t>0x00416400</t>
  </si>
  <si>
    <t>0x004164FF</t>
  </si>
  <si>
    <t>OperationTime</t>
  </si>
  <si>
    <t>SPOT_OPERTM, SPOT_FEEDTM</t>
  </si>
  <si>
    <t>0x00462E00</t>
  </si>
  <si>
    <t>0x00462FFF</t>
  </si>
  <si>
    <t>BatteryChargeStatus</t>
  </si>
  <si>
    <t>0x00295A00</t>
  </si>
  <si>
    <t>0x00295AFF</t>
  </si>
  <si>
    <t>BatteryInfo</t>
  </si>
  <si>
    <t>0x00491E00</t>
  </si>
  <si>
    <t>0x00495DFF</t>
  </si>
  <si>
    <t>InverterTemperature</t>
  </si>
  <si>
    <t>0x52000200</t>
  </si>
  <si>
    <t>0x00237700</t>
  </si>
  <si>
    <t>0x002377FF</t>
  </si>
  <si>
    <t>SPECIAL</t>
  </si>
  <si>
    <t>Ziel SusyID</t>
  </si>
  <si>
    <t>Ziel Serial</t>
  </si>
  <si>
    <t>Eigene SusyID</t>
  </si>
  <si>
    <t>Eigene Serial</t>
  </si>
  <si>
    <t>0xFFF50200</t>
  </si>
  <si>
    <t>0x00000000</t>
  </si>
  <si>
    <t>0xFFFFFFFF</t>
  </si>
  <si>
    <t>MultigateDevices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</si>
</sst>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4" xfId="0" applyFill="1" applyBorder="1"/>
    <xf numFmtId="0" fontId="0" fillId="4" borderId="9" xfId="0" applyFill="1" applyBorder="1"/>
    <xf numFmtId="0" fontId="0" fillId="5" borderId="4" xfId="0" applyFill="1" applyBorder="1"/>
    <xf numFmtId="0" fontId="0" fillId="5" borderId="9" xfId="0" applyFill="1" applyBorder="1"/>
    <xf numFmtId="0" fontId="0" fillId="6" borderId="4" xfId="0" applyFill="1" applyBorder="1"/>
    <xf numFmtId="0" fontId="0" fillId="6" borderId="9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0" fontId="0" fillId="3" borderId="16" xfId="0" applyFill="1" applyBorder="1"/>
    <xf numFmtId="0" fontId="0" fillId="0" borderId="17" xfId="0" applyBorder="1"/>
    <xf numFmtId="0" fontId="1" fillId="0" borderId="19" xfId="0" applyFont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0" borderId="6" xfId="0" applyBorder="1" applyAlignment="1">
      <alignment horizontal="right"/>
    </xf>
    <xf numFmtId="0" fontId="0" fillId="0" borderId="20" xfId="0" applyBorder="1" applyAlignment="1">
      <alignment horizontal="left"/>
    </xf>
    <xf numFmtId="0" fontId="0" fillId="2" borderId="4" xfId="0" applyFill="1" applyBorder="1"/>
    <xf numFmtId="0" fontId="0" fillId="2" borderId="9" xfId="0" applyFill="1" applyBorder="1"/>
    <xf numFmtId="0" fontId="0" fillId="7" borderId="4" xfId="0" applyFill="1" applyBorder="1"/>
    <xf numFmtId="0" fontId="0" fillId="7" borderId="9" xfId="0" applyFill="1" applyBorder="1"/>
    <xf numFmtId="0" fontId="0" fillId="2" borderId="4" xfId="0" applyFill="1" applyBorder="1" applyAlignment="1">
      <alignment horizontal="right"/>
    </xf>
    <xf numFmtId="0" fontId="1" fillId="0" borderId="4" xfId="0" applyFont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7"/>
  <sheetViews>
    <sheetView tabSelected="1" workbookViewId="0">
      <selection activeCell="A13" sqref="A13"/>
    </sheetView>
  </sheetViews>
  <sheetFormatPr baseColWidth="10" defaultRowHeight="15"/>
  <cols>
    <col min="1" max="1" width="42.140625" customWidth="1"/>
    <col min="2" max="2" width="25.85546875" bestFit="1" customWidth="1"/>
    <col min="5" max="5" width="0" hidden="1" customWidth="1"/>
    <col min="7" max="8" width="12.85546875" customWidth="1"/>
    <col min="9" max="9" width="32" bestFit="1" customWidth="1"/>
  </cols>
  <sheetData>
    <row r="1" spans="1:9" ht="15.75" thickBot="1">
      <c r="A1" s="27"/>
      <c r="B1" s="25" t="s">
        <v>12</v>
      </c>
    </row>
    <row r="2" spans="1:9" ht="15.75" thickBot="1">
      <c r="A2" s="27" t="s">
        <v>13</v>
      </c>
      <c r="B2" s="26"/>
    </row>
    <row r="3" spans="1:9" ht="15.75" thickBot="1">
      <c r="A3" s="28" t="s">
        <v>11</v>
      </c>
      <c r="B3" s="3" t="str">
        <f>IF(B2="",CONCATENATE(B4,B5,B6,B7,B8,B9,B10,B11,B12,B13,B14,B15,B16,B17,B18,B19,B20,B21,B22,B23,B24,B25),B2)</f>
        <v>534D4100000402A00000000100260010606509A0FFFFFFFFFFFF00007D00E2D41335000000000000078000020051005A2900FF5A290000000000</v>
      </c>
    </row>
    <row r="4" spans="1:9">
      <c r="A4" s="29" t="s">
        <v>1</v>
      </c>
      <c r="B4" s="1" t="str">
        <f>SUBSTITUTE(MID(A4,11,30)," ","")</f>
        <v>534D4100000402A00000</v>
      </c>
      <c r="D4" s="5" t="s">
        <v>23</v>
      </c>
      <c r="E4" s="6"/>
      <c r="F4" s="6"/>
      <c r="G4" s="32" t="s">
        <v>0</v>
      </c>
      <c r="H4" s="33">
        <f>LEN(B3)/2</f>
        <v>58</v>
      </c>
      <c r="I4" s="7"/>
    </row>
    <row r="5" spans="1:9" ht="15.75" thickBot="1">
      <c r="A5" s="30" t="s">
        <v>29</v>
      </c>
      <c r="B5" s="2" t="str">
        <f t="shared" ref="B5:B19" si="0">SUBSTITUTE(MID(A5,11,30)," ","")</f>
        <v>000100260010606509A0</v>
      </c>
      <c r="D5" s="22" t="s">
        <v>14</v>
      </c>
      <c r="E5" s="23"/>
      <c r="F5" s="23" t="s">
        <v>15</v>
      </c>
      <c r="G5" s="23" t="s">
        <v>16</v>
      </c>
      <c r="H5" s="23" t="s">
        <v>17</v>
      </c>
      <c r="I5" s="24"/>
    </row>
    <row r="6" spans="1:9">
      <c r="A6" s="30" t="s">
        <v>30</v>
      </c>
      <c r="B6" s="2" t="str">
        <f t="shared" si="0"/>
        <v>FFFFFFFFFFFF00007D00</v>
      </c>
      <c r="D6" s="19">
        <v>0</v>
      </c>
      <c r="E6" s="20">
        <f>D6*2</f>
        <v>0</v>
      </c>
      <c r="F6" s="20" t="str">
        <f>MID(B3,E6+1,8)</f>
        <v>534D4100</v>
      </c>
      <c r="G6" s="20" t="str">
        <f t="shared" ref="G6:G23" si="1">CONCATENATE(MID(F6,7,2),MID(F6,5,2),MID(F6,3,2),MID(F6,1,2))</f>
        <v>00414D53</v>
      </c>
      <c r="H6" s="20"/>
      <c r="I6" s="21" t="s">
        <v>10</v>
      </c>
    </row>
    <row r="7" spans="1:9">
      <c r="A7" s="30" t="s">
        <v>31</v>
      </c>
      <c r="B7" s="2" t="str">
        <f t="shared" si="0"/>
        <v>E2D41335000000000000</v>
      </c>
      <c r="D7" s="8">
        <f>(E6+LEN(F6))/2</f>
        <v>4</v>
      </c>
      <c r="E7" s="4">
        <f>D7*2</f>
        <v>8</v>
      </c>
      <c r="F7" s="4" t="str">
        <f>MID($B$3,E7+1,8)</f>
        <v>000402A0</v>
      </c>
      <c r="G7" s="4" t="str">
        <f t="shared" si="1"/>
        <v>A0020400</v>
      </c>
      <c r="H7" s="4"/>
      <c r="I7" s="9" t="s">
        <v>10</v>
      </c>
    </row>
    <row r="8" spans="1:9">
      <c r="A8" s="30" t="s">
        <v>32</v>
      </c>
      <c r="B8" s="2" t="str">
        <f t="shared" si="0"/>
        <v>078000020051005A2900</v>
      </c>
      <c r="D8" s="8">
        <f t="shared" ref="D8:D23" si="2">(E7+LEN(F7))/2</f>
        <v>8</v>
      </c>
      <c r="E8" s="4">
        <f t="shared" ref="E8:E23" si="3">D8*2</f>
        <v>16</v>
      </c>
      <c r="F8" s="4" t="str">
        <f t="shared" ref="F8" si="4">MID($B$3,E8+1,8)</f>
        <v>00000001</v>
      </c>
      <c r="G8" s="4" t="str">
        <f t="shared" si="1"/>
        <v>01000000</v>
      </c>
      <c r="H8" s="4"/>
      <c r="I8" s="9" t="s">
        <v>10</v>
      </c>
    </row>
    <row r="9" spans="1:9">
      <c r="A9" s="30" t="s">
        <v>33</v>
      </c>
      <c r="B9" s="2" t="str">
        <f t="shared" si="0"/>
        <v>FF5A290000000000</v>
      </c>
      <c r="D9" s="8">
        <f t="shared" si="2"/>
        <v>12</v>
      </c>
      <c r="E9" s="4">
        <f t="shared" si="3"/>
        <v>24</v>
      </c>
      <c r="F9" s="4" t="str">
        <f>MID($B$3,E9+1,2)</f>
        <v>00</v>
      </c>
      <c r="G9" s="4" t="str">
        <f t="shared" si="1"/>
        <v>00</v>
      </c>
      <c r="H9" s="4"/>
      <c r="I9" s="9" t="s">
        <v>4</v>
      </c>
    </row>
    <row r="10" spans="1:9">
      <c r="A10" s="30"/>
      <c r="B10" s="2" t="str">
        <f t="shared" si="0"/>
        <v/>
      </c>
      <c r="D10" s="8">
        <f t="shared" si="2"/>
        <v>13</v>
      </c>
      <c r="E10" s="4">
        <f t="shared" si="3"/>
        <v>26</v>
      </c>
      <c r="F10" s="4" t="str">
        <f>MID($B$3,E10+1,2)</f>
        <v>26</v>
      </c>
      <c r="G10" s="4" t="str">
        <f t="shared" si="1"/>
        <v>26</v>
      </c>
      <c r="H10" s="4">
        <f t="shared" ref="H10" si="5">HEX2DEC(G10)</f>
        <v>38</v>
      </c>
      <c r="I10" s="9" t="s">
        <v>28</v>
      </c>
    </row>
    <row r="11" spans="1:9">
      <c r="A11" s="30"/>
      <c r="B11" s="2" t="str">
        <f t="shared" si="0"/>
        <v/>
      </c>
      <c r="D11" s="8">
        <f t="shared" si="2"/>
        <v>14</v>
      </c>
      <c r="E11" s="4">
        <f t="shared" si="3"/>
        <v>28</v>
      </c>
      <c r="F11" s="4" t="str">
        <f>MID($B$3,E11+1,8)</f>
        <v>00106065</v>
      </c>
      <c r="G11" s="4" t="str">
        <f t="shared" si="1"/>
        <v>65601000</v>
      </c>
      <c r="H11" s="4"/>
      <c r="I11" s="9" t="s">
        <v>2</v>
      </c>
    </row>
    <row r="12" spans="1:9">
      <c r="A12" s="30"/>
      <c r="B12" s="2" t="str">
        <f t="shared" si="0"/>
        <v/>
      </c>
      <c r="D12" s="8">
        <f t="shared" si="2"/>
        <v>18</v>
      </c>
      <c r="E12" s="4">
        <f t="shared" si="3"/>
        <v>36</v>
      </c>
      <c r="F12" s="4" t="str">
        <f>MID($B$3,E12+1,4)</f>
        <v>09A0</v>
      </c>
      <c r="G12" s="4" t="str">
        <f t="shared" si="1"/>
        <v>A009</v>
      </c>
      <c r="H12" s="4"/>
      <c r="I12" s="9" t="s">
        <v>18</v>
      </c>
    </row>
    <row r="13" spans="1:9">
      <c r="A13" s="30"/>
      <c r="B13" s="2" t="str">
        <f t="shared" si="0"/>
        <v/>
      </c>
      <c r="D13" s="8">
        <f t="shared" si="2"/>
        <v>20</v>
      </c>
      <c r="E13" s="4">
        <f t="shared" si="3"/>
        <v>40</v>
      </c>
      <c r="F13" s="13" t="str">
        <f>MID($B$3,E13+1,4)</f>
        <v>FFFF</v>
      </c>
      <c r="G13" s="13" t="str">
        <f t="shared" si="1"/>
        <v>FFFF</v>
      </c>
      <c r="H13" s="13">
        <f t="shared" ref="H13:H14" si="6">HEX2DEC(G13)</f>
        <v>65535</v>
      </c>
      <c r="I13" s="14" t="s">
        <v>21</v>
      </c>
    </row>
    <row r="14" spans="1:9">
      <c r="A14" s="30"/>
      <c r="B14" s="2" t="str">
        <f t="shared" si="0"/>
        <v/>
      </c>
      <c r="D14" s="8">
        <f t="shared" si="2"/>
        <v>22</v>
      </c>
      <c r="E14" s="4">
        <f t="shared" si="3"/>
        <v>44</v>
      </c>
      <c r="F14" s="13" t="str">
        <f t="shared" ref="F14" si="7">MID($B$3,E14+1,8)</f>
        <v>FFFFFFFF</v>
      </c>
      <c r="G14" s="13" t="str">
        <f t="shared" si="1"/>
        <v>FFFFFFFF</v>
      </c>
      <c r="H14" s="13">
        <f t="shared" si="6"/>
        <v>4294967295</v>
      </c>
      <c r="I14" s="14" t="s">
        <v>22</v>
      </c>
    </row>
    <row r="15" spans="1:9">
      <c r="A15" s="30"/>
      <c r="B15" s="2" t="str">
        <f t="shared" si="0"/>
        <v/>
      </c>
      <c r="D15" s="8">
        <f t="shared" si="2"/>
        <v>26</v>
      </c>
      <c r="E15" s="4">
        <f t="shared" si="3"/>
        <v>52</v>
      </c>
      <c r="F15" s="4" t="str">
        <f>MID($B$3,E15+1,4)</f>
        <v>0000</v>
      </c>
      <c r="G15" s="4" t="str">
        <f t="shared" si="1"/>
        <v>0000</v>
      </c>
      <c r="H15" s="4"/>
      <c r="I15" s="9" t="s">
        <v>3</v>
      </c>
    </row>
    <row r="16" spans="1:9">
      <c r="A16" s="30"/>
      <c r="B16" s="2" t="str">
        <f t="shared" si="0"/>
        <v/>
      </c>
      <c r="D16" s="8">
        <f t="shared" si="2"/>
        <v>28</v>
      </c>
      <c r="E16" s="4">
        <f t="shared" si="3"/>
        <v>56</v>
      </c>
      <c r="F16" s="13" t="str">
        <f>MID($B$3,E16+1,4)</f>
        <v>7D00</v>
      </c>
      <c r="G16" s="13" t="str">
        <f t="shared" si="1"/>
        <v>007D</v>
      </c>
      <c r="H16" s="13">
        <f t="shared" ref="H16:H20" si="8">HEX2DEC(G16)</f>
        <v>125</v>
      </c>
      <c r="I16" s="14" t="s">
        <v>19</v>
      </c>
    </row>
    <row r="17" spans="1:9">
      <c r="A17" s="30"/>
      <c r="B17" s="2" t="str">
        <f t="shared" si="0"/>
        <v/>
      </c>
      <c r="D17" s="8">
        <f t="shared" si="2"/>
        <v>30</v>
      </c>
      <c r="E17" s="4">
        <f t="shared" si="3"/>
        <v>60</v>
      </c>
      <c r="F17" s="13" t="str">
        <f t="shared" ref="F17" si="9">MID($B$3,E17+1,8)</f>
        <v>E2D41335</v>
      </c>
      <c r="G17" s="13" t="str">
        <f t="shared" si="1"/>
        <v>3513D4E2</v>
      </c>
      <c r="H17" s="13">
        <f t="shared" si="8"/>
        <v>890492130</v>
      </c>
      <c r="I17" s="14" t="s">
        <v>20</v>
      </c>
    </row>
    <row r="18" spans="1:9">
      <c r="A18" s="30"/>
      <c r="B18" s="2" t="str">
        <f t="shared" si="0"/>
        <v/>
      </c>
      <c r="D18" s="8">
        <f t="shared" si="2"/>
        <v>34</v>
      </c>
      <c r="E18" s="4">
        <f t="shared" si="3"/>
        <v>68</v>
      </c>
      <c r="F18" s="4" t="str">
        <f>MID($B$3,E18+1,4)</f>
        <v>0000</v>
      </c>
      <c r="G18" s="4" t="str">
        <f t="shared" si="1"/>
        <v>0000</v>
      </c>
      <c r="H18" s="4"/>
      <c r="I18" s="9" t="s">
        <v>3</v>
      </c>
    </row>
    <row r="19" spans="1:9">
      <c r="A19" s="30"/>
      <c r="B19" s="2" t="str">
        <f t="shared" si="0"/>
        <v/>
      </c>
      <c r="D19" s="8">
        <f t="shared" si="2"/>
        <v>36</v>
      </c>
      <c r="E19" s="4">
        <f t="shared" si="3"/>
        <v>72</v>
      </c>
      <c r="F19" s="15" t="str">
        <f t="shared" ref="F19" si="10">MID($B$3,E19+1,8)</f>
        <v>00000000</v>
      </c>
      <c r="G19" s="15" t="str">
        <f t="shared" si="1"/>
        <v>00000000</v>
      </c>
      <c r="H19" s="15">
        <f t="shared" si="8"/>
        <v>0</v>
      </c>
      <c r="I19" s="16" t="s">
        <v>25</v>
      </c>
    </row>
    <row r="20" spans="1:9">
      <c r="A20" s="30"/>
      <c r="B20" s="2"/>
      <c r="D20" s="8">
        <f t="shared" si="2"/>
        <v>40</v>
      </c>
      <c r="E20" s="4">
        <f t="shared" si="3"/>
        <v>80</v>
      </c>
      <c r="F20" s="36" t="str">
        <f>MID($B$3,E20+1,4)</f>
        <v>0780</v>
      </c>
      <c r="G20" s="36" t="str">
        <f t="shared" si="1"/>
        <v>8007</v>
      </c>
      <c r="H20" s="36">
        <f t="shared" si="8"/>
        <v>32775</v>
      </c>
      <c r="I20" s="37" t="s">
        <v>9</v>
      </c>
    </row>
    <row r="21" spans="1:9">
      <c r="A21" s="30"/>
      <c r="B21" s="2"/>
      <c r="D21" s="8">
        <f t="shared" si="2"/>
        <v>42</v>
      </c>
      <c r="E21" s="4">
        <f t="shared" si="3"/>
        <v>84</v>
      </c>
      <c r="F21" s="17" t="str">
        <f t="shared" ref="F21:F23" si="11">MID($B$3,E21+1,8)</f>
        <v>00020051</v>
      </c>
      <c r="G21" s="17" t="str">
        <f t="shared" si="1"/>
        <v>51000200</v>
      </c>
      <c r="H21" s="17"/>
      <c r="I21" s="18" t="s">
        <v>5</v>
      </c>
    </row>
    <row r="22" spans="1:9">
      <c r="A22" s="30"/>
      <c r="B22" s="2"/>
      <c r="D22" s="8">
        <f t="shared" si="2"/>
        <v>46</v>
      </c>
      <c r="E22" s="4">
        <f t="shared" si="3"/>
        <v>92</v>
      </c>
      <c r="F22" s="17" t="str">
        <f t="shared" si="11"/>
        <v>005A2900</v>
      </c>
      <c r="G22" s="17" t="str">
        <f t="shared" si="1"/>
        <v>00295A00</v>
      </c>
      <c r="H22" s="17"/>
      <c r="I22" s="18" t="s">
        <v>6</v>
      </c>
    </row>
    <row r="23" spans="1:9">
      <c r="A23" s="30"/>
      <c r="B23" s="2"/>
      <c r="D23" s="8">
        <f t="shared" si="2"/>
        <v>50</v>
      </c>
      <c r="E23" s="4">
        <f t="shared" si="3"/>
        <v>100</v>
      </c>
      <c r="F23" s="17" t="str">
        <f t="shared" si="11"/>
        <v>FF5A2900</v>
      </c>
      <c r="G23" s="17" t="str">
        <f t="shared" si="1"/>
        <v>00295AFF</v>
      </c>
      <c r="H23" s="17"/>
      <c r="I23" s="18" t="s">
        <v>7</v>
      </c>
    </row>
    <row r="24" spans="1:9">
      <c r="A24" s="30"/>
      <c r="B24" s="2"/>
      <c r="D24" s="8">
        <f t="shared" ref="D24" si="12">(E23+LEN(F23))/2</f>
        <v>54</v>
      </c>
      <c r="E24" s="4">
        <f t="shared" ref="E24" si="13">D24*2</f>
        <v>108</v>
      </c>
      <c r="F24" s="4" t="str">
        <f t="shared" ref="F24" si="14">MID($B$3,E24+1,8)</f>
        <v>00000000</v>
      </c>
      <c r="G24" s="4" t="str">
        <f t="shared" ref="G24" si="15">CONCATENATE(MID(F24,7,2),MID(F24,5,2),MID(F24,3,2),MID(F24,1,2))</f>
        <v>00000000</v>
      </c>
      <c r="H24" s="4">
        <f t="shared" ref="H24" si="16">HEX2DEC(G24)</f>
        <v>0</v>
      </c>
      <c r="I24" s="9" t="s">
        <v>8</v>
      </c>
    </row>
    <row r="25" spans="1:9" ht="15.75" thickBot="1">
      <c r="A25" s="31"/>
      <c r="B25" s="3"/>
      <c r="D25" s="8">
        <f t="shared" ref="D25:D45" si="17">(E24+LEN(F24))/2</f>
        <v>58</v>
      </c>
      <c r="E25" s="4">
        <f t="shared" ref="E25:E45" si="18">D25*2</f>
        <v>116</v>
      </c>
      <c r="F25" s="4" t="str">
        <f t="shared" ref="F25:F45" si="19">MID($B$3,E25+1,8)</f>
        <v/>
      </c>
      <c r="G25" s="4" t="str">
        <f t="shared" ref="G25:G45" si="20">CONCATENATE(MID(F25,7,2),MID(F25,5,2),MID(F25,3,2),MID(F25,1,2))</f>
        <v/>
      </c>
      <c r="H25" s="4">
        <f t="shared" ref="H25:H45" si="21">HEX2DEC(G25)</f>
        <v>0</v>
      </c>
      <c r="I25" s="9"/>
    </row>
    <row r="26" spans="1:9">
      <c r="D26" s="8">
        <f t="shared" si="17"/>
        <v>58</v>
      </c>
      <c r="E26" s="4">
        <f t="shared" si="18"/>
        <v>116</v>
      </c>
      <c r="F26" s="4" t="str">
        <f t="shared" si="19"/>
        <v/>
      </c>
      <c r="G26" s="4" t="str">
        <f t="shared" si="20"/>
        <v/>
      </c>
      <c r="H26" s="4">
        <f t="shared" si="21"/>
        <v>0</v>
      </c>
      <c r="I26" s="9"/>
    </row>
    <row r="27" spans="1:9">
      <c r="D27" s="8">
        <f t="shared" si="17"/>
        <v>58</v>
      </c>
      <c r="E27" s="4">
        <f t="shared" si="18"/>
        <v>116</v>
      </c>
      <c r="F27" s="4" t="str">
        <f t="shared" si="19"/>
        <v/>
      </c>
      <c r="G27" s="4" t="str">
        <f t="shared" si="20"/>
        <v/>
      </c>
      <c r="H27" s="4">
        <f t="shared" si="21"/>
        <v>0</v>
      </c>
      <c r="I27" s="9"/>
    </row>
    <row r="28" spans="1:9">
      <c r="D28" s="8">
        <f t="shared" si="17"/>
        <v>58</v>
      </c>
      <c r="E28" s="4">
        <f t="shared" si="18"/>
        <v>116</v>
      </c>
      <c r="F28" s="4" t="str">
        <f t="shared" si="19"/>
        <v/>
      </c>
      <c r="G28" s="4" t="str">
        <f t="shared" si="20"/>
        <v/>
      </c>
      <c r="H28" s="4">
        <f t="shared" si="21"/>
        <v>0</v>
      </c>
      <c r="I28" s="9"/>
    </row>
    <row r="29" spans="1:9">
      <c r="D29" s="8">
        <f t="shared" si="17"/>
        <v>58</v>
      </c>
      <c r="E29" s="4">
        <f t="shared" si="18"/>
        <v>116</v>
      </c>
      <c r="F29" s="4" t="str">
        <f t="shared" si="19"/>
        <v/>
      </c>
      <c r="G29" s="4" t="str">
        <f t="shared" si="20"/>
        <v/>
      </c>
      <c r="H29" s="4">
        <f t="shared" si="21"/>
        <v>0</v>
      </c>
      <c r="I29" s="9"/>
    </row>
    <row r="30" spans="1:9">
      <c r="D30" s="8">
        <f t="shared" si="17"/>
        <v>58</v>
      </c>
      <c r="E30" s="4">
        <f t="shared" si="18"/>
        <v>116</v>
      </c>
      <c r="F30" s="4" t="str">
        <f t="shared" si="19"/>
        <v/>
      </c>
      <c r="G30" s="4" t="str">
        <f t="shared" si="20"/>
        <v/>
      </c>
      <c r="H30" s="4">
        <f t="shared" si="21"/>
        <v>0</v>
      </c>
      <c r="I30" s="9"/>
    </row>
    <row r="31" spans="1:9">
      <c r="D31" s="8">
        <f t="shared" si="17"/>
        <v>58</v>
      </c>
      <c r="E31" s="4">
        <f t="shared" si="18"/>
        <v>116</v>
      </c>
      <c r="F31" s="4" t="str">
        <f t="shared" si="19"/>
        <v/>
      </c>
      <c r="G31" s="4" t="str">
        <f t="shared" si="20"/>
        <v/>
      </c>
      <c r="H31" s="4">
        <f t="shared" si="21"/>
        <v>0</v>
      </c>
      <c r="I31" s="9"/>
    </row>
    <row r="32" spans="1:9">
      <c r="D32" s="8">
        <f t="shared" si="17"/>
        <v>58</v>
      </c>
      <c r="E32" s="4">
        <f t="shared" si="18"/>
        <v>116</v>
      </c>
      <c r="F32" s="4" t="str">
        <f t="shared" si="19"/>
        <v/>
      </c>
      <c r="G32" s="4" t="str">
        <f t="shared" si="20"/>
        <v/>
      </c>
      <c r="H32" s="4">
        <f t="shared" si="21"/>
        <v>0</v>
      </c>
      <c r="I32" s="9"/>
    </row>
    <row r="33" spans="4:9">
      <c r="D33" s="8">
        <f t="shared" si="17"/>
        <v>58</v>
      </c>
      <c r="E33" s="4">
        <f t="shared" si="18"/>
        <v>116</v>
      </c>
      <c r="F33" s="4" t="str">
        <f t="shared" si="19"/>
        <v/>
      </c>
      <c r="G33" s="4" t="str">
        <f t="shared" si="20"/>
        <v/>
      </c>
      <c r="H33" s="4">
        <f t="shared" si="21"/>
        <v>0</v>
      </c>
      <c r="I33" s="9"/>
    </row>
    <row r="34" spans="4:9">
      <c r="D34" s="8">
        <f t="shared" si="17"/>
        <v>58</v>
      </c>
      <c r="E34" s="4">
        <f t="shared" si="18"/>
        <v>116</v>
      </c>
      <c r="F34" s="4" t="str">
        <f t="shared" si="19"/>
        <v/>
      </c>
      <c r="G34" s="4" t="str">
        <f t="shared" si="20"/>
        <v/>
      </c>
      <c r="H34" s="4">
        <f t="shared" si="21"/>
        <v>0</v>
      </c>
      <c r="I34" s="9"/>
    </row>
    <row r="35" spans="4:9">
      <c r="D35" s="8">
        <f t="shared" si="17"/>
        <v>58</v>
      </c>
      <c r="E35" s="4">
        <f t="shared" si="18"/>
        <v>116</v>
      </c>
      <c r="F35" s="4" t="str">
        <f t="shared" si="19"/>
        <v/>
      </c>
      <c r="G35" s="4" t="str">
        <f t="shared" si="20"/>
        <v/>
      </c>
      <c r="H35" s="4">
        <f t="shared" si="21"/>
        <v>0</v>
      </c>
      <c r="I35" s="9"/>
    </row>
    <row r="36" spans="4:9">
      <c r="D36" s="8">
        <f t="shared" si="17"/>
        <v>58</v>
      </c>
      <c r="E36" s="4">
        <f t="shared" si="18"/>
        <v>116</v>
      </c>
      <c r="F36" s="4" t="str">
        <f t="shared" si="19"/>
        <v/>
      </c>
      <c r="G36" s="4" t="str">
        <f t="shared" si="20"/>
        <v/>
      </c>
      <c r="H36" s="4">
        <f t="shared" si="21"/>
        <v>0</v>
      </c>
      <c r="I36" s="9"/>
    </row>
    <row r="37" spans="4:9">
      <c r="D37" s="8">
        <f t="shared" si="17"/>
        <v>58</v>
      </c>
      <c r="E37" s="4">
        <f t="shared" si="18"/>
        <v>116</v>
      </c>
      <c r="F37" s="4" t="str">
        <f t="shared" si="19"/>
        <v/>
      </c>
      <c r="G37" s="4" t="str">
        <f t="shared" si="20"/>
        <v/>
      </c>
      <c r="H37" s="4">
        <f t="shared" si="21"/>
        <v>0</v>
      </c>
      <c r="I37" s="9"/>
    </row>
    <row r="38" spans="4:9">
      <c r="D38" s="8">
        <f t="shared" si="17"/>
        <v>58</v>
      </c>
      <c r="E38" s="4">
        <f t="shared" si="18"/>
        <v>116</v>
      </c>
      <c r="F38" s="4" t="str">
        <f t="shared" si="19"/>
        <v/>
      </c>
      <c r="G38" s="4" t="str">
        <f t="shared" si="20"/>
        <v/>
      </c>
      <c r="H38" s="4">
        <f t="shared" si="21"/>
        <v>0</v>
      </c>
      <c r="I38" s="9"/>
    </row>
    <row r="39" spans="4:9">
      <c r="D39" s="8">
        <f t="shared" si="17"/>
        <v>58</v>
      </c>
      <c r="E39" s="4">
        <f t="shared" si="18"/>
        <v>116</v>
      </c>
      <c r="F39" s="4" t="str">
        <f t="shared" si="19"/>
        <v/>
      </c>
      <c r="G39" s="4" t="str">
        <f t="shared" si="20"/>
        <v/>
      </c>
      <c r="H39" s="4">
        <f t="shared" si="21"/>
        <v>0</v>
      </c>
      <c r="I39" s="9"/>
    </row>
    <row r="40" spans="4:9">
      <c r="D40" s="8">
        <f t="shared" si="17"/>
        <v>58</v>
      </c>
      <c r="E40" s="4">
        <f t="shared" si="18"/>
        <v>116</v>
      </c>
      <c r="F40" s="4" t="str">
        <f t="shared" si="19"/>
        <v/>
      </c>
      <c r="G40" s="4" t="str">
        <f t="shared" si="20"/>
        <v/>
      </c>
      <c r="H40" s="4">
        <f t="shared" si="21"/>
        <v>0</v>
      </c>
      <c r="I40" s="9"/>
    </row>
    <row r="41" spans="4:9">
      <c r="D41" s="8">
        <f t="shared" si="17"/>
        <v>58</v>
      </c>
      <c r="E41" s="4">
        <f t="shared" si="18"/>
        <v>116</v>
      </c>
      <c r="F41" s="4" t="str">
        <f t="shared" si="19"/>
        <v/>
      </c>
      <c r="G41" s="4" t="str">
        <f t="shared" si="20"/>
        <v/>
      </c>
      <c r="H41" s="4">
        <f t="shared" si="21"/>
        <v>0</v>
      </c>
      <c r="I41" s="9"/>
    </row>
    <row r="42" spans="4:9">
      <c r="D42" s="8">
        <f t="shared" si="17"/>
        <v>58</v>
      </c>
      <c r="E42" s="4">
        <f t="shared" si="18"/>
        <v>116</v>
      </c>
      <c r="F42" s="4" t="str">
        <f t="shared" si="19"/>
        <v/>
      </c>
      <c r="G42" s="4" t="str">
        <f t="shared" si="20"/>
        <v/>
      </c>
      <c r="H42" s="4">
        <f t="shared" si="21"/>
        <v>0</v>
      </c>
      <c r="I42" s="9"/>
    </row>
    <row r="43" spans="4:9">
      <c r="D43" s="8">
        <f t="shared" si="17"/>
        <v>58</v>
      </c>
      <c r="E43" s="4">
        <f t="shared" si="18"/>
        <v>116</v>
      </c>
      <c r="F43" s="4" t="str">
        <f t="shared" si="19"/>
        <v/>
      </c>
      <c r="G43" s="4" t="str">
        <f t="shared" si="20"/>
        <v/>
      </c>
      <c r="H43" s="4">
        <f t="shared" si="21"/>
        <v>0</v>
      </c>
      <c r="I43" s="9"/>
    </row>
    <row r="44" spans="4:9">
      <c r="D44" s="8">
        <f t="shared" si="17"/>
        <v>58</v>
      </c>
      <c r="E44" s="4">
        <f t="shared" si="18"/>
        <v>116</v>
      </c>
      <c r="F44" s="4" t="str">
        <f t="shared" si="19"/>
        <v/>
      </c>
      <c r="G44" s="4" t="str">
        <f t="shared" si="20"/>
        <v/>
      </c>
      <c r="H44" s="4">
        <f t="shared" si="21"/>
        <v>0</v>
      </c>
      <c r="I44" s="9"/>
    </row>
    <row r="45" spans="4:9">
      <c r="D45" s="8">
        <f t="shared" si="17"/>
        <v>58</v>
      </c>
      <c r="E45" s="4">
        <f t="shared" si="18"/>
        <v>116</v>
      </c>
      <c r="F45" s="4" t="str">
        <f t="shared" si="19"/>
        <v/>
      </c>
      <c r="G45" s="4" t="str">
        <f t="shared" si="20"/>
        <v/>
      </c>
      <c r="H45" s="4">
        <f t="shared" si="21"/>
        <v>0</v>
      </c>
      <c r="I45" s="9"/>
    </row>
    <row r="46" spans="4:9">
      <c r="D46" s="8">
        <f t="shared" ref="D46:D47" si="22">(E45+LEN(F45))/2</f>
        <v>58</v>
      </c>
      <c r="E46" s="4">
        <f t="shared" ref="E46:E47" si="23">D46*2</f>
        <v>116</v>
      </c>
      <c r="F46" s="4" t="str">
        <f t="shared" ref="F46:F47" si="24">MID($B$3,E46+1,8)</f>
        <v/>
      </c>
      <c r="G46" s="4" t="str">
        <f t="shared" ref="G46:G47" si="25">CONCATENATE(MID(F46,7,2),MID(F46,5,2),MID(F46,3,2),MID(F46,1,2))</f>
        <v/>
      </c>
      <c r="H46" s="4">
        <f t="shared" ref="H46:H47" si="26">HEX2DEC(G46)</f>
        <v>0</v>
      </c>
      <c r="I46" s="9"/>
    </row>
    <row r="47" spans="4:9" ht="15.75" thickBot="1">
      <c r="D47" s="10">
        <f t="shared" si="22"/>
        <v>58</v>
      </c>
      <c r="E47" s="11">
        <f t="shared" si="23"/>
        <v>116</v>
      </c>
      <c r="F47" s="11" t="str">
        <f t="shared" si="24"/>
        <v/>
      </c>
      <c r="G47" s="11" t="str">
        <f t="shared" si="25"/>
        <v/>
      </c>
      <c r="H47" s="11">
        <f t="shared" si="26"/>
        <v>0</v>
      </c>
      <c r="I47" s="1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7"/>
  <sheetViews>
    <sheetView workbookViewId="0">
      <selection activeCell="B16" sqref="B16"/>
    </sheetView>
  </sheetViews>
  <sheetFormatPr baseColWidth="10" defaultRowHeight="15"/>
  <cols>
    <col min="1" max="1" width="42.140625" customWidth="1"/>
    <col min="2" max="2" width="25.85546875" bestFit="1" customWidth="1"/>
    <col min="5" max="5" width="0" hidden="1" customWidth="1"/>
    <col min="7" max="8" width="12.85546875" customWidth="1"/>
    <col min="9" max="9" width="32" bestFit="1" customWidth="1"/>
  </cols>
  <sheetData>
    <row r="1" spans="1:9" ht="15.75" thickBot="1">
      <c r="A1" s="27"/>
      <c r="B1" s="25" t="s">
        <v>12</v>
      </c>
    </row>
    <row r="2" spans="1:9" ht="15.75" thickBot="1">
      <c r="A2" s="27" t="s">
        <v>13</v>
      </c>
      <c r="B2" s="26"/>
    </row>
    <row r="3" spans="1:9" ht="15.75" thickBot="1">
      <c r="A3" s="28" t="s">
        <v>11</v>
      </c>
      <c r="B3" s="3" t="str">
        <f>IF(B2="",CONCATENATE(B4,B5,B6,B7,B8,B9,B10,B11,B12,B13,B14,B15,B16,B17,B18,B19,B20,B21,B22,B23,B24,B25),B2)</f>
        <v>534D4100000402A00000000100420010606510907D00E2D4133500A04C0126A1294B000000000000078001020051005A2900005A2900075A29006CDF8D57610000006100000061000000610000000100000000000000</v>
      </c>
    </row>
    <row r="4" spans="1:9">
      <c r="A4" s="29" t="s">
        <v>1</v>
      </c>
      <c r="B4" s="1" t="str">
        <f>SUBSTITUTE(MID(A4,11,30)," ","")</f>
        <v>534D4100000402A00000</v>
      </c>
      <c r="D4" s="5" t="s">
        <v>23</v>
      </c>
      <c r="E4" s="6"/>
      <c r="F4" s="6"/>
      <c r="G4" s="32" t="s">
        <v>0</v>
      </c>
      <c r="H4" s="33">
        <f>LEN(B3)/2</f>
        <v>86</v>
      </c>
      <c r="I4" s="7"/>
    </row>
    <row r="5" spans="1:9" ht="15.75" thickBot="1">
      <c r="A5" s="30" t="s">
        <v>34</v>
      </c>
      <c r="B5" s="2" t="str">
        <f t="shared" ref="B5:B19" si="0">SUBSTITUTE(MID(A5,11,30)," ","")</f>
        <v>00010042001060651090</v>
      </c>
      <c r="D5" s="22" t="s">
        <v>14</v>
      </c>
      <c r="E5" s="23"/>
      <c r="F5" s="23" t="s">
        <v>15</v>
      </c>
      <c r="G5" s="23" t="s">
        <v>16</v>
      </c>
      <c r="H5" s="23" t="s">
        <v>17</v>
      </c>
      <c r="I5" s="24"/>
    </row>
    <row r="6" spans="1:9">
      <c r="A6" s="30" t="s">
        <v>35</v>
      </c>
      <c r="B6" s="2" t="str">
        <f t="shared" si="0"/>
        <v>7D00E2D4133500A04C01</v>
      </c>
      <c r="D6" s="19">
        <v>0</v>
      </c>
      <c r="E6" s="20">
        <f>D6*2</f>
        <v>0</v>
      </c>
      <c r="F6" s="20" t="str">
        <f>MID(B3,E6+1,8)</f>
        <v>534D4100</v>
      </c>
      <c r="G6" s="20" t="str">
        <f t="shared" ref="G6:G47" si="1">CONCATENATE(MID(F6,7,2),MID(F6,5,2),MID(F6,3,2),MID(F6,1,2))</f>
        <v>00414D53</v>
      </c>
      <c r="H6" s="20"/>
      <c r="I6" s="21" t="s">
        <v>10</v>
      </c>
    </row>
    <row r="7" spans="1:9">
      <c r="A7" s="30" t="s">
        <v>36</v>
      </c>
      <c r="B7" s="2" t="str">
        <f t="shared" si="0"/>
        <v>26A1294B000000000000</v>
      </c>
      <c r="D7" s="8">
        <f>(E6+LEN(F6))/2</f>
        <v>4</v>
      </c>
      <c r="E7" s="4">
        <f>D7*2</f>
        <v>8</v>
      </c>
      <c r="F7" s="4" t="str">
        <f>MID($B$3,E7+1,8)</f>
        <v>000402A0</v>
      </c>
      <c r="G7" s="4" t="str">
        <f t="shared" si="1"/>
        <v>A0020400</v>
      </c>
      <c r="H7" s="4"/>
      <c r="I7" s="9" t="s">
        <v>10</v>
      </c>
    </row>
    <row r="8" spans="1:9">
      <c r="A8" s="30" t="s">
        <v>37</v>
      </c>
      <c r="B8" s="2" t="str">
        <f t="shared" si="0"/>
        <v>078001020051005A2900</v>
      </c>
      <c r="D8" s="8">
        <f t="shared" ref="D8:D47" si="2">(E7+LEN(F7))/2</f>
        <v>8</v>
      </c>
      <c r="E8" s="4">
        <f t="shared" ref="E8:E47" si="3">D8*2</f>
        <v>16</v>
      </c>
      <c r="F8" s="4" t="str">
        <f t="shared" ref="F8" si="4">MID($B$3,E8+1,8)</f>
        <v>00000001</v>
      </c>
      <c r="G8" s="4" t="str">
        <f t="shared" si="1"/>
        <v>01000000</v>
      </c>
      <c r="H8" s="4"/>
      <c r="I8" s="9" t="s">
        <v>10</v>
      </c>
    </row>
    <row r="9" spans="1:9">
      <c r="A9" s="30" t="s">
        <v>38</v>
      </c>
      <c r="B9" s="2" t="str">
        <f t="shared" si="0"/>
        <v>005A2900075A29006CDF</v>
      </c>
      <c r="D9" s="8">
        <f t="shared" si="2"/>
        <v>12</v>
      </c>
      <c r="E9" s="4">
        <f t="shared" si="3"/>
        <v>24</v>
      </c>
      <c r="F9" s="4" t="str">
        <f>MID($B$3,E9+1,2)</f>
        <v>00</v>
      </c>
      <c r="G9" s="4" t="str">
        <f t="shared" si="1"/>
        <v>00</v>
      </c>
      <c r="H9" s="4"/>
      <c r="I9" s="9" t="s">
        <v>4</v>
      </c>
    </row>
    <row r="10" spans="1:9">
      <c r="A10" s="30" t="s">
        <v>39</v>
      </c>
      <c r="B10" s="2" t="str">
        <f t="shared" si="0"/>
        <v>8D576100000061000000</v>
      </c>
      <c r="D10" s="8">
        <f t="shared" si="2"/>
        <v>13</v>
      </c>
      <c r="E10" s="4">
        <f t="shared" si="3"/>
        <v>26</v>
      </c>
      <c r="F10" s="4" t="str">
        <f>MID($B$3,E10+1,2)</f>
        <v>42</v>
      </c>
      <c r="G10" s="4" t="str">
        <f t="shared" si="1"/>
        <v>42</v>
      </c>
      <c r="H10" s="4">
        <f t="shared" ref="H10" si="5">HEX2DEC(G10)</f>
        <v>66</v>
      </c>
      <c r="I10" s="9" t="s">
        <v>28</v>
      </c>
    </row>
    <row r="11" spans="1:9">
      <c r="A11" s="30" t="s">
        <v>40</v>
      </c>
      <c r="B11" s="2" t="str">
        <f t="shared" si="0"/>
        <v>61000000610000000100</v>
      </c>
      <c r="D11" s="8">
        <f t="shared" si="2"/>
        <v>14</v>
      </c>
      <c r="E11" s="4">
        <f t="shared" si="3"/>
        <v>28</v>
      </c>
      <c r="F11" s="4" t="str">
        <f>MID($B$3,E11+1,8)</f>
        <v>00106065</v>
      </c>
      <c r="G11" s="4" t="str">
        <f t="shared" si="1"/>
        <v>65601000</v>
      </c>
      <c r="H11" s="4"/>
      <c r="I11" s="9" t="s">
        <v>2</v>
      </c>
    </row>
    <row r="12" spans="1:9">
      <c r="A12" s="30" t="s">
        <v>41</v>
      </c>
      <c r="B12" s="2" t="str">
        <f t="shared" si="0"/>
        <v>000000000000</v>
      </c>
      <c r="D12" s="8">
        <f t="shared" si="2"/>
        <v>18</v>
      </c>
      <c r="E12" s="4">
        <f t="shared" si="3"/>
        <v>36</v>
      </c>
      <c r="F12" s="4" t="str">
        <f>MID($B$3,E12+1,4)</f>
        <v>1090</v>
      </c>
      <c r="G12" s="4" t="str">
        <f t="shared" si="1"/>
        <v>9010</v>
      </c>
      <c r="H12" s="4"/>
      <c r="I12" s="9" t="s">
        <v>18</v>
      </c>
    </row>
    <row r="13" spans="1:9">
      <c r="A13" s="30"/>
      <c r="B13" s="2" t="str">
        <f t="shared" si="0"/>
        <v/>
      </c>
      <c r="D13" s="8">
        <f t="shared" si="2"/>
        <v>20</v>
      </c>
      <c r="E13" s="4">
        <f t="shared" si="3"/>
        <v>40</v>
      </c>
      <c r="F13" s="13" t="str">
        <f>MID($B$3,E13+1,4)</f>
        <v>7D00</v>
      </c>
      <c r="G13" s="13" t="str">
        <f t="shared" si="1"/>
        <v>007D</v>
      </c>
      <c r="H13" s="13">
        <f t="shared" ref="H13:H14" si="6">HEX2DEC(G13)</f>
        <v>125</v>
      </c>
      <c r="I13" s="14" t="s">
        <v>304</v>
      </c>
    </row>
    <row r="14" spans="1:9">
      <c r="A14" s="30"/>
      <c r="B14" s="2" t="str">
        <f t="shared" si="0"/>
        <v/>
      </c>
      <c r="D14" s="8">
        <f t="shared" si="2"/>
        <v>22</v>
      </c>
      <c r="E14" s="4">
        <f t="shared" si="3"/>
        <v>44</v>
      </c>
      <c r="F14" s="13" t="str">
        <f t="shared" ref="F14" si="7">MID($B$3,E14+1,8)</f>
        <v>E2D41335</v>
      </c>
      <c r="G14" s="13" t="str">
        <f t="shared" si="1"/>
        <v>3513D4E2</v>
      </c>
      <c r="H14" s="13">
        <f t="shared" si="6"/>
        <v>890492130</v>
      </c>
      <c r="I14" s="14" t="s">
        <v>305</v>
      </c>
    </row>
    <row r="15" spans="1:9">
      <c r="A15" s="30"/>
      <c r="B15" s="2" t="str">
        <f t="shared" si="0"/>
        <v/>
      </c>
      <c r="D15" s="8">
        <f t="shared" si="2"/>
        <v>26</v>
      </c>
      <c r="E15" s="4">
        <f t="shared" si="3"/>
        <v>52</v>
      </c>
      <c r="F15" s="4" t="str">
        <f>MID($B$3,E15+1,4)</f>
        <v>00A0</v>
      </c>
      <c r="G15" s="4" t="str">
        <f t="shared" si="1"/>
        <v>A000</v>
      </c>
      <c r="H15" s="4"/>
      <c r="I15" s="9" t="s">
        <v>3</v>
      </c>
    </row>
    <row r="16" spans="1:9">
      <c r="A16" s="30"/>
      <c r="B16" s="2" t="str">
        <f t="shared" si="0"/>
        <v/>
      </c>
      <c r="D16" s="8">
        <f t="shared" si="2"/>
        <v>28</v>
      </c>
      <c r="E16" s="4">
        <f t="shared" si="3"/>
        <v>56</v>
      </c>
      <c r="F16" s="13" t="str">
        <f>MID($B$3,E16+1,4)</f>
        <v>4C01</v>
      </c>
      <c r="G16" s="13" t="str">
        <f t="shared" si="1"/>
        <v>014C</v>
      </c>
      <c r="H16" s="13">
        <f t="shared" ref="H16:H20" si="8">HEX2DEC(G16)</f>
        <v>332</v>
      </c>
      <c r="I16" s="14" t="s">
        <v>306</v>
      </c>
    </row>
    <row r="17" spans="1:9">
      <c r="A17" s="30"/>
      <c r="B17" s="2" t="str">
        <f t="shared" si="0"/>
        <v/>
      </c>
      <c r="D17" s="8">
        <f t="shared" si="2"/>
        <v>30</v>
      </c>
      <c r="E17" s="4">
        <f t="shared" si="3"/>
        <v>60</v>
      </c>
      <c r="F17" s="13" t="str">
        <f t="shared" ref="F17" si="9">MID($B$3,E17+1,8)</f>
        <v>26A1294B</v>
      </c>
      <c r="G17" s="13" t="str">
        <f t="shared" si="1"/>
        <v>4B29A126</v>
      </c>
      <c r="H17" s="13">
        <f t="shared" si="8"/>
        <v>1261019430</v>
      </c>
      <c r="I17" s="14" t="s">
        <v>307</v>
      </c>
    </row>
    <row r="18" spans="1:9">
      <c r="A18" s="30"/>
      <c r="B18" s="2" t="str">
        <f t="shared" si="0"/>
        <v/>
      </c>
      <c r="D18" s="8">
        <f t="shared" si="2"/>
        <v>34</v>
      </c>
      <c r="E18" s="4">
        <f t="shared" si="3"/>
        <v>68</v>
      </c>
      <c r="F18" s="4" t="str">
        <f>MID($B$3,E18+1,4)</f>
        <v>0000</v>
      </c>
      <c r="G18" s="4" t="str">
        <f t="shared" si="1"/>
        <v>0000</v>
      </c>
      <c r="H18" s="4"/>
      <c r="I18" s="9" t="s">
        <v>3</v>
      </c>
    </row>
    <row r="19" spans="1:9">
      <c r="A19" s="30"/>
      <c r="B19" s="2" t="str">
        <f t="shared" si="0"/>
        <v/>
      </c>
      <c r="D19" s="8">
        <f t="shared" si="2"/>
        <v>36</v>
      </c>
      <c r="E19" s="4">
        <f t="shared" si="3"/>
        <v>72</v>
      </c>
      <c r="F19" s="15" t="str">
        <f t="shared" ref="F19" si="10">MID($B$3,E19+1,8)</f>
        <v>00000000</v>
      </c>
      <c r="G19" s="15" t="str">
        <f t="shared" si="1"/>
        <v>00000000</v>
      </c>
      <c r="H19" s="15">
        <f t="shared" si="8"/>
        <v>0</v>
      </c>
      <c r="I19" s="16" t="s">
        <v>25</v>
      </c>
    </row>
    <row r="20" spans="1:9">
      <c r="A20" s="30"/>
      <c r="B20" s="2"/>
      <c r="D20" s="8">
        <f t="shared" si="2"/>
        <v>40</v>
      </c>
      <c r="E20" s="4">
        <f t="shared" si="3"/>
        <v>80</v>
      </c>
      <c r="F20" s="36" t="str">
        <f>MID($B$3,E20+1,4)</f>
        <v>0780</v>
      </c>
      <c r="G20" s="36" t="str">
        <f t="shared" si="1"/>
        <v>8007</v>
      </c>
      <c r="H20" s="36">
        <f t="shared" si="8"/>
        <v>32775</v>
      </c>
      <c r="I20" s="37" t="s">
        <v>9</v>
      </c>
    </row>
    <row r="21" spans="1:9">
      <c r="A21" s="30"/>
      <c r="B21" s="2"/>
      <c r="D21" s="8">
        <f t="shared" si="2"/>
        <v>42</v>
      </c>
      <c r="E21" s="4">
        <f t="shared" si="3"/>
        <v>84</v>
      </c>
      <c r="F21" s="17" t="str">
        <f t="shared" ref="F21:F47" si="11">MID($B$3,E21+1,8)</f>
        <v>01020051</v>
      </c>
      <c r="G21" s="17" t="str">
        <f t="shared" si="1"/>
        <v>51000201</v>
      </c>
      <c r="H21" s="17"/>
      <c r="I21" s="18" t="s">
        <v>5</v>
      </c>
    </row>
    <row r="22" spans="1:9">
      <c r="A22" s="30"/>
      <c r="B22" s="2"/>
      <c r="D22" s="8">
        <f t="shared" si="2"/>
        <v>46</v>
      </c>
      <c r="E22" s="4">
        <f t="shared" si="3"/>
        <v>92</v>
      </c>
      <c r="F22" s="17" t="str">
        <f t="shared" si="11"/>
        <v>005A2900</v>
      </c>
      <c r="G22" s="17" t="str">
        <f t="shared" si="1"/>
        <v>00295A00</v>
      </c>
      <c r="H22" s="17"/>
      <c r="I22" s="18" t="s">
        <v>6</v>
      </c>
    </row>
    <row r="23" spans="1:9">
      <c r="A23" s="30"/>
      <c r="B23" s="2"/>
      <c r="D23" s="8">
        <f t="shared" si="2"/>
        <v>50</v>
      </c>
      <c r="E23" s="4">
        <f t="shared" si="3"/>
        <v>100</v>
      </c>
      <c r="F23" s="17" t="str">
        <f t="shared" si="11"/>
        <v>005A2900</v>
      </c>
      <c r="G23" s="17" t="str">
        <f t="shared" si="1"/>
        <v>00295A00</v>
      </c>
      <c r="H23" s="17"/>
      <c r="I23" s="18" t="s">
        <v>7</v>
      </c>
    </row>
    <row r="24" spans="1:9">
      <c r="A24" s="30"/>
      <c r="B24" s="2"/>
      <c r="D24" s="8">
        <f t="shared" si="2"/>
        <v>54</v>
      </c>
      <c r="E24" s="4">
        <f t="shared" si="3"/>
        <v>108</v>
      </c>
      <c r="F24" s="4" t="str">
        <f>MID($B$3,E24+1,2)</f>
        <v>07</v>
      </c>
      <c r="G24" s="4" t="str">
        <f t="shared" si="1"/>
        <v>07</v>
      </c>
      <c r="H24" s="4">
        <f t="shared" ref="H24:H47" si="12">HEX2DEC(G24)</f>
        <v>7</v>
      </c>
      <c r="I24" s="9"/>
    </row>
    <row r="25" spans="1:9" ht="15.75" thickBot="1">
      <c r="A25" s="31"/>
      <c r="B25" s="3"/>
      <c r="D25" s="8">
        <f t="shared" si="2"/>
        <v>55</v>
      </c>
      <c r="E25" s="4">
        <f t="shared" si="3"/>
        <v>110</v>
      </c>
      <c r="F25" s="34" t="str">
        <f>MID($B$3,E25+1,4)</f>
        <v>5A29</v>
      </c>
      <c r="G25" s="34" t="str">
        <f t="shared" si="1"/>
        <v>295A</v>
      </c>
      <c r="H25" s="38" t="str">
        <f>CONCATENATE("0x00",G25,"00")</f>
        <v>0x00295A00</v>
      </c>
      <c r="I25" s="35" t="s">
        <v>27</v>
      </c>
    </row>
    <row r="26" spans="1:9">
      <c r="D26" s="8">
        <f t="shared" si="2"/>
        <v>57</v>
      </c>
      <c r="E26" s="4">
        <f t="shared" si="3"/>
        <v>114</v>
      </c>
      <c r="F26" s="4" t="str">
        <f>MID($B$3,E26+1,2)</f>
        <v>00</v>
      </c>
      <c r="G26" s="4" t="str">
        <f t="shared" si="1"/>
        <v>00</v>
      </c>
      <c r="H26" s="4">
        <f t="shared" si="12"/>
        <v>0</v>
      </c>
      <c r="I26" s="9"/>
    </row>
    <row r="27" spans="1:9">
      <c r="D27" s="8">
        <f t="shared" si="2"/>
        <v>58</v>
      </c>
      <c r="E27" s="4">
        <f t="shared" si="3"/>
        <v>116</v>
      </c>
      <c r="F27" s="4" t="str">
        <f t="shared" si="11"/>
        <v>6CDF8D57</v>
      </c>
      <c r="G27" s="4" t="str">
        <f t="shared" si="1"/>
        <v>578DDF6C</v>
      </c>
      <c r="H27" s="4">
        <f t="shared" si="12"/>
        <v>1468915564</v>
      </c>
      <c r="I27" s="35" t="s">
        <v>24</v>
      </c>
    </row>
    <row r="28" spans="1:9">
      <c r="D28" s="8">
        <f t="shared" si="2"/>
        <v>62</v>
      </c>
      <c r="E28" s="4">
        <f t="shared" si="3"/>
        <v>124</v>
      </c>
      <c r="F28" s="4" t="str">
        <f t="shared" si="11"/>
        <v>61000000</v>
      </c>
      <c r="G28" s="4" t="str">
        <f t="shared" si="1"/>
        <v>00000061</v>
      </c>
      <c r="H28" s="4">
        <f t="shared" si="12"/>
        <v>97</v>
      </c>
      <c r="I28" s="9"/>
    </row>
    <row r="29" spans="1:9">
      <c r="D29" s="8">
        <f t="shared" si="2"/>
        <v>66</v>
      </c>
      <c r="E29" s="4">
        <f t="shared" si="3"/>
        <v>132</v>
      </c>
      <c r="F29" s="4" t="str">
        <f t="shared" si="11"/>
        <v>61000000</v>
      </c>
      <c r="G29" s="4" t="str">
        <f t="shared" si="1"/>
        <v>00000061</v>
      </c>
      <c r="H29" s="4">
        <f t="shared" si="12"/>
        <v>97</v>
      </c>
      <c r="I29" s="9"/>
    </row>
    <row r="30" spans="1:9">
      <c r="D30" s="8">
        <f t="shared" si="2"/>
        <v>70</v>
      </c>
      <c r="E30" s="4">
        <f t="shared" si="3"/>
        <v>140</v>
      </c>
      <c r="F30" s="4" t="str">
        <f t="shared" si="11"/>
        <v>61000000</v>
      </c>
      <c r="G30" s="4" t="str">
        <f t="shared" si="1"/>
        <v>00000061</v>
      </c>
      <c r="H30" s="4">
        <f t="shared" si="12"/>
        <v>97</v>
      </c>
      <c r="I30" s="9"/>
    </row>
    <row r="31" spans="1:9">
      <c r="D31" s="8">
        <f t="shared" si="2"/>
        <v>74</v>
      </c>
      <c r="E31" s="4">
        <f t="shared" si="3"/>
        <v>148</v>
      </c>
      <c r="F31" s="4" t="str">
        <f t="shared" si="11"/>
        <v>61000000</v>
      </c>
      <c r="G31" s="4" t="str">
        <f t="shared" si="1"/>
        <v>00000061</v>
      </c>
      <c r="H31" s="4">
        <f t="shared" si="12"/>
        <v>97</v>
      </c>
      <c r="I31" s="9"/>
    </row>
    <row r="32" spans="1:9">
      <c r="D32" s="8">
        <f t="shared" si="2"/>
        <v>78</v>
      </c>
      <c r="E32" s="4">
        <f t="shared" si="3"/>
        <v>156</v>
      </c>
      <c r="F32" s="4" t="str">
        <f t="shared" si="11"/>
        <v>01000000</v>
      </c>
      <c r="G32" s="4" t="str">
        <f t="shared" si="1"/>
        <v>00000001</v>
      </c>
      <c r="H32" s="4">
        <f t="shared" si="12"/>
        <v>1</v>
      </c>
      <c r="I32" s="9"/>
    </row>
    <row r="33" spans="4:9">
      <c r="D33" s="8">
        <f t="shared" si="2"/>
        <v>82</v>
      </c>
      <c r="E33" s="4">
        <f t="shared" si="3"/>
        <v>164</v>
      </c>
      <c r="F33" s="4" t="str">
        <f t="shared" si="11"/>
        <v>00000000</v>
      </c>
      <c r="G33" s="4" t="str">
        <f t="shared" si="1"/>
        <v>00000000</v>
      </c>
      <c r="H33" s="4">
        <f t="shared" si="12"/>
        <v>0</v>
      </c>
      <c r="I33" s="9"/>
    </row>
    <row r="34" spans="4:9">
      <c r="D34" s="8">
        <f t="shared" si="2"/>
        <v>86</v>
      </c>
      <c r="E34" s="4">
        <f t="shared" si="3"/>
        <v>172</v>
      </c>
      <c r="F34" s="4" t="str">
        <f t="shared" si="11"/>
        <v/>
      </c>
      <c r="G34" s="4" t="str">
        <f t="shared" si="1"/>
        <v/>
      </c>
      <c r="H34" s="4">
        <f t="shared" si="12"/>
        <v>0</v>
      </c>
      <c r="I34" s="9"/>
    </row>
    <row r="35" spans="4:9">
      <c r="D35" s="8">
        <f t="shared" si="2"/>
        <v>86</v>
      </c>
      <c r="E35" s="4">
        <f t="shared" si="3"/>
        <v>172</v>
      </c>
      <c r="F35" s="4" t="str">
        <f t="shared" si="11"/>
        <v/>
      </c>
      <c r="G35" s="4" t="str">
        <f t="shared" si="1"/>
        <v/>
      </c>
      <c r="H35" s="4">
        <f t="shared" si="12"/>
        <v>0</v>
      </c>
      <c r="I35" s="9"/>
    </row>
    <row r="36" spans="4:9">
      <c r="D36" s="8">
        <f t="shared" si="2"/>
        <v>86</v>
      </c>
      <c r="E36" s="4">
        <f t="shared" si="3"/>
        <v>172</v>
      </c>
      <c r="F36" s="4" t="str">
        <f t="shared" si="11"/>
        <v/>
      </c>
      <c r="G36" s="4" t="str">
        <f t="shared" si="1"/>
        <v/>
      </c>
      <c r="H36" s="4">
        <f t="shared" si="12"/>
        <v>0</v>
      </c>
      <c r="I36" s="9"/>
    </row>
    <row r="37" spans="4:9">
      <c r="D37" s="8">
        <f t="shared" si="2"/>
        <v>86</v>
      </c>
      <c r="E37" s="4">
        <f t="shared" si="3"/>
        <v>172</v>
      </c>
      <c r="F37" s="4" t="str">
        <f t="shared" si="11"/>
        <v/>
      </c>
      <c r="G37" s="4" t="str">
        <f t="shared" si="1"/>
        <v/>
      </c>
      <c r="H37" s="4">
        <f t="shared" si="12"/>
        <v>0</v>
      </c>
      <c r="I37" s="9"/>
    </row>
    <row r="38" spans="4:9">
      <c r="D38" s="8">
        <f t="shared" si="2"/>
        <v>86</v>
      </c>
      <c r="E38" s="4">
        <f t="shared" si="3"/>
        <v>172</v>
      </c>
      <c r="F38" s="4" t="str">
        <f t="shared" si="11"/>
        <v/>
      </c>
      <c r="G38" s="4" t="str">
        <f t="shared" si="1"/>
        <v/>
      </c>
      <c r="H38" s="4">
        <f t="shared" si="12"/>
        <v>0</v>
      </c>
      <c r="I38" s="9"/>
    </row>
    <row r="39" spans="4:9">
      <c r="D39" s="8">
        <f t="shared" si="2"/>
        <v>86</v>
      </c>
      <c r="E39" s="4">
        <f t="shared" si="3"/>
        <v>172</v>
      </c>
      <c r="F39" s="4" t="str">
        <f t="shared" si="11"/>
        <v/>
      </c>
      <c r="G39" s="4" t="str">
        <f t="shared" si="1"/>
        <v/>
      </c>
      <c r="H39" s="4">
        <f t="shared" si="12"/>
        <v>0</v>
      </c>
      <c r="I39" s="9"/>
    </row>
    <row r="40" spans="4:9">
      <c r="D40" s="8">
        <f t="shared" si="2"/>
        <v>86</v>
      </c>
      <c r="E40" s="4">
        <f t="shared" si="3"/>
        <v>172</v>
      </c>
      <c r="F40" s="4" t="str">
        <f t="shared" si="11"/>
        <v/>
      </c>
      <c r="G40" s="4" t="str">
        <f t="shared" si="1"/>
        <v/>
      </c>
      <c r="H40" s="4">
        <f t="shared" si="12"/>
        <v>0</v>
      </c>
      <c r="I40" s="9"/>
    </row>
    <row r="41" spans="4:9">
      <c r="D41" s="8">
        <f t="shared" si="2"/>
        <v>86</v>
      </c>
      <c r="E41" s="4">
        <f t="shared" si="3"/>
        <v>172</v>
      </c>
      <c r="F41" s="4" t="str">
        <f t="shared" si="11"/>
        <v/>
      </c>
      <c r="G41" s="4" t="str">
        <f t="shared" si="1"/>
        <v/>
      </c>
      <c r="H41" s="4">
        <f t="shared" si="12"/>
        <v>0</v>
      </c>
      <c r="I41" s="9"/>
    </row>
    <row r="42" spans="4:9">
      <c r="D42" s="8">
        <f t="shared" si="2"/>
        <v>86</v>
      </c>
      <c r="E42" s="4">
        <f t="shared" si="3"/>
        <v>172</v>
      </c>
      <c r="F42" s="4" t="str">
        <f t="shared" si="11"/>
        <v/>
      </c>
      <c r="G42" s="4" t="str">
        <f t="shared" si="1"/>
        <v/>
      </c>
      <c r="H42" s="4">
        <f t="shared" si="12"/>
        <v>0</v>
      </c>
      <c r="I42" s="9"/>
    </row>
    <row r="43" spans="4:9">
      <c r="D43" s="8">
        <f t="shared" si="2"/>
        <v>86</v>
      </c>
      <c r="E43" s="4">
        <f t="shared" si="3"/>
        <v>172</v>
      </c>
      <c r="F43" s="4" t="str">
        <f t="shared" si="11"/>
        <v/>
      </c>
      <c r="G43" s="4" t="str">
        <f t="shared" si="1"/>
        <v/>
      </c>
      <c r="H43" s="4">
        <f t="shared" si="12"/>
        <v>0</v>
      </c>
      <c r="I43" s="9"/>
    </row>
    <row r="44" spans="4:9">
      <c r="D44" s="8">
        <f t="shared" si="2"/>
        <v>86</v>
      </c>
      <c r="E44" s="4">
        <f t="shared" si="3"/>
        <v>172</v>
      </c>
      <c r="F44" s="4" t="str">
        <f t="shared" si="11"/>
        <v/>
      </c>
      <c r="G44" s="4" t="str">
        <f t="shared" si="1"/>
        <v/>
      </c>
      <c r="H44" s="4">
        <f t="shared" si="12"/>
        <v>0</v>
      </c>
      <c r="I44" s="9"/>
    </row>
    <row r="45" spans="4:9">
      <c r="D45" s="8">
        <f t="shared" si="2"/>
        <v>86</v>
      </c>
      <c r="E45" s="4">
        <f t="shared" si="3"/>
        <v>172</v>
      </c>
      <c r="F45" s="4" t="str">
        <f t="shared" si="11"/>
        <v/>
      </c>
      <c r="G45" s="4" t="str">
        <f t="shared" si="1"/>
        <v/>
      </c>
      <c r="H45" s="4">
        <f t="shared" si="12"/>
        <v>0</v>
      </c>
      <c r="I45" s="9"/>
    </row>
    <row r="46" spans="4:9">
      <c r="D46" s="8">
        <f t="shared" si="2"/>
        <v>86</v>
      </c>
      <c r="E46" s="4">
        <f t="shared" si="3"/>
        <v>172</v>
      </c>
      <c r="F46" s="4" t="str">
        <f t="shared" si="11"/>
        <v/>
      </c>
      <c r="G46" s="4" t="str">
        <f t="shared" si="1"/>
        <v/>
      </c>
      <c r="H46" s="4">
        <f t="shared" si="12"/>
        <v>0</v>
      </c>
      <c r="I46" s="9"/>
    </row>
    <row r="47" spans="4:9" ht="15.75" thickBot="1">
      <c r="D47" s="10">
        <f t="shared" si="2"/>
        <v>86</v>
      </c>
      <c r="E47" s="11">
        <f t="shared" si="3"/>
        <v>172</v>
      </c>
      <c r="F47" s="11" t="str">
        <f t="shared" si="11"/>
        <v/>
      </c>
      <c r="G47" s="11" t="str">
        <f t="shared" si="1"/>
        <v/>
      </c>
      <c r="H47" s="11">
        <f t="shared" si="12"/>
        <v>0</v>
      </c>
      <c r="I47" s="12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D62" sqref="D62"/>
    </sheetView>
  </sheetViews>
  <sheetFormatPr baseColWidth="10" defaultRowHeight="15"/>
  <cols>
    <col min="1" max="1" width="32.140625" bestFit="1" customWidth="1"/>
    <col min="2" max="2" width="12" bestFit="1" customWidth="1"/>
    <col min="3" max="3" width="9.7109375" bestFit="1" customWidth="1"/>
    <col min="4" max="4" width="83.28515625" bestFit="1" customWidth="1"/>
  </cols>
  <sheetData>
    <row r="1" spans="1:4">
      <c r="A1" s="39" t="s">
        <v>228</v>
      </c>
      <c r="B1" s="39" t="s">
        <v>26</v>
      </c>
      <c r="C1" s="39" t="s">
        <v>229</v>
      </c>
      <c r="D1" s="39" t="s">
        <v>230</v>
      </c>
    </row>
    <row r="2" spans="1:4">
      <c r="A2" s="4" t="s">
        <v>44</v>
      </c>
      <c r="B2" s="4" t="s">
        <v>105</v>
      </c>
      <c r="C2" s="4" t="s">
        <v>303</v>
      </c>
      <c r="D2" s="4" t="s">
        <v>166</v>
      </c>
    </row>
    <row r="3" spans="1:4">
      <c r="A3" s="4" t="s">
        <v>42</v>
      </c>
      <c r="B3" s="4" t="s">
        <v>106</v>
      </c>
      <c r="C3" s="4" t="s">
        <v>225</v>
      </c>
      <c r="D3" s="4" t="s">
        <v>167</v>
      </c>
    </row>
    <row r="4" spans="1:4">
      <c r="A4" s="4" t="s">
        <v>45</v>
      </c>
      <c r="B4" s="4" t="s">
        <v>107</v>
      </c>
      <c r="C4" s="4" t="s">
        <v>225</v>
      </c>
      <c r="D4" s="4" t="s">
        <v>168</v>
      </c>
    </row>
    <row r="5" spans="1:4">
      <c r="A5" s="4" t="s">
        <v>46</v>
      </c>
      <c r="B5" s="4" t="s">
        <v>108</v>
      </c>
      <c r="C5" s="4" t="s">
        <v>227</v>
      </c>
      <c r="D5" s="4" t="s">
        <v>169</v>
      </c>
    </row>
    <row r="6" spans="1:4">
      <c r="A6" s="4" t="s">
        <v>47</v>
      </c>
      <c r="B6" s="4" t="s">
        <v>109</v>
      </c>
      <c r="C6" s="4" t="s">
        <v>227</v>
      </c>
      <c r="D6" s="4" t="s">
        <v>170</v>
      </c>
    </row>
    <row r="7" spans="1:4">
      <c r="A7" s="4" t="s">
        <v>48</v>
      </c>
      <c r="B7" s="4" t="s">
        <v>110</v>
      </c>
      <c r="C7" s="4" t="s">
        <v>225</v>
      </c>
      <c r="D7" s="4" t="s">
        <v>171</v>
      </c>
    </row>
    <row r="8" spans="1:4">
      <c r="A8" s="4" t="s">
        <v>49</v>
      </c>
      <c r="B8" s="4" t="s">
        <v>111</v>
      </c>
      <c r="C8" s="4" t="s">
        <v>227</v>
      </c>
      <c r="D8" s="4" t="s">
        <v>172</v>
      </c>
    </row>
    <row r="9" spans="1:4">
      <c r="A9" s="4" t="s">
        <v>50</v>
      </c>
      <c r="B9" s="4" t="s">
        <v>112</v>
      </c>
      <c r="C9" s="4" t="s">
        <v>227</v>
      </c>
      <c r="D9" s="4" t="s">
        <v>173</v>
      </c>
    </row>
    <row r="10" spans="1:4">
      <c r="A10" s="4" t="s">
        <v>51</v>
      </c>
      <c r="B10" s="4" t="s">
        <v>113</v>
      </c>
      <c r="C10" s="4" t="s">
        <v>227</v>
      </c>
      <c r="D10" s="4" t="s">
        <v>174</v>
      </c>
    </row>
    <row r="11" spans="1:4">
      <c r="A11" s="4" t="s">
        <v>52</v>
      </c>
      <c r="B11" s="4" t="s">
        <v>114</v>
      </c>
      <c r="C11" s="4" t="s">
        <v>227</v>
      </c>
      <c r="D11" s="4" t="s">
        <v>175</v>
      </c>
    </row>
    <row r="12" spans="1:4">
      <c r="A12" s="4" t="s">
        <v>53</v>
      </c>
      <c r="B12" s="4" t="s">
        <v>115</v>
      </c>
      <c r="C12" s="4" t="s">
        <v>303</v>
      </c>
      <c r="D12" s="4" t="s">
        <v>176</v>
      </c>
    </row>
    <row r="13" spans="1:4">
      <c r="A13" s="4" t="s">
        <v>54</v>
      </c>
      <c r="B13" s="4" t="s">
        <v>116</v>
      </c>
      <c r="C13" s="4" t="s">
        <v>227</v>
      </c>
      <c r="D13" s="4" t="s">
        <v>177</v>
      </c>
    </row>
    <row r="14" spans="1:4">
      <c r="A14" s="4" t="s">
        <v>55</v>
      </c>
      <c r="B14" s="4" t="s">
        <v>117</v>
      </c>
      <c r="C14" s="4" t="s">
        <v>225</v>
      </c>
      <c r="D14" s="4" t="s">
        <v>178</v>
      </c>
    </row>
    <row r="15" spans="1:4">
      <c r="A15" s="4" t="s">
        <v>56</v>
      </c>
      <c r="B15" s="4" t="s">
        <v>118</v>
      </c>
      <c r="C15" s="4" t="s">
        <v>225</v>
      </c>
      <c r="D15" s="4" t="s">
        <v>179</v>
      </c>
    </row>
    <row r="16" spans="1:4">
      <c r="A16" s="4" t="s">
        <v>57</v>
      </c>
      <c r="B16" s="4" t="s">
        <v>119</v>
      </c>
      <c r="C16" s="4" t="s">
        <v>227</v>
      </c>
      <c r="D16" s="4" t="s">
        <v>180</v>
      </c>
    </row>
    <row r="17" spans="1:4">
      <c r="A17" s="4" t="s">
        <v>58</v>
      </c>
      <c r="B17" s="4" t="s">
        <v>120</v>
      </c>
      <c r="C17" s="4" t="s">
        <v>227</v>
      </c>
      <c r="D17" s="4" t="s">
        <v>181</v>
      </c>
    </row>
    <row r="18" spans="1:4">
      <c r="A18" s="4" t="s">
        <v>59</v>
      </c>
      <c r="B18" s="4" t="s">
        <v>121</v>
      </c>
      <c r="C18" s="4" t="s">
        <v>227</v>
      </c>
      <c r="D18" s="4" t="s">
        <v>182</v>
      </c>
    </row>
    <row r="19" spans="1:4">
      <c r="A19" s="4" t="s">
        <v>60</v>
      </c>
      <c r="B19" s="4" t="s">
        <v>122</v>
      </c>
      <c r="C19" s="4" t="s">
        <v>227</v>
      </c>
      <c r="D19" s="4" t="s">
        <v>183</v>
      </c>
    </row>
    <row r="20" spans="1:4">
      <c r="A20" s="4" t="s">
        <v>61</v>
      </c>
      <c r="B20" s="4" t="s">
        <v>123</v>
      </c>
      <c r="C20" s="4" t="s">
        <v>227</v>
      </c>
      <c r="D20" s="4" t="s">
        <v>184</v>
      </c>
    </row>
    <row r="21" spans="1:4">
      <c r="A21" s="4" t="s">
        <v>62</v>
      </c>
      <c r="B21" s="4" t="s">
        <v>124</v>
      </c>
      <c r="C21" s="4" t="s">
        <v>227</v>
      </c>
      <c r="D21" s="4" t="s">
        <v>184</v>
      </c>
    </row>
    <row r="22" spans="1:4">
      <c r="A22" s="4" t="s">
        <v>63</v>
      </c>
      <c r="B22" s="4" t="s">
        <v>125</v>
      </c>
      <c r="C22" s="4" t="s">
        <v>227</v>
      </c>
      <c r="D22" s="4" t="s">
        <v>185</v>
      </c>
    </row>
    <row r="23" spans="1:4">
      <c r="A23" s="4" t="s">
        <v>64</v>
      </c>
      <c r="B23" s="4" t="s">
        <v>126</v>
      </c>
      <c r="C23" s="4" t="s">
        <v>227</v>
      </c>
      <c r="D23" s="4" t="s">
        <v>186</v>
      </c>
    </row>
    <row r="24" spans="1:4">
      <c r="A24" s="4" t="s">
        <v>65</v>
      </c>
      <c r="B24" s="4" t="s">
        <v>127</v>
      </c>
      <c r="C24" s="4" t="s">
        <v>227</v>
      </c>
      <c r="D24" s="4" t="s">
        <v>187</v>
      </c>
    </row>
    <row r="25" spans="1:4">
      <c r="A25" s="4" t="s">
        <v>66</v>
      </c>
      <c r="B25" s="4" t="s">
        <v>128</v>
      </c>
      <c r="C25" s="4" t="s">
        <v>227</v>
      </c>
      <c r="D25" s="4" t="s">
        <v>188</v>
      </c>
    </row>
    <row r="26" spans="1:4">
      <c r="A26" s="4" t="s">
        <v>67</v>
      </c>
      <c r="B26" s="4" t="s">
        <v>129</v>
      </c>
      <c r="C26" s="4" t="s">
        <v>227</v>
      </c>
      <c r="D26" s="4" t="s">
        <v>189</v>
      </c>
    </row>
    <row r="27" spans="1:4">
      <c r="A27" s="4" t="s">
        <v>68</v>
      </c>
      <c r="B27" s="4" t="s">
        <v>130</v>
      </c>
      <c r="C27" s="4" t="s">
        <v>225</v>
      </c>
      <c r="D27" s="4" t="s">
        <v>190</v>
      </c>
    </row>
    <row r="28" spans="1:4">
      <c r="A28" s="4" t="s">
        <v>69</v>
      </c>
      <c r="B28" s="4" t="s">
        <v>131</v>
      </c>
      <c r="C28" s="4" t="s">
        <v>225</v>
      </c>
      <c r="D28" s="4" t="s">
        <v>191</v>
      </c>
    </row>
    <row r="29" spans="1:4">
      <c r="A29" s="4" t="s">
        <v>70</v>
      </c>
      <c r="B29" s="4" t="s">
        <v>132</v>
      </c>
      <c r="C29" s="4" t="s">
        <v>225</v>
      </c>
      <c r="D29" s="4" t="s">
        <v>192</v>
      </c>
    </row>
    <row r="30" spans="1:4">
      <c r="A30" s="4" t="s">
        <v>71</v>
      </c>
      <c r="B30" s="4" t="s">
        <v>133</v>
      </c>
      <c r="C30" s="4" t="s">
        <v>225</v>
      </c>
      <c r="D30" s="4" t="s">
        <v>193</v>
      </c>
    </row>
    <row r="31" spans="1:4">
      <c r="A31" s="4" t="s">
        <v>72</v>
      </c>
      <c r="B31" s="4" t="s">
        <v>134</v>
      </c>
      <c r="C31" s="4" t="s">
        <v>225</v>
      </c>
      <c r="D31" s="4" t="s">
        <v>194</v>
      </c>
    </row>
    <row r="32" spans="1:4">
      <c r="A32" s="4" t="s">
        <v>73</v>
      </c>
      <c r="B32" s="4" t="s">
        <v>135</v>
      </c>
      <c r="C32" s="4" t="s">
        <v>225</v>
      </c>
      <c r="D32" s="4" t="s">
        <v>195</v>
      </c>
    </row>
    <row r="33" spans="1:4">
      <c r="A33" s="4" t="s">
        <v>74</v>
      </c>
      <c r="B33" s="4" t="s">
        <v>136</v>
      </c>
      <c r="C33" s="4" t="s">
        <v>225</v>
      </c>
      <c r="D33" s="4" t="s">
        <v>196</v>
      </c>
    </row>
    <row r="34" spans="1:4">
      <c r="A34" s="4" t="s">
        <v>75</v>
      </c>
      <c r="B34" s="4" t="s">
        <v>137</v>
      </c>
      <c r="C34" s="4" t="s">
        <v>227</v>
      </c>
      <c r="D34" s="4" t="s">
        <v>197</v>
      </c>
    </row>
    <row r="35" spans="1:4">
      <c r="A35" s="4" t="s">
        <v>76</v>
      </c>
      <c r="B35" s="4" t="s">
        <v>138</v>
      </c>
      <c r="C35" s="4" t="s">
        <v>227</v>
      </c>
      <c r="D35" s="4" t="s">
        <v>198</v>
      </c>
    </row>
    <row r="36" spans="1:4">
      <c r="A36" s="4" t="s">
        <v>77</v>
      </c>
      <c r="B36" s="4" t="s">
        <v>139</v>
      </c>
      <c r="C36" s="4" t="s">
        <v>227</v>
      </c>
      <c r="D36" s="4" t="s">
        <v>199</v>
      </c>
    </row>
    <row r="37" spans="1:4">
      <c r="A37" s="4" t="s">
        <v>78</v>
      </c>
      <c r="B37" s="4" t="s">
        <v>140</v>
      </c>
      <c r="C37" s="4" t="s">
        <v>227</v>
      </c>
      <c r="D37" s="4" t="s">
        <v>200</v>
      </c>
    </row>
    <row r="38" spans="1:4">
      <c r="A38" s="4" t="s">
        <v>79</v>
      </c>
      <c r="B38" s="4" t="s">
        <v>141</v>
      </c>
      <c r="C38" s="4" t="s">
        <v>227</v>
      </c>
      <c r="D38" s="4" t="s">
        <v>201</v>
      </c>
    </row>
    <row r="39" spans="1:4">
      <c r="A39" s="4" t="s">
        <v>80</v>
      </c>
      <c r="B39" s="4" t="s">
        <v>142</v>
      </c>
      <c r="C39" s="4" t="s">
        <v>227</v>
      </c>
      <c r="D39" s="4" t="s">
        <v>202</v>
      </c>
    </row>
    <row r="40" spans="1:4">
      <c r="A40" s="4" t="s">
        <v>81</v>
      </c>
      <c r="B40" s="4" t="s">
        <v>143</v>
      </c>
      <c r="C40" s="4" t="s">
        <v>227</v>
      </c>
      <c r="D40" s="4" t="s">
        <v>203</v>
      </c>
    </row>
    <row r="41" spans="1:4">
      <c r="A41" s="4" t="s">
        <v>82</v>
      </c>
      <c r="B41" s="4" t="s">
        <v>144</v>
      </c>
      <c r="C41" s="4" t="s">
        <v>227</v>
      </c>
      <c r="D41" s="4" t="s">
        <v>204</v>
      </c>
    </row>
    <row r="42" spans="1:4">
      <c r="A42" s="4" t="s">
        <v>83</v>
      </c>
      <c r="B42" s="4" t="s">
        <v>145</v>
      </c>
      <c r="C42" s="4" t="s">
        <v>227</v>
      </c>
      <c r="D42" s="4" t="s">
        <v>205</v>
      </c>
    </row>
    <row r="43" spans="1:4">
      <c r="A43" s="4" t="s">
        <v>84</v>
      </c>
      <c r="B43" s="4" t="s">
        <v>146</v>
      </c>
      <c r="C43" s="4" t="s">
        <v>227</v>
      </c>
      <c r="D43" s="4" t="s">
        <v>206</v>
      </c>
    </row>
    <row r="44" spans="1:4">
      <c r="A44" s="4" t="s">
        <v>85</v>
      </c>
      <c r="B44" s="4" t="s">
        <v>147</v>
      </c>
      <c r="C44" s="4" t="s">
        <v>227</v>
      </c>
      <c r="D44" s="4" t="s">
        <v>207</v>
      </c>
    </row>
    <row r="45" spans="1:4">
      <c r="A45" s="4" t="s">
        <v>86</v>
      </c>
      <c r="B45" s="4" t="s">
        <v>148</v>
      </c>
      <c r="C45" s="4" t="s">
        <v>227</v>
      </c>
      <c r="D45" s="4" t="s">
        <v>208</v>
      </c>
    </row>
    <row r="46" spans="1:4">
      <c r="A46" s="4" t="s">
        <v>87</v>
      </c>
      <c r="B46" s="4" t="s">
        <v>149</v>
      </c>
      <c r="C46" s="4" t="s">
        <v>227</v>
      </c>
      <c r="D46" s="4" t="s">
        <v>209</v>
      </c>
    </row>
    <row r="47" spans="1:4">
      <c r="A47" s="4" t="s">
        <v>88</v>
      </c>
      <c r="B47" s="4" t="s">
        <v>150</v>
      </c>
      <c r="C47" s="4" t="s">
        <v>227</v>
      </c>
      <c r="D47" s="4" t="s">
        <v>210</v>
      </c>
    </row>
    <row r="48" spans="1:4">
      <c r="A48" s="4" t="s">
        <v>89</v>
      </c>
      <c r="B48" s="4" t="s">
        <v>151</v>
      </c>
      <c r="C48" s="4" t="s">
        <v>227</v>
      </c>
      <c r="D48" s="4" t="s">
        <v>211</v>
      </c>
    </row>
    <row r="49" spans="1:4">
      <c r="A49" s="4" t="s">
        <v>90</v>
      </c>
      <c r="B49" s="4" t="s">
        <v>152</v>
      </c>
      <c r="C49" s="4" t="s">
        <v>225</v>
      </c>
      <c r="D49" s="4" t="s">
        <v>212</v>
      </c>
    </row>
    <row r="50" spans="1:4">
      <c r="A50" s="4" t="s">
        <v>91</v>
      </c>
      <c r="B50" s="4" t="s">
        <v>153</v>
      </c>
      <c r="C50" s="4" t="s">
        <v>227</v>
      </c>
      <c r="D50" s="4" t="s">
        <v>213</v>
      </c>
    </row>
    <row r="51" spans="1:4">
      <c r="A51" s="4" t="s">
        <v>92</v>
      </c>
      <c r="B51" s="4" t="s">
        <v>154</v>
      </c>
      <c r="C51" s="4" t="s">
        <v>227</v>
      </c>
      <c r="D51" s="4" t="s">
        <v>214</v>
      </c>
    </row>
    <row r="52" spans="1:4">
      <c r="A52" s="4" t="s">
        <v>93</v>
      </c>
      <c r="B52" s="4" t="s">
        <v>155</v>
      </c>
      <c r="C52" s="4" t="s">
        <v>225</v>
      </c>
      <c r="D52" s="4" t="s">
        <v>215</v>
      </c>
    </row>
    <row r="53" spans="1:4">
      <c r="A53" s="4" t="s">
        <v>94</v>
      </c>
      <c r="B53" s="4" t="s">
        <v>156</v>
      </c>
      <c r="C53" s="4" t="s">
        <v>225</v>
      </c>
      <c r="D53" s="4" t="s">
        <v>216</v>
      </c>
    </row>
    <row r="54" spans="1:4">
      <c r="A54" s="4" t="s">
        <v>95</v>
      </c>
      <c r="B54" s="4" t="s">
        <v>157</v>
      </c>
      <c r="C54" s="4" t="s">
        <v>225</v>
      </c>
      <c r="D54" s="4" t="s">
        <v>217</v>
      </c>
    </row>
    <row r="55" spans="1:4">
      <c r="A55" s="4" t="s">
        <v>96</v>
      </c>
      <c r="B55" s="4" t="s">
        <v>158</v>
      </c>
      <c r="C55" s="4" t="s">
        <v>226</v>
      </c>
      <c r="D55" s="4" t="s">
        <v>218</v>
      </c>
    </row>
    <row r="56" spans="1:4">
      <c r="A56" s="4" t="s">
        <v>97</v>
      </c>
      <c r="B56" s="4" t="s">
        <v>159</v>
      </c>
      <c r="C56" s="4" t="s">
        <v>303</v>
      </c>
      <c r="D56" s="4" t="s">
        <v>219</v>
      </c>
    </row>
    <row r="57" spans="1:4">
      <c r="A57" s="4" t="s">
        <v>98</v>
      </c>
      <c r="B57" s="4" t="s">
        <v>160</v>
      </c>
      <c r="C57" s="4" t="s">
        <v>303</v>
      </c>
      <c r="D57" s="4" t="s">
        <v>220</v>
      </c>
    </row>
    <row r="58" spans="1:4">
      <c r="A58" s="4" t="s">
        <v>99</v>
      </c>
      <c r="B58" s="4" t="s">
        <v>161</v>
      </c>
      <c r="C58" s="4" t="s">
        <v>221</v>
      </c>
      <c r="D58" s="4" t="s">
        <v>222</v>
      </c>
    </row>
    <row r="59" spans="1:4">
      <c r="A59" s="4" t="s">
        <v>100</v>
      </c>
      <c r="B59" s="4" t="s">
        <v>162</v>
      </c>
      <c r="C59" s="4" t="s">
        <v>303</v>
      </c>
      <c r="D59" s="4" t="s">
        <v>223</v>
      </c>
    </row>
    <row r="60" spans="1:4">
      <c r="A60" s="4" t="s">
        <v>101</v>
      </c>
      <c r="B60" s="4" t="s">
        <v>163</v>
      </c>
      <c r="C60" s="4" t="s">
        <v>227</v>
      </c>
      <c r="D60" s="4" t="s">
        <v>224</v>
      </c>
    </row>
    <row r="61" spans="1:4">
      <c r="A61" s="4" t="s">
        <v>102</v>
      </c>
      <c r="B61" s="4" t="s">
        <v>164</v>
      </c>
      <c r="C61" s="4"/>
      <c r="D61" s="4"/>
    </row>
    <row r="62" spans="1:4">
      <c r="A62" s="4" t="s">
        <v>103</v>
      </c>
      <c r="B62" s="4" t="s">
        <v>165</v>
      </c>
      <c r="C62" s="4"/>
      <c r="D62" s="4"/>
    </row>
    <row r="63" spans="1:4">
      <c r="A63" s="4" t="s">
        <v>104</v>
      </c>
      <c r="B63" s="4" t="s">
        <v>43</v>
      </c>
      <c r="C63" s="4"/>
      <c r="D63" s="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E24" sqref="E24"/>
    </sheetView>
  </sheetViews>
  <sheetFormatPr baseColWidth="10" defaultRowHeight="15"/>
  <cols>
    <col min="1" max="1" width="11" bestFit="1" customWidth="1"/>
    <col min="2" max="3" width="11.28515625" bestFit="1" customWidth="1"/>
    <col min="4" max="4" width="19.85546875" bestFit="1" customWidth="1"/>
    <col min="5" max="5" width="67" bestFit="1" customWidth="1"/>
  </cols>
  <sheetData>
    <row r="1" spans="1:5">
      <c r="A1" s="39" t="s">
        <v>5</v>
      </c>
      <c r="B1" s="39" t="s">
        <v>6</v>
      </c>
      <c r="C1" s="39" t="s">
        <v>7</v>
      </c>
      <c r="D1" s="39" t="s">
        <v>230</v>
      </c>
      <c r="E1" s="39" t="s">
        <v>256</v>
      </c>
    </row>
    <row r="2" spans="1:5">
      <c r="A2" s="4" t="s">
        <v>231</v>
      </c>
      <c r="B2" s="4" t="s">
        <v>232</v>
      </c>
      <c r="C2" s="4" t="s">
        <v>233</v>
      </c>
      <c r="D2" s="4" t="s">
        <v>238</v>
      </c>
      <c r="E2" s="4" t="s">
        <v>234</v>
      </c>
    </row>
    <row r="3" spans="1:5">
      <c r="A3" s="4" t="s">
        <v>235</v>
      </c>
      <c r="B3" s="4" t="s">
        <v>236</v>
      </c>
      <c r="C3" s="4" t="s">
        <v>237</v>
      </c>
      <c r="D3" s="4" t="s">
        <v>239</v>
      </c>
      <c r="E3" s="4" t="s">
        <v>240</v>
      </c>
    </row>
    <row r="4" spans="1:5">
      <c r="A4" s="4" t="s">
        <v>235</v>
      </c>
      <c r="B4" s="4" t="s">
        <v>243</v>
      </c>
      <c r="C4" s="4" t="s">
        <v>244</v>
      </c>
      <c r="D4" s="4" t="s">
        <v>241</v>
      </c>
      <c r="E4" s="4" t="s">
        <v>242</v>
      </c>
    </row>
    <row r="5" spans="1:5">
      <c r="A5" s="4" t="s">
        <v>247</v>
      </c>
      <c r="B5" s="4" t="s">
        <v>248</v>
      </c>
      <c r="C5" s="4" t="s">
        <v>249</v>
      </c>
      <c r="D5" s="4" t="s">
        <v>245</v>
      </c>
      <c r="E5" s="4" t="s">
        <v>246</v>
      </c>
    </row>
    <row r="6" spans="1:5">
      <c r="A6" s="4" t="s">
        <v>247</v>
      </c>
      <c r="B6" s="4" t="s">
        <v>252</v>
      </c>
      <c r="C6" s="4" t="s">
        <v>253</v>
      </c>
      <c r="D6" s="4" t="s">
        <v>250</v>
      </c>
      <c r="E6" s="4" t="s">
        <v>251</v>
      </c>
    </row>
    <row r="7" spans="1:5">
      <c r="A7" s="4" t="s">
        <v>247</v>
      </c>
      <c r="B7" s="4" t="s">
        <v>257</v>
      </c>
      <c r="C7" s="4" t="s">
        <v>258</v>
      </c>
      <c r="D7" s="4" t="s">
        <v>254</v>
      </c>
      <c r="E7" s="4" t="s">
        <v>255</v>
      </c>
    </row>
    <row r="8" spans="1:5">
      <c r="A8" s="4" t="s">
        <v>247</v>
      </c>
      <c r="B8" s="4" t="s">
        <v>261</v>
      </c>
      <c r="C8" s="4" t="s">
        <v>262</v>
      </c>
      <c r="D8" s="4" t="s">
        <v>259</v>
      </c>
      <c r="E8" s="4" t="s">
        <v>260</v>
      </c>
    </row>
    <row r="9" spans="1:5">
      <c r="A9" s="4" t="s">
        <v>247</v>
      </c>
      <c r="B9" s="4" t="s">
        <v>265</v>
      </c>
      <c r="C9" s="4" t="s">
        <v>266</v>
      </c>
      <c r="D9" s="4" t="s">
        <v>263</v>
      </c>
      <c r="E9" s="4" t="s">
        <v>264</v>
      </c>
    </row>
    <row r="10" spans="1:5">
      <c r="A10" s="4" t="s">
        <v>247</v>
      </c>
      <c r="B10" s="4" t="s">
        <v>269</v>
      </c>
      <c r="C10" s="4" t="s">
        <v>270</v>
      </c>
      <c r="D10" s="4" t="s">
        <v>267</v>
      </c>
      <c r="E10" s="4" t="s">
        <v>268</v>
      </c>
    </row>
    <row r="11" spans="1:5">
      <c r="A11" s="4" t="s">
        <v>273</v>
      </c>
      <c r="B11" s="4" t="s">
        <v>274</v>
      </c>
      <c r="C11" s="4" t="s">
        <v>275</v>
      </c>
      <c r="D11" s="4" t="s">
        <v>271</v>
      </c>
      <c r="E11" s="4" t="s">
        <v>272</v>
      </c>
    </row>
    <row r="12" spans="1:5">
      <c r="A12" s="4" t="s">
        <v>273</v>
      </c>
      <c r="B12" s="4" t="s">
        <v>278</v>
      </c>
      <c r="C12" s="4" t="s">
        <v>279</v>
      </c>
      <c r="D12" s="4" t="s">
        <v>276</v>
      </c>
      <c r="E12" s="4" t="s">
        <v>277</v>
      </c>
    </row>
    <row r="13" spans="1:5">
      <c r="A13" s="4" t="s">
        <v>282</v>
      </c>
      <c r="B13" s="4" t="s">
        <v>283</v>
      </c>
      <c r="C13" s="4" t="s">
        <v>284</v>
      </c>
      <c r="D13" s="4" t="s">
        <v>280</v>
      </c>
      <c r="E13" s="4" t="s">
        <v>281</v>
      </c>
    </row>
    <row r="14" spans="1:5">
      <c r="A14" s="4" t="s">
        <v>282</v>
      </c>
      <c r="B14" s="4" t="s">
        <v>287</v>
      </c>
      <c r="C14" s="4" t="s">
        <v>288</v>
      </c>
      <c r="D14" s="4" t="s">
        <v>285</v>
      </c>
      <c r="E14" s="4" t="s">
        <v>286</v>
      </c>
    </row>
    <row r="15" spans="1:5">
      <c r="A15" s="4" t="s">
        <v>231</v>
      </c>
      <c r="B15" s="4" t="s">
        <v>291</v>
      </c>
      <c r="C15" s="4" t="s">
        <v>292</v>
      </c>
      <c r="D15" s="4" t="s">
        <v>289</v>
      </c>
      <c r="E15" s="4" t="s">
        <v>290</v>
      </c>
    </row>
    <row r="16" spans="1:5">
      <c r="A16" s="4" t="s">
        <v>247</v>
      </c>
      <c r="B16" s="4" t="s">
        <v>294</v>
      </c>
      <c r="C16" s="4" t="s">
        <v>295</v>
      </c>
      <c r="D16" s="4" t="s">
        <v>293</v>
      </c>
      <c r="E16" s="4"/>
    </row>
    <row r="17" spans="1:5">
      <c r="A17" s="4" t="s">
        <v>247</v>
      </c>
      <c r="B17" s="4" t="s">
        <v>297</v>
      </c>
      <c r="C17" s="4" t="s">
        <v>298</v>
      </c>
      <c r="D17" s="4" t="s">
        <v>296</v>
      </c>
      <c r="E17" s="4"/>
    </row>
    <row r="18" spans="1:5">
      <c r="A18" s="4" t="s">
        <v>300</v>
      </c>
      <c r="B18" s="4" t="s">
        <v>301</v>
      </c>
      <c r="C18" s="4" t="s">
        <v>302</v>
      </c>
      <c r="D18" s="4" t="s">
        <v>299</v>
      </c>
      <c r="E18" s="4"/>
    </row>
    <row r="19" spans="1:5">
      <c r="A19" s="4" t="s">
        <v>308</v>
      </c>
      <c r="B19" s="4" t="s">
        <v>309</v>
      </c>
      <c r="C19" s="4" t="s">
        <v>310</v>
      </c>
      <c r="D19" s="4" t="s">
        <v>311</v>
      </c>
      <c r="E19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Request</vt:lpstr>
      <vt:lpstr>Response</vt:lpstr>
      <vt:lpstr>Daten Identifier</vt:lpstr>
      <vt:lpstr>Kommandos</vt:lpstr>
    </vt:vector>
  </TitlesOfParts>
  <Company>Continental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Schödl</dc:creator>
  <cp:lastModifiedBy>Thomas Schödl</cp:lastModifiedBy>
  <dcterms:created xsi:type="dcterms:W3CDTF">2016-07-19T09:40:52Z</dcterms:created>
  <dcterms:modified xsi:type="dcterms:W3CDTF">2016-07-25T06:19:21Z</dcterms:modified>
</cp:coreProperties>
</file>