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2a565e4a970c/WERK (UNI)/Akademie/2020/Semester 2/INGB 427/Group/"/>
    </mc:Choice>
  </mc:AlternateContent>
  <xr:revisionPtr revIDLastSave="0" documentId="8_{5F5A2CFF-0BA0-4F2A-B249-0BC10118EEC5}" xr6:coauthVersionLast="45" xr6:coauthVersionMax="45" xr10:uidLastSave="{00000000-0000-0000-0000-000000000000}"/>
  <bookViews>
    <workbookView xWindow="-120" yWindow="-120" windowWidth="29040" windowHeight="15840" xr2:uid="{E600EF45-9596-44D0-9765-B1C2134B5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D52" i="1"/>
  <c r="D51" i="1"/>
  <c r="D50" i="1"/>
  <c r="D49" i="1"/>
  <c r="C53" i="1"/>
  <c r="C52" i="1"/>
  <c r="C51" i="1"/>
  <c r="C50" i="1"/>
  <c r="C49" i="1"/>
  <c r="H45" i="1"/>
  <c r="J45" i="1" s="1"/>
  <c r="L45" i="1" s="1"/>
  <c r="F45" i="1"/>
  <c r="D45" i="1"/>
  <c r="L30" i="1"/>
  <c r="F42" i="1"/>
  <c r="H42" i="1"/>
  <c r="J42" i="1"/>
  <c r="L42" i="1"/>
  <c r="D42" i="1"/>
  <c r="F36" i="1"/>
  <c r="F44" i="1" s="1"/>
  <c r="H36" i="1"/>
  <c r="J36" i="1"/>
  <c r="J44" i="1" s="1"/>
  <c r="L36" i="1"/>
  <c r="D36" i="1"/>
  <c r="F30" i="1"/>
  <c r="H30" i="1"/>
  <c r="J30" i="1"/>
  <c r="D30" i="1"/>
  <c r="Q34" i="1"/>
  <c r="Q33" i="1"/>
  <c r="Q31" i="1"/>
  <c r="Q30" i="1"/>
  <c r="S40" i="1"/>
  <c r="T40" i="1" s="1"/>
  <c r="S39" i="1"/>
  <c r="S43" i="1" s="1"/>
  <c r="H44" i="1" l="1"/>
  <c r="D44" i="1"/>
  <c r="L44" i="1"/>
  <c r="S45" i="1"/>
  <c r="S44" i="1"/>
  <c r="T39" i="1"/>
  <c r="T43" i="1" s="1"/>
  <c r="T45" i="1" l="1"/>
  <c r="T44" i="1"/>
</calcChain>
</file>

<file path=xl/sharedStrings.xml><?xml version="1.0" encoding="utf-8"?>
<sst xmlns="http://schemas.openxmlformats.org/spreadsheetml/2006/main" count="59" uniqueCount="46">
  <si>
    <t>Distribution</t>
  </si>
  <si>
    <t>Equiptment</t>
  </si>
  <si>
    <t>Technition Laptop</t>
  </si>
  <si>
    <t xml:space="preserve">Server </t>
  </si>
  <si>
    <t>per month</t>
  </si>
  <si>
    <t xml:space="preserve">Internet </t>
  </si>
  <si>
    <t>Internet instalation</t>
  </si>
  <si>
    <t>one-off</t>
  </si>
  <si>
    <t>12 Months</t>
  </si>
  <si>
    <t>6 Months</t>
  </si>
  <si>
    <t>Total</t>
  </si>
  <si>
    <t>+ 8000</t>
  </si>
  <si>
    <t>+ 29000</t>
  </si>
  <si>
    <t>Domain name</t>
  </si>
  <si>
    <t>per year</t>
  </si>
  <si>
    <t>Licence Buy</t>
  </si>
  <si>
    <t>Licence Renew</t>
  </si>
  <si>
    <t>Patent application</t>
  </si>
  <si>
    <t>once-off</t>
  </si>
  <si>
    <t>Per year</t>
  </si>
  <si>
    <t>Initiative X</t>
  </si>
  <si>
    <t>5Y - Overview Financials</t>
  </si>
  <si>
    <t>Year of 2020</t>
  </si>
  <si>
    <t>%</t>
  </si>
  <si>
    <t>Year of 2021</t>
  </si>
  <si>
    <t>Year of 2022</t>
  </si>
  <si>
    <t>Year of 2023</t>
  </si>
  <si>
    <t>Year of 2024</t>
  </si>
  <si>
    <t>Revenue</t>
  </si>
  <si>
    <t>Program sale (Start-up R 20 000)</t>
  </si>
  <si>
    <t>Subscription (R3 500 pm)</t>
  </si>
  <si>
    <t>Consultation (R5 000)</t>
  </si>
  <si>
    <t>Total Revenue</t>
  </si>
  <si>
    <t>Expenses</t>
  </si>
  <si>
    <t>Cost of Sale</t>
  </si>
  <si>
    <t>Program design and maintenance</t>
  </si>
  <si>
    <t>Equipment</t>
  </si>
  <si>
    <t>Total Cost of Sale</t>
  </si>
  <si>
    <t>Overheads</t>
  </si>
  <si>
    <t xml:space="preserve">Salaries </t>
  </si>
  <si>
    <t>Office hire</t>
  </si>
  <si>
    <t xml:space="preserve"> (Work from home strategy)</t>
  </si>
  <si>
    <t>Total Overheads</t>
  </si>
  <si>
    <t>Net Profit</t>
  </si>
  <si>
    <t>Upgrade Yr 4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</si>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</sst>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28"/>
      <color theme="1"/>
      <name val="Century Gothic"/>
      <family val="2"/>
    </font>
    <font>
      <b/>
      <sz val="9"/>
      <color theme="1"/>
      <name val="Century Gothic"/>
      <family val="2"/>
    </font>
    <font>
      <b/>
      <sz val="12"/>
      <color rgb="FF000000"/>
      <name val="Century Gothic"/>
      <family val="2"/>
    </font>
    <font>
      <sz val="9"/>
      <color rgb="FF000000"/>
      <name val="Century Gothic"/>
      <family val="2"/>
    </font>
    <font>
      <sz val="9"/>
      <color theme="1"/>
      <name val="Century Gothic"/>
      <family val="2"/>
    </font>
    <font>
      <sz val="11"/>
      <color rgb="FF006100"/>
      <name val="Century Gothic"/>
      <family val="2"/>
    </font>
    <font>
      <sz val="8"/>
      <color theme="1"/>
      <name val="Century Gothic"/>
      <family val="2"/>
    </font>
    <font>
      <b/>
      <sz val="9"/>
      <color rgb="FF000000"/>
      <name val="Century Gothic"/>
      <family val="2"/>
    </font>
    <font>
      <sz val="8"/>
      <color rgb="FF000000"/>
      <name val="Century Gothic"/>
      <family val="2"/>
    </font>
    <font>
      <sz val="11"/>
      <color rgb="FFFFFFFF"/>
      <name val="Century Gothic"/>
      <family val="2"/>
    </font>
    <font>
      <sz val="11"/>
      <color rgb="FF3F3F76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C0C0C0"/>
      </bottom>
      <diagonal/>
    </border>
    <border>
      <left/>
      <right/>
      <top style="medium">
        <color indexed="64"/>
      </top>
      <bottom style="medium">
        <color rgb="FFC0C0C0"/>
      </bottom>
      <diagonal/>
    </border>
    <border>
      <left/>
      <right style="medium">
        <color indexed="64"/>
      </right>
      <top style="medium">
        <color indexed="64"/>
      </top>
      <bottom style="medium">
        <color rgb="FFC0C0C0"/>
      </bottom>
      <diagonal/>
    </border>
    <border>
      <left style="medium">
        <color indexed="64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indexed="64"/>
      </right>
      <top/>
      <bottom style="medium">
        <color rgb="FFC0C0C0"/>
      </bottom>
      <diagonal/>
    </border>
    <border>
      <left style="medium">
        <color indexed="64"/>
      </left>
      <right/>
      <top/>
      <bottom style="medium">
        <color rgb="FFC0C0C0"/>
      </bottom>
      <diagonal/>
    </border>
    <border>
      <left style="medium">
        <color indexed="64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indexed="64"/>
      </right>
      <top style="medium">
        <color rgb="FFC0C0C0"/>
      </top>
      <bottom style="medium">
        <color rgb="FFC0C0C0"/>
      </bottom>
      <diagonal/>
    </border>
    <border>
      <left style="medium">
        <color indexed="64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indexed="64"/>
      </right>
      <top style="medium">
        <color rgb="FFC0C0C0"/>
      </top>
      <bottom/>
      <diagonal/>
    </border>
    <border>
      <left style="medium">
        <color rgb="FFC0C0C0"/>
      </left>
      <right style="medium">
        <color indexed="64"/>
      </right>
      <top/>
      <bottom style="medium">
        <color rgb="FFC0C0C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44" fontId="0" fillId="0" borderId="20" xfId="1" applyFont="1" applyBorder="1"/>
    <xf numFmtId="44" fontId="0" fillId="0" borderId="24" xfId="1" applyFont="1" applyBorder="1"/>
    <xf numFmtId="44" fontId="0" fillId="0" borderId="25" xfId="1" applyFont="1" applyBorder="1"/>
    <xf numFmtId="44" fontId="0" fillId="0" borderId="26" xfId="1" applyFont="1" applyBorder="1"/>
    <xf numFmtId="44" fontId="0" fillId="0" borderId="21" xfId="1" applyFont="1" applyBorder="1"/>
    <xf numFmtId="44" fontId="0" fillId="0" borderId="22" xfId="1" applyFont="1" applyBorder="1"/>
    <xf numFmtId="44" fontId="0" fillId="0" borderId="1" xfId="1" applyFont="1" applyBorder="1"/>
    <xf numFmtId="44" fontId="0" fillId="0" borderId="5" xfId="1" applyFont="1" applyBorder="1"/>
    <xf numFmtId="44" fontId="0" fillId="0" borderId="7" xfId="1" applyFont="1" applyBorder="1"/>
    <xf numFmtId="44" fontId="0" fillId="0" borderId="8" xfId="1" applyFont="1" applyBorder="1"/>
    <xf numFmtId="0" fontId="0" fillId="0" borderId="29" xfId="0" applyBorder="1"/>
    <xf numFmtId="0" fontId="0" fillId="0" borderId="31" xfId="0" applyBorder="1"/>
    <xf numFmtId="44" fontId="0" fillId="0" borderId="11" xfId="1" applyFont="1" applyBorder="1"/>
    <xf numFmtId="44" fontId="0" fillId="0" borderId="28" xfId="1" applyFont="1" applyBorder="1"/>
    <xf numFmtId="44" fontId="0" fillId="0" borderId="2" xfId="1" applyFont="1" applyBorder="1"/>
    <xf numFmtId="44" fontId="0" fillId="0" borderId="29" xfId="1" applyFont="1" applyBorder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/>
    <xf numFmtId="3" fontId="8" fillId="3" borderId="33" xfId="0" applyNumberFormat="1" applyFont="1" applyFill="1" applyBorder="1" applyAlignment="1">
      <alignment horizontal="right" vertical="center" wrapText="1"/>
    </xf>
    <xf numFmtId="0" fontId="9" fillId="3" borderId="33" xfId="0" applyFont="1" applyFill="1" applyBorder="1" applyAlignment="1">
      <alignment horizontal="right" vertical="center" wrapText="1"/>
    </xf>
    <xf numFmtId="0" fontId="10" fillId="3" borderId="33" xfId="0" applyFont="1" applyFill="1" applyBorder="1" applyAlignment="1">
      <alignment horizontal="right" vertical="center" wrapText="1"/>
    </xf>
    <xf numFmtId="0" fontId="8" fillId="3" borderId="33" xfId="0" applyFont="1" applyFill="1" applyBorder="1" applyAlignment="1">
      <alignment horizontal="right" vertical="center" wrapText="1"/>
    </xf>
    <xf numFmtId="0" fontId="11" fillId="3" borderId="33" xfId="0" applyFont="1" applyFill="1" applyBorder="1" applyAlignment="1">
      <alignment horizontal="right" vertical="center" wrapText="1"/>
    </xf>
    <xf numFmtId="3" fontId="10" fillId="3" borderId="33" xfId="0" applyNumberFormat="1" applyFont="1" applyFill="1" applyBorder="1" applyAlignment="1">
      <alignment horizontal="right" vertical="center" wrapText="1"/>
    </xf>
    <xf numFmtId="3" fontId="8" fillId="4" borderId="33" xfId="0" applyNumberFormat="1" applyFont="1" applyFill="1" applyBorder="1" applyAlignment="1">
      <alignment horizontal="right" vertical="center" wrapText="1"/>
    </xf>
    <xf numFmtId="0" fontId="8" fillId="5" borderId="32" xfId="0" applyFont="1" applyFill="1" applyBorder="1" applyAlignment="1">
      <alignment vertical="center" wrapText="1"/>
    </xf>
    <xf numFmtId="0" fontId="8" fillId="5" borderId="32" xfId="0" applyFont="1" applyFill="1" applyBorder="1" applyAlignment="1">
      <alignment horizontal="right" vertical="center" wrapText="1"/>
    </xf>
    <xf numFmtId="0" fontId="0" fillId="0" borderId="0" xfId="0"/>
    <xf numFmtId="0" fontId="14" fillId="6" borderId="35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right" vertical="center" wrapText="1"/>
    </xf>
    <xf numFmtId="0" fontId="8" fillId="3" borderId="34" xfId="0" applyFont="1" applyFill="1" applyBorder="1" applyAlignment="1">
      <alignment horizontal="right" vertical="center" wrapText="1"/>
    </xf>
    <xf numFmtId="0" fontId="9" fillId="3" borderId="36" xfId="0" applyFont="1" applyFill="1" applyBorder="1" applyAlignment="1">
      <alignment horizontal="right" vertical="center" wrapText="1"/>
    </xf>
    <xf numFmtId="0" fontId="9" fillId="3" borderId="34" xfId="0" applyFont="1" applyFill="1" applyBorder="1" applyAlignment="1">
      <alignment horizontal="right" vertical="center" wrapText="1"/>
    </xf>
    <xf numFmtId="0" fontId="10" fillId="3" borderId="36" xfId="0" applyFont="1" applyFill="1" applyBorder="1" applyAlignment="1">
      <alignment horizontal="right" vertical="center" wrapText="1"/>
    </xf>
    <xf numFmtId="0" fontId="10" fillId="3" borderId="34" xfId="0" applyFont="1" applyFill="1" applyBorder="1" applyAlignment="1">
      <alignment horizontal="right" vertical="center" wrapText="1"/>
    </xf>
    <xf numFmtId="44" fontId="0" fillId="0" borderId="0" xfId="0" applyNumberFormat="1"/>
    <xf numFmtId="0" fontId="0" fillId="0" borderId="37" xfId="0" applyBorder="1" applyAlignment="1">
      <alignment horizontal="center"/>
    </xf>
    <xf numFmtId="0" fontId="0" fillId="0" borderId="31" xfId="0" applyBorder="1" applyAlignment="1">
      <alignment horizont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15" fillId="8" borderId="31" xfId="0" applyFont="1" applyFill="1" applyBorder="1" applyAlignment="1">
      <alignment horizontal="right" vertical="center" wrapText="1"/>
    </xf>
    <xf numFmtId="3" fontId="15" fillId="8" borderId="30" xfId="0" applyNumberFormat="1" applyFont="1" applyFill="1" applyBorder="1" applyAlignment="1">
      <alignment horizontal="left" vertical="center" wrapText="1" indent="5"/>
    </xf>
    <xf numFmtId="3" fontId="15" fillId="8" borderId="2" xfId="0" applyNumberFormat="1" applyFont="1" applyFill="1" applyBorder="1" applyAlignment="1">
      <alignment horizontal="left" vertical="center" wrapText="1" indent="5"/>
    </xf>
    <xf numFmtId="3" fontId="0" fillId="10" borderId="27" xfId="0" applyNumberFormat="1" applyFill="1" applyBorder="1"/>
    <xf numFmtId="3" fontId="0" fillId="10" borderId="38" xfId="0" applyNumberFormat="1" applyFill="1" applyBorder="1"/>
    <xf numFmtId="0" fontId="0" fillId="10" borderId="39" xfId="0" applyFill="1" applyBorder="1"/>
    <xf numFmtId="0" fontId="15" fillId="7" borderId="29" xfId="0" applyFont="1" applyFill="1" applyBorder="1" applyAlignment="1">
      <alignment horizontal="center" vertical="center" wrapText="1"/>
    </xf>
    <xf numFmtId="0" fontId="0" fillId="9" borderId="40" xfId="0" applyFill="1" applyBorder="1"/>
    <xf numFmtId="0" fontId="0" fillId="10" borderId="38" xfId="0" applyFill="1" applyBorder="1"/>
    <xf numFmtId="3" fontId="2" fillId="10" borderId="27" xfId="0" applyNumberFormat="1" applyFont="1" applyFill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/>
    <xf numFmtId="0" fontId="6" fillId="0" borderId="4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vertical="center" wrapText="1"/>
    </xf>
    <xf numFmtId="0" fontId="8" fillId="2" borderId="43" xfId="0" applyFont="1" applyFill="1" applyBorder="1" applyAlignment="1">
      <alignment horizontal="right" vertical="center" wrapText="1"/>
    </xf>
    <xf numFmtId="0" fontId="8" fillId="2" borderId="44" xfId="0" applyFont="1" applyFill="1" applyBorder="1" applyAlignment="1">
      <alignment horizontal="right" vertical="center" wrapText="1"/>
    </xf>
    <xf numFmtId="0" fontId="8" fillId="3" borderId="45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right" vertical="center" wrapText="1"/>
    </xf>
    <xf numFmtId="0" fontId="11" fillId="3" borderId="46" xfId="0" applyFont="1" applyFill="1" applyBorder="1" applyAlignment="1">
      <alignment horizontal="right" vertical="center" wrapText="1"/>
    </xf>
    <xf numFmtId="0" fontId="12" fillId="4" borderId="45" xfId="0" applyFont="1" applyFill="1" applyBorder="1" applyAlignment="1">
      <alignment horizontal="center" vertical="center" wrapText="1"/>
    </xf>
    <xf numFmtId="0" fontId="11" fillId="4" borderId="46" xfId="0" applyFont="1" applyFill="1" applyBorder="1" applyAlignment="1">
      <alignment horizontal="right" vertical="center" wrapText="1"/>
    </xf>
    <xf numFmtId="0" fontId="7" fillId="5" borderId="47" xfId="0" applyFont="1" applyFill="1" applyBorder="1" applyAlignment="1">
      <alignment horizontal="center" vertical="center"/>
    </xf>
    <xf numFmtId="0" fontId="13" fillId="5" borderId="46" xfId="0" applyFont="1" applyFill="1" applyBorder="1" applyAlignment="1">
      <alignment horizontal="right" vertical="center" wrapText="1"/>
    </xf>
    <xf numFmtId="0" fontId="14" fillId="6" borderId="48" xfId="0" applyFont="1" applyFill="1" applyBorder="1" applyAlignment="1">
      <alignment horizontal="center" vertical="center"/>
    </xf>
    <xf numFmtId="0" fontId="14" fillId="6" borderId="49" xfId="0" applyFont="1" applyFill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 wrapText="1"/>
    </xf>
    <xf numFmtId="0" fontId="11" fillId="3" borderId="51" xfId="0" applyFont="1" applyFill="1" applyBorder="1" applyAlignment="1">
      <alignment horizontal="right" vertical="center" wrapText="1"/>
    </xf>
    <xf numFmtId="0" fontId="11" fillId="3" borderId="52" xfId="0" applyFont="1" applyFill="1" applyBorder="1" applyAlignment="1">
      <alignment horizontal="right"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0" fillId="0" borderId="53" xfId="0" applyBorder="1" applyAlignment="1">
      <alignment wrapText="1"/>
    </xf>
    <xf numFmtId="0" fontId="11" fillId="0" borderId="54" xfId="0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5 Year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Sheet1!$C$48</c:f>
              <c:strCache>
                <c:ptCount val="1"/>
                <c:pt idx="0">
                  <c:v>Net Profit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8.7486220472440993E-2"/>
                  <c:y val="-2.7777777777777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613-4EF5-BA9C-DC63D794A654}"/>
                </c:ext>
              </c:extLst>
            </c:dLbl>
            <c:dLbl>
              <c:idx val="2"/>
              <c:layout>
                <c:manualLayout>
                  <c:x val="-9.5819553805774282E-2"/>
                  <c:y val="3.70370370370370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13-4EF5-BA9C-DC63D794A654}"/>
                </c:ext>
              </c:extLst>
            </c:dLbl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206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Sheet1!$C$49:$C$53</c:f>
              <c:numCache>
                <c:formatCode>#,##0</c:formatCode>
                <c:ptCount val="5"/>
                <c:pt idx="0">
                  <c:v>-651173</c:v>
                </c:pt>
                <c:pt idx="1">
                  <c:v>1066899</c:v>
                </c:pt>
                <c:pt idx="2">
                  <c:v>1668899</c:v>
                </c:pt>
                <c:pt idx="3">
                  <c:v>2493899</c:v>
                </c:pt>
                <c:pt idx="4">
                  <c:v>3348899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3-4EF5-BA9C-DC63D794A654}"/>
            </c:ext>
          </c:extLst>
        </c:ser>
        <c:ser>
          <c:idx val="1"/>
          <c:order val="1"/>
          <c:tx>
            <c:strRef>
              <c:f>Sheet1!$D$48</c:f>
              <c:strCache>
                <c:ptCount val="1"/>
                <c:pt idx="0">
                  <c:v>Cumulative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8.7708442694663172E-2"/>
                  <c:y val="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613-4EF5-BA9C-DC63D794A654}"/>
                </c:ext>
              </c:extLst>
            </c:dLbl>
            <c:dLbl>
              <c:idx val="1"/>
              <c:layout>
                <c:manualLayout>
                  <c:x val="-8.1104330708661423E-2"/>
                  <c:y val="2.3148148148148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613-4EF5-BA9C-DC63D794A654}"/>
                </c:ext>
              </c:extLst>
            </c:dLbl>
            <c:dLbl>
              <c:idx val="2"/>
              <c:layout>
                <c:manualLayout>
                  <c:x val="-9.0263998250218774E-2"/>
                  <c:y val="-2.31481481481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13-4EF5-BA9C-DC63D794A654}"/>
                </c:ext>
              </c:extLst>
            </c:dLbl>
            <c:spPr>
              <a:solidFill>
                <a:schemeClr val="accent2"/>
              </a:solidFill>
              <a:ln>
                <a:solidFill>
                  <a:schemeClr val="accent2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Sheet1!$D$49:$D$53</c:f>
              <c:numCache>
                <c:formatCode>#,##0</c:formatCode>
                <c:ptCount val="5"/>
                <c:pt idx="0">
                  <c:v>-651173</c:v>
                </c:pt>
                <c:pt idx="1">
                  <c:v>415726</c:v>
                </c:pt>
                <c:pt idx="2">
                  <c:v>2084625</c:v>
                </c:pt>
                <c:pt idx="3">
                  <c:v>4578524</c:v>
                </c:pt>
                <c:pt idx="4">
                  <c:v>7927423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13-4EF5-BA9C-DC63D794A6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37259360"/>
        <c:axId val="637257392"/>
      </c:lineChart>
      <c:catAx>
        <c:axId val="63725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57392"/>
        <c:crosses val="autoZero"/>
        <c:auto val="1"/>
        <c:lblAlgn val="ctr"/>
        <c:lblOffset val="100"/>
        <c:noMultiLvlLbl val="0"/>
      </c:catAx>
      <c:valAx>
        <c:axId val="6372573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3725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46</xdr:row>
      <xdr:rowOff>61912</xdr:rowOff>
    </xdr:from>
    <xdr:to>
      <xdr:col>13</xdr:col>
      <xdr:colOff>190500</xdr:colOff>
      <xdr:row>64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7AAF6-9CCE-429A-9572-E0ECFA85C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CDDE-3617-461D-895D-75B52EEA4504}">
  <dimension ref="C22:U53"/>
  <sheetViews>
    <sheetView showGridLines="0" tabSelected="1" topLeftCell="A40" workbookViewId="0">
      <selection activeCell="Q60" sqref="Q60"/>
    </sheetView>
  </sheetViews>
  <sheetFormatPr defaultRowHeight="15" x14ac:dyDescent="0.25"/>
  <cols>
    <col min="2" max="2" width="18.42578125" bestFit="1" customWidth="1"/>
    <col min="3" max="3" width="13.5703125" customWidth="1"/>
    <col min="4" max="4" width="16.5703125" bestFit="1" customWidth="1"/>
    <col min="5" max="5" width="3.7109375" customWidth="1"/>
    <col min="6" max="6" width="18.85546875" customWidth="1"/>
    <col min="7" max="7" width="3.140625" customWidth="1"/>
    <col min="8" max="8" width="19.28515625" customWidth="1"/>
    <col min="9" max="9" width="3.7109375" customWidth="1"/>
    <col min="10" max="10" width="16.7109375" customWidth="1"/>
    <col min="11" max="11" width="3.7109375" customWidth="1"/>
    <col min="12" max="12" width="18.42578125" bestFit="1" customWidth="1"/>
    <col min="13" max="13" width="3.42578125" customWidth="1"/>
    <col min="14" max="14" width="10.28515625" bestFit="1" customWidth="1"/>
    <col min="15" max="15" width="11.5703125" bestFit="1" customWidth="1"/>
    <col min="16" max="16" width="18.42578125" bestFit="1" customWidth="1"/>
    <col min="17" max="17" width="11.5703125" bestFit="1" customWidth="1"/>
    <col min="18" max="18" width="10.28515625" bestFit="1" customWidth="1"/>
    <col min="19" max="21" width="11.5703125" bestFit="1" customWidth="1"/>
  </cols>
  <sheetData>
    <row r="22" spans="3:18" ht="15.75" thickBot="1" x14ac:dyDescent="0.3"/>
    <row r="23" spans="3:18" ht="34.5" customHeight="1" thickBot="1" x14ac:dyDescent="0.3">
      <c r="C23" s="42"/>
      <c r="D23" s="77" t="s">
        <v>20</v>
      </c>
      <c r="E23" s="78"/>
      <c r="F23" s="78"/>
      <c r="G23" s="78"/>
      <c r="H23" s="78"/>
      <c r="I23" s="78"/>
      <c r="J23" s="78"/>
      <c r="K23" s="79"/>
      <c r="L23" s="54"/>
      <c r="M23" s="54"/>
    </row>
    <row r="24" spans="3:18" ht="35.25" thickBot="1" x14ac:dyDescent="0.3">
      <c r="D24" s="77" t="s">
        <v>21</v>
      </c>
      <c r="E24" s="78"/>
      <c r="F24" s="78"/>
      <c r="G24" s="78"/>
      <c r="H24" s="78"/>
      <c r="I24" s="78"/>
      <c r="J24" s="78"/>
      <c r="K24" s="79"/>
      <c r="L24" s="81"/>
      <c r="M24" s="81"/>
    </row>
    <row r="25" spans="3:18" ht="15.75" thickBot="1" x14ac:dyDescent="0.3">
      <c r="C25" s="43"/>
      <c r="D25" s="82" t="s">
        <v>22</v>
      </c>
      <c r="E25" s="83" t="s">
        <v>23</v>
      </c>
      <c r="F25" s="82" t="s">
        <v>24</v>
      </c>
      <c r="G25" s="83" t="s">
        <v>23</v>
      </c>
      <c r="H25" s="82" t="s">
        <v>25</v>
      </c>
      <c r="I25" s="83" t="s">
        <v>23</v>
      </c>
      <c r="J25" s="82" t="s">
        <v>26</v>
      </c>
      <c r="K25" s="83" t="s">
        <v>23</v>
      </c>
      <c r="L25" s="82" t="s">
        <v>27</v>
      </c>
      <c r="M25" s="80" t="s">
        <v>23</v>
      </c>
    </row>
    <row r="26" spans="3:18" ht="15.75" thickBot="1" x14ac:dyDescent="0.3">
      <c r="C26" s="84" t="s">
        <v>28</v>
      </c>
      <c r="D26" s="85"/>
      <c r="E26" s="86"/>
      <c r="F26" s="85"/>
      <c r="G26" s="86"/>
      <c r="H26" s="85"/>
      <c r="I26" s="86"/>
      <c r="J26" s="85"/>
      <c r="K26" s="86"/>
      <c r="L26" s="85"/>
      <c r="M26" s="87"/>
    </row>
    <row r="27" spans="3:18" ht="41.25" thickBot="1" x14ac:dyDescent="0.3">
      <c r="C27" s="88" t="s">
        <v>29</v>
      </c>
      <c r="D27" s="45">
        <v>120000</v>
      </c>
      <c r="E27" s="46"/>
      <c r="F27" s="45">
        <v>400000</v>
      </c>
      <c r="G27" s="46"/>
      <c r="H27" s="45">
        <v>400000</v>
      </c>
      <c r="I27" s="46"/>
      <c r="J27" s="45">
        <v>400000</v>
      </c>
      <c r="K27" s="46"/>
      <c r="L27" s="47">
        <v>400000</v>
      </c>
      <c r="M27" s="89"/>
      <c r="P27" s="12" t="s">
        <v>0</v>
      </c>
      <c r="Q27" s="10"/>
      <c r="R27" s="4"/>
    </row>
    <row r="28" spans="3:18" ht="27.75" thickBot="1" x14ac:dyDescent="0.3">
      <c r="C28" s="88" t="s">
        <v>30</v>
      </c>
      <c r="D28" s="48">
        <v>63000</v>
      </c>
      <c r="E28" s="46"/>
      <c r="F28" s="45">
        <v>910000</v>
      </c>
      <c r="G28" s="46"/>
      <c r="H28" s="48">
        <v>1512000</v>
      </c>
      <c r="I28" s="46"/>
      <c r="J28" s="45">
        <v>2352000</v>
      </c>
      <c r="K28" s="49"/>
      <c r="L28" s="47">
        <v>3192000</v>
      </c>
      <c r="M28" s="90"/>
      <c r="P28" s="14"/>
      <c r="Q28" s="1"/>
      <c r="R28" s="5"/>
    </row>
    <row r="29" spans="3:18" ht="27.75" thickBot="1" x14ac:dyDescent="0.3">
      <c r="C29" s="88" t="s">
        <v>31</v>
      </c>
      <c r="D29" s="45">
        <v>30000</v>
      </c>
      <c r="E29" s="46"/>
      <c r="F29" s="45">
        <v>100000</v>
      </c>
      <c r="G29" s="46"/>
      <c r="H29" s="45">
        <v>100000</v>
      </c>
      <c r="I29" s="46"/>
      <c r="J29" s="45">
        <v>100000</v>
      </c>
      <c r="K29" s="49"/>
      <c r="L29" s="50">
        <v>100000</v>
      </c>
      <c r="M29" s="90"/>
      <c r="P29" s="15" t="s">
        <v>13</v>
      </c>
      <c r="Q29" s="38">
        <v>290</v>
      </c>
      <c r="R29" s="5" t="s">
        <v>14</v>
      </c>
    </row>
    <row r="30" spans="3:18" ht="15.75" thickBot="1" x14ac:dyDescent="0.3">
      <c r="C30" s="91" t="s">
        <v>32</v>
      </c>
      <c r="D30" s="51">
        <f>SUM(D27:D29)</f>
        <v>213000</v>
      </c>
      <c r="E30" s="51"/>
      <c r="F30" s="51">
        <f t="shared" ref="E30:L30" si="0">SUM(F27:F29)</f>
        <v>1410000</v>
      </c>
      <c r="G30" s="51"/>
      <c r="H30" s="51">
        <f t="shared" si="0"/>
        <v>2012000</v>
      </c>
      <c r="I30" s="51"/>
      <c r="J30" s="51">
        <f t="shared" si="0"/>
        <v>2852000</v>
      </c>
      <c r="K30" s="51"/>
      <c r="L30" s="51">
        <f>SUM(L27:L29)</f>
        <v>3692000</v>
      </c>
      <c r="M30" s="92"/>
      <c r="P30" s="16" t="s">
        <v>15</v>
      </c>
      <c r="Q30" s="38">
        <f>1000*16.47</f>
        <v>16470</v>
      </c>
      <c r="R30" s="5" t="s">
        <v>18</v>
      </c>
    </row>
    <row r="31" spans="3:18" ht="15.75" thickBot="1" x14ac:dyDescent="0.3">
      <c r="C31" s="93" t="s">
        <v>33</v>
      </c>
      <c r="D31" s="52"/>
      <c r="E31" s="53"/>
      <c r="F31" s="52"/>
      <c r="G31" s="53"/>
      <c r="H31" s="52"/>
      <c r="I31" s="53"/>
      <c r="J31" s="52"/>
      <c r="K31" s="53"/>
      <c r="L31" s="52"/>
      <c r="M31" s="94"/>
      <c r="P31" s="16" t="s">
        <v>16</v>
      </c>
      <c r="Q31" s="38">
        <f>500*16.47</f>
        <v>8235</v>
      </c>
      <c r="R31" s="5" t="s">
        <v>14</v>
      </c>
    </row>
    <row r="32" spans="3:18" ht="15.75" thickBot="1" x14ac:dyDescent="0.3">
      <c r="C32" s="95" t="s">
        <v>34</v>
      </c>
      <c r="D32" s="55"/>
      <c r="E32" s="55"/>
      <c r="F32" s="55"/>
      <c r="G32" s="55"/>
      <c r="H32" s="55"/>
      <c r="I32" s="55"/>
      <c r="J32" s="55"/>
      <c r="K32" s="55"/>
      <c r="L32" s="55"/>
      <c r="M32" s="96"/>
      <c r="P32" s="17" t="s">
        <v>17</v>
      </c>
      <c r="Q32" s="39">
        <v>590</v>
      </c>
      <c r="R32" s="9" t="s">
        <v>7</v>
      </c>
    </row>
    <row r="33" spans="3:21" ht="41.25" thickBot="1" x14ac:dyDescent="0.3">
      <c r="C33" s="88" t="s">
        <v>35</v>
      </c>
      <c r="D33" s="45">
        <v>624800</v>
      </c>
      <c r="E33" s="46"/>
      <c r="F33" s="45">
        <v>15000</v>
      </c>
      <c r="G33" s="45"/>
      <c r="H33" s="45">
        <v>15000</v>
      </c>
      <c r="I33" s="45"/>
      <c r="J33" s="45">
        <v>15000</v>
      </c>
      <c r="K33" s="45"/>
      <c r="L33" s="45">
        <v>15000</v>
      </c>
      <c r="M33" s="90"/>
      <c r="P33" s="36" t="s">
        <v>10</v>
      </c>
      <c r="Q33" s="40">
        <f>Q30+Q32</f>
        <v>17060</v>
      </c>
      <c r="R33" s="37" t="s">
        <v>18</v>
      </c>
      <c r="S33" s="62"/>
    </row>
    <row r="34" spans="3:21" ht="15.75" thickBot="1" x14ac:dyDescent="0.3">
      <c r="C34" s="88" t="s">
        <v>0</v>
      </c>
      <c r="D34" s="45">
        <v>25585</v>
      </c>
      <c r="E34" s="46"/>
      <c r="F34" s="45">
        <v>8525</v>
      </c>
      <c r="G34" s="45"/>
      <c r="H34" s="45">
        <v>8525</v>
      </c>
      <c r="I34" s="45"/>
      <c r="J34" s="45">
        <v>8525</v>
      </c>
      <c r="K34" s="45"/>
      <c r="L34" s="45">
        <v>8525</v>
      </c>
      <c r="M34" s="90"/>
      <c r="Q34" s="41">
        <f>Q29+Q31</f>
        <v>8525</v>
      </c>
      <c r="R34" s="12" t="s">
        <v>19</v>
      </c>
    </row>
    <row r="35" spans="3:21" ht="15.75" thickBot="1" x14ac:dyDescent="0.3">
      <c r="C35" s="88" t="s">
        <v>36</v>
      </c>
      <c r="D35" s="45">
        <v>63788</v>
      </c>
      <c r="E35" s="46"/>
      <c r="F35" s="48">
        <v>69576</v>
      </c>
      <c r="G35" s="48"/>
      <c r="H35" s="48">
        <v>69576</v>
      </c>
      <c r="I35" s="48"/>
      <c r="J35" s="48">
        <v>84576</v>
      </c>
      <c r="K35" s="48"/>
      <c r="L35" s="48">
        <v>69576</v>
      </c>
      <c r="M35" s="90"/>
    </row>
    <row r="36" spans="3:21" ht="27.75" thickBot="1" x14ac:dyDescent="0.3">
      <c r="C36" s="91" t="s">
        <v>37</v>
      </c>
      <c r="D36" s="51">
        <f>SUM(D33:D35)</f>
        <v>714173</v>
      </c>
      <c r="E36" s="51"/>
      <c r="F36" s="51">
        <f t="shared" ref="E36:L36" si="1">SUM(F33:F35)</f>
        <v>93101</v>
      </c>
      <c r="G36" s="51"/>
      <c r="H36" s="51">
        <f t="shared" si="1"/>
        <v>93101</v>
      </c>
      <c r="I36" s="51"/>
      <c r="J36" s="51">
        <f t="shared" si="1"/>
        <v>108101</v>
      </c>
      <c r="K36" s="51"/>
      <c r="L36" s="51">
        <f t="shared" si="1"/>
        <v>93101</v>
      </c>
      <c r="M36" s="92"/>
      <c r="P36" s="12" t="s">
        <v>1</v>
      </c>
      <c r="Q36" s="10"/>
      <c r="R36" s="3"/>
      <c r="S36" s="3" t="s">
        <v>9</v>
      </c>
      <c r="T36" s="4" t="s">
        <v>8</v>
      </c>
    </row>
    <row r="37" spans="3:21" ht="15.75" thickBot="1" x14ac:dyDescent="0.3">
      <c r="C37" s="95" t="s">
        <v>38</v>
      </c>
      <c r="D37" s="55"/>
      <c r="E37" s="55"/>
      <c r="F37" s="55"/>
      <c r="G37" s="55"/>
      <c r="H37" s="55"/>
      <c r="I37" s="55"/>
      <c r="J37" s="55"/>
      <c r="K37" s="55"/>
      <c r="L37" s="55"/>
      <c r="M37" s="96"/>
      <c r="P37" s="14"/>
      <c r="Q37" s="18"/>
      <c r="R37" s="18"/>
      <c r="S37" s="18"/>
      <c r="T37" s="19"/>
    </row>
    <row r="38" spans="3:21" ht="15.75" thickBot="1" x14ac:dyDescent="0.3">
      <c r="C38" s="88" t="s">
        <v>39</v>
      </c>
      <c r="D38" s="48">
        <v>150000</v>
      </c>
      <c r="E38" s="46"/>
      <c r="F38" s="48">
        <v>250000</v>
      </c>
      <c r="G38" s="46"/>
      <c r="H38" s="48">
        <v>250000</v>
      </c>
      <c r="I38" s="46"/>
      <c r="J38" s="48">
        <v>250000</v>
      </c>
      <c r="K38" s="46"/>
      <c r="L38" s="47">
        <v>250000</v>
      </c>
      <c r="M38" s="90"/>
      <c r="P38" s="12" t="s">
        <v>2</v>
      </c>
      <c r="Q38" s="26">
        <v>21000</v>
      </c>
      <c r="R38" s="22" t="s">
        <v>7</v>
      </c>
      <c r="S38" s="63" t="s">
        <v>44</v>
      </c>
      <c r="T38" s="64"/>
    </row>
    <row r="39" spans="3:21" ht="15.75" thickBot="1" x14ac:dyDescent="0.3">
      <c r="C39" s="97" t="s">
        <v>40</v>
      </c>
      <c r="D39" s="56">
        <v>0</v>
      </c>
      <c r="E39" s="58"/>
      <c r="F39" s="56">
        <v>0</v>
      </c>
      <c r="G39" s="58"/>
      <c r="H39" s="56">
        <v>0</v>
      </c>
      <c r="I39" s="58"/>
      <c r="J39" s="56">
        <v>0</v>
      </c>
      <c r="K39" s="58"/>
      <c r="L39" s="60">
        <v>0</v>
      </c>
      <c r="M39" s="98"/>
      <c r="P39" s="24" t="s">
        <v>3</v>
      </c>
      <c r="Q39" s="27">
        <v>1199</v>
      </c>
      <c r="R39" s="25" t="s">
        <v>4</v>
      </c>
      <c r="S39" s="28">
        <f>Q39*6</f>
        <v>7194</v>
      </c>
      <c r="T39" s="29">
        <f>S39*2</f>
        <v>14388</v>
      </c>
    </row>
    <row r="40" spans="3:21" ht="41.25" thickBot="1" x14ac:dyDescent="0.3">
      <c r="C40" s="88" t="s">
        <v>41</v>
      </c>
      <c r="D40" s="57"/>
      <c r="E40" s="59"/>
      <c r="F40" s="57"/>
      <c r="G40" s="59"/>
      <c r="H40" s="57"/>
      <c r="I40" s="59"/>
      <c r="J40" s="57"/>
      <c r="K40" s="59"/>
      <c r="L40" s="61"/>
      <c r="M40" s="99"/>
      <c r="P40" s="12" t="s">
        <v>5</v>
      </c>
      <c r="Q40" s="26">
        <v>4599</v>
      </c>
      <c r="R40" s="22" t="s">
        <v>4</v>
      </c>
      <c r="S40" s="30">
        <f>Q40*6</f>
        <v>27594</v>
      </c>
      <c r="T40" s="31">
        <f>S40*2</f>
        <v>55188</v>
      </c>
    </row>
    <row r="41" spans="3:21" ht="15.75" thickBot="1" x14ac:dyDescent="0.3">
      <c r="C41" s="100"/>
      <c r="D41" s="46"/>
      <c r="E41" s="46"/>
      <c r="F41" s="46"/>
      <c r="G41" s="46"/>
      <c r="H41" s="46"/>
      <c r="I41" s="46"/>
      <c r="J41" s="46"/>
      <c r="K41" s="46"/>
      <c r="L41" s="47"/>
      <c r="M41" s="90"/>
      <c r="P41" s="12" t="s">
        <v>6</v>
      </c>
      <c r="Q41" s="26">
        <v>8000</v>
      </c>
      <c r="R41" s="22" t="s">
        <v>7</v>
      </c>
      <c r="S41" s="22"/>
      <c r="T41" s="23"/>
    </row>
    <row r="42" spans="3:21" ht="27.75" thickBot="1" x14ac:dyDescent="0.3">
      <c r="C42" s="91" t="s">
        <v>42</v>
      </c>
      <c r="D42" s="51">
        <f>SUM(D38:D40)</f>
        <v>150000</v>
      </c>
      <c r="E42" s="51"/>
      <c r="F42" s="51">
        <f t="shared" ref="E42:L42" si="2">SUM(F38:F40)</f>
        <v>250000</v>
      </c>
      <c r="G42" s="51"/>
      <c r="H42" s="51">
        <f t="shared" si="2"/>
        <v>250000</v>
      </c>
      <c r="I42" s="51"/>
      <c r="J42" s="51">
        <f t="shared" si="2"/>
        <v>250000</v>
      </c>
      <c r="K42" s="51"/>
      <c r="L42" s="51">
        <f t="shared" si="2"/>
        <v>250000</v>
      </c>
      <c r="M42" s="92"/>
      <c r="P42" s="14"/>
      <c r="Q42" s="20"/>
      <c r="R42" s="20"/>
      <c r="S42" s="20"/>
      <c r="T42" s="21"/>
    </row>
    <row r="43" spans="3:21" ht="15.75" thickBot="1" x14ac:dyDescent="0.3">
      <c r="C43" s="101"/>
      <c r="D43" s="65"/>
      <c r="E43" s="66"/>
      <c r="F43" s="65"/>
      <c r="G43" s="66"/>
      <c r="H43" s="65"/>
      <c r="I43" s="66"/>
      <c r="J43" s="65"/>
      <c r="K43" s="66"/>
      <c r="L43" s="65"/>
      <c r="M43" s="102"/>
      <c r="P43" s="12" t="s">
        <v>10</v>
      </c>
      <c r="Q43" s="13"/>
      <c r="R43" s="1"/>
      <c r="S43" s="32">
        <f>SUM(S39,S40)</f>
        <v>34788</v>
      </c>
      <c r="T43" s="33">
        <f>SUM(T39,T40)</f>
        <v>69576</v>
      </c>
      <c r="U43" s="62"/>
    </row>
    <row r="44" spans="3:21" ht="15.75" thickBot="1" x14ac:dyDescent="0.3">
      <c r="C44" s="73" t="s">
        <v>43</v>
      </c>
      <c r="D44" s="69">
        <f>D30-D36-D42</f>
        <v>-651173</v>
      </c>
      <c r="E44" s="68"/>
      <c r="F44" s="69">
        <f t="shared" ref="E44:L44" si="3">F30-F36-F42</f>
        <v>1066899</v>
      </c>
      <c r="G44" s="68"/>
      <c r="H44" s="69">
        <f t="shared" si="3"/>
        <v>1668899</v>
      </c>
      <c r="I44" s="68"/>
      <c r="J44" s="69">
        <f t="shared" si="3"/>
        <v>2493899</v>
      </c>
      <c r="K44" s="68"/>
      <c r="L44" s="69">
        <f t="shared" si="3"/>
        <v>3348899</v>
      </c>
      <c r="M44" s="67"/>
      <c r="P44" s="11"/>
      <c r="Q44" s="1"/>
      <c r="R44" s="2" t="s">
        <v>11</v>
      </c>
      <c r="S44" s="32">
        <f>S43+Q41</f>
        <v>42788</v>
      </c>
      <c r="T44" s="33">
        <f>T43+Q41</f>
        <v>77576</v>
      </c>
    </row>
    <row r="45" spans="3:21" ht="15.75" thickBot="1" x14ac:dyDescent="0.3">
      <c r="C45" s="74" t="s">
        <v>45</v>
      </c>
      <c r="D45" s="76">
        <f>D44</f>
        <v>-651173</v>
      </c>
      <c r="E45" s="75"/>
      <c r="F45" s="70">
        <f>F44+D45</f>
        <v>415726</v>
      </c>
      <c r="G45" s="71"/>
      <c r="H45" s="70">
        <f t="shared" ref="G45:L45" si="4">H44+F45</f>
        <v>2084625</v>
      </c>
      <c r="I45" s="71"/>
      <c r="J45" s="70">
        <f t="shared" si="4"/>
        <v>4578524</v>
      </c>
      <c r="K45" s="71"/>
      <c r="L45" s="70">
        <f t="shared" si="4"/>
        <v>7927423</v>
      </c>
      <c r="M45" s="72"/>
      <c r="P45" s="6"/>
      <c r="Q45" s="7"/>
      <c r="R45" s="8" t="s">
        <v>12</v>
      </c>
      <c r="S45" s="34">
        <f>S43+$Q$41+$Q$38</f>
        <v>63788</v>
      </c>
      <c r="T45" s="35">
        <f>T43+$Q$41+$Q$38</f>
        <v>98576</v>
      </c>
    </row>
    <row r="47" spans="3:21" ht="15.75" thickBot="1" x14ac:dyDescent="0.3"/>
    <row r="48" spans="3:21" ht="15.75" thickBot="1" x14ac:dyDescent="0.3">
      <c r="C48" s="73" t="s">
        <v>43</v>
      </c>
      <c r="D48" s="74" t="s">
        <v>45</v>
      </c>
    </row>
    <row r="49" spans="3:4" x14ac:dyDescent="0.25">
      <c r="C49" s="44">
        <f>D44</f>
        <v>-651173</v>
      </c>
      <c r="D49" s="44">
        <f>D45</f>
        <v>-651173</v>
      </c>
    </row>
    <row r="50" spans="3:4" x14ac:dyDescent="0.25">
      <c r="C50" s="44">
        <f>F44</f>
        <v>1066899</v>
      </c>
      <c r="D50" s="44">
        <f>F45</f>
        <v>415726</v>
      </c>
    </row>
    <row r="51" spans="3:4" x14ac:dyDescent="0.25">
      <c r="C51" s="44">
        <f>H44</f>
        <v>1668899</v>
      </c>
      <c r="D51" s="44">
        <f>H45</f>
        <v>2084625</v>
      </c>
    </row>
    <row r="52" spans="3:4" x14ac:dyDescent="0.25">
      <c r="C52" s="44">
        <f>J44</f>
        <v>2493899</v>
      </c>
      <c r="D52" s="44">
        <f>J45</f>
        <v>4578524</v>
      </c>
    </row>
    <row r="53" spans="3:4" x14ac:dyDescent="0.25">
      <c r="C53" s="44">
        <f>L44</f>
        <v>3348899</v>
      </c>
      <c r="D53" s="44">
        <f>L45</f>
        <v>7927423</v>
      </c>
    </row>
  </sheetData>
  <mergeCells count="16">
    <mergeCell ref="I39:I40"/>
    <mergeCell ref="J39:J40"/>
    <mergeCell ref="K39:K40"/>
    <mergeCell ref="L39:L40"/>
    <mergeCell ref="M39:M40"/>
    <mergeCell ref="S38:T38"/>
    <mergeCell ref="D23:K23"/>
    <mergeCell ref="D24:K24"/>
    <mergeCell ref="L23:M24"/>
    <mergeCell ref="C32:M32"/>
    <mergeCell ref="C37:M37"/>
    <mergeCell ref="D39:D40"/>
    <mergeCell ref="E39:E40"/>
    <mergeCell ref="F39:F40"/>
    <mergeCell ref="G39:G40"/>
    <mergeCell ref="H39:H40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Stiaan01</dc:creator>
  <cp:lastModifiedBy>stiaan gerber</cp:lastModifiedBy>
  <dcterms:created xsi:type="dcterms:W3CDTF">2020-10-13T11:25:33Z</dcterms:created>
  <dcterms:modified xsi:type="dcterms:W3CDTF">2020-10-13T12:54:05Z</dcterms:modified>
</cp:coreProperties>
</file>