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1B46B49-4A9E-436C-B1CB-9BEE07484E3D}" xr6:coauthVersionLast="43" xr6:coauthVersionMax="43" xr10:uidLastSave="{00000000-0000-0000-0000-000000000000}"/>
  <bookViews>
    <workbookView xWindow="-108" yWindow="-108" windowWidth="23256" windowHeight="12576" tabRatio="644" activeTab="1" xr2:uid="{00000000-000D-0000-FFFF-FFFF00000000}"/>
  </bookViews>
  <sheets>
    <sheet name="单词本记录" sheetId="1" r:id="rId1"/>
    <sheet name="时间统计表" sheetId="4" r:id="rId2"/>
    <sheet name="die't" sheetId="11" r:id="rId3"/>
    <sheet name="单词效率统计" sheetId="2" r:id="rId4"/>
    <sheet name="月份计划安排" sheetId="9" r:id="rId5"/>
    <sheet name="学费" sheetId="10" r:id="rId6"/>
    <sheet name="Sheet1" sheetId="6" r:id="rId7"/>
    <sheet name="日常记录" sheetId="5" r:id="rId8"/>
    <sheet name="科研记录" sheetId="8" r:id="rId9"/>
  </sheets>
  <externalReferences>
    <externalReference r:id="rId10"/>
  </externalReferences>
  <definedNames>
    <definedName name="_xlchart.v1.0" hidden="1">单词本记录!$J$1</definedName>
    <definedName name="_xlchart.v1.1" hidden="1">单词本记录!$J$2:$J$108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单词本记录!$J$2:$J$96</definedName>
    <definedName name="_xlchart.v1.4" hidden="1">单词效率统计!$B$1</definedName>
    <definedName name="_xlchart.v1.5" hidden="1">单词效率统计!$B$2:$B$114</definedName>
    <definedName name="_xlchart.v1.6" hidden="1">单词效率统计!$E$1</definedName>
    <definedName name="_xlchart.v1.7" hidden="1">单词效率统计!$E$2:$E$114</definedName>
    <definedName name="_xlchart.v1.8" hidden="1">单词效率统计!$D$1</definedName>
    <definedName name="_xlchart.v1.9" hidden="1">单词效率统计!$D$2:$D$100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27" i="1" l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H130" i="1"/>
  <c r="H131" i="1"/>
  <c r="H132" i="1"/>
  <c r="I132" i="1"/>
  <c r="G132" i="1"/>
  <c r="F132" i="1"/>
  <c r="I131" i="1" l="1"/>
  <c r="G131" i="1"/>
  <c r="F131" i="1"/>
  <c r="I130" i="1"/>
  <c r="G130" i="1"/>
  <c r="F130" i="1"/>
  <c r="V128" i="1" l="1"/>
  <c r="W128" i="1"/>
  <c r="X128" i="1"/>
  <c r="V129" i="1"/>
  <c r="W129" i="1"/>
  <c r="X129" i="1"/>
  <c r="H128" i="1"/>
  <c r="H129" i="1"/>
  <c r="I129" i="1"/>
  <c r="G129" i="1"/>
  <c r="F129" i="1"/>
  <c r="I128" i="1"/>
  <c r="G128" i="1"/>
  <c r="F128" i="1"/>
  <c r="K116" i="1" l="1"/>
  <c r="L116" i="1"/>
  <c r="M116" i="1"/>
  <c r="V116" i="1"/>
  <c r="W116" i="1"/>
  <c r="X116" i="1" s="1"/>
  <c r="K117" i="1"/>
  <c r="L117" i="1"/>
  <c r="M117" i="1"/>
  <c r="V117" i="1"/>
  <c r="W117" i="1"/>
  <c r="X117" i="1"/>
  <c r="K118" i="1"/>
  <c r="L118" i="1"/>
  <c r="M118" i="1"/>
  <c r="V118" i="1"/>
  <c r="W118" i="1"/>
  <c r="X118" i="1" s="1"/>
  <c r="K119" i="1"/>
  <c r="L119" i="1"/>
  <c r="M119" i="1"/>
  <c r="V119" i="1"/>
  <c r="W119" i="1"/>
  <c r="X119" i="1"/>
  <c r="K120" i="1"/>
  <c r="L120" i="1"/>
  <c r="M120" i="1"/>
  <c r="V120" i="1"/>
  <c r="W120" i="1"/>
  <c r="X120" i="1" s="1"/>
  <c r="K121" i="1"/>
  <c r="L121" i="1"/>
  <c r="M121" i="1"/>
  <c r="V121" i="1"/>
  <c r="W121" i="1"/>
  <c r="X121" i="1"/>
  <c r="K122" i="1"/>
  <c r="L122" i="1"/>
  <c r="M122" i="1"/>
  <c r="V122" i="1"/>
  <c r="W122" i="1"/>
  <c r="X122" i="1" s="1"/>
  <c r="K123" i="1"/>
  <c r="L123" i="1"/>
  <c r="M123" i="1"/>
  <c r="V123" i="1"/>
  <c r="W123" i="1"/>
  <c r="X123" i="1"/>
  <c r="K124" i="1"/>
  <c r="L124" i="1"/>
  <c r="M124" i="1"/>
  <c r="V124" i="1"/>
  <c r="W124" i="1"/>
  <c r="X124" i="1" s="1"/>
  <c r="K125" i="1"/>
  <c r="L125" i="1"/>
  <c r="M125" i="1"/>
  <c r="V125" i="1"/>
  <c r="W125" i="1"/>
  <c r="X125" i="1"/>
  <c r="K126" i="1"/>
  <c r="L126" i="1"/>
  <c r="M126" i="1"/>
  <c r="V126" i="1"/>
  <c r="W126" i="1"/>
  <c r="X126" i="1" s="1"/>
  <c r="V127" i="1"/>
  <c r="W127" i="1"/>
  <c r="X127" i="1"/>
  <c r="I118" i="1"/>
  <c r="I119" i="1"/>
  <c r="I120" i="1"/>
  <c r="I121" i="1"/>
  <c r="I122" i="1"/>
  <c r="I123" i="1"/>
  <c r="I124" i="1"/>
  <c r="I125" i="1"/>
  <c r="I126" i="1"/>
  <c r="I127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G127" i="1"/>
  <c r="F118" i="1"/>
  <c r="F119" i="1"/>
  <c r="F120" i="1"/>
  <c r="F121" i="1"/>
  <c r="F122" i="1"/>
  <c r="F123" i="1"/>
  <c r="F124" i="1"/>
  <c r="F125" i="1"/>
  <c r="F126" i="1"/>
  <c r="F127" i="1"/>
  <c r="G126" i="1"/>
  <c r="G125" i="1"/>
  <c r="G124" i="1"/>
  <c r="G123" i="1"/>
  <c r="G122" i="1"/>
  <c r="G121" i="1"/>
  <c r="G120" i="1"/>
  <c r="G119" i="1"/>
  <c r="G118" i="1"/>
  <c r="I117" i="1" l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K113" i="1" l="1"/>
  <c r="M113" i="1"/>
  <c r="V113" i="1"/>
  <c r="H113" i="1"/>
  <c r="I113" i="1"/>
  <c r="G113" i="1"/>
  <c r="F113" i="1"/>
  <c r="L114" i="1" s="1"/>
  <c r="K112" i="1" l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M111" i="1"/>
  <c r="V111" i="1"/>
  <c r="L111" i="1" l="1"/>
  <c r="W113" i="1"/>
  <c r="X113" i="1" s="1"/>
  <c r="W112" i="1"/>
  <c r="X112" i="1" s="1"/>
  <c r="W114" i="1"/>
  <c r="X114" i="1" s="1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M108" i="1"/>
  <c r="V108" i="1"/>
  <c r="K109" i="1"/>
  <c r="M109" i="1"/>
  <c r="V109" i="1"/>
  <c r="H105" i="1"/>
  <c r="H106" i="1"/>
  <c r="W109" i="1" s="1"/>
  <c r="X109" i="1" s="1"/>
  <c r="H107" i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L108" i="1" l="1"/>
  <c r="W110" i="1"/>
  <c r="X110" i="1" s="1"/>
  <c r="W108" i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B158" i="4"/>
  <c r="BK158" i="4" l="1"/>
  <c r="BG158" i="4"/>
  <c r="BC158" i="4"/>
  <c r="AY158" i="4"/>
  <c r="AU158" i="4"/>
  <c r="AQ158" i="4"/>
  <c r="AM158" i="4"/>
  <c r="AI158" i="4"/>
  <c r="AE158" i="4"/>
  <c r="AA158" i="4"/>
  <c r="W158" i="4"/>
  <c r="S158" i="4"/>
  <c r="O158" i="4"/>
  <c r="K158" i="4"/>
  <c r="G158" i="4"/>
  <c r="BX158" i="4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I106" i="1"/>
  <c r="I105" i="1"/>
  <c r="G106" i="1"/>
  <c r="F106" i="1"/>
  <c r="G105" i="1"/>
  <c r="F105" i="1"/>
  <c r="L106" i="1" l="1"/>
  <c r="L107" i="1"/>
  <c r="H103" i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W106" i="1" l="1"/>
  <c r="X106" i="1" s="1"/>
  <c r="L104" i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I97" i="1"/>
  <c r="K97" i="1"/>
  <c r="M97" i="1"/>
  <c r="F98" i="1"/>
  <c r="L98" i="1" s="1"/>
  <c r="G98" i="1"/>
  <c r="H98" i="1"/>
  <c r="I98" i="1"/>
  <c r="K98" i="1"/>
  <c r="M98" i="1"/>
  <c r="F99" i="1"/>
  <c r="G99" i="1"/>
  <c r="H99" i="1"/>
  <c r="I99" i="1"/>
  <c r="K99" i="1"/>
  <c r="M99" i="1"/>
  <c r="F100" i="1"/>
  <c r="G100" i="1"/>
  <c r="H100" i="1"/>
  <c r="W103" i="1" s="1"/>
  <c r="X103" i="1" s="1"/>
  <c r="I100" i="1"/>
  <c r="K100" i="1"/>
  <c r="M100" i="1"/>
  <c r="W100" i="1" l="1"/>
  <c r="X100" i="1" s="1"/>
  <c r="L99" i="1"/>
  <c r="W101" i="1"/>
  <c r="X101" i="1" s="1"/>
  <c r="W102" i="1"/>
  <c r="X102" i="1" s="1"/>
  <c r="L100" i="1"/>
  <c r="L101" i="1"/>
  <c r="K96" i="1" l="1"/>
  <c r="M96" i="1"/>
  <c r="H96" i="1"/>
  <c r="W99" i="1" s="1"/>
  <c r="X99" i="1" s="1"/>
  <c r="I96" i="1"/>
  <c r="G96" i="1"/>
  <c r="F96" i="1"/>
  <c r="L97" i="1" s="1"/>
  <c r="V95" i="1" l="1"/>
  <c r="K95" i="1"/>
  <c r="M95" i="1"/>
  <c r="H95" i="1"/>
  <c r="W98" i="1" s="1"/>
  <c r="X98" i="1" s="1"/>
  <c r="I95" i="1"/>
  <c r="G95" i="1"/>
  <c r="F95" i="1"/>
  <c r="L96" i="1" s="1"/>
  <c r="V94" i="1" l="1"/>
  <c r="K94" i="1"/>
  <c r="M94" i="1"/>
  <c r="H94" i="1"/>
  <c r="W97" i="1" s="1"/>
  <c r="X97" i="1" s="1"/>
  <c r="I94" i="1"/>
  <c r="G94" i="1"/>
  <c r="F94" i="1"/>
  <c r="L95" i="1" s="1"/>
  <c r="V93" i="1" l="1"/>
  <c r="K93" i="1"/>
  <c r="M93" i="1"/>
  <c r="H93" i="1"/>
  <c r="W96" i="1" s="1"/>
  <c r="X96" i="1" s="1"/>
  <c r="I93" i="1"/>
  <c r="G93" i="1"/>
  <c r="F93" i="1"/>
  <c r="L94" i="1" s="1"/>
  <c r="V92" i="1" l="1"/>
  <c r="K92" i="1"/>
  <c r="H92" i="1"/>
  <c r="W95" i="1" s="1"/>
  <c r="X95" i="1" s="1"/>
  <c r="M92" i="1"/>
  <c r="I92" i="1"/>
  <c r="G92" i="1"/>
  <c r="F92" i="1"/>
  <c r="L93" i="1" s="1"/>
  <c r="V89" i="1" l="1"/>
  <c r="V90" i="1"/>
  <c r="V91" i="1"/>
  <c r="F89" i="1"/>
  <c r="G89" i="1"/>
  <c r="H89" i="1"/>
  <c r="I89" i="1"/>
  <c r="K89" i="1"/>
  <c r="M89" i="1"/>
  <c r="F90" i="1"/>
  <c r="L90" i="1" s="1"/>
  <c r="G90" i="1"/>
  <c r="H90" i="1"/>
  <c r="I90" i="1"/>
  <c r="K90" i="1"/>
  <c r="M90" i="1"/>
  <c r="F91" i="1"/>
  <c r="L92" i="1" s="1"/>
  <c r="G91" i="1"/>
  <c r="H91" i="1"/>
  <c r="W94" i="1" s="1"/>
  <c r="X94" i="1" s="1"/>
  <c r="I91" i="1"/>
  <c r="K91" i="1"/>
  <c r="M91" i="1"/>
  <c r="W92" i="1" l="1"/>
  <c r="X92" i="1" s="1"/>
  <c r="L91" i="1"/>
  <c r="W93" i="1"/>
  <c r="X93" i="1" s="1"/>
  <c r="V88" i="1" l="1"/>
  <c r="K88" i="1"/>
  <c r="M88" i="1"/>
  <c r="H88" i="1"/>
  <c r="W91" i="1" s="1"/>
  <c r="X91" i="1" s="1"/>
  <c r="I88" i="1"/>
  <c r="G88" i="1"/>
  <c r="F88" i="1"/>
  <c r="L89" i="1" s="1"/>
  <c r="K87" i="1" l="1"/>
  <c r="M87" i="1"/>
  <c r="H87" i="1"/>
  <c r="W90" i="1" s="1"/>
  <c r="X90" i="1" s="1"/>
  <c r="I87" i="1"/>
  <c r="G87" i="1"/>
  <c r="F87" i="1"/>
  <c r="L88" i="1" s="1"/>
  <c r="V87" i="1" l="1"/>
  <c r="K86" i="1"/>
  <c r="M86" i="1"/>
  <c r="H86" i="1"/>
  <c r="W89" i="1" s="1"/>
  <c r="X89" i="1" s="1"/>
  <c r="I86" i="1"/>
  <c r="G86" i="1"/>
  <c r="F86" i="1"/>
  <c r="L87" i="1" s="1"/>
  <c r="V85" i="1" l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V83" i="1" l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W84" i="1" l="1"/>
  <c r="X84" i="1" s="1"/>
  <c r="W85" i="1"/>
  <c r="X85" i="1" s="1"/>
  <c r="V82" i="1" l="1"/>
  <c r="K82" i="1"/>
  <c r="M82" i="1"/>
  <c r="I82" i="1"/>
  <c r="G82" i="1"/>
  <c r="F82" i="1"/>
  <c r="L83" i="1" l="1"/>
  <c r="V81" i="1"/>
  <c r="V80" i="1"/>
  <c r="K81" i="1"/>
  <c r="M81" i="1"/>
  <c r="I81" i="1"/>
  <c r="G81" i="1"/>
  <c r="F81" i="1"/>
  <c r="L82" i="1" s="1"/>
  <c r="K80" i="1" l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H79" i="1" l="1"/>
  <c r="W82" i="1" s="1"/>
  <c r="X82" i="1" s="1"/>
  <c r="I79" i="1"/>
  <c r="G79" i="1"/>
  <c r="F79" i="1"/>
  <c r="L80" i="1" l="1"/>
  <c r="M78" i="1"/>
  <c r="H78" i="1" l="1"/>
  <c r="W81" i="1" s="1"/>
  <c r="X81" i="1" s="1"/>
  <c r="I78" i="1"/>
  <c r="G78" i="1"/>
  <c r="F78" i="1"/>
  <c r="V77" i="1"/>
  <c r="K77" i="1"/>
  <c r="H77" i="1"/>
  <c r="W80" i="1" s="1"/>
  <c r="X80" i="1" s="1"/>
  <c r="M77" i="1"/>
  <c r="I77" i="1"/>
  <c r="F77" i="1"/>
  <c r="G77" i="1"/>
  <c r="L78" i="1" l="1"/>
  <c r="L79" i="1"/>
  <c r="V76" i="1"/>
  <c r="K76" i="1"/>
  <c r="M76" i="1"/>
  <c r="H76" i="1"/>
  <c r="W79" i="1" s="1"/>
  <c r="X79" i="1" s="1"/>
  <c r="I76" i="1"/>
  <c r="G76" i="1"/>
  <c r="F76" i="1"/>
  <c r="L77" i="1" s="1"/>
  <c r="V75" i="1" l="1"/>
  <c r="K75" i="1"/>
  <c r="M75" i="1"/>
  <c r="H75" i="1" l="1"/>
  <c r="W78" i="1" s="1"/>
  <c r="X78" i="1" s="1"/>
  <c r="I75" i="1"/>
  <c r="G75" i="1"/>
  <c r="F75" i="1"/>
  <c r="L76" i="1" l="1"/>
  <c r="H74" i="1"/>
  <c r="V74" i="1"/>
  <c r="K74" i="1"/>
  <c r="M74" i="1"/>
  <c r="I74" i="1"/>
  <c r="G74" i="1"/>
  <c r="F74" i="1"/>
  <c r="W77" i="1" l="1"/>
  <c r="X77" i="1" s="1"/>
  <c r="L75" i="1"/>
  <c r="V73" i="1"/>
  <c r="K73" i="1"/>
  <c r="H73" i="1"/>
  <c r="W76" i="1" s="1"/>
  <c r="X76" i="1" s="1"/>
  <c r="I73" i="1"/>
  <c r="G73" i="1"/>
  <c r="F73" i="1"/>
  <c r="M73" i="1"/>
  <c r="L74" i="1" l="1"/>
  <c r="V72" i="1" l="1"/>
  <c r="K72" i="1"/>
  <c r="M72" i="1"/>
  <c r="H72" i="1"/>
  <c r="W75" i="1" s="1"/>
  <c r="X75" i="1" s="1"/>
  <c r="I72" i="1"/>
  <c r="G72" i="1"/>
  <c r="F72" i="1"/>
  <c r="L73" i="1" s="1"/>
  <c r="V71" i="1" l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V69" i="1" l="1"/>
  <c r="M69" i="1"/>
  <c r="H69" i="1"/>
  <c r="W72" i="1" s="1"/>
  <c r="X72" i="1" s="1"/>
  <c r="I69" i="1"/>
  <c r="G69" i="1"/>
  <c r="F69" i="1"/>
  <c r="L70" i="1" s="1"/>
  <c r="V68" i="1" l="1"/>
  <c r="K68" i="1"/>
  <c r="H68" i="1"/>
  <c r="W71" i="1" s="1"/>
  <c r="X71" i="1" s="1"/>
  <c r="M68" i="1"/>
  <c r="I68" i="1"/>
  <c r="G68" i="1"/>
  <c r="F68" i="1"/>
  <c r="L69" i="1" s="1"/>
  <c r="V67" i="1" l="1"/>
  <c r="H67" i="1"/>
  <c r="W70" i="1" s="1"/>
  <c r="X70" i="1" s="1"/>
  <c r="I67" i="1"/>
  <c r="G67" i="1"/>
  <c r="F67" i="1"/>
  <c r="L68" i="1" s="1"/>
  <c r="M67" i="1"/>
  <c r="K67" i="1" l="1"/>
  <c r="F102" i="2" l="1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V65" i="1"/>
  <c r="K65" i="1"/>
  <c r="M65" i="1"/>
  <c r="H65" i="1"/>
  <c r="W68" i="1" s="1"/>
  <c r="X68" i="1" s="1"/>
  <c r="I65" i="1"/>
  <c r="G65" i="1"/>
  <c r="F65" i="1"/>
  <c r="L66" i="1" s="1"/>
  <c r="V64" i="1" l="1"/>
  <c r="K64" i="1"/>
  <c r="M64" i="1"/>
  <c r="H64" i="1"/>
  <c r="W67" i="1" s="1"/>
  <c r="X67" i="1" s="1"/>
  <c r="I64" i="1"/>
  <c r="G64" i="1"/>
  <c r="F64" i="1"/>
  <c r="L65" i="1" s="1"/>
  <c r="V63" i="1" l="1"/>
  <c r="K63" i="1"/>
  <c r="M63" i="1"/>
  <c r="H63" i="1"/>
  <c r="W66" i="1" s="1"/>
  <c r="X66" i="1" s="1"/>
  <c r="I63" i="1"/>
  <c r="G63" i="1"/>
  <c r="F63" i="1"/>
  <c r="L64" i="1" s="1"/>
  <c r="V62" i="1" l="1"/>
  <c r="K62" i="1"/>
  <c r="M62" i="1"/>
  <c r="H62" i="1"/>
  <c r="W65" i="1" s="1"/>
  <c r="X65" i="1" s="1"/>
  <c r="I62" i="1"/>
  <c r="G62" i="1"/>
  <c r="F62" i="1"/>
  <c r="L63" i="1" s="1"/>
  <c r="V61" i="1" l="1"/>
  <c r="K61" i="1"/>
  <c r="M61" i="1"/>
  <c r="H61" i="1"/>
  <c r="W64" i="1" s="1"/>
  <c r="X64" i="1" s="1"/>
  <c r="I61" i="1"/>
  <c r="G61" i="1"/>
  <c r="F61" i="1"/>
  <c r="L62" i="1" s="1"/>
  <c r="V60" i="1" l="1"/>
  <c r="K60" i="1"/>
  <c r="M60" i="1"/>
  <c r="H60" i="1"/>
  <c r="W63" i="1" s="1"/>
  <c r="X63" i="1" s="1"/>
  <c r="I60" i="1"/>
  <c r="G60" i="1"/>
  <c r="F60" i="1"/>
  <c r="L61" i="1" s="1"/>
  <c r="V59" i="1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I58" i="1"/>
  <c r="G58" i="1"/>
  <c r="F58" i="1"/>
  <c r="W61" i="1" l="1"/>
  <c r="X61" i="1" s="1"/>
  <c r="L59" i="1"/>
  <c r="L60" i="1"/>
  <c r="V57" i="1"/>
  <c r="K57" i="1"/>
  <c r="M57" i="1"/>
  <c r="H57" i="1"/>
  <c r="W60" i="1" s="1"/>
  <c r="X60" i="1" s="1"/>
  <c r="I57" i="1"/>
  <c r="G57" i="1"/>
  <c r="F57" i="1"/>
  <c r="L58" i="1" s="1"/>
  <c r="K56" i="1" l="1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V54" i="1" l="1"/>
  <c r="K54" i="1"/>
  <c r="I54" i="1"/>
  <c r="G54" i="1"/>
  <c r="F54" i="1"/>
  <c r="H54" i="1" l="1"/>
  <c r="W57" i="1" s="1"/>
  <c r="X57" i="1" s="1"/>
  <c r="V53" i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V10" i="1" l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50" i="1" l="1"/>
  <c r="W53" i="1" s="1"/>
  <c r="X53" i="1" s="1"/>
  <c r="I50" i="1"/>
  <c r="G50" i="1"/>
  <c r="F50" i="1"/>
  <c r="H49" i="1" l="1"/>
  <c r="W52" i="1" s="1"/>
  <c r="X52" i="1" s="1"/>
  <c r="I49" i="1"/>
  <c r="G49" i="1"/>
  <c r="F49" i="1"/>
  <c r="H48" i="1" l="1"/>
  <c r="W51" i="1" s="1"/>
  <c r="X51" i="1" s="1"/>
  <c r="I48" i="1"/>
  <c r="G48" i="1"/>
  <c r="F48" i="1"/>
  <c r="K2" i="1" l="1"/>
  <c r="H47" i="1"/>
  <c r="W50" i="1" s="1"/>
  <c r="X50" i="1" s="1"/>
  <c r="I47" i="1"/>
  <c r="G47" i="1"/>
  <c r="F47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G35" i="1"/>
  <c r="I35" i="1"/>
  <c r="F35" i="1"/>
  <c r="L36" i="1" l="1"/>
  <c r="L37" i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G8" i="1"/>
  <c r="I8" i="1"/>
  <c r="F26" i="1"/>
  <c r="G26" i="1"/>
  <c r="I26" i="1"/>
  <c r="L8" i="1" l="1"/>
  <c r="L6" i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4" i="1" l="1"/>
  <c r="L16" i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<sst xmlns="http://schemas.openxmlformats.org/spreadsheetml/2006/main" count="617" uniqueCount="276">
  <si>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</si>
  <si>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</si>
  <si>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</si>
  <si>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</si>
  <si>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</si>
  <si>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</si>
  <si>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</si>
  <si>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</si>
  <si>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</si>
  <si>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</si>
  <si>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</si>
  <si>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</si>
  <si>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</si>
  <si>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</si>
  <si>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</si>
  <si>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</si>
  <si>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</si>
  <si>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</si>
  <si>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</si>
  <si>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</si>
  <si>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</si>
  <si>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</si>
  <si>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</si>
  <si>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</si>
  <si>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</si>
  <si>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</si>
  <si>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</si>
  <si>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</si>
  <si>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</si>
  <si>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</si>
  <si>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</si>
  <si>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</si>
  <si>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</si>
  <si>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</si>
  <si>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</si>
  <si>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</si>
  <si>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</si>
  <si>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</si>
  <si>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</si>
  <si>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</si>
  <si>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</si>
  <si>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</si>
  <si>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</si>
  <si>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</si>
  <si>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总计</t>
    <phoneticPr fontId="1" type="noConversion"/>
  </si>
  <si>
    <t>浪费时间</t>
    <phoneticPr fontId="1" type="noConversion"/>
  </si>
  <si>
    <t>背单词线</t>
    <phoneticPr fontId="1" type="noConversion"/>
  </si>
  <si>
    <t>托福</t>
    <phoneticPr fontId="1" type="noConversion"/>
  </si>
  <si>
    <t>浪费</t>
    <phoneticPr fontId="1" type="noConversion"/>
  </si>
  <si>
    <t>收获</t>
    <phoneticPr fontId="1" type="noConversion"/>
  </si>
  <si>
    <t xml:space="preserve">
自卑？自责？带来的思想上的消沉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</si>
  <si>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</si>
  <si>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</si>
  <si>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</si>
  <si>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</si>
  <si>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</si>
  <si>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</si>
  <si>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</si>
  <si>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</si>
  <si>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</si>
  <si>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</si>
  <si>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</si>
  <si>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</si>
  <si>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</si>
  <si>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</si>
  <si>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</si>
  <si>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</si>
  <si>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</si>
  <si>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</si>
  <si>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</si>
  <si>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</si>
  <si>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</si>
  <si>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</si>
  <si>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</si>
  <si>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</si>
  <si>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周均</t>
    <phoneticPr fontId="1" type="noConversion"/>
  </si>
  <si>
    <t>7天平均</t>
    <phoneticPr fontId="1" type="noConversion"/>
  </si>
  <si>
    <t>时间*0.1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</si>
  <si>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</si>
  <si>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</si>
  <si>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新增4日平均</t>
    <phoneticPr fontId="1" type="noConversion"/>
  </si>
  <si>
    <t>计划数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</si>
  <si>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</si>
  <si>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</si>
  <si>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</si>
  <si>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</si>
  <si>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</si>
  <si>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</si>
  <si>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</si>
  <si>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</si>
  <si>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</si>
  <si>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</si>
  <si>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</si>
  <si>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</si>
  <si>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</si>
  <si>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</si>
  <si>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</si>
  <si>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</si>
  <si>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</si>
  <si>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</si>
  <si>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</si>
  <si>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</si>
  <si>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</si>
  <si>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</si>
  <si>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</si>
  <si>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</si>
  <si>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</si>
  <si>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</si>
  <si>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</si>
  <si>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</si>
  <si>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</si>
  <si>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</si>
  <si>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</si>
  <si>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</si>
  <si>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</si>
  <si>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</si>
  <si>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</si>
  <si>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</si>
  <si>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</si>
  <si>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</si>
  <si>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</si>
  <si>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</si>
  <si>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</si>
  <si>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</si>
  <si>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</si>
  <si>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</si>
  <si>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</si>
  <si>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</si>
  <si>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</si>
  <si>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</si>
  <si>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</si>
  <si>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</si>
  <si>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</si>
  <si>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</si>
  <si>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</si>
  <si>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</si>
  <si>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</si>
  <si>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</si>
  <si>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</si>
  <si>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</si>
  <si>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</si>
  <si>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</si>
  <si>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</si>
  <si>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</si>
  <si>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</si>
  <si>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</si>
  <si>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</si>
  <si>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</si>
  <si>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</si>
  <si>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</si>
  <si>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</si>
  <si>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</si>
  <si>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</si>
  <si>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</si>
  <si>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</si>
  <si>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</si>
  <si>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</si>
  <si>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</si>
  <si>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</si>
  <si>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</si>
  <si>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</si>
  <si>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</si>
  <si>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</si>
  <si>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</si>
  <si>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</si>
  <si>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</si>
  <si>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</si>
  <si>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</si>
  <si>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</si>
  <si>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</si>
  <si>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</si>
  <si>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</si>
  <si>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</si>
  <si>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</si>
  <si>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</si>
  <si>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</si>
  <si>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</si>
  <si>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</si>
  <si>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</si>
  <si>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</si>
  <si>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</si>
  <si>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</si>
  <si>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</si>
  <si>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</si>
  <si>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</si>
  <si>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</si>
  <si>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</si>
  <si>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</si>
  <si>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</si>
  <si>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</si>
  <si>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</si>
  <si>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</si>
  <si>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</si>
  <si>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</si>
  <si>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到5月28日，复习、考试、陪伴奶奶。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</si>
  <si>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</si>
  <si>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</si>
  <si>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</si>
  <si>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</si>
  <si>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</si>
  <si>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</si>
  <si>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</si>
  <si>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</si>
  <si>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</si>
  <si>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</si>
  <si>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</si>
  <si>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</si>
  <si>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</si>
  <si>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</si>
  <si>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</si>
  <si>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</si>
  <si>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</si>
  <si>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</si>
  <si>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</si>
  <si>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</si>
  <si>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</si>
  <si>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</si>
  <si>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</si>
  <si>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</si>
  <si>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</si>
  <si>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</si>
  <si>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校内托福</t>
    <phoneticPr fontId="1" type="noConversion"/>
  </si>
  <si>
    <t>目标需要很明确，每个时间点都要有目的。
可以找一个导师，发消息问道相关的要求，再再照着要求努力。
这是一个黑箱，我需要有自己找到信息的能力。
忽略一些负面的想法和对过去的惋惜。</t>
    <phoneticPr fontId="1" type="noConversion"/>
  </si>
  <si>
    <t>运行了实验，优化了代码</t>
    <phoneticPr fontId="1" type="noConversion"/>
  </si>
  <si>
    <t>设计实验调整模型</t>
    <phoneticPr fontId="1" type="noConversion"/>
  </si>
  <si>
    <t>重构数据集，去冗余</t>
    <phoneticPr fontId="1" type="noConversion"/>
  </si>
  <si>
    <t>安装blits</t>
    <phoneticPr fontId="1" type="noConversion"/>
  </si>
  <si>
    <t>运行blits</t>
    <phoneticPr fontId="1" type="noConversion"/>
  </si>
  <si>
    <t>实验采用当前模式调试网络。</t>
    <phoneticPr fontId="1" type="noConversion"/>
  </si>
  <si>
    <t>看论文，发送消息寻找教授</t>
    <phoneticPr fontId="1" type="noConversion"/>
  </si>
  <si>
    <t>重构数据处理模块。</t>
    <phoneticPr fontId="1" type="noConversion"/>
  </si>
  <si>
    <t>重构网络</t>
    <phoneticPr fontId="1" type="noConversion"/>
  </si>
  <si>
    <t>不要太敏感</t>
    <phoneticPr fontId="1" type="noConversion"/>
  </si>
  <si>
    <t>整理</t>
    <phoneticPr fontId="1" type="noConversion"/>
  </si>
  <si>
    <t>哈市回学校</t>
    <phoneticPr fontId="1" type="noConversion"/>
  </si>
  <si>
    <t>整理寝室</t>
    <phoneticPr fontId="1" type="noConversion"/>
  </si>
  <si>
    <t>吃饭</t>
    <phoneticPr fontId="1" type="noConversion"/>
  </si>
  <si>
    <t>睡觉</t>
    <phoneticPr fontId="1" type="noConversion"/>
  </si>
  <si>
    <t xml:space="preserve">做计划 </t>
    <phoneticPr fontId="1" type="noConversion"/>
  </si>
  <si>
    <t>写信</t>
    <phoneticPr fontId="1" type="noConversion"/>
  </si>
  <si>
    <t>考
托
福</t>
    <phoneticPr fontId="1" type="noConversion"/>
  </si>
  <si>
    <t>去外面吃饭</t>
    <phoneticPr fontId="1" type="noConversion"/>
  </si>
  <si>
    <t>饥荒</t>
    <phoneticPr fontId="1" type="noConversion"/>
  </si>
  <si>
    <t>外出</t>
    <phoneticPr fontId="1" type="noConversion"/>
  </si>
  <si>
    <t>浪费</t>
    <phoneticPr fontId="1" type="noConversion"/>
  </si>
  <si>
    <t>外出</t>
    <phoneticPr fontId="1" type="noConversion"/>
  </si>
  <si>
    <t>youtube
浪费</t>
    <phoneticPr fontId="1" type="noConversion"/>
  </si>
  <si>
    <t>看哪吒</t>
    <phoneticPr fontId="1" type="noConversion"/>
  </si>
  <si>
    <t>逛商店</t>
    <phoneticPr fontId="1" type="noConversion"/>
  </si>
  <si>
    <t>背单词</t>
    <phoneticPr fontId="1" type="noConversion"/>
  </si>
  <si>
    <t>打电话</t>
    <phoneticPr fontId="1" type="noConversion"/>
  </si>
  <si>
    <t>每天背2000才能背完</t>
    <phoneticPr fontId="1" type="noConversion"/>
  </si>
  <si>
    <t>有道</t>
    <phoneticPr fontId="1" type="noConversion"/>
  </si>
  <si>
    <t>乐词</t>
    <phoneticPr fontId="1" type="noConversion"/>
  </si>
  <si>
    <t>每天复习150词</t>
    <phoneticPr fontId="1" type="noConversion"/>
  </si>
  <si>
    <t>每天复习错词</t>
    <phoneticPr fontId="1" type="noConversion"/>
  </si>
  <si>
    <t>每天完成任务</t>
    <phoneticPr fontId="1" type="noConversion"/>
  </si>
  <si>
    <t>睡觉</t>
    <phoneticPr fontId="1" type="noConversion"/>
  </si>
  <si>
    <t>外出
早饭</t>
    <phoneticPr fontId="1" type="noConversion"/>
  </si>
  <si>
    <t>课题</t>
    <phoneticPr fontId="1" type="noConversion"/>
  </si>
  <si>
    <t>吃饭</t>
    <phoneticPr fontId="1" type="noConversion"/>
  </si>
  <si>
    <t>运动</t>
    <phoneticPr fontId="1" type="noConversion"/>
  </si>
  <si>
    <t>洗澡</t>
    <phoneticPr fontId="1" type="noConversion"/>
  </si>
  <si>
    <t>单词</t>
    <phoneticPr fontId="1" type="noConversion"/>
  </si>
  <si>
    <t>校对阅读</t>
    <phoneticPr fontId="1" type="noConversion"/>
  </si>
  <si>
    <t>体重</t>
    <phoneticPr fontId="1" type="noConversion"/>
  </si>
  <si>
    <t>早饭时间</t>
    <phoneticPr fontId="1" type="noConversion"/>
  </si>
  <si>
    <t>食物</t>
    <phoneticPr fontId="1" type="noConversion"/>
  </si>
  <si>
    <t>晚饭时间</t>
    <phoneticPr fontId="1" type="noConversion"/>
  </si>
  <si>
    <t>热量</t>
    <phoneticPr fontId="1" type="noConversion"/>
  </si>
  <si>
    <t>half of moon cake
 &amp; milk</t>
    <phoneticPr fontId="1" type="noConversion"/>
  </si>
  <si>
    <t>运动</t>
    <phoneticPr fontId="1" type="noConversion"/>
  </si>
  <si>
    <t>时长</t>
    <phoneticPr fontId="1" type="noConversion"/>
  </si>
  <si>
    <t>阅读
（18分）</t>
    <phoneticPr fontId="1" type="noConversion"/>
  </si>
  <si>
    <t>冥想、休息</t>
    <phoneticPr fontId="1" type="noConversion"/>
  </si>
  <si>
    <t>听力
（22分）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</si>
</sst>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16" fillId="0" borderId="0">
      <alignment horizontal="left" indent="1"/>
    </xf>
    <xf numFmtId="0" fontId="17" fillId="13" borderId="0" applyNumberFormat="0" applyBorder="0" applyAlignment="0">
      <alignment horizontal="left" vertical="center" indent="1"/>
    </xf>
  </cellStyleXfs>
  <cellXfs count="85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177" fontId="0" fillId="0" borderId="0" xfId="0" applyNumberFormat="1" applyAlignment="1">
      <alignment horizont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11" borderId="1" xfId="5" applyFont="1" applyAlignment="1"/>
    <xf numFmtId="0" fontId="7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3" fillId="3" borderId="1" xfId="2" applyBorder="1" applyAlignment="1"/>
    <xf numFmtId="0" fontId="0" fillId="0" borderId="0" xfId="0" applyFont="1" applyAlignment="1">
      <alignment vertical="top"/>
    </xf>
    <xf numFmtId="0" fontId="14" fillId="12" borderId="0" xfId="6" applyFont="1" applyFill="1" applyBorder="1" applyAlignment="1">
      <alignment horizontal="left" vertical="center"/>
    </xf>
    <xf numFmtId="0" fontId="15" fillId="12" borderId="0" xfId="7" applyFont="1" applyFill="1" applyBorder="1" applyAlignment="1">
      <alignment vertical="center"/>
    </xf>
    <xf numFmtId="0" fontId="14" fillId="0" borderId="0" xfId="6" applyFont="1" applyFill="1" applyBorder="1" applyAlignment="1">
      <alignment horizontal="right" vertical="center"/>
    </xf>
    <xf numFmtId="0" fontId="15" fillId="0" borderId="4" xfId="7" applyFont="1" applyFill="1" applyAlignment="1">
      <alignment horizontal="left" vertical="center" indent="1"/>
    </xf>
    <xf numFmtId="178" fontId="16" fillId="0" borderId="0" xfId="9" applyFont="1">
      <alignment horizontal="left" indent="1"/>
    </xf>
    <xf numFmtId="178" fontId="16" fillId="13" borderId="0" xfId="10" applyNumberFormat="1" applyFont="1" applyAlignment="1">
      <alignment horizontal="left" indent="1"/>
    </xf>
    <xf numFmtId="0" fontId="0" fillId="13" borderId="0" xfId="1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0" applyFont="1" applyFill="1" applyAlignment="1">
      <alignment vertical="top"/>
    </xf>
    <xf numFmtId="57" fontId="0" fillId="0" borderId="0" xfId="0" applyNumberFormat="1"/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8" fillId="0" borderId="0" xfId="8" applyFont="1" applyAlignment="1">
      <alignment horizontal="left" vertical="top" wrapText="1" indent="1"/>
    </xf>
    <xf numFmtId="0" fontId="0" fillId="13" borderId="0" xfId="10" applyFont="1" applyAlignment="1">
      <alignment vertical="top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8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20" fontId="0" fillId="0" borderId="0" xfId="0" applyNumberFormat="1"/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11" xfId="5" applyFont="1" applyFill="1" applyBorder="1" applyAlignment="1">
      <alignment horizontal="center" vertical="center" wrapText="1"/>
    </xf>
    <xf numFmtId="0" fontId="0" fillId="9" borderId="8" xfId="5" applyFont="1" applyFill="1" applyBorder="1" applyAlignment="1">
      <alignment horizontal="center" vertical="center"/>
    </xf>
    <xf numFmtId="0" fontId="0" fillId="6" borderId="1" xfId="5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11" borderId="0" xfId="5" applyFont="1" applyBorder="1" applyAlignment="1">
      <alignment horizontal="center" vertical="center"/>
    </xf>
    <xf numFmtId="0" fontId="0" fillId="11" borderId="1" xfId="5" applyFont="1" applyAlignment="1">
      <alignment horizontal="center" vertical="center"/>
    </xf>
    <xf numFmtId="0" fontId="0" fillId="11" borderId="9" xfId="5" applyFont="1" applyBorder="1" applyAlignment="1">
      <alignment horizontal="center" vertical="center"/>
    </xf>
  </cellXfs>
  <cellStyles count="11">
    <cellStyle name="20% - 着色 1" xfId="2" builtinId="30"/>
    <cellStyle name="40% - 着色 1" xfId="3" builtinId="31"/>
    <cellStyle name="60% - 着色 1" xfId="4" builtinId="32"/>
    <cellStyle name="常规" xfId="0" builtinId="0"/>
    <cellStyle name="日" xfId="9" xr:uid="{F602B213-B611-4862-AEB7-7D3C2E4592F9}"/>
    <cellStyle name="标题" xfId="6" builtinId="15"/>
    <cellStyle name="标题 1" xfId="7" builtinId="16"/>
    <cellStyle name="标题 4" xfId="8" builtinId="19"/>
    <cellStyle name="注释" xfId="5" builtinId="10"/>
    <cellStyle name="着色 1" xfId="1" builtinId="29"/>
    <cellStyle name="镶边" xfId="10" xr:uid="{32677331-73A9-4085-8BED-696B4DD8AAAA}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92</c:v>
                </c:pt>
                <c:pt idx="118">
                  <c:v>92</c:v>
                </c:pt>
                <c:pt idx="119">
                  <c:v>93</c:v>
                </c:pt>
                <c:pt idx="120">
                  <c:v>93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96</c:v>
                </c:pt>
                <c:pt idx="125">
                  <c:v>97</c:v>
                </c:pt>
                <c:pt idx="126">
                  <c:v>97</c:v>
                </c:pt>
                <c:pt idx="127">
                  <c:v>98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100</c:v>
                </c:pt>
                <c:pt idx="13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  <c:pt idx="116">
                  <c:v>10433.15</c:v>
                </c:pt>
                <c:pt idx="117">
                  <c:v>10547.800000000001</c:v>
                </c:pt>
                <c:pt idx="118">
                  <c:v>10547.800000000001</c:v>
                </c:pt>
                <c:pt idx="119">
                  <c:v>10662.45</c:v>
                </c:pt>
                <c:pt idx="120">
                  <c:v>10662.45</c:v>
                </c:pt>
                <c:pt idx="121">
                  <c:v>10777.1</c:v>
                </c:pt>
                <c:pt idx="122">
                  <c:v>10777.1</c:v>
                </c:pt>
                <c:pt idx="123">
                  <c:v>10891.75</c:v>
                </c:pt>
                <c:pt idx="124">
                  <c:v>11006.4</c:v>
                </c:pt>
                <c:pt idx="125">
                  <c:v>11121.050000000001</c:v>
                </c:pt>
                <c:pt idx="126">
                  <c:v>11155</c:v>
                </c:pt>
                <c:pt idx="127">
                  <c:v>11302.34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1031.8499999999999</c:v>
                </c:pt>
                <c:pt idx="115">
                  <c:v>1031.8499999999999</c:v>
                </c:pt>
                <c:pt idx="116">
                  <c:v>1031.8499999999999</c:v>
                </c:pt>
                <c:pt idx="117">
                  <c:v>917.2</c:v>
                </c:pt>
                <c:pt idx="118">
                  <c:v>917.2</c:v>
                </c:pt>
                <c:pt idx="119">
                  <c:v>802.55000000000007</c:v>
                </c:pt>
                <c:pt idx="120">
                  <c:v>802.55000000000007</c:v>
                </c:pt>
                <c:pt idx="121">
                  <c:v>687.9</c:v>
                </c:pt>
                <c:pt idx="122">
                  <c:v>687.9</c:v>
                </c:pt>
                <c:pt idx="123">
                  <c:v>573.25</c:v>
                </c:pt>
                <c:pt idx="124">
                  <c:v>458.6</c:v>
                </c:pt>
                <c:pt idx="125">
                  <c:v>343.95</c:v>
                </c:pt>
                <c:pt idx="126">
                  <c:v>345</c:v>
                </c:pt>
                <c:pt idx="127">
                  <c:v>230.66</c:v>
                </c:pt>
                <c:pt idx="128">
                  <c:v>0</c:v>
                </c:pt>
                <c:pt idx="129">
                  <c:v>0</c:v>
                </c:pt>
                <c:pt idx="130">
                  <c:v>238.42000000000002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11921</c:v>
                </c:pt>
                <c:pt idx="130">
                  <c:v>11682.58</c:v>
                </c:pt>
                <c:pt idx="134">
                  <c:v>0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  <c:pt idx="116">
                  <c:v>11436</c:v>
                </c:pt>
                <c:pt idx="117">
                  <c:v>11465</c:v>
                </c:pt>
                <c:pt idx="118">
                  <c:v>11403</c:v>
                </c:pt>
                <c:pt idx="119">
                  <c:v>11465</c:v>
                </c:pt>
                <c:pt idx="120">
                  <c:v>11350</c:v>
                </c:pt>
                <c:pt idx="121">
                  <c:v>11465</c:v>
                </c:pt>
                <c:pt idx="122">
                  <c:v>11465</c:v>
                </c:pt>
                <c:pt idx="123">
                  <c:v>11171</c:v>
                </c:pt>
                <c:pt idx="124">
                  <c:v>11181</c:v>
                </c:pt>
                <c:pt idx="125">
                  <c:v>11180</c:v>
                </c:pt>
                <c:pt idx="126">
                  <c:v>11214</c:v>
                </c:pt>
                <c:pt idx="127">
                  <c:v>11246</c:v>
                </c:pt>
                <c:pt idx="128">
                  <c:v>-288</c:v>
                </c:pt>
                <c:pt idx="129">
                  <c:v>11632</c:v>
                </c:pt>
                <c:pt idx="130">
                  <c:v>11631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35</c:v>
                </c:pt>
                <c:pt idx="127">
                  <c:v>33</c:v>
                </c:pt>
                <c:pt idx="128">
                  <c:v>-11533</c:v>
                </c:pt>
                <c:pt idx="129">
                  <c:v>11921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  <c:pt idx="116">
                  <c:v>29</c:v>
                </c:pt>
                <c:pt idx="117">
                  <c:v>0</c:v>
                </c:pt>
                <c:pt idx="118">
                  <c:v>62</c:v>
                </c:pt>
                <c:pt idx="119">
                  <c:v>0</c:v>
                </c:pt>
                <c:pt idx="120">
                  <c:v>115</c:v>
                </c:pt>
                <c:pt idx="121">
                  <c:v>0</c:v>
                </c:pt>
                <c:pt idx="122">
                  <c:v>0</c:v>
                </c:pt>
                <c:pt idx="123">
                  <c:v>294</c:v>
                </c:pt>
                <c:pt idx="124">
                  <c:v>284</c:v>
                </c:pt>
                <c:pt idx="125">
                  <c:v>285</c:v>
                </c:pt>
                <c:pt idx="126">
                  <c:v>286</c:v>
                </c:pt>
                <c:pt idx="127">
                  <c:v>287</c:v>
                </c:pt>
                <c:pt idx="128">
                  <c:v>288</c:v>
                </c:pt>
                <c:pt idx="129">
                  <c:v>289</c:v>
                </c:pt>
                <c:pt idx="130">
                  <c:v>290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  <c:pt idx="114">
                  <c:v>371.25217391304346</c:v>
                </c:pt>
                <c:pt idx="115">
                  <c:v>368.05172413793105</c:v>
                </c:pt>
                <c:pt idx="116">
                  <c:v>365.15384615384613</c:v>
                </c:pt>
                <c:pt idx="117">
                  <c:v>362.0593220338983</c:v>
                </c:pt>
                <c:pt idx="118">
                  <c:v>359.53781512605042</c:v>
                </c:pt>
                <c:pt idx="119">
                  <c:v>356.54166666666669</c:v>
                </c:pt>
                <c:pt idx="120">
                  <c:v>354.54545454545456</c:v>
                </c:pt>
                <c:pt idx="121">
                  <c:v>351.63934426229508</c:v>
                </c:pt>
                <c:pt idx="122">
                  <c:v>348.78048780487802</c:v>
                </c:pt>
                <c:pt idx="123">
                  <c:v>348.33870967741933</c:v>
                </c:pt>
                <c:pt idx="124">
                  <c:v>347.82400000000001</c:v>
                </c:pt>
                <c:pt idx="125">
                  <c:v>347.32539682539681</c:v>
                </c:pt>
                <c:pt idx="126">
                  <c:v>346.84251968503935</c:v>
                </c:pt>
                <c:pt idx="127">
                  <c:v>346.375</c:v>
                </c:pt>
                <c:pt idx="128">
                  <c:v>345.92248062015506</c:v>
                </c:pt>
                <c:pt idx="129">
                  <c:v>345.48461538461538</c:v>
                </c:pt>
                <c:pt idx="130">
                  <c:v>345.06106870229007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  <c:pt idx="114">
                  <c:v>542.75</c:v>
                </c:pt>
                <c:pt idx="115">
                  <c:v>510.125</c:v>
                </c:pt>
                <c:pt idx="116">
                  <c:v>449.625</c:v>
                </c:pt>
                <c:pt idx="117">
                  <c:v>401.625</c:v>
                </c:pt>
                <c:pt idx="118">
                  <c:v>316.375</c:v>
                </c:pt>
                <c:pt idx="119">
                  <c:v>212.75</c:v>
                </c:pt>
                <c:pt idx="120">
                  <c:v>168</c:v>
                </c:pt>
                <c:pt idx="121">
                  <c:v>69.75</c:v>
                </c:pt>
                <c:pt idx="122">
                  <c:v>25.75</c:v>
                </c:pt>
                <c:pt idx="123">
                  <c:v>62.5</c:v>
                </c:pt>
                <c:pt idx="124">
                  <c:v>94.375</c:v>
                </c:pt>
                <c:pt idx="125">
                  <c:v>130</c:v>
                </c:pt>
                <c:pt idx="126">
                  <c:v>158</c:v>
                </c:pt>
                <c:pt idx="127">
                  <c:v>193.875</c:v>
                </c:pt>
                <c:pt idx="1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1031.8499999999999</c:v>
                </c:pt>
                <c:pt idx="115">
                  <c:v>1031.8499999999999</c:v>
                </c:pt>
                <c:pt idx="116">
                  <c:v>1031.8499999999999</c:v>
                </c:pt>
                <c:pt idx="117">
                  <c:v>917.2</c:v>
                </c:pt>
                <c:pt idx="118">
                  <c:v>917.2</c:v>
                </c:pt>
                <c:pt idx="119">
                  <c:v>802.55000000000007</c:v>
                </c:pt>
                <c:pt idx="120">
                  <c:v>802.55000000000007</c:v>
                </c:pt>
                <c:pt idx="121">
                  <c:v>687.9</c:v>
                </c:pt>
                <c:pt idx="122">
                  <c:v>687.9</c:v>
                </c:pt>
                <c:pt idx="123">
                  <c:v>573.25</c:v>
                </c:pt>
                <c:pt idx="124">
                  <c:v>458.6</c:v>
                </c:pt>
                <c:pt idx="125">
                  <c:v>343.95</c:v>
                </c:pt>
                <c:pt idx="126">
                  <c:v>345</c:v>
                </c:pt>
                <c:pt idx="127">
                  <c:v>230.66</c:v>
                </c:pt>
                <c:pt idx="128">
                  <c:v>0</c:v>
                </c:pt>
                <c:pt idx="129">
                  <c:v>0</c:v>
                </c:pt>
                <c:pt idx="130">
                  <c:v>238.42000000000002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11921</c:v>
                </c:pt>
                <c:pt idx="130">
                  <c:v>11682.58</c:v>
                </c:pt>
                <c:pt idx="134">
                  <c:v>0</c:v>
                </c:pt>
                <c:pt idx="1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时间统计表!$A$40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43701</c:v>
                </c:pt>
                <c:pt idx="1">
                  <c:v>43702</c:v>
                </c:pt>
                <c:pt idx="2">
                  <c:v>43703</c:v>
                </c:pt>
                <c:pt idx="3">
                  <c:v>43704</c:v>
                </c:pt>
                <c:pt idx="4">
                  <c:v>43705</c:v>
                </c:pt>
                <c:pt idx="5">
                  <c:v>43706</c:v>
                </c:pt>
                <c:pt idx="6">
                  <c:v>43707</c:v>
                </c:pt>
                <c:pt idx="7">
                  <c:v>43708</c:v>
                </c:pt>
                <c:pt idx="8">
                  <c:v>43709</c:v>
                </c:pt>
                <c:pt idx="9">
                  <c:v>43710</c:v>
                </c:pt>
                <c:pt idx="10">
                  <c:v>43711</c:v>
                </c:pt>
                <c:pt idx="11">
                  <c:v>43712</c:v>
                </c:pt>
                <c:pt idx="12">
                  <c:v>43713</c:v>
                </c:pt>
                <c:pt idx="13">
                  <c:v>43714</c:v>
                </c:pt>
                <c:pt idx="14">
                  <c:v>43715</c:v>
                </c:pt>
                <c:pt idx="15">
                  <c:v>43716</c:v>
                </c:pt>
                <c:pt idx="16">
                  <c:v>43717</c:v>
                </c:pt>
                <c:pt idx="17">
                  <c:v>43718</c:v>
                </c:pt>
                <c:pt idx="18">
                  <c:v>43719</c:v>
                </c:pt>
                <c:pt idx="19">
                  <c:v>43720</c:v>
                </c:pt>
                <c:pt idx="20">
                  <c:v>43721</c:v>
                </c:pt>
                <c:pt idx="21">
                  <c:v>43722</c:v>
                </c:pt>
                <c:pt idx="22">
                  <c:v>43723</c:v>
                </c:pt>
                <c:pt idx="23">
                  <c:v>43724</c:v>
                </c:pt>
                <c:pt idx="24">
                  <c:v>43725</c:v>
                </c:pt>
                <c:pt idx="25">
                  <c:v>43726</c:v>
                </c:pt>
                <c:pt idx="26">
                  <c:v>43727</c:v>
                </c:pt>
                <c:pt idx="27">
                  <c:v>43728</c:v>
                </c:pt>
                <c:pt idx="28">
                  <c:v>43729</c:v>
                </c:pt>
                <c:pt idx="29">
                  <c:v>43730</c:v>
                </c:pt>
                <c:pt idx="30">
                  <c:v>43731</c:v>
                </c:pt>
                <c:pt idx="31">
                  <c:v>43732</c:v>
                </c:pt>
                <c:pt idx="32">
                  <c:v>43733</c:v>
                </c:pt>
                <c:pt idx="33">
                  <c:v>43734</c:v>
                </c:pt>
                <c:pt idx="34">
                  <c:v>43735</c:v>
                </c:pt>
                <c:pt idx="35">
                  <c:v>43736</c:v>
                </c:pt>
                <c:pt idx="36">
                  <c:v>43737</c:v>
                </c:pt>
                <c:pt idx="37">
                  <c:v>43738</c:v>
                </c:pt>
                <c:pt idx="38">
                  <c:v>43739</c:v>
                </c:pt>
                <c:pt idx="39">
                  <c:v>43740</c:v>
                </c:pt>
                <c:pt idx="40">
                  <c:v>43741</c:v>
                </c:pt>
                <c:pt idx="41">
                  <c:v>43742</c:v>
                </c:pt>
                <c:pt idx="42">
                  <c:v>43743</c:v>
                </c:pt>
                <c:pt idx="43">
                  <c:v>43744</c:v>
                </c:pt>
                <c:pt idx="44">
                  <c:v>43745</c:v>
                </c:pt>
                <c:pt idx="45">
                  <c:v>43746</c:v>
                </c:pt>
                <c:pt idx="46">
                  <c:v>43747</c:v>
                </c:pt>
                <c:pt idx="47">
                  <c:v>43748</c:v>
                </c:pt>
                <c:pt idx="48">
                  <c:v>43749</c:v>
                </c:pt>
                <c:pt idx="49">
                  <c:v>43750</c:v>
                </c:pt>
                <c:pt idx="50">
                  <c:v>43751</c:v>
                </c:pt>
                <c:pt idx="51">
                  <c:v>43752</c:v>
                </c:pt>
                <c:pt idx="52">
                  <c:v>43753</c:v>
                </c:pt>
                <c:pt idx="53">
                  <c:v>43754</c:v>
                </c:pt>
                <c:pt idx="54">
                  <c:v>43755</c:v>
                </c:pt>
                <c:pt idx="55">
                  <c:v>43756</c:v>
                </c:pt>
                <c:pt idx="56">
                  <c:v>43757</c:v>
                </c:pt>
                <c:pt idx="57">
                  <c:v>43758</c:v>
                </c:pt>
                <c:pt idx="58">
                  <c:v>43759</c:v>
                </c:pt>
                <c:pt idx="59">
                  <c:v>43760</c:v>
                </c:pt>
                <c:pt idx="60">
                  <c:v>43761</c:v>
                </c:pt>
                <c:pt idx="61">
                  <c:v>43762</c:v>
                </c:pt>
                <c:pt idx="62">
                  <c:v>43763</c:v>
                </c:pt>
                <c:pt idx="63">
                  <c:v>43764</c:v>
                </c:pt>
                <c:pt idx="64">
                  <c:v>43765</c:v>
                </c:pt>
                <c:pt idx="65">
                  <c:v>43766</c:v>
                </c:pt>
                <c:pt idx="66">
                  <c:v>43767</c:v>
                </c:pt>
                <c:pt idx="67">
                  <c:v>43768</c:v>
                </c:pt>
                <c:pt idx="68">
                  <c:v>43769</c:v>
                </c:pt>
                <c:pt idx="69">
                  <c:v>43770</c:v>
                </c:pt>
                <c:pt idx="70">
                  <c:v>43771</c:v>
                </c:pt>
                <c:pt idx="71">
                  <c:v>43772</c:v>
                </c:pt>
                <c:pt idx="72">
                  <c:v>43773</c:v>
                </c:pt>
                <c:pt idx="73">
                  <c:v>43774</c:v>
                </c:pt>
                <c:pt idx="74">
                  <c:v>43775</c:v>
                </c:pt>
                <c:pt idx="75">
                  <c:v>43776</c:v>
                </c:pt>
                <c:pt idx="76">
                  <c:v>43777</c:v>
                </c:pt>
                <c:pt idx="77">
                  <c:v>43778</c:v>
                </c:pt>
                <c:pt idx="78">
                  <c:v>43779</c:v>
                </c:pt>
                <c:pt idx="79">
                  <c:v>43780</c:v>
                </c:pt>
                <c:pt idx="80">
                  <c:v>43781</c:v>
                </c:pt>
                <c:pt idx="81">
                  <c:v>43782</c:v>
                </c:pt>
                <c:pt idx="82">
                  <c:v>43783</c:v>
                </c:pt>
                <c:pt idx="83">
                  <c:v>43784</c:v>
                </c:pt>
                <c:pt idx="84">
                  <c:v>43785</c:v>
                </c:pt>
                <c:pt idx="85">
                  <c:v>43786</c:v>
                </c:pt>
                <c:pt idx="86">
                  <c:v>43787</c:v>
                </c:pt>
                <c:pt idx="87">
                  <c:v>43788</c:v>
                </c:pt>
                <c:pt idx="88">
                  <c:v>43789</c:v>
                </c:pt>
                <c:pt idx="89">
                  <c:v>43790</c:v>
                </c:pt>
                <c:pt idx="90">
                  <c:v>43791</c:v>
                </c:pt>
                <c:pt idx="91">
                  <c:v>43792</c:v>
                </c:pt>
                <c:pt idx="92">
                  <c:v>43793</c:v>
                </c:pt>
                <c:pt idx="93">
                  <c:v>43794</c:v>
                </c:pt>
              </c:numCache>
            </c:numRef>
          </c:cat>
          <c:val>
            <c:numRef>
              <c:f>时间统计表!$B$40:$CQ$40</c:f>
              <c:numCache>
                <c:formatCode>General</c:formatCode>
                <c:ptCount val="94"/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时间统计表!$A$41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43701</c:v>
                </c:pt>
                <c:pt idx="1">
                  <c:v>43702</c:v>
                </c:pt>
                <c:pt idx="2">
                  <c:v>43703</c:v>
                </c:pt>
                <c:pt idx="3">
                  <c:v>43704</c:v>
                </c:pt>
                <c:pt idx="4">
                  <c:v>43705</c:v>
                </c:pt>
                <c:pt idx="5">
                  <c:v>43706</c:v>
                </c:pt>
                <c:pt idx="6">
                  <c:v>43707</c:v>
                </c:pt>
                <c:pt idx="7">
                  <c:v>43708</c:v>
                </c:pt>
                <c:pt idx="8">
                  <c:v>43709</c:v>
                </c:pt>
                <c:pt idx="9">
                  <c:v>43710</c:v>
                </c:pt>
                <c:pt idx="10">
                  <c:v>43711</c:v>
                </c:pt>
                <c:pt idx="11">
                  <c:v>43712</c:v>
                </c:pt>
                <c:pt idx="12">
                  <c:v>43713</c:v>
                </c:pt>
                <c:pt idx="13">
                  <c:v>43714</c:v>
                </c:pt>
                <c:pt idx="14">
                  <c:v>43715</c:v>
                </c:pt>
                <c:pt idx="15">
                  <c:v>43716</c:v>
                </c:pt>
                <c:pt idx="16">
                  <c:v>43717</c:v>
                </c:pt>
                <c:pt idx="17">
                  <c:v>43718</c:v>
                </c:pt>
                <c:pt idx="18">
                  <c:v>43719</c:v>
                </c:pt>
                <c:pt idx="19">
                  <c:v>43720</c:v>
                </c:pt>
                <c:pt idx="20">
                  <c:v>43721</c:v>
                </c:pt>
                <c:pt idx="21">
                  <c:v>43722</c:v>
                </c:pt>
                <c:pt idx="22">
                  <c:v>43723</c:v>
                </c:pt>
                <c:pt idx="23">
                  <c:v>43724</c:v>
                </c:pt>
                <c:pt idx="24">
                  <c:v>43725</c:v>
                </c:pt>
                <c:pt idx="25">
                  <c:v>43726</c:v>
                </c:pt>
                <c:pt idx="26">
                  <c:v>43727</c:v>
                </c:pt>
                <c:pt idx="27">
                  <c:v>43728</c:v>
                </c:pt>
                <c:pt idx="28">
                  <c:v>43729</c:v>
                </c:pt>
                <c:pt idx="29">
                  <c:v>43730</c:v>
                </c:pt>
                <c:pt idx="30">
                  <c:v>43731</c:v>
                </c:pt>
                <c:pt idx="31">
                  <c:v>43732</c:v>
                </c:pt>
                <c:pt idx="32">
                  <c:v>43733</c:v>
                </c:pt>
                <c:pt idx="33">
                  <c:v>43734</c:v>
                </c:pt>
                <c:pt idx="34">
                  <c:v>43735</c:v>
                </c:pt>
                <c:pt idx="35">
                  <c:v>43736</c:v>
                </c:pt>
                <c:pt idx="36">
                  <c:v>43737</c:v>
                </c:pt>
                <c:pt idx="37">
                  <c:v>43738</c:v>
                </c:pt>
                <c:pt idx="38">
                  <c:v>43739</c:v>
                </c:pt>
                <c:pt idx="39">
                  <c:v>43740</c:v>
                </c:pt>
                <c:pt idx="40">
                  <c:v>43741</c:v>
                </c:pt>
                <c:pt idx="41">
                  <c:v>43742</c:v>
                </c:pt>
                <c:pt idx="42">
                  <c:v>43743</c:v>
                </c:pt>
                <c:pt idx="43">
                  <c:v>43744</c:v>
                </c:pt>
                <c:pt idx="44">
                  <c:v>43745</c:v>
                </c:pt>
                <c:pt idx="45">
                  <c:v>43746</c:v>
                </c:pt>
                <c:pt idx="46">
                  <c:v>43747</c:v>
                </c:pt>
                <c:pt idx="47">
                  <c:v>43748</c:v>
                </c:pt>
                <c:pt idx="48">
                  <c:v>43749</c:v>
                </c:pt>
                <c:pt idx="49">
                  <c:v>43750</c:v>
                </c:pt>
                <c:pt idx="50">
                  <c:v>43751</c:v>
                </c:pt>
                <c:pt idx="51">
                  <c:v>43752</c:v>
                </c:pt>
                <c:pt idx="52">
                  <c:v>43753</c:v>
                </c:pt>
                <c:pt idx="53">
                  <c:v>43754</c:v>
                </c:pt>
                <c:pt idx="54">
                  <c:v>43755</c:v>
                </c:pt>
                <c:pt idx="55">
                  <c:v>43756</c:v>
                </c:pt>
                <c:pt idx="56">
                  <c:v>43757</c:v>
                </c:pt>
                <c:pt idx="57">
                  <c:v>43758</c:v>
                </c:pt>
                <c:pt idx="58">
                  <c:v>43759</c:v>
                </c:pt>
                <c:pt idx="59">
                  <c:v>43760</c:v>
                </c:pt>
                <c:pt idx="60">
                  <c:v>43761</c:v>
                </c:pt>
                <c:pt idx="61">
                  <c:v>43762</c:v>
                </c:pt>
                <c:pt idx="62">
                  <c:v>43763</c:v>
                </c:pt>
                <c:pt idx="63">
                  <c:v>43764</c:v>
                </c:pt>
                <c:pt idx="64">
                  <c:v>43765</c:v>
                </c:pt>
                <c:pt idx="65">
                  <c:v>43766</c:v>
                </c:pt>
                <c:pt idx="66">
                  <c:v>43767</c:v>
                </c:pt>
                <c:pt idx="67">
                  <c:v>43768</c:v>
                </c:pt>
                <c:pt idx="68">
                  <c:v>43769</c:v>
                </c:pt>
                <c:pt idx="69">
                  <c:v>43770</c:v>
                </c:pt>
                <c:pt idx="70">
                  <c:v>43771</c:v>
                </c:pt>
                <c:pt idx="71">
                  <c:v>43772</c:v>
                </c:pt>
                <c:pt idx="72">
                  <c:v>43773</c:v>
                </c:pt>
                <c:pt idx="73">
                  <c:v>43774</c:v>
                </c:pt>
                <c:pt idx="74">
                  <c:v>43775</c:v>
                </c:pt>
                <c:pt idx="75">
                  <c:v>43776</c:v>
                </c:pt>
                <c:pt idx="76">
                  <c:v>43777</c:v>
                </c:pt>
                <c:pt idx="77">
                  <c:v>43778</c:v>
                </c:pt>
                <c:pt idx="78">
                  <c:v>43779</c:v>
                </c:pt>
                <c:pt idx="79">
                  <c:v>43780</c:v>
                </c:pt>
                <c:pt idx="80">
                  <c:v>43781</c:v>
                </c:pt>
                <c:pt idx="81">
                  <c:v>43782</c:v>
                </c:pt>
                <c:pt idx="82">
                  <c:v>43783</c:v>
                </c:pt>
                <c:pt idx="83">
                  <c:v>43784</c:v>
                </c:pt>
                <c:pt idx="84">
                  <c:v>43785</c:v>
                </c:pt>
                <c:pt idx="85">
                  <c:v>43786</c:v>
                </c:pt>
                <c:pt idx="86">
                  <c:v>43787</c:v>
                </c:pt>
                <c:pt idx="87">
                  <c:v>43788</c:v>
                </c:pt>
                <c:pt idx="88">
                  <c:v>43789</c:v>
                </c:pt>
                <c:pt idx="89">
                  <c:v>43790</c:v>
                </c:pt>
                <c:pt idx="90">
                  <c:v>43791</c:v>
                </c:pt>
                <c:pt idx="91">
                  <c:v>43792</c:v>
                </c:pt>
                <c:pt idx="92">
                  <c:v>43793</c:v>
                </c:pt>
                <c:pt idx="93">
                  <c:v>43794</c:v>
                </c:pt>
              </c:numCache>
            </c:numRef>
          </c:cat>
          <c:val>
            <c:numRef>
              <c:f>时间统计表!$B$41:$CQ$41</c:f>
              <c:numCache>
                <c:formatCode>General</c:formatCode>
                <c:ptCount val="94"/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时间统计表!$A$42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43701</c:v>
                </c:pt>
                <c:pt idx="1">
                  <c:v>43702</c:v>
                </c:pt>
                <c:pt idx="2">
                  <c:v>43703</c:v>
                </c:pt>
                <c:pt idx="3">
                  <c:v>43704</c:v>
                </c:pt>
                <c:pt idx="4">
                  <c:v>43705</c:v>
                </c:pt>
                <c:pt idx="5">
                  <c:v>43706</c:v>
                </c:pt>
                <c:pt idx="6">
                  <c:v>43707</c:v>
                </c:pt>
                <c:pt idx="7">
                  <c:v>43708</c:v>
                </c:pt>
                <c:pt idx="8">
                  <c:v>43709</c:v>
                </c:pt>
                <c:pt idx="9">
                  <c:v>43710</c:v>
                </c:pt>
                <c:pt idx="10">
                  <c:v>43711</c:v>
                </c:pt>
                <c:pt idx="11">
                  <c:v>43712</c:v>
                </c:pt>
                <c:pt idx="12">
                  <c:v>43713</c:v>
                </c:pt>
                <c:pt idx="13">
                  <c:v>43714</c:v>
                </c:pt>
                <c:pt idx="14">
                  <c:v>43715</c:v>
                </c:pt>
                <c:pt idx="15">
                  <c:v>43716</c:v>
                </c:pt>
                <c:pt idx="16">
                  <c:v>43717</c:v>
                </c:pt>
                <c:pt idx="17">
                  <c:v>43718</c:v>
                </c:pt>
                <c:pt idx="18">
                  <c:v>43719</c:v>
                </c:pt>
                <c:pt idx="19">
                  <c:v>43720</c:v>
                </c:pt>
                <c:pt idx="20">
                  <c:v>43721</c:v>
                </c:pt>
                <c:pt idx="21">
                  <c:v>43722</c:v>
                </c:pt>
                <c:pt idx="22">
                  <c:v>43723</c:v>
                </c:pt>
                <c:pt idx="23">
                  <c:v>43724</c:v>
                </c:pt>
                <c:pt idx="24">
                  <c:v>43725</c:v>
                </c:pt>
                <c:pt idx="25">
                  <c:v>43726</c:v>
                </c:pt>
                <c:pt idx="26">
                  <c:v>43727</c:v>
                </c:pt>
                <c:pt idx="27">
                  <c:v>43728</c:v>
                </c:pt>
                <c:pt idx="28">
                  <c:v>43729</c:v>
                </c:pt>
                <c:pt idx="29">
                  <c:v>43730</c:v>
                </c:pt>
                <c:pt idx="30">
                  <c:v>43731</c:v>
                </c:pt>
                <c:pt idx="31">
                  <c:v>43732</c:v>
                </c:pt>
                <c:pt idx="32">
                  <c:v>43733</c:v>
                </c:pt>
                <c:pt idx="33">
                  <c:v>43734</c:v>
                </c:pt>
                <c:pt idx="34">
                  <c:v>43735</c:v>
                </c:pt>
                <c:pt idx="35">
                  <c:v>43736</c:v>
                </c:pt>
                <c:pt idx="36">
                  <c:v>43737</c:v>
                </c:pt>
                <c:pt idx="37">
                  <c:v>43738</c:v>
                </c:pt>
                <c:pt idx="38">
                  <c:v>43739</c:v>
                </c:pt>
                <c:pt idx="39">
                  <c:v>43740</c:v>
                </c:pt>
                <c:pt idx="40">
                  <c:v>43741</c:v>
                </c:pt>
                <c:pt idx="41">
                  <c:v>43742</c:v>
                </c:pt>
                <c:pt idx="42">
                  <c:v>43743</c:v>
                </c:pt>
                <c:pt idx="43">
                  <c:v>43744</c:v>
                </c:pt>
                <c:pt idx="44">
                  <c:v>43745</c:v>
                </c:pt>
                <c:pt idx="45">
                  <c:v>43746</c:v>
                </c:pt>
                <c:pt idx="46">
                  <c:v>43747</c:v>
                </c:pt>
                <c:pt idx="47">
                  <c:v>43748</c:v>
                </c:pt>
                <c:pt idx="48">
                  <c:v>43749</c:v>
                </c:pt>
                <c:pt idx="49">
                  <c:v>43750</c:v>
                </c:pt>
                <c:pt idx="50">
                  <c:v>43751</c:v>
                </c:pt>
                <c:pt idx="51">
                  <c:v>43752</c:v>
                </c:pt>
                <c:pt idx="52">
                  <c:v>43753</c:v>
                </c:pt>
                <c:pt idx="53">
                  <c:v>43754</c:v>
                </c:pt>
                <c:pt idx="54">
                  <c:v>43755</c:v>
                </c:pt>
                <c:pt idx="55">
                  <c:v>43756</c:v>
                </c:pt>
                <c:pt idx="56">
                  <c:v>43757</c:v>
                </c:pt>
                <c:pt idx="57">
                  <c:v>43758</c:v>
                </c:pt>
                <c:pt idx="58">
                  <c:v>43759</c:v>
                </c:pt>
                <c:pt idx="59">
                  <c:v>43760</c:v>
                </c:pt>
                <c:pt idx="60">
                  <c:v>43761</c:v>
                </c:pt>
                <c:pt idx="61">
                  <c:v>43762</c:v>
                </c:pt>
                <c:pt idx="62">
                  <c:v>43763</c:v>
                </c:pt>
                <c:pt idx="63">
                  <c:v>43764</c:v>
                </c:pt>
                <c:pt idx="64">
                  <c:v>43765</c:v>
                </c:pt>
                <c:pt idx="65">
                  <c:v>43766</c:v>
                </c:pt>
                <c:pt idx="66">
                  <c:v>43767</c:v>
                </c:pt>
                <c:pt idx="67">
                  <c:v>43768</c:v>
                </c:pt>
                <c:pt idx="68">
                  <c:v>43769</c:v>
                </c:pt>
                <c:pt idx="69">
                  <c:v>43770</c:v>
                </c:pt>
                <c:pt idx="70">
                  <c:v>43771</c:v>
                </c:pt>
                <c:pt idx="71">
                  <c:v>43772</c:v>
                </c:pt>
                <c:pt idx="72">
                  <c:v>43773</c:v>
                </c:pt>
                <c:pt idx="73">
                  <c:v>43774</c:v>
                </c:pt>
                <c:pt idx="74">
                  <c:v>43775</c:v>
                </c:pt>
                <c:pt idx="75">
                  <c:v>43776</c:v>
                </c:pt>
                <c:pt idx="76">
                  <c:v>43777</c:v>
                </c:pt>
                <c:pt idx="77">
                  <c:v>43778</c:v>
                </c:pt>
                <c:pt idx="78">
                  <c:v>43779</c:v>
                </c:pt>
                <c:pt idx="79">
                  <c:v>43780</c:v>
                </c:pt>
                <c:pt idx="80">
                  <c:v>43781</c:v>
                </c:pt>
                <c:pt idx="81">
                  <c:v>43782</c:v>
                </c:pt>
                <c:pt idx="82">
                  <c:v>43783</c:v>
                </c:pt>
                <c:pt idx="83">
                  <c:v>43784</c:v>
                </c:pt>
                <c:pt idx="84">
                  <c:v>43785</c:v>
                </c:pt>
                <c:pt idx="85">
                  <c:v>43786</c:v>
                </c:pt>
                <c:pt idx="86">
                  <c:v>43787</c:v>
                </c:pt>
                <c:pt idx="87">
                  <c:v>43788</c:v>
                </c:pt>
                <c:pt idx="88">
                  <c:v>43789</c:v>
                </c:pt>
                <c:pt idx="89">
                  <c:v>43790</c:v>
                </c:pt>
                <c:pt idx="90">
                  <c:v>43791</c:v>
                </c:pt>
                <c:pt idx="91">
                  <c:v>43792</c:v>
                </c:pt>
                <c:pt idx="92">
                  <c:v>43793</c:v>
                </c:pt>
                <c:pt idx="93">
                  <c:v>43794</c:v>
                </c:pt>
              </c:numCache>
            </c:numRef>
          </c:cat>
          <c:val>
            <c:numRef>
              <c:f>时间统计表!$B$42:$CQ$42</c:f>
              <c:numCache>
                <c:formatCode>General</c:formatCode>
                <c:ptCount val="94"/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时间统计表!$A$43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43701</c:v>
                </c:pt>
                <c:pt idx="1">
                  <c:v>43702</c:v>
                </c:pt>
                <c:pt idx="2">
                  <c:v>43703</c:v>
                </c:pt>
                <c:pt idx="3">
                  <c:v>43704</c:v>
                </c:pt>
                <c:pt idx="4">
                  <c:v>43705</c:v>
                </c:pt>
                <c:pt idx="5">
                  <c:v>43706</c:v>
                </c:pt>
                <c:pt idx="6">
                  <c:v>43707</c:v>
                </c:pt>
                <c:pt idx="7">
                  <c:v>43708</c:v>
                </c:pt>
                <c:pt idx="8">
                  <c:v>43709</c:v>
                </c:pt>
                <c:pt idx="9">
                  <c:v>43710</c:v>
                </c:pt>
                <c:pt idx="10">
                  <c:v>43711</c:v>
                </c:pt>
                <c:pt idx="11">
                  <c:v>43712</c:v>
                </c:pt>
                <c:pt idx="12">
                  <c:v>43713</c:v>
                </c:pt>
                <c:pt idx="13">
                  <c:v>43714</c:v>
                </c:pt>
                <c:pt idx="14">
                  <c:v>43715</c:v>
                </c:pt>
                <c:pt idx="15">
                  <c:v>43716</c:v>
                </c:pt>
                <c:pt idx="16">
                  <c:v>43717</c:v>
                </c:pt>
                <c:pt idx="17">
                  <c:v>43718</c:v>
                </c:pt>
                <c:pt idx="18">
                  <c:v>43719</c:v>
                </c:pt>
                <c:pt idx="19">
                  <c:v>43720</c:v>
                </c:pt>
                <c:pt idx="20">
                  <c:v>43721</c:v>
                </c:pt>
                <c:pt idx="21">
                  <c:v>43722</c:v>
                </c:pt>
                <c:pt idx="22">
                  <c:v>43723</c:v>
                </c:pt>
                <c:pt idx="23">
                  <c:v>43724</c:v>
                </c:pt>
                <c:pt idx="24">
                  <c:v>43725</c:v>
                </c:pt>
                <c:pt idx="25">
                  <c:v>43726</c:v>
                </c:pt>
                <c:pt idx="26">
                  <c:v>43727</c:v>
                </c:pt>
                <c:pt idx="27">
                  <c:v>43728</c:v>
                </c:pt>
                <c:pt idx="28">
                  <c:v>43729</c:v>
                </c:pt>
                <c:pt idx="29">
                  <c:v>43730</c:v>
                </c:pt>
                <c:pt idx="30">
                  <c:v>43731</c:v>
                </c:pt>
                <c:pt idx="31">
                  <c:v>43732</c:v>
                </c:pt>
                <c:pt idx="32">
                  <c:v>43733</c:v>
                </c:pt>
                <c:pt idx="33">
                  <c:v>43734</c:v>
                </c:pt>
                <c:pt idx="34">
                  <c:v>43735</c:v>
                </c:pt>
                <c:pt idx="35">
                  <c:v>43736</c:v>
                </c:pt>
                <c:pt idx="36">
                  <c:v>43737</c:v>
                </c:pt>
                <c:pt idx="37">
                  <c:v>43738</c:v>
                </c:pt>
                <c:pt idx="38">
                  <c:v>43739</c:v>
                </c:pt>
                <c:pt idx="39">
                  <c:v>43740</c:v>
                </c:pt>
                <c:pt idx="40">
                  <c:v>43741</c:v>
                </c:pt>
                <c:pt idx="41">
                  <c:v>43742</c:v>
                </c:pt>
                <c:pt idx="42">
                  <c:v>43743</c:v>
                </c:pt>
                <c:pt idx="43">
                  <c:v>43744</c:v>
                </c:pt>
                <c:pt idx="44">
                  <c:v>43745</c:v>
                </c:pt>
                <c:pt idx="45">
                  <c:v>43746</c:v>
                </c:pt>
                <c:pt idx="46">
                  <c:v>43747</c:v>
                </c:pt>
                <c:pt idx="47">
                  <c:v>43748</c:v>
                </c:pt>
                <c:pt idx="48">
                  <c:v>43749</c:v>
                </c:pt>
                <c:pt idx="49">
                  <c:v>43750</c:v>
                </c:pt>
                <c:pt idx="50">
                  <c:v>43751</c:v>
                </c:pt>
                <c:pt idx="51">
                  <c:v>43752</c:v>
                </c:pt>
                <c:pt idx="52">
                  <c:v>43753</c:v>
                </c:pt>
                <c:pt idx="53">
                  <c:v>43754</c:v>
                </c:pt>
                <c:pt idx="54">
                  <c:v>43755</c:v>
                </c:pt>
                <c:pt idx="55">
                  <c:v>43756</c:v>
                </c:pt>
                <c:pt idx="56">
                  <c:v>43757</c:v>
                </c:pt>
                <c:pt idx="57">
                  <c:v>43758</c:v>
                </c:pt>
                <c:pt idx="58">
                  <c:v>43759</c:v>
                </c:pt>
                <c:pt idx="59">
                  <c:v>43760</c:v>
                </c:pt>
                <c:pt idx="60">
                  <c:v>43761</c:v>
                </c:pt>
                <c:pt idx="61">
                  <c:v>43762</c:v>
                </c:pt>
                <c:pt idx="62">
                  <c:v>43763</c:v>
                </c:pt>
                <c:pt idx="63">
                  <c:v>43764</c:v>
                </c:pt>
                <c:pt idx="64">
                  <c:v>43765</c:v>
                </c:pt>
                <c:pt idx="65">
                  <c:v>43766</c:v>
                </c:pt>
                <c:pt idx="66">
                  <c:v>43767</c:v>
                </c:pt>
                <c:pt idx="67">
                  <c:v>43768</c:v>
                </c:pt>
                <c:pt idx="68">
                  <c:v>43769</c:v>
                </c:pt>
                <c:pt idx="69">
                  <c:v>43770</c:v>
                </c:pt>
                <c:pt idx="70">
                  <c:v>43771</c:v>
                </c:pt>
                <c:pt idx="71">
                  <c:v>43772</c:v>
                </c:pt>
                <c:pt idx="72">
                  <c:v>43773</c:v>
                </c:pt>
                <c:pt idx="73">
                  <c:v>43774</c:v>
                </c:pt>
                <c:pt idx="74">
                  <c:v>43775</c:v>
                </c:pt>
                <c:pt idx="75">
                  <c:v>43776</c:v>
                </c:pt>
                <c:pt idx="76">
                  <c:v>43777</c:v>
                </c:pt>
                <c:pt idx="77">
                  <c:v>43778</c:v>
                </c:pt>
                <c:pt idx="78">
                  <c:v>43779</c:v>
                </c:pt>
                <c:pt idx="79">
                  <c:v>43780</c:v>
                </c:pt>
                <c:pt idx="80">
                  <c:v>43781</c:v>
                </c:pt>
                <c:pt idx="81">
                  <c:v>43782</c:v>
                </c:pt>
                <c:pt idx="82">
                  <c:v>43783</c:v>
                </c:pt>
                <c:pt idx="83">
                  <c:v>43784</c:v>
                </c:pt>
                <c:pt idx="84">
                  <c:v>43785</c:v>
                </c:pt>
                <c:pt idx="85">
                  <c:v>43786</c:v>
                </c:pt>
                <c:pt idx="86">
                  <c:v>43787</c:v>
                </c:pt>
                <c:pt idx="87">
                  <c:v>43788</c:v>
                </c:pt>
                <c:pt idx="88">
                  <c:v>43789</c:v>
                </c:pt>
                <c:pt idx="89">
                  <c:v>43790</c:v>
                </c:pt>
                <c:pt idx="90">
                  <c:v>43791</c:v>
                </c:pt>
                <c:pt idx="91">
                  <c:v>43792</c:v>
                </c:pt>
                <c:pt idx="92">
                  <c:v>43793</c:v>
                </c:pt>
                <c:pt idx="93">
                  <c:v>43794</c:v>
                </c:pt>
              </c:numCache>
            </c:numRef>
          </c:cat>
          <c:val>
            <c:numRef>
              <c:f>时间统计表!$B$43:$CQ$43</c:f>
              <c:numCache>
                <c:formatCode>General</c:formatCode>
                <c:ptCount val="94"/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时间统计表!$A$44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43701</c:v>
                </c:pt>
                <c:pt idx="1">
                  <c:v>43702</c:v>
                </c:pt>
                <c:pt idx="2">
                  <c:v>43703</c:v>
                </c:pt>
                <c:pt idx="3">
                  <c:v>43704</c:v>
                </c:pt>
                <c:pt idx="4">
                  <c:v>43705</c:v>
                </c:pt>
                <c:pt idx="5">
                  <c:v>43706</c:v>
                </c:pt>
                <c:pt idx="6">
                  <c:v>43707</c:v>
                </c:pt>
                <c:pt idx="7">
                  <c:v>43708</c:v>
                </c:pt>
                <c:pt idx="8">
                  <c:v>43709</c:v>
                </c:pt>
                <c:pt idx="9">
                  <c:v>43710</c:v>
                </c:pt>
                <c:pt idx="10">
                  <c:v>43711</c:v>
                </c:pt>
                <c:pt idx="11">
                  <c:v>43712</c:v>
                </c:pt>
                <c:pt idx="12">
                  <c:v>43713</c:v>
                </c:pt>
                <c:pt idx="13">
                  <c:v>43714</c:v>
                </c:pt>
                <c:pt idx="14">
                  <c:v>43715</c:v>
                </c:pt>
                <c:pt idx="15">
                  <c:v>43716</c:v>
                </c:pt>
                <c:pt idx="16">
                  <c:v>43717</c:v>
                </c:pt>
                <c:pt idx="17">
                  <c:v>43718</c:v>
                </c:pt>
                <c:pt idx="18">
                  <c:v>43719</c:v>
                </c:pt>
                <c:pt idx="19">
                  <c:v>43720</c:v>
                </c:pt>
                <c:pt idx="20">
                  <c:v>43721</c:v>
                </c:pt>
                <c:pt idx="21">
                  <c:v>43722</c:v>
                </c:pt>
                <c:pt idx="22">
                  <c:v>43723</c:v>
                </c:pt>
                <c:pt idx="23">
                  <c:v>43724</c:v>
                </c:pt>
                <c:pt idx="24">
                  <c:v>43725</c:v>
                </c:pt>
                <c:pt idx="25">
                  <c:v>43726</c:v>
                </c:pt>
                <c:pt idx="26">
                  <c:v>43727</c:v>
                </c:pt>
                <c:pt idx="27">
                  <c:v>43728</c:v>
                </c:pt>
                <c:pt idx="28">
                  <c:v>43729</c:v>
                </c:pt>
                <c:pt idx="29">
                  <c:v>43730</c:v>
                </c:pt>
                <c:pt idx="30">
                  <c:v>43731</c:v>
                </c:pt>
                <c:pt idx="31">
                  <c:v>43732</c:v>
                </c:pt>
                <c:pt idx="32">
                  <c:v>43733</c:v>
                </c:pt>
                <c:pt idx="33">
                  <c:v>43734</c:v>
                </c:pt>
                <c:pt idx="34">
                  <c:v>43735</c:v>
                </c:pt>
                <c:pt idx="35">
                  <c:v>43736</c:v>
                </c:pt>
                <c:pt idx="36">
                  <c:v>43737</c:v>
                </c:pt>
                <c:pt idx="37">
                  <c:v>43738</c:v>
                </c:pt>
                <c:pt idx="38">
                  <c:v>43739</c:v>
                </c:pt>
                <c:pt idx="39">
                  <c:v>43740</c:v>
                </c:pt>
                <c:pt idx="40">
                  <c:v>43741</c:v>
                </c:pt>
                <c:pt idx="41">
                  <c:v>43742</c:v>
                </c:pt>
                <c:pt idx="42">
                  <c:v>43743</c:v>
                </c:pt>
                <c:pt idx="43">
                  <c:v>43744</c:v>
                </c:pt>
                <c:pt idx="44">
                  <c:v>43745</c:v>
                </c:pt>
                <c:pt idx="45">
                  <c:v>43746</c:v>
                </c:pt>
                <c:pt idx="46">
                  <c:v>43747</c:v>
                </c:pt>
                <c:pt idx="47">
                  <c:v>43748</c:v>
                </c:pt>
                <c:pt idx="48">
                  <c:v>43749</c:v>
                </c:pt>
                <c:pt idx="49">
                  <c:v>43750</c:v>
                </c:pt>
                <c:pt idx="50">
                  <c:v>43751</c:v>
                </c:pt>
                <c:pt idx="51">
                  <c:v>43752</c:v>
                </c:pt>
                <c:pt idx="52">
                  <c:v>43753</c:v>
                </c:pt>
                <c:pt idx="53">
                  <c:v>43754</c:v>
                </c:pt>
                <c:pt idx="54">
                  <c:v>43755</c:v>
                </c:pt>
                <c:pt idx="55">
                  <c:v>43756</c:v>
                </c:pt>
                <c:pt idx="56">
                  <c:v>43757</c:v>
                </c:pt>
                <c:pt idx="57">
                  <c:v>43758</c:v>
                </c:pt>
                <c:pt idx="58">
                  <c:v>43759</c:v>
                </c:pt>
                <c:pt idx="59">
                  <c:v>43760</c:v>
                </c:pt>
                <c:pt idx="60">
                  <c:v>43761</c:v>
                </c:pt>
                <c:pt idx="61">
                  <c:v>43762</c:v>
                </c:pt>
                <c:pt idx="62">
                  <c:v>43763</c:v>
                </c:pt>
                <c:pt idx="63">
                  <c:v>43764</c:v>
                </c:pt>
                <c:pt idx="64">
                  <c:v>43765</c:v>
                </c:pt>
                <c:pt idx="65">
                  <c:v>43766</c:v>
                </c:pt>
                <c:pt idx="66">
                  <c:v>43767</c:v>
                </c:pt>
                <c:pt idx="67">
                  <c:v>43768</c:v>
                </c:pt>
                <c:pt idx="68">
                  <c:v>43769</c:v>
                </c:pt>
                <c:pt idx="69">
                  <c:v>43770</c:v>
                </c:pt>
                <c:pt idx="70">
                  <c:v>43771</c:v>
                </c:pt>
                <c:pt idx="71">
                  <c:v>43772</c:v>
                </c:pt>
                <c:pt idx="72">
                  <c:v>43773</c:v>
                </c:pt>
                <c:pt idx="73">
                  <c:v>43774</c:v>
                </c:pt>
                <c:pt idx="74">
                  <c:v>43775</c:v>
                </c:pt>
                <c:pt idx="75">
                  <c:v>43776</c:v>
                </c:pt>
                <c:pt idx="76">
                  <c:v>43777</c:v>
                </c:pt>
                <c:pt idx="77">
                  <c:v>43778</c:v>
                </c:pt>
                <c:pt idx="78">
                  <c:v>43779</c:v>
                </c:pt>
                <c:pt idx="79">
                  <c:v>43780</c:v>
                </c:pt>
                <c:pt idx="80">
                  <c:v>43781</c:v>
                </c:pt>
                <c:pt idx="81">
                  <c:v>43782</c:v>
                </c:pt>
                <c:pt idx="82">
                  <c:v>43783</c:v>
                </c:pt>
                <c:pt idx="83">
                  <c:v>43784</c:v>
                </c:pt>
                <c:pt idx="84">
                  <c:v>43785</c:v>
                </c:pt>
                <c:pt idx="85">
                  <c:v>43786</c:v>
                </c:pt>
                <c:pt idx="86">
                  <c:v>43787</c:v>
                </c:pt>
                <c:pt idx="87">
                  <c:v>43788</c:v>
                </c:pt>
                <c:pt idx="88">
                  <c:v>43789</c:v>
                </c:pt>
                <c:pt idx="89">
                  <c:v>43790</c:v>
                </c:pt>
                <c:pt idx="90">
                  <c:v>43791</c:v>
                </c:pt>
                <c:pt idx="91">
                  <c:v>43792</c:v>
                </c:pt>
                <c:pt idx="92">
                  <c:v>43793</c:v>
                </c:pt>
                <c:pt idx="93">
                  <c:v>43794</c:v>
                </c:pt>
              </c:numCache>
            </c:numRef>
          </c:cat>
          <c:val>
            <c:numRef>
              <c:f>时间统计表!$B$44:$CQ$44</c:f>
              <c:numCache>
                <c:formatCode>General</c:formatCode>
                <c:ptCount val="94"/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时间统计表!$A$48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时间统计表!$B$48:$CQ$48</c:f>
              <c:numCache>
                <c:formatCode>General</c:formatCode>
                <c:ptCount val="9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时间统计表!$A$49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时间统计表!$B$49:$CQ$49</c:f>
              <c:numCache>
                <c:formatCode>General</c:formatCode>
                <c:ptCount val="9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时间统计表!$A$50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时间统计表!$B$50:$CQ$50</c:f>
              <c:numCache>
                <c:formatCode>General</c:formatCode>
                <c:ptCount val="9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时间统计表!$A$51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时间统计表!$B$51:$CQ$51</c:f>
              <c:numCache>
                <c:formatCode>General</c:formatCode>
                <c:ptCount val="9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时间统计表!$A$52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时间统计表!$B$52:$CQ$52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时间统计表!$A$40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43701</c:v>
                      </c:pt>
                      <c:pt idx="1">
                        <c:v>43702</c:v>
                      </c:pt>
                      <c:pt idx="2">
                        <c:v>43703</c:v>
                      </c:pt>
                      <c:pt idx="3">
                        <c:v>43704</c:v>
                      </c:pt>
                      <c:pt idx="4">
                        <c:v>43705</c:v>
                      </c:pt>
                      <c:pt idx="5">
                        <c:v>43706</c:v>
                      </c:pt>
                      <c:pt idx="6">
                        <c:v>43707</c:v>
                      </c:pt>
                      <c:pt idx="7">
                        <c:v>43708</c:v>
                      </c:pt>
                      <c:pt idx="8">
                        <c:v>43709</c:v>
                      </c:pt>
                      <c:pt idx="9">
                        <c:v>43710</c:v>
                      </c:pt>
                      <c:pt idx="10">
                        <c:v>43711</c:v>
                      </c:pt>
                      <c:pt idx="11">
                        <c:v>43712</c:v>
                      </c:pt>
                      <c:pt idx="12">
                        <c:v>43713</c:v>
                      </c:pt>
                      <c:pt idx="13">
                        <c:v>43714</c:v>
                      </c:pt>
                      <c:pt idx="14">
                        <c:v>43715</c:v>
                      </c:pt>
                      <c:pt idx="15">
                        <c:v>43716</c:v>
                      </c:pt>
                      <c:pt idx="16">
                        <c:v>43717</c:v>
                      </c:pt>
                      <c:pt idx="17">
                        <c:v>43718</c:v>
                      </c:pt>
                      <c:pt idx="18">
                        <c:v>43719</c:v>
                      </c:pt>
                      <c:pt idx="19">
                        <c:v>43720</c:v>
                      </c:pt>
                      <c:pt idx="20">
                        <c:v>43721</c:v>
                      </c:pt>
                      <c:pt idx="21">
                        <c:v>43722</c:v>
                      </c:pt>
                      <c:pt idx="22">
                        <c:v>43723</c:v>
                      </c:pt>
                      <c:pt idx="23">
                        <c:v>43724</c:v>
                      </c:pt>
                      <c:pt idx="24">
                        <c:v>43725</c:v>
                      </c:pt>
                      <c:pt idx="25">
                        <c:v>43726</c:v>
                      </c:pt>
                      <c:pt idx="26">
                        <c:v>43727</c:v>
                      </c:pt>
                      <c:pt idx="27">
                        <c:v>43728</c:v>
                      </c:pt>
                      <c:pt idx="28">
                        <c:v>43729</c:v>
                      </c:pt>
                      <c:pt idx="29">
                        <c:v>43730</c:v>
                      </c:pt>
                      <c:pt idx="30">
                        <c:v>43731</c:v>
                      </c:pt>
                      <c:pt idx="31">
                        <c:v>43732</c:v>
                      </c:pt>
                      <c:pt idx="32">
                        <c:v>43733</c:v>
                      </c:pt>
                      <c:pt idx="33">
                        <c:v>43734</c:v>
                      </c:pt>
                      <c:pt idx="34">
                        <c:v>43735</c:v>
                      </c:pt>
                      <c:pt idx="35">
                        <c:v>43736</c:v>
                      </c:pt>
                      <c:pt idx="36">
                        <c:v>43737</c:v>
                      </c:pt>
                      <c:pt idx="37">
                        <c:v>43738</c:v>
                      </c:pt>
                      <c:pt idx="38">
                        <c:v>43739</c:v>
                      </c:pt>
                      <c:pt idx="39">
                        <c:v>43740</c:v>
                      </c:pt>
                      <c:pt idx="40">
                        <c:v>43741</c:v>
                      </c:pt>
                      <c:pt idx="41">
                        <c:v>43742</c:v>
                      </c:pt>
                      <c:pt idx="42">
                        <c:v>43743</c:v>
                      </c:pt>
                      <c:pt idx="43">
                        <c:v>43744</c:v>
                      </c:pt>
                      <c:pt idx="44">
                        <c:v>43745</c:v>
                      </c:pt>
                      <c:pt idx="45">
                        <c:v>43746</c:v>
                      </c:pt>
                      <c:pt idx="46">
                        <c:v>43747</c:v>
                      </c:pt>
                      <c:pt idx="47">
                        <c:v>43748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时间统计表!$B$40:$AW$40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43701</c:v>
                      </c:pt>
                      <c:pt idx="1">
                        <c:v>43702</c:v>
                      </c:pt>
                      <c:pt idx="2">
                        <c:v>43703</c:v>
                      </c:pt>
                      <c:pt idx="3">
                        <c:v>43704</c:v>
                      </c:pt>
                      <c:pt idx="4">
                        <c:v>43705</c:v>
                      </c:pt>
                      <c:pt idx="5">
                        <c:v>43706</c:v>
                      </c:pt>
                      <c:pt idx="6">
                        <c:v>43707</c:v>
                      </c:pt>
                      <c:pt idx="7">
                        <c:v>43708</c:v>
                      </c:pt>
                      <c:pt idx="8">
                        <c:v>43709</c:v>
                      </c:pt>
                      <c:pt idx="9">
                        <c:v>43710</c:v>
                      </c:pt>
                      <c:pt idx="10">
                        <c:v>43711</c:v>
                      </c:pt>
                      <c:pt idx="11">
                        <c:v>43712</c:v>
                      </c:pt>
                      <c:pt idx="12">
                        <c:v>43713</c:v>
                      </c:pt>
                      <c:pt idx="13">
                        <c:v>43714</c:v>
                      </c:pt>
                      <c:pt idx="14">
                        <c:v>43715</c:v>
                      </c:pt>
                      <c:pt idx="15">
                        <c:v>43716</c:v>
                      </c:pt>
                      <c:pt idx="16">
                        <c:v>43717</c:v>
                      </c:pt>
                      <c:pt idx="17">
                        <c:v>43718</c:v>
                      </c:pt>
                      <c:pt idx="18">
                        <c:v>43719</c:v>
                      </c:pt>
                      <c:pt idx="19">
                        <c:v>43720</c:v>
                      </c:pt>
                      <c:pt idx="20">
                        <c:v>43721</c:v>
                      </c:pt>
                      <c:pt idx="21">
                        <c:v>43722</c:v>
                      </c:pt>
                      <c:pt idx="22">
                        <c:v>43723</c:v>
                      </c:pt>
                      <c:pt idx="23">
                        <c:v>43724</c:v>
                      </c:pt>
                      <c:pt idx="24">
                        <c:v>43725</c:v>
                      </c:pt>
                      <c:pt idx="25">
                        <c:v>43726</c:v>
                      </c:pt>
                      <c:pt idx="26">
                        <c:v>43727</c:v>
                      </c:pt>
                      <c:pt idx="27">
                        <c:v>43728</c:v>
                      </c:pt>
                      <c:pt idx="28">
                        <c:v>43729</c:v>
                      </c:pt>
                      <c:pt idx="29">
                        <c:v>43730</c:v>
                      </c:pt>
                      <c:pt idx="30">
                        <c:v>43731</c:v>
                      </c:pt>
                      <c:pt idx="31">
                        <c:v>43732</c:v>
                      </c:pt>
                      <c:pt idx="32">
                        <c:v>43733</c:v>
                      </c:pt>
                      <c:pt idx="33">
                        <c:v>43734</c:v>
                      </c:pt>
                      <c:pt idx="34">
                        <c:v>43735</c:v>
                      </c:pt>
                      <c:pt idx="35">
                        <c:v>43736</c:v>
                      </c:pt>
                      <c:pt idx="36">
                        <c:v>43737</c:v>
                      </c:pt>
                      <c:pt idx="37">
                        <c:v>43738</c:v>
                      </c:pt>
                      <c:pt idx="38">
                        <c:v>43739</c:v>
                      </c:pt>
                      <c:pt idx="39">
                        <c:v>43740</c:v>
                      </c:pt>
                      <c:pt idx="40">
                        <c:v>43741</c:v>
                      </c:pt>
                      <c:pt idx="41">
                        <c:v>43742</c:v>
                      </c:pt>
                      <c:pt idx="42">
                        <c:v>43743</c:v>
                      </c:pt>
                      <c:pt idx="43">
                        <c:v>43744</c:v>
                      </c:pt>
                      <c:pt idx="44">
                        <c:v>43745</c:v>
                      </c:pt>
                      <c:pt idx="45">
                        <c:v>43746</c:v>
                      </c:pt>
                      <c:pt idx="46">
                        <c:v>43747</c:v>
                      </c:pt>
                      <c:pt idx="47">
                        <c:v>43748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43701</c:v>
                      </c:pt>
                      <c:pt idx="1">
                        <c:v>43702</c:v>
                      </c:pt>
                      <c:pt idx="2">
                        <c:v>43703</c:v>
                      </c:pt>
                      <c:pt idx="3">
                        <c:v>43704</c:v>
                      </c:pt>
                      <c:pt idx="4">
                        <c:v>43705</c:v>
                      </c:pt>
                      <c:pt idx="5">
                        <c:v>43706</c:v>
                      </c:pt>
                      <c:pt idx="6">
                        <c:v>43707</c:v>
                      </c:pt>
                      <c:pt idx="7">
                        <c:v>43708</c:v>
                      </c:pt>
                      <c:pt idx="8">
                        <c:v>43709</c:v>
                      </c:pt>
                      <c:pt idx="9">
                        <c:v>43710</c:v>
                      </c:pt>
                      <c:pt idx="10">
                        <c:v>43711</c:v>
                      </c:pt>
                      <c:pt idx="11">
                        <c:v>43712</c:v>
                      </c:pt>
                      <c:pt idx="12">
                        <c:v>43713</c:v>
                      </c:pt>
                      <c:pt idx="13">
                        <c:v>43714</c:v>
                      </c:pt>
                      <c:pt idx="14">
                        <c:v>43715</c:v>
                      </c:pt>
                      <c:pt idx="15">
                        <c:v>43716</c:v>
                      </c:pt>
                      <c:pt idx="16">
                        <c:v>43717</c:v>
                      </c:pt>
                      <c:pt idx="17">
                        <c:v>43718</c:v>
                      </c:pt>
                      <c:pt idx="18">
                        <c:v>43719</c:v>
                      </c:pt>
                      <c:pt idx="19">
                        <c:v>43720</c:v>
                      </c:pt>
                      <c:pt idx="20">
                        <c:v>43721</c:v>
                      </c:pt>
                      <c:pt idx="21">
                        <c:v>43722</c:v>
                      </c:pt>
                      <c:pt idx="22">
                        <c:v>43723</c:v>
                      </c:pt>
                      <c:pt idx="23">
                        <c:v>43724</c:v>
                      </c:pt>
                      <c:pt idx="24">
                        <c:v>43725</c:v>
                      </c:pt>
                      <c:pt idx="25">
                        <c:v>43726</c:v>
                      </c:pt>
                      <c:pt idx="26">
                        <c:v>43727</c:v>
                      </c:pt>
                      <c:pt idx="27">
                        <c:v>43728</c:v>
                      </c:pt>
                      <c:pt idx="28">
                        <c:v>43729</c:v>
                      </c:pt>
                      <c:pt idx="29">
                        <c:v>43730</c:v>
                      </c:pt>
                      <c:pt idx="30">
                        <c:v>43731</c:v>
                      </c:pt>
                      <c:pt idx="31">
                        <c:v>43732</c:v>
                      </c:pt>
                      <c:pt idx="32">
                        <c:v>43733</c:v>
                      </c:pt>
                      <c:pt idx="33">
                        <c:v>43734</c:v>
                      </c:pt>
                      <c:pt idx="34">
                        <c:v>43735</c:v>
                      </c:pt>
                      <c:pt idx="35">
                        <c:v>43736</c:v>
                      </c:pt>
                      <c:pt idx="36">
                        <c:v>43737</c:v>
                      </c:pt>
                      <c:pt idx="37">
                        <c:v>43738</c:v>
                      </c:pt>
                      <c:pt idx="38">
                        <c:v>43739</c:v>
                      </c:pt>
                      <c:pt idx="39">
                        <c:v>43740</c:v>
                      </c:pt>
                      <c:pt idx="40">
                        <c:v>43741</c:v>
                      </c:pt>
                      <c:pt idx="41">
                        <c:v>43742</c:v>
                      </c:pt>
                      <c:pt idx="42">
                        <c:v>43743</c:v>
                      </c:pt>
                      <c:pt idx="43">
                        <c:v>43744</c:v>
                      </c:pt>
                      <c:pt idx="44">
                        <c:v>43745</c:v>
                      </c:pt>
                      <c:pt idx="45">
                        <c:v>43746</c:v>
                      </c:pt>
                      <c:pt idx="46">
                        <c:v>43747</c:v>
                      </c:pt>
                      <c:pt idx="47">
                        <c:v>43748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43701</c:v>
                      </c:pt>
                      <c:pt idx="1">
                        <c:v>43702</c:v>
                      </c:pt>
                      <c:pt idx="2">
                        <c:v>43703</c:v>
                      </c:pt>
                      <c:pt idx="3">
                        <c:v>43704</c:v>
                      </c:pt>
                      <c:pt idx="4">
                        <c:v>43705</c:v>
                      </c:pt>
                      <c:pt idx="5">
                        <c:v>43706</c:v>
                      </c:pt>
                      <c:pt idx="6">
                        <c:v>43707</c:v>
                      </c:pt>
                      <c:pt idx="7">
                        <c:v>43708</c:v>
                      </c:pt>
                      <c:pt idx="8">
                        <c:v>43709</c:v>
                      </c:pt>
                      <c:pt idx="9">
                        <c:v>43710</c:v>
                      </c:pt>
                      <c:pt idx="10">
                        <c:v>43711</c:v>
                      </c:pt>
                      <c:pt idx="11">
                        <c:v>43712</c:v>
                      </c:pt>
                      <c:pt idx="12">
                        <c:v>43713</c:v>
                      </c:pt>
                      <c:pt idx="13">
                        <c:v>43714</c:v>
                      </c:pt>
                      <c:pt idx="14">
                        <c:v>43715</c:v>
                      </c:pt>
                      <c:pt idx="15">
                        <c:v>43716</c:v>
                      </c:pt>
                      <c:pt idx="16">
                        <c:v>43717</c:v>
                      </c:pt>
                      <c:pt idx="17">
                        <c:v>43718</c:v>
                      </c:pt>
                      <c:pt idx="18">
                        <c:v>43719</c:v>
                      </c:pt>
                      <c:pt idx="19">
                        <c:v>43720</c:v>
                      </c:pt>
                      <c:pt idx="20">
                        <c:v>43721</c:v>
                      </c:pt>
                      <c:pt idx="21">
                        <c:v>43722</c:v>
                      </c:pt>
                      <c:pt idx="22">
                        <c:v>43723</c:v>
                      </c:pt>
                      <c:pt idx="23">
                        <c:v>43724</c:v>
                      </c:pt>
                      <c:pt idx="24">
                        <c:v>43725</c:v>
                      </c:pt>
                      <c:pt idx="25">
                        <c:v>43726</c:v>
                      </c:pt>
                      <c:pt idx="26">
                        <c:v>43727</c:v>
                      </c:pt>
                      <c:pt idx="27">
                        <c:v>43728</c:v>
                      </c:pt>
                      <c:pt idx="28">
                        <c:v>43729</c:v>
                      </c:pt>
                      <c:pt idx="29">
                        <c:v>43730</c:v>
                      </c:pt>
                      <c:pt idx="30">
                        <c:v>43731</c:v>
                      </c:pt>
                      <c:pt idx="31">
                        <c:v>43732</c:v>
                      </c:pt>
                      <c:pt idx="32">
                        <c:v>43733</c:v>
                      </c:pt>
                      <c:pt idx="33">
                        <c:v>43734</c:v>
                      </c:pt>
                      <c:pt idx="34">
                        <c:v>43735</c:v>
                      </c:pt>
                      <c:pt idx="35">
                        <c:v>43736</c:v>
                      </c:pt>
                      <c:pt idx="36">
                        <c:v>43737</c:v>
                      </c:pt>
                      <c:pt idx="37">
                        <c:v>43738</c:v>
                      </c:pt>
                      <c:pt idx="38">
                        <c:v>43739</c:v>
                      </c:pt>
                      <c:pt idx="39">
                        <c:v>43740</c:v>
                      </c:pt>
                      <c:pt idx="40">
                        <c:v>43741</c:v>
                      </c:pt>
                      <c:pt idx="41">
                        <c:v>43742</c:v>
                      </c:pt>
                      <c:pt idx="42">
                        <c:v>43743</c:v>
                      </c:pt>
                      <c:pt idx="43">
                        <c:v>43744</c:v>
                      </c:pt>
                      <c:pt idx="44">
                        <c:v>43745</c:v>
                      </c:pt>
                      <c:pt idx="45">
                        <c:v>43746</c:v>
                      </c:pt>
                      <c:pt idx="46">
                        <c:v>43747</c:v>
                      </c:pt>
                      <c:pt idx="47">
                        <c:v>43748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43701</c:v>
                      </c:pt>
                      <c:pt idx="1">
                        <c:v>43702</c:v>
                      </c:pt>
                      <c:pt idx="2">
                        <c:v>43703</c:v>
                      </c:pt>
                      <c:pt idx="3">
                        <c:v>43704</c:v>
                      </c:pt>
                      <c:pt idx="4">
                        <c:v>43705</c:v>
                      </c:pt>
                      <c:pt idx="5">
                        <c:v>43706</c:v>
                      </c:pt>
                      <c:pt idx="6">
                        <c:v>43707</c:v>
                      </c:pt>
                      <c:pt idx="7">
                        <c:v>43708</c:v>
                      </c:pt>
                      <c:pt idx="8">
                        <c:v>43709</c:v>
                      </c:pt>
                      <c:pt idx="9">
                        <c:v>43710</c:v>
                      </c:pt>
                      <c:pt idx="10">
                        <c:v>43711</c:v>
                      </c:pt>
                      <c:pt idx="11">
                        <c:v>43712</c:v>
                      </c:pt>
                      <c:pt idx="12">
                        <c:v>43713</c:v>
                      </c:pt>
                      <c:pt idx="13">
                        <c:v>43714</c:v>
                      </c:pt>
                      <c:pt idx="14">
                        <c:v>43715</c:v>
                      </c:pt>
                      <c:pt idx="15">
                        <c:v>43716</c:v>
                      </c:pt>
                      <c:pt idx="16">
                        <c:v>43717</c:v>
                      </c:pt>
                      <c:pt idx="17">
                        <c:v>43718</c:v>
                      </c:pt>
                      <c:pt idx="18">
                        <c:v>43719</c:v>
                      </c:pt>
                      <c:pt idx="19">
                        <c:v>43720</c:v>
                      </c:pt>
                      <c:pt idx="20">
                        <c:v>43721</c:v>
                      </c:pt>
                      <c:pt idx="21">
                        <c:v>43722</c:v>
                      </c:pt>
                      <c:pt idx="22">
                        <c:v>43723</c:v>
                      </c:pt>
                      <c:pt idx="23">
                        <c:v>43724</c:v>
                      </c:pt>
                      <c:pt idx="24">
                        <c:v>43725</c:v>
                      </c:pt>
                      <c:pt idx="25">
                        <c:v>43726</c:v>
                      </c:pt>
                      <c:pt idx="26">
                        <c:v>43727</c:v>
                      </c:pt>
                      <c:pt idx="27">
                        <c:v>43728</c:v>
                      </c:pt>
                      <c:pt idx="28">
                        <c:v>43729</c:v>
                      </c:pt>
                      <c:pt idx="29">
                        <c:v>43730</c:v>
                      </c:pt>
                      <c:pt idx="30">
                        <c:v>43731</c:v>
                      </c:pt>
                      <c:pt idx="31">
                        <c:v>43732</c:v>
                      </c:pt>
                      <c:pt idx="32">
                        <c:v>43733</c:v>
                      </c:pt>
                      <c:pt idx="33">
                        <c:v>43734</c:v>
                      </c:pt>
                      <c:pt idx="34">
                        <c:v>43735</c:v>
                      </c:pt>
                      <c:pt idx="35">
                        <c:v>43736</c:v>
                      </c:pt>
                      <c:pt idx="36">
                        <c:v>43737</c:v>
                      </c:pt>
                      <c:pt idx="37">
                        <c:v>43738</c:v>
                      </c:pt>
                      <c:pt idx="38">
                        <c:v>43739</c:v>
                      </c:pt>
                      <c:pt idx="39">
                        <c:v>43740</c:v>
                      </c:pt>
                      <c:pt idx="40">
                        <c:v>43741</c:v>
                      </c:pt>
                      <c:pt idx="41">
                        <c:v>43742</c:v>
                      </c:pt>
                      <c:pt idx="42">
                        <c:v>43743</c:v>
                      </c:pt>
                      <c:pt idx="43">
                        <c:v>43744</c:v>
                      </c:pt>
                      <c:pt idx="44">
                        <c:v>43745</c:v>
                      </c:pt>
                      <c:pt idx="45">
                        <c:v>43746</c:v>
                      </c:pt>
                      <c:pt idx="46">
                        <c:v>43747</c:v>
                      </c:pt>
                      <c:pt idx="47">
                        <c:v>43748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时间统计表!$A$48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时间统计表!$B$48:$BW$48</c:f>
              <c:numCache>
                <c:formatCode>General</c:formatCode>
                <c:ptCount val="7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时间统计表!$A$49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时间统计表!$B$49:$CQ$49</c:f>
              <c:numCache>
                <c:formatCode>General</c:formatCode>
                <c:ptCount val="9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时间统计表!$A$50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时间统计表!$B$50:$BW$50</c:f>
              <c:numCache>
                <c:formatCode>General</c:formatCode>
                <c:ptCount val="7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时间统计表!$A$51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时间统计表!$B$51:$BW$51</c:f>
              <c:numCache>
                <c:formatCode>General</c:formatCode>
                <c:ptCount val="7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时间统计表!$A$52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时间统计表!$B$52:$BW$52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时间统计表!$A$153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时间统计表!$A$154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时间统计表!$A$155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时间统计表!$A$156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时间统计表!$A$157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_xlchart.v1.0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_xlchart.v1.2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_xlchart.v1.8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_xlchart.v1.6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2"/>
  <sheetViews>
    <sheetView zoomScale="85" zoomScaleNormal="85" workbookViewId="0">
      <pane ySplit="1" topLeftCell="A113" activePane="bottomLeft" state="frozen"/>
      <selection pane="bottomLeft" activeCell="S123" sqref="S123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42</v>
      </c>
      <c r="L1" s="5" t="s">
        <v>43</v>
      </c>
      <c r="M1" s="5" t="s">
        <v>46</v>
      </c>
      <c r="V1" s="5" t="s">
        <v>75</v>
      </c>
      <c r="W1" s="5" t="s">
        <v>80</v>
      </c>
      <c r="X1" t="s">
        <v>81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6">
        <f t="shared" si="21"/>
        <v>6271.71</v>
      </c>
      <c r="G87" s="6">
        <f t="shared" si="22"/>
        <v>3520.96</v>
      </c>
      <c r="H87" s="6">
        <f t="shared" si="23"/>
        <v>4</v>
      </c>
      <c r="I87" s="6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6">
        <f t="shared" si="21"/>
        <v>6620.4000000000005</v>
      </c>
      <c r="G88" s="6">
        <f t="shared" si="22"/>
        <v>3310.2000000000003</v>
      </c>
      <c r="H88" s="6">
        <f t="shared" si="23"/>
        <v>31</v>
      </c>
      <c r="I88" s="6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6">
        <f t="shared" ref="F89:F96" si="37">B89*C89*0.01</f>
        <v>6622.8</v>
      </c>
      <c r="G89" s="6">
        <f t="shared" ref="G89:G96" si="38">B89*D89*0.01</f>
        <v>3311.4</v>
      </c>
      <c r="H89" s="6">
        <f t="shared" ref="H89:H96" si="39">B89-B88</f>
        <v>4</v>
      </c>
      <c r="I89" s="6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6">
        <f t="shared" si="37"/>
        <v>6733.79</v>
      </c>
      <c r="G90" s="6">
        <f t="shared" si="38"/>
        <v>3311.7000000000003</v>
      </c>
      <c r="H90" s="6">
        <f t="shared" si="39"/>
        <v>1</v>
      </c>
      <c r="I90" s="6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6">
        <f t="shared" si="37"/>
        <v>6844.8</v>
      </c>
      <c r="G91" s="6">
        <f t="shared" si="38"/>
        <v>3422.4</v>
      </c>
      <c r="H91" s="6">
        <f t="shared" si="39"/>
        <v>1</v>
      </c>
      <c r="I91" s="6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6">
        <f t="shared" si="37"/>
        <v>6772.83</v>
      </c>
      <c r="G92" s="6">
        <f t="shared" si="38"/>
        <v>3886.05</v>
      </c>
      <c r="H92" s="6">
        <f t="shared" si="39"/>
        <v>63</v>
      </c>
      <c r="I92" s="6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6">
        <f t="shared" si="37"/>
        <v>6917.34</v>
      </c>
      <c r="G93" s="6">
        <f t="shared" si="38"/>
        <v>3793.38</v>
      </c>
      <c r="H93" s="6">
        <f t="shared" si="39"/>
        <v>54</v>
      </c>
      <c r="I93" s="6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6">
        <f t="shared" si="37"/>
        <v>6945.8600000000006</v>
      </c>
      <c r="G94" s="6">
        <f t="shared" si="38"/>
        <v>3696.9900000000002</v>
      </c>
      <c r="H94" s="6">
        <f t="shared" si="39"/>
        <v>46</v>
      </c>
      <c r="I94" s="6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6">
        <f t="shared" si="37"/>
        <v>7084.9800000000005</v>
      </c>
      <c r="G95" s="6">
        <f t="shared" si="38"/>
        <v>3598.7200000000003</v>
      </c>
      <c r="H95" s="6">
        <f t="shared" si="39"/>
        <v>43</v>
      </c>
      <c r="I95" s="6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6">
        <f t="shared" si="37"/>
        <v>7117.74</v>
      </c>
      <c r="G96" s="6">
        <f t="shared" si="38"/>
        <v>3502.38</v>
      </c>
      <c r="H96" s="6">
        <f t="shared" si="39"/>
        <v>52</v>
      </c>
      <c r="I96" s="6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6">
        <f t="shared" ref="F97:F109" si="44">B97*C97*0.01</f>
        <v>7243.52</v>
      </c>
      <c r="G97" s="6">
        <f t="shared" ref="G97:G109" si="45">B97*D97*0.01</f>
        <v>3395.4</v>
      </c>
      <c r="H97" s="6">
        <f t="shared" ref="H97:H100" si="46">B97-B96</f>
        <v>20</v>
      </c>
      <c r="I97" s="6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6">
        <f t="shared" si="44"/>
        <v>7369.7</v>
      </c>
      <c r="G98" s="6">
        <f t="shared" si="45"/>
        <v>3288.02</v>
      </c>
      <c r="H98" s="6">
        <f t="shared" si="46"/>
        <v>20</v>
      </c>
      <c r="I98" s="6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6">
        <f t="shared" si="44"/>
        <v>7489.68</v>
      </c>
      <c r="G99" s="6">
        <f t="shared" si="45"/>
        <v>3177.44</v>
      </c>
      <c r="H99" s="6">
        <f t="shared" si="46"/>
        <v>10</v>
      </c>
      <c r="I99" s="6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6">
        <f t="shared" si="44"/>
        <v>7614.55</v>
      </c>
      <c r="G100" s="6">
        <f t="shared" si="45"/>
        <v>3068.55</v>
      </c>
      <c r="H100" s="6">
        <f t="shared" si="46"/>
        <v>17</v>
      </c>
      <c r="I100" s="6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6">
        <f t="shared" si="44"/>
        <v>7728.2</v>
      </c>
      <c r="G101" s="6">
        <f t="shared" si="45"/>
        <v>2954.9</v>
      </c>
      <c r="H101" s="6">
        <f t="shared" ref="H101:H102" si="50">B101-B100</f>
        <v>0</v>
      </c>
      <c r="I101" s="6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6">
        <f t="shared" si="44"/>
        <v>7843.92</v>
      </c>
      <c r="G102" s="6">
        <f t="shared" si="45"/>
        <v>3410.4</v>
      </c>
      <c r="H102" s="6">
        <f t="shared" si="50"/>
        <v>3</v>
      </c>
      <c r="I102" s="6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6">
        <f t="shared" si="44"/>
        <v>8081.22</v>
      </c>
      <c r="G103" s="6">
        <f t="shared" si="45"/>
        <v>3300.78</v>
      </c>
      <c r="H103" s="6">
        <f t="shared" ref="H103:H109" si="62">B103-B102</f>
        <v>14</v>
      </c>
      <c r="I103" s="6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6">
        <f t="shared" si="44"/>
        <v>8536.5</v>
      </c>
      <c r="G104" s="6">
        <f t="shared" si="45"/>
        <v>2845.5</v>
      </c>
      <c r="H104" s="6">
        <f t="shared" si="62"/>
        <v>0</v>
      </c>
      <c r="I104" s="6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6">
        <f t="shared" si="44"/>
        <v>8550</v>
      </c>
      <c r="G105" s="6">
        <f t="shared" si="45"/>
        <v>2850</v>
      </c>
      <c r="H105" s="6">
        <f t="shared" si="62"/>
        <v>18</v>
      </c>
      <c r="I105" s="6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6">
        <f t="shared" si="44"/>
        <v>8678.44</v>
      </c>
      <c r="G106" s="6">
        <f t="shared" si="45"/>
        <v>2740.56</v>
      </c>
      <c r="H106" s="6">
        <f t="shared" si="62"/>
        <v>19</v>
      </c>
      <c r="I106" s="6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6">
        <f t="shared" si="44"/>
        <v>8683</v>
      </c>
      <c r="G107" s="6">
        <f t="shared" si="45"/>
        <v>2742</v>
      </c>
      <c r="H107" s="6">
        <f t="shared" si="62"/>
        <v>6</v>
      </c>
      <c r="I107" s="6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6">
        <f t="shared" si="44"/>
        <v>8687.56</v>
      </c>
      <c r="G108" s="6">
        <f t="shared" si="45"/>
        <v>2743.44</v>
      </c>
      <c r="H108" s="6">
        <f t="shared" si="62"/>
        <v>6</v>
      </c>
      <c r="I108" s="6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6">
        <f t="shared" si="44"/>
        <v>8692.880000000001</v>
      </c>
      <c r="G109" s="6">
        <f t="shared" si="45"/>
        <v>2745.12</v>
      </c>
      <c r="H109" s="6">
        <f t="shared" si="62"/>
        <v>7</v>
      </c>
      <c r="I109" s="6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6">
        <f t="shared" ref="F110:F132" si="74">B110*C110*0.01</f>
        <v>8816.5</v>
      </c>
      <c r="G110" s="6">
        <f t="shared" ref="G110:G132" si="75">B110*D110*0.01</f>
        <v>2633.5</v>
      </c>
      <c r="H110" s="6">
        <f t="shared" ref="H110:H132" si="76">B110-B109</f>
        <v>12</v>
      </c>
      <c r="I110" s="6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6">
        <f t="shared" si="74"/>
        <v>9054.19</v>
      </c>
      <c r="G111" s="6">
        <f t="shared" si="75"/>
        <v>2406.81</v>
      </c>
      <c r="H111" s="6">
        <f t="shared" si="76"/>
        <v>11</v>
      </c>
      <c r="I111" s="6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6">
        <f t="shared" si="74"/>
        <v>9286.65</v>
      </c>
      <c r="G112" s="6">
        <f t="shared" si="75"/>
        <v>2178.35</v>
      </c>
      <c r="H112" s="6">
        <f t="shared" si="76"/>
        <v>4</v>
      </c>
      <c r="I112" s="6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6">
        <f t="shared" si="74"/>
        <v>9630.6</v>
      </c>
      <c r="G113" s="6">
        <f t="shared" si="75"/>
        <v>1834.4</v>
      </c>
      <c r="H113" s="6">
        <f t="shared" si="76"/>
        <v>0</v>
      </c>
      <c r="I113" s="6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6">
        <f t="shared" si="74"/>
        <v>9859.9</v>
      </c>
      <c r="G114" s="6">
        <f t="shared" si="75"/>
        <v>1605.1000000000001</v>
      </c>
      <c r="H114" s="6">
        <f t="shared" si="76"/>
        <v>0</v>
      </c>
      <c r="I114" s="6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6">
        <f t="shared" si="74"/>
        <v>10318.5</v>
      </c>
      <c r="G115" s="6">
        <f t="shared" si="75"/>
        <v>1146.5</v>
      </c>
      <c r="H115" s="6">
        <f t="shared" si="76"/>
        <v>0</v>
      </c>
      <c r="I115" s="6">
        <f t="shared" ref="I115:I132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  <c r="B116" s="4">
        <v>11465</v>
      </c>
      <c r="C116" s="2">
        <v>91</v>
      </c>
      <c r="D116" s="2">
        <v>9</v>
      </c>
      <c r="E116" s="2">
        <v>0</v>
      </c>
      <c r="F116" s="6">
        <f t="shared" si="74"/>
        <v>10433.15</v>
      </c>
      <c r="G116" s="6">
        <f t="shared" si="75"/>
        <v>1031.8499999999999</v>
      </c>
      <c r="H116" s="6">
        <f t="shared" si="76"/>
        <v>0</v>
      </c>
      <c r="I116" s="6">
        <f t="shared" si="97"/>
        <v>0</v>
      </c>
      <c r="J116" s="3">
        <v>352</v>
      </c>
      <c r="K116">
        <f>AVERAGE(J$2:J116)</f>
        <v>371.25217391304346</v>
      </c>
      <c r="L116" s="5">
        <f t="shared" ref="L116:L127" si="100">F116-F115</f>
        <v>114.64999999999964</v>
      </c>
      <c r="M116">
        <f t="shared" ref="M116:M127" si="101">B116-J116</f>
        <v>11113</v>
      </c>
      <c r="V116">
        <f t="shared" ref="V116:V127" si="102">AVERAGE(J109:J116)</f>
        <v>542.75</v>
      </c>
      <c r="W116" s="5">
        <f t="shared" ref="W116:W127" si="103">AVERAGE(H113:H116)</f>
        <v>0</v>
      </c>
      <c r="X116">
        <f t="shared" ref="X116:X127" si="104">W116*4</f>
        <v>0</v>
      </c>
    </row>
    <row r="117" spans="1:24" x14ac:dyDescent="0.25">
      <c r="A117" s="1">
        <v>43619</v>
      </c>
      <c r="B117" s="4">
        <v>11465</v>
      </c>
      <c r="C117" s="2">
        <v>91</v>
      </c>
      <c r="D117" s="2">
        <v>9</v>
      </c>
      <c r="E117" s="2">
        <v>0</v>
      </c>
      <c r="F117" s="6">
        <f t="shared" si="74"/>
        <v>10433.15</v>
      </c>
      <c r="G117" s="6">
        <f t="shared" si="75"/>
        <v>1031.8499999999999</v>
      </c>
      <c r="H117" s="6">
        <f t="shared" si="76"/>
        <v>0</v>
      </c>
      <c r="I117" s="6">
        <f t="shared" si="97"/>
        <v>0</v>
      </c>
      <c r="J117" s="3">
        <v>0</v>
      </c>
      <c r="K117">
        <f>AVERAGE(J$2:J117)</f>
        <v>368.05172413793105</v>
      </c>
      <c r="L117" s="5">
        <f t="shared" si="100"/>
        <v>0</v>
      </c>
      <c r="M117">
        <f t="shared" si="101"/>
        <v>11465</v>
      </c>
      <c r="V117">
        <f t="shared" si="102"/>
        <v>510.125</v>
      </c>
      <c r="W117" s="5">
        <f t="shared" si="103"/>
        <v>0</v>
      </c>
      <c r="X117">
        <f t="shared" si="104"/>
        <v>0</v>
      </c>
    </row>
    <row r="118" spans="1:24" x14ac:dyDescent="0.25">
      <c r="A118" s="1">
        <v>43620</v>
      </c>
      <c r="B118" s="4">
        <v>11465</v>
      </c>
      <c r="C118" s="2">
        <v>91</v>
      </c>
      <c r="D118" s="2">
        <v>9</v>
      </c>
      <c r="E118" s="2">
        <v>0</v>
      </c>
      <c r="F118" s="6">
        <f t="shared" si="74"/>
        <v>10433.15</v>
      </c>
      <c r="G118" s="6">
        <f t="shared" si="75"/>
        <v>1031.8499999999999</v>
      </c>
      <c r="H118" s="6">
        <f t="shared" si="76"/>
        <v>0</v>
      </c>
      <c r="I118" s="6">
        <f t="shared" si="97"/>
        <v>0</v>
      </c>
      <c r="J118" s="3">
        <v>29</v>
      </c>
      <c r="K118">
        <f>AVERAGE(J$2:J118)</f>
        <v>365.15384615384613</v>
      </c>
      <c r="L118" s="5">
        <f t="shared" si="100"/>
        <v>0</v>
      </c>
      <c r="M118">
        <f t="shared" si="101"/>
        <v>11436</v>
      </c>
      <c r="V118">
        <f t="shared" si="102"/>
        <v>449.625</v>
      </c>
      <c r="W118" s="5">
        <f t="shared" si="103"/>
        <v>0</v>
      </c>
      <c r="X118">
        <f t="shared" si="104"/>
        <v>0</v>
      </c>
    </row>
    <row r="119" spans="1:24" x14ac:dyDescent="0.25">
      <c r="A119" s="1">
        <v>43621</v>
      </c>
      <c r="B119" s="4">
        <v>11465</v>
      </c>
      <c r="C119" s="2">
        <v>92</v>
      </c>
      <c r="D119" s="2">
        <v>8</v>
      </c>
      <c r="E119" s="2">
        <v>0</v>
      </c>
      <c r="F119" s="6">
        <f t="shared" si="74"/>
        <v>10547.800000000001</v>
      </c>
      <c r="G119" s="6">
        <f t="shared" si="75"/>
        <v>917.2</v>
      </c>
      <c r="H119" s="6">
        <f t="shared" si="76"/>
        <v>0</v>
      </c>
      <c r="I119" s="6">
        <f t="shared" si="97"/>
        <v>0</v>
      </c>
      <c r="J119" s="3">
        <v>0</v>
      </c>
      <c r="K119">
        <f>AVERAGE(J$2:J119)</f>
        <v>362.0593220338983</v>
      </c>
      <c r="L119" s="5">
        <f t="shared" si="100"/>
        <v>114.65000000000146</v>
      </c>
      <c r="M119">
        <f t="shared" si="101"/>
        <v>11465</v>
      </c>
      <c r="V119">
        <f t="shared" si="102"/>
        <v>401.625</v>
      </c>
      <c r="W119" s="5">
        <f t="shared" si="103"/>
        <v>0</v>
      </c>
      <c r="X119">
        <f t="shared" si="104"/>
        <v>0</v>
      </c>
    </row>
    <row r="120" spans="1:24" x14ac:dyDescent="0.25">
      <c r="A120" s="1">
        <v>43622</v>
      </c>
      <c r="B120" s="4">
        <v>11465</v>
      </c>
      <c r="C120" s="2">
        <v>92</v>
      </c>
      <c r="D120" s="2">
        <v>8</v>
      </c>
      <c r="E120" s="2">
        <v>0</v>
      </c>
      <c r="F120" s="6">
        <f t="shared" si="74"/>
        <v>10547.800000000001</v>
      </c>
      <c r="G120" s="6">
        <f t="shared" si="75"/>
        <v>917.2</v>
      </c>
      <c r="H120" s="6">
        <f t="shared" si="76"/>
        <v>0</v>
      </c>
      <c r="I120" s="6">
        <f t="shared" si="97"/>
        <v>0</v>
      </c>
      <c r="J120" s="3">
        <v>62</v>
      </c>
      <c r="K120">
        <f>AVERAGE(J$2:J120)</f>
        <v>359.53781512605042</v>
      </c>
      <c r="L120" s="5">
        <f t="shared" si="100"/>
        <v>0</v>
      </c>
      <c r="M120">
        <f t="shared" si="101"/>
        <v>11403</v>
      </c>
      <c r="V120">
        <f t="shared" si="102"/>
        <v>316.375</v>
      </c>
      <c r="W120" s="5">
        <f t="shared" si="103"/>
        <v>0</v>
      </c>
      <c r="X120">
        <f t="shared" si="104"/>
        <v>0</v>
      </c>
    </row>
    <row r="121" spans="1:24" x14ac:dyDescent="0.25">
      <c r="A121" s="1">
        <v>43623</v>
      </c>
      <c r="B121" s="4">
        <v>11465</v>
      </c>
      <c r="C121" s="2">
        <v>93</v>
      </c>
      <c r="D121" s="2">
        <v>7</v>
      </c>
      <c r="E121" s="2">
        <v>0</v>
      </c>
      <c r="F121" s="6">
        <f t="shared" si="74"/>
        <v>10662.45</v>
      </c>
      <c r="G121" s="6">
        <f t="shared" si="75"/>
        <v>802.55000000000007</v>
      </c>
      <c r="H121" s="6">
        <f t="shared" si="76"/>
        <v>0</v>
      </c>
      <c r="I121" s="6">
        <f t="shared" si="97"/>
        <v>0</v>
      </c>
      <c r="J121" s="3">
        <v>0</v>
      </c>
      <c r="K121">
        <f>AVERAGE(J$2:J121)</f>
        <v>356.54166666666669</v>
      </c>
      <c r="L121" s="5">
        <f t="shared" si="100"/>
        <v>114.64999999999964</v>
      </c>
      <c r="M121">
        <f t="shared" si="101"/>
        <v>11465</v>
      </c>
      <c r="V121">
        <f t="shared" si="102"/>
        <v>212.75</v>
      </c>
      <c r="W121" s="5">
        <f t="shared" si="103"/>
        <v>0</v>
      </c>
      <c r="X121">
        <f t="shared" si="104"/>
        <v>0</v>
      </c>
    </row>
    <row r="122" spans="1:24" x14ac:dyDescent="0.25">
      <c r="A122" s="1">
        <v>43624</v>
      </c>
      <c r="B122" s="4">
        <v>11465</v>
      </c>
      <c r="C122" s="2">
        <v>93</v>
      </c>
      <c r="D122" s="2">
        <v>7</v>
      </c>
      <c r="E122" s="2">
        <v>0</v>
      </c>
      <c r="F122" s="6">
        <f t="shared" si="74"/>
        <v>10662.45</v>
      </c>
      <c r="G122" s="6">
        <f t="shared" si="75"/>
        <v>802.55000000000007</v>
      </c>
      <c r="H122" s="6">
        <f t="shared" si="76"/>
        <v>0</v>
      </c>
      <c r="I122" s="6">
        <f t="shared" si="97"/>
        <v>0</v>
      </c>
      <c r="J122" s="3">
        <v>115</v>
      </c>
      <c r="K122">
        <f>AVERAGE(J$2:J122)</f>
        <v>354.54545454545456</v>
      </c>
      <c r="L122" s="5">
        <f t="shared" si="100"/>
        <v>0</v>
      </c>
      <c r="M122">
        <f t="shared" si="101"/>
        <v>11350</v>
      </c>
      <c r="V122">
        <f t="shared" si="102"/>
        <v>168</v>
      </c>
      <c r="W122" s="5">
        <f t="shared" si="103"/>
        <v>0</v>
      </c>
      <c r="X122">
        <f t="shared" si="104"/>
        <v>0</v>
      </c>
    </row>
    <row r="123" spans="1:24" x14ac:dyDescent="0.25">
      <c r="A123" s="1">
        <v>43625</v>
      </c>
      <c r="B123" s="4">
        <v>11465</v>
      </c>
      <c r="C123" s="2">
        <v>94</v>
      </c>
      <c r="D123" s="2">
        <v>6</v>
      </c>
      <c r="E123" s="2">
        <v>0</v>
      </c>
      <c r="F123" s="6">
        <f t="shared" si="74"/>
        <v>10777.1</v>
      </c>
      <c r="G123" s="6">
        <f t="shared" si="75"/>
        <v>687.9</v>
      </c>
      <c r="H123" s="6">
        <f t="shared" si="76"/>
        <v>0</v>
      </c>
      <c r="I123" s="6">
        <f t="shared" si="97"/>
        <v>0</v>
      </c>
      <c r="J123" s="3">
        <v>0</v>
      </c>
      <c r="K123">
        <f>AVERAGE(J$2:J123)</f>
        <v>351.63934426229508</v>
      </c>
      <c r="L123" s="5">
        <f t="shared" si="100"/>
        <v>114.64999999999964</v>
      </c>
      <c r="M123">
        <f t="shared" si="101"/>
        <v>11465</v>
      </c>
      <c r="V123">
        <f t="shared" si="102"/>
        <v>69.75</v>
      </c>
      <c r="W123" s="5">
        <f t="shared" si="103"/>
        <v>0</v>
      </c>
      <c r="X123">
        <f t="shared" si="104"/>
        <v>0</v>
      </c>
    </row>
    <row r="124" spans="1:24" x14ac:dyDescent="0.25">
      <c r="A124" s="1">
        <v>43626</v>
      </c>
      <c r="B124" s="4">
        <v>11465</v>
      </c>
      <c r="C124" s="2">
        <v>94</v>
      </c>
      <c r="D124" s="2">
        <v>6</v>
      </c>
      <c r="E124" s="2">
        <v>0</v>
      </c>
      <c r="F124" s="6">
        <f t="shared" si="74"/>
        <v>10777.1</v>
      </c>
      <c r="G124" s="6">
        <f t="shared" si="75"/>
        <v>687.9</v>
      </c>
      <c r="H124" s="6">
        <f t="shared" si="76"/>
        <v>0</v>
      </c>
      <c r="I124" s="6">
        <f t="shared" si="97"/>
        <v>0</v>
      </c>
      <c r="J124" s="3">
        <v>0</v>
      </c>
      <c r="K124">
        <f>AVERAGE(J$2:J124)</f>
        <v>348.78048780487802</v>
      </c>
      <c r="L124" s="5">
        <f t="shared" si="100"/>
        <v>0</v>
      </c>
      <c r="M124">
        <f t="shared" si="101"/>
        <v>11465</v>
      </c>
      <c r="V124">
        <f t="shared" si="102"/>
        <v>25.75</v>
      </c>
      <c r="W124" s="5">
        <f t="shared" si="103"/>
        <v>0</v>
      </c>
      <c r="X124">
        <f t="shared" si="104"/>
        <v>0</v>
      </c>
    </row>
    <row r="125" spans="1:24" x14ac:dyDescent="0.25">
      <c r="A125" s="1">
        <v>43627</v>
      </c>
      <c r="B125" s="4">
        <v>11465</v>
      </c>
      <c r="C125" s="2">
        <v>95</v>
      </c>
      <c r="D125" s="2">
        <v>5</v>
      </c>
      <c r="E125" s="2">
        <v>0</v>
      </c>
      <c r="F125" s="6">
        <f t="shared" si="74"/>
        <v>10891.75</v>
      </c>
      <c r="G125" s="6">
        <f t="shared" si="75"/>
        <v>573.25</v>
      </c>
      <c r="H125" s="6">
        <f t="shared" si="76"/>
        <v>0</v>
      </c>
      <c r="I125" s="6">
        <f t="shared" si="97"/>
        <v>0</v>
      </c>
      <c r="J125" s="3">
        <v>294</v>
      </c>
      <c r="K125">
        <f>AVERAGE(J$2:J125)</f>
        <v>348.33870967741933</v>
      </c>
      <c r="L125" s="5">
        <f t="shared" si="100"/>
        <v>114.64999999999964</v>
      </c>
      <c r="M125">
        <f t="shared" si="101"/>
        <v>11171</v>
      </c>
      <c r="V125">
        <f t="shared" si="102"/>
        <v>62.5</v>
      </c>
      <c r="W125" s="5">
        <f t="shared" si="103"/>
        <v>0</v>
      </c>
      <c r="X125">
        <f t="shared" si="104"/>
        <v>0</v>
      </c>
    </row>
    <row r="126" spans="1:24" x14ac:dyDescent="0.25">
      <c r="A126" s="1">
        <v>43628</v>
      </c>
      <c r="B126" s="4">
        <v>11465</v>
      </c>
      <c r="C126" s="2">
        <v>96</v>
      </c>
      <c r="D126" s="2">
        <v>4</v>
      </c>
      <c r="E126" s="2">
        <v>0</v>
      </c>
      <c r="F126" s="6">
        <f t="shared" si="74"/>
        <v>11006.4</v>
      </c>
      <c r="G126" s="6">
        <f t="shared" si="75"/>
        <v>458.6</v>
      </c>
      <c r="H126" s="6">
        <f t="shared" si="76"/>
        <v>0</v>
      </c>
      <c r="I126" s="6">
        <f t="shared" si="97"/>
        <v>0</v>
      </c>
      <c r="J126" s="3">
        <v>284</v>
      </c>
      <c r="K126">
        <f>AVERAGE(J$2:J126)</f>
        <v>347.82400000000001</v>
      </c>
      <c r="L126" s="5">
        <f t="shared" si="100"/>
        <v>114.64999999999964</v>
      </c>
      <c r="M126">
        <f t="shared" si="101"/>
        <v>11181</v>
      </c>
      <c r="V126">
        <f t="shared" si="102"/>
        <v>94.375</v>
      </c>
      <c r="W126" s="5">
        <f t="shared" si="103"/>
        <v>0</v>
      </c>
      <c r="X126">
        <f t="shared" si="104"/>
        <v>0</v>
      </c>
    </row>
    <row r="127" spans="1:24" x14ac:dyDescent="0.25">
      <c r="A127" s="1">
        <v>43629</v>
      </c>
      <c r="B127" s="4">
        <v>11465</v>
      </c>
      <c r="C127" s="2">
        <v>97</v>
      </c>
      <c r="D127" s="2">
        <v>3</v>
      </c>
      <c r="E127" s="2">
        <v>0</v>
      </c>
      <c r="F127" s="6">
        <f t="shared" si="74"/>
        <v>11121.050000000001</v>
      </c>
      <c r="G127" s="6">
        <f t="shared" si="75"/>
        <v>343.95</v>
      </c>
      <c r="H127" s="6">
        <f t="shared" si="76"/>
        <v>0</v>
      </c>
      <c r="I127" s="6">
        <f t="shared" si="97"/>
        <v>0</v>
      </c>
      <c r="J127" s="3">
        <v>285</v>
      </c>
      <c r="K127">
        <f>AVERAGE(J$2:J127)</f>
        <v>347.32539682539681</v>
      </c>
      <c r="L127" s="5">
        <f t="shared" ref="L127:L132" si="105">F127-F126</f>
        <v>114.65000000000146</v>
      </c>
      <c r="M127">
        <f t="shared" ref="M127:M132" si="106">B127-J127</f>
        <v>11180</v>
      </c>
      <c r="V127">
        <f t="shared" si="102"/>
        <v>130</v>
      </c>
      <c r="W127" s="5">
        <f t="shared" si="103"/>
        <v>0</v>
      </c>
      <c r="X127">
        <f t="shared" si="104"/>
        <v>0</v>
      </c>
    </row>
    <row r="128" spans="1:24" x14ac:dyDescent="0.25">
      <c r="A128" s="1">
        <v>43630</v>
      </c>
      <c r="B128" s="4">
        <v>11500</v>
      </c>
      <c r="C128" s="2">
        <v>97</v>
      </c>
      <c r="D128" s="2">
        <v>3</v>
      </c>
      <c r="E128" s="2">
        <v>0</v>
      </c>
      <c r="F128" s="6">
        <f t="shared" si="74"/>
        <v>11155</v>
      </c>
      <c r="G128" s="6">
        <f t="shared" si="75"/>
        <v>345</v>
      </c>
      <c r="H128" s="6">
        <f t="shared" si="76"/>
        <v>35</v>
      </c>
      <c r="I128" s="6">
        <f t="shared" si="97"/>
        <v>0</v>
      </c>
      <c r="J128" s="3">
        <v>286</v>
      </c>
      <c r="K128">
        <f>AVERAGE(J$2:J128)</f>
        <v>346.84251968503935</v>
      </c>
      <c r="L128" s="5">
        <f t="shared" si="105"/>
        <v>33.949999999998909</v>
      </c>
      <c r="M128">
        <f t="shared" si="106"/>
        <v>11214</v>
      </c>
      <c r="V128">
        <f t="shared" ref="V128:V129" si="107">AVERAGE(J121:J128)</f>
        <v>158</v>
      </c>
      <c r="W128" s="5">
        <f t="shared" ref="W128:W129" si="108">AVERAGE(H125:H128)</f>
        <v>8.75</v>
      </c>
      <c r="X128">
        <f t="shared" ref="X128:X129" si="109">W128*4</f>
        <v>35</v>
      </c>
    </row>
    <row r="129" spans="1:24" x14ac:dyDescent="0.25">
      <c r="A129" s="1">
        <v>43631</v>
      </c>
      <c r="B129" s="4">
        <v>11533</v>
      </c>
      <c r="C129" s="2">
        <v>98</v>
      </c>
      <c r="D129" s="2">
        <v>2</v>
      </c>
      <c r="E129" s="2">
        <v>0</v>
      </c>
      <c r="F129" s="5">
        <f t="shared" si="74"/>
        <v>11302.34</v>
      </c>
      <c r="G129" s="5">
        <f t="shared" si="75"/>
        <v>230.66</v>
      </c>
      <c r="H129" s="6">
        <f t="shared" si="76"/>
        <v>33</v>
      </c>
      <c r="I129" s="5">
        <f t="shared" si="97"/>
        <v>0</v>
      </c>
      <c r="J129" s="3">
        <v>287</v>
      </c>
      <c r="K129">
        <f>AVERAGE(J$2:J129)</f>
        <v>346.375</v>
      </c>
      <c r="L129" s="5">
        <f t="shared" si="105"/>
        <v>147.34000000000015</v>
      </c>
      <c r="M129">
        <f t="shared" si="106"/>
        <v>11246</v>
      </c>
      <c r="V129">
        <f t="shared" si="107"/>
        <v>193.875</v>
      </c>
      <c r="W129" s="5">
        <f t="shared" si="108"/>
        <v>17</v>
      </c>
      <c r="X129">
        <f t="shared" si="109"/>
        <v>68</v>
      </c>
    </row>
    <row r="130" spans="1:24" x14ac:dyDescent="0.25">
      <c r="A130" s="1">
        <v>43632</v>
      </c>
      <c r="B130" s="4">
        <v>0</v>
      </c>
      <c r="C130" s="2">
        <v>0</v>
      </c>
      <c r="D130" s="2">
        <v>0</v>
      </c>
      <c r="E130" s="2">
        <v>0</v>
      </c>
      <c r="F130" s="5">
        <f t="shared" si="74"/>
        <v>0</v>
      </c>
      <c r="G130" s="5">
        <f t="shared" si="75"/>
        <v>0</v>
      </c>
      <c r="H130" s="6">
        <f t="shared" si="76"/>
        <v>-11533</v>
      </c>
      <c r="I130" s="5">
        <f t="shared" si="97"/>
        <v>0</v>
      </c>
      <c r="J130" s="3">
        <v>288</v>
      </c>
      <c r="K130">
        <f>AVERAGE(J$2:J130)</f>
        <v>345.92248062015506</v>
      </c>
      <c r="L130" s="5">
        <f t="shared" si="105"/>
        <v>-11302.34</v>
      </c>
      <c r="M130">
        <f t="shared" si="106"/>
        <v>-288</v>
      </c>
      <c r="V130">
        <v>0</v>
      </c>
      <c r="W130">
        <v>0</v>
      </c>
      <c r="X130">
        <v>0</v>
      </c>
    </row>
    <row r="131" spans="1:24" x14ac:dyDescent="0.25">
      <c r="A131" s="1">
        <v>43701</v>
      </c>
      <c r="B131" s="4">
        <v>11921</v>
      </c>
      <c r="C131" s="2">
        <v>0</v>
      </c>
      <c r="D131" s="2">
        <v>0</v>
      </c>
      <c r="E131" s="2">
        <v>100</v>
      </c>
      <c r="F131" s="5">
        <f t="shared" si="74"/>
        <v>0</v>
      </c>
      <c r="G131" s="5">
        <f t="shared" si="75"/>
        <v>0</v>
      </c>
      <c r="H131" s="6">
        <f t="shared" si="76"/>
        <v>11921</v>
      </c>
      <c r="I131" s="5">
        <f t="shared" si="97"/>
        <v>11921</v>
      </c>
      <c r="J131" s="3">
        <v>289</v>
      </c>
      <c r="K131">
        <f>AVERAGE(J$2:J131)</f>
        <v>345.48461538461538</v>
      </c>
      <c r="L131" s="5">
        <f t="shared" si="105"/>
        <v>0</v>
      </c>
      <c r="M131">
        <f t="shared" si="106"/>
        <v>11632</v>
      </c>
    </row>
    <row r="132" spans="1:24" x14ac:dyDescent="0.25">
      <c r="A132" s="1">
        <v>43702</v>
      </c>
      <c r="B132" s="4">
        <v>11921</v>
      </c>
      <c r="C132" s="2">
        <v>0</v>
      </c>
      <c r="D132" s="2">
        <v>2</v>
      </c>
      <c r="E132" s="2">
        <v>98</v>
      </c>
      <c r="F132" s="5">
        <f t="shared" si="74"/>
        <v>0</v>
      </c>
      <c r="G132" s="5">
        <f t="shared" si="75"/>
        <v>238.42000000000002</v>
      </c>
      <c r="H132" s="6">
        <f t="shared" si="76"/>
        <v>0</v>
      </c>
      <c r="I132" s="5">
        <f t="shared" si="97"/>
        <v>11682.58</v>
      </c>
      <c r="J132" s="3">
        <v>290</v>
      </c>
      <c r="K132">
        <f>AVERAGE(J$2:J132)</f>
        <v>345.06106870229007</v>
      </c>
      <c r="L132" s="5">
        <f t="shared" si="105"/>
        <v>0</v>
      </c>
      <c r="M132">
        <f t="shared" si="106"/>
        <v>11631</v>
      </c>
    </row>
    <row r="133" spans="1:24" x14ac:dyDescent="0.25">
      <c r="A133" s="1">
        <v>43703</v>
      </c>
    </row>
    <row r="134" spans="1:24" x14ac:dyDescent="0.25">
      <c r="A134" s="1">
        <v>43704</v>
      </c>
    </row>
    <row r="135" spans="1:24" x14ac:dyDescent="0.25">
      <c r="A135" s="1">
        <v>43705</v>
      </c>
    </row>
    <row r="136" spans="1:24" x14ac:dyDescent="0.25">
      <c r="A136" s="1">
        <v>43706</v>
      </c>
      <c r="I136" s="5" t="s">
        <v>253</v>
      </c>
      <c r="J136" t="s">
        <v>254</v>
      </c>
    </row>
    <row r="137" spans="1:24" x14ac:dyDescent="0.25">
      <c r="A137" s="1">
        <v>43707</v>
      </c>
      <c r="J137" t="s">
        <v>255</v>
      </c>
    </row>
    <row r="138" spans="1:24" x14ac:dyDescent="0.25">
      <c r="A138" s="1">
        <v>43708</v>
      </c>
      <c r="J138" t="s">
        <v>256</v>
      </c>
    </row>
    <row r="139" spans="1:24" x14ac:dyDescent="0.25">
      <c r="A139" s="1">
        <v>43709</v>
      </c>
      <c r="I139" s="5" t="s">
        <v>252</v>
      </c>
      <c r="J139" t="s">
        <v>251</v>
      </c>
    </row>
    <row r="140" spans="1:24" x14ac:dyDescent="0.25">
      <c r="A140" s="1">
        <v>43710</v>
      </c>
    </row>
    <row r="141" spans="1:24" x14ac:dyDescent="0.25">
      <c r="A141" s="1">
        <v>43711</v>
      </c>
    </row>
    <row r="142" spans="1:24" x14ac:dyDescent="0.25">
      <c r="A142" s="1">
        <v>43712</v>
      </c>
    </row>
    <row r="143" spans="1:24" x14ac:dyDescent="0.25">
      <c r="A143" s="1">
        <v>43713</v>
      </c>
    </row>
    <row r="144" spans="1:24" x14ac:dyDescent="0.25">
      <c r="A144" s="1">
        <v>43714</v>
      </c>
    </row>
    <row r="145" spans="1:1" x14ac:dyDescent="0.25">
      <c r="A145" s="1">
        <v>43715</v>
      </c>
    </row>
    <row r="146" spans="1:1" x14ac:dyDescent="0.25">
      <c r="A146" s="1">
        <v>43716</v>
      </c>
    </row>
    <row r="147" spans="1:1" x14ac:dyDescent="0.25">
      <c r="A147" s="1">
        <v>43717</v>
      </c>
    </row>
    <row r="148" spans="1:1" x14ac:dyDescent="0.25">
      <c r="A148" s="1">
        <v>43718</v>
      </c>
    </row>
    <row r="149" spans="1:1" x14ac:dyDescent="0.25">
      <c r="A149" s="1">
        <v>43719</v>
      </c>
    </row>
    <row r="150" spans="1:1" x14ac:dyDescent="0.25">
      <c r="A150" s="1">
        <v>43720</v>
      </c>
    </row>
    <row r="151" spans="1:1" x14ac:dyDescent="0.25">
      <c r="A151" s="1">
        <v>43721</v>
      </c>
    </row>
    <row r="152" spans="1:1" x14ac:dyDescent="0.25">
      <c r="A152" s="1">
        <v>43722</v>
      </c>
    </row>
    <row r="153" spans="1:1" x14ac:dyDescent="0.25">
      <c r="A153" s="1">
        <v>43723</v>
      </c>
    </row>
    <row r="154" spans="1:1" x14ac:dyDescent="0.25">
      <c r="A154" s="1">
        <v>43724</v>
      </c>
    </row>
    <row r="155" spans="1:1" x14ac:dyDescent="0.25">
      <c r="A155" s="1">
        <v>43725</v>
      </c>
    </row>
    <row r="156" spans="1:1" x14ac:dyDescent="0.25">
      <c r="A156" s="1">
        <v>43726</v>
      </c>
    </row>
    <row r="157" spans="1:1" x14ac:dyDescent="0.25">
      <c r="A157" s="1">
        <v>43727</v>
      </c>
    </row>
    <row r="158" spans="1:1" x14ac:dyDescent="0.25">
      <c r="A158" s="1">
        <v>43728</v>
      </c>
    </row>
    <row r="159" spans="1:1" x14ac:dyDescent="0.25">
      <c r="A159" s="1">
        <v>43729</v>
      </c>
    </row>
    <row r="160" spans="1:1" x14ac:dyDescent="0.25">
      <c r="A160" s="1">
        <v>43730</v>
      </c>
    </row>
    <row r="161" spans="1:1" x14ac:dyDescent="0.25">
      <c r="A161" s="1">
        <v>43731</v>
      </c>
    </row>
    <row r="162" spans="1:1" x14ac:dyDescent="0.25">
      <c r="A162" s="1">
        <v>43732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abSelected="1" zoomScale="115" zoomScaleNormal="115" workbookViewId="0">
      <pane xSplit="1" topLeftCell="B1" activePane="topRight" state="frozen"/>
      <selection pane="topRight" activeCell="J19" sqref="J19"/>
    </sheetView>
  </sheetViews>
  <sheetFormatPr defaultRowHeight="13.8" x14ac:dyDescent="0.25"/>
  <cols>
    <col min="1" max="1" width="6.77734375" bestFit="1" customWidth="1"/>
    <col min="2" max="2" width="15.109375" bestFit="1" customWidth="1"/>
    <col min="3" max="7" width="10.44140625" bestFit="1" customWidth="1"/>
    <col min="8" max="8" width="9.44140625" bestFit="1" customWidth="1"/>
    <col min="9" max="10" width="10.44140625" bestFit="1" customWidth="1"/>
    <col min="11" max="11" width="12.6640625" bestFit="1" customWidth="1"/>
    <col min="12" max="13" width="10.44140625" bestFit="1" customWidth="1"/>
    <col min="14" max="16" width="12.6640625" bestFit="1" customWidth="1"/>
    <col min="17" max="17" width="10.44140625" bestFit="1" customWidth="1"/>
    <col min="18" max="19" width="12.6640625" bestFit="1" customWidth="1"/>
    <col min="20" max="20" width="10.44140625" bestFit="1" customWidth="1"/>
    <col min="21" max="21" width="12.6640625" style="30" bestFit="1" customWidth="1"/>
    <col min="22" max="23" width="12.6640625" bestFit="1" customWidth="1"/>
    <col min="24" max="25" width="10.44140625" bestFit="1" customWidth="1"/>
    <col min="26" max="26" width="12.6640625" bestFit="1" customWidth="1"/>
    <col min="27" max="30" width="10.44140625" bestFit="1" customWidth="1"/>
    <col min="31" max="31" width="11" bestFit="1" customWidth="1"/>
    <col min="32" max="32" width="10.44140625" bestFit="1" customWidth="1"/>
    <col min="33" max="33" width="9.44140625" bestFit="1" customWidth="1"/>
    <col min="34" max="36" width="10.44140625" bestFit="1" customWidth="1"/>
    <col min="37" max="37" width="9.44140625" bestFit="1" customWidth="1"/>
    <col min="38" max="40" width="10.44140625" bestFit="1" customWidth="1"/>
    <col min="41" max="45" width="9.44140625" bestFit="1" customWidth="1"/>
    <col min="46" max="46" width="10.44140625" bestFit="1" customWidth="1"/>
    <col min="47" max="47" width="9.44140625" bestFit="1" customWidth="1"/>
    <col min="48" max="60" width="10.44140625" bestFit="1" customWidth="1"/>
    <col min="61" max="61" width="12.6640625" bestFit="1" customWidth="1"/>
    <col min="62" max="71" width="10.44140625" bestFit="1" customWidth="1"/>
    <col min="72" max="72" width="12.6640625" bestFit="1" customWidth="1"/>
    <col min="73" max="73" width="10.44140625" bestFit="1" customWidth="1"/>
    <col min="74" max="75" width="9.44140625" bestFit="1" customWidth="1"/>
    <col min="76" max="78" width="10.44140625" bestFit="1" customWidth="1"/>
    <col min="79" max="79" width="9.44140625" bestFit="1" customWidth="1"/>
    <col min="80" max="90" width="10.44140625" bestFit="1" customWidth="1"/>
    <col min="91" max="91" width="15.109375" bestFit="1" customWidth="1"/>
    <col min="92" max="95" width="10.44140625" bestFit="1" customWidth="1"/>
  </cols>
  <sheetData>
    <row r="1" spans="1:95" x14ac:dyDescent="0.25">
      <c r="A1" s="8"/>
      <c r="B1" s="9">
        <v>43701</v>
      </c>
      <c r="C1" s="9">
        <v>43702</v>
      </c>
      <c r="D1" s="9">
        <v>43703</v>
      </c>
      <c r="E1" s="9">
        <v>43704</v>
      </c>
      <c r="F1" s="9">
        <v>43705</v>
      </c>
      <c r="G1" s="9">
        <v>43706</v>
      </c>
      <c r="H1" s="9">
        <v>43707</v>
      </c>
      <c r="I1" s="9">
        <v>43708</v>
      </c>
      <c r="J1" s="9">
        <v>43709</v>
      </c>
      <c r="K1" s="9">
        <v>43710</v>
      </c>
      <c r="L1" s="9">
        <v>43711</v>
      </c>
      <c r="M1" s="9">
        <v>43712</v>
      </c>
      <c r="N1" s="9">
        <v>43713</v>
      </c>
      <c r="O1" s="9">
        <v>43714</v>
      </c>
      <c r="P1" s="9">
        <v>43715</v>
      </c>
      <c r="Q1" s="9">
        <v>43716</v>
      </c>
      <c r="R1" s="9">
        <v>43717</v>
      </c>
      <c r="S1" s="9">
        <v>43718</v>
      </c>
      <c r="T1" s="9">
        <v>43719</v>
      </c>
      <c r="U1" s="9">
        <v>43720</v>
      </c>
      <c r="V1" s="9">
        <v>43721</v>
      </c>
      <c r="W1" s="9">
        <v>43722</v>
      </c>
      <c r="X1" s="9">
        <v>43723</v>
      </c>
      <c r="Y1" s="9">
        <v>43724</v>
      </c>
      <c r="Z1" s="9">
        <v>43725</v>
      </c>
      <c r="AA1" s="9">
        <v>43726</v>
      </c>
      <c r="AB1" s="9">
        <v>43727</v>
      </c>
      <c r="AC1" s="9">
        <v>43728</v>
      </c>
      <c r="AD1" s="9">
        <v>43729</v>
      </c>
      <c r="AE1" s="9">
        <v>43730</v>
      </c>
      <c r="AF1" s="9">
        <v>43731</v>
      </c>
      <c r="AG1" s="9">
        <v>43732</v>
      </c>
      <c r="AH1" s="9">
        <v>43733</v>
      </c>
      <c r="AI1" s="9">
        <v>43734</v>
      </c>
      <c r="AJ1" s="9">
        <v>43735</v>
      </c>
      <c r="AK1" s="9">
        <v>43736</v>
      </c>
      <c r="AL1" s="9">
        <v>43737</v>
      </c>
      <c r="AM1" s="9">
        <v>43738</v>
      </c>
      <c r="AN1" s="9">
        <v>43739</v>
      </c>
      <c r="AO1" s="9">
        <v>43740</v>
      </c>
      <c r="AP1" s="9">
        <v>43741</v>
      </c>
      <c r="AQ1" s="9">
        <v>43742</v>
      </c>
      <c r="AR1" s="9">
        <v>43743</v>
      </c>
      <c r="AS1" s="9">
        <v>43744</v>
      </c>
      <c r="AT1" s="9">
        <v>43745</v>
      </c>
      <c r="AU1" s="9">
        <v>43746</v>
      </c>
      <c r="AV1" s="9">
        <v>43747</v>
      </c>
      <c r="AW1" s="9">
        <v>43748</v>
      </c>
      <c r="AX1" s="9">
        <v>43749</v>
      </c>
      <c r="AY1" s="9">
        <v>43750</v>
      </c>
      <c r="AZ1" s="9">
        <v>43751</v>
      </c>
      <c r="BA1" s="9">
        <v>43752</v>
      </c>
      <c r="BB1" s="9">
        <v>43753</v>
      </c>
      <c r="BC1" s="9">
        <v>43754</v>
      </c>
      <c r="BD1" s="9">
        <v>43755</v>
      </c>
      <c r="BE1" s="9">
        <v>43756</v>
      </c>
      <c r="BF1" s="9">
        <v>43757</v>
      </c>
      <c r="BG1" s="9">
        <v>43758</v>
      </c>
      <c r="BH1" s="9">
        <v>43759</v>
      </c>
      <c r="BI1" s="9">
        <v>43760</v>
      </c>
      <c r="BJ1" s="9">
        <v>43761</v>
      </c>
      <c r="BK1" s="9">
        <v>43762</v>
      </c>
      <c r="BL1" s="9">
        <v>43763</v>
      </c>
      <c r="BM1" s="9">
        <v>43764</v>
      </c>
      <c r="BN1" s="9">
        <v>43765</v>
      </c>
      <c r="BO1" s="9">
        <v>43766</v>
      </c>
      <c r="BP1" s="9">
        <v>43767</v>
      </c>
      <c r="BQ1" s="9">
        <v>43768</v>
      </c>
      <c r="BR1" s="9">
        <v>43769</v>
      </c>
      <c r="BS1" s="9">
        <v>43770</v>
      </c>
      <c r="BT1" s="9">
        <v>43771</v>
      </c>
      <c r="BU1" s="9">
        <v>43772</v>
      </c>
      <c r="BV1" s="9">
        <v>43773</v>
      </c>
      <c r="BW1" s="9">
        <v>43774</v>
      </c>
      <c r="BX1" s="9">
        <v>43775</v>
      </c>
      <c r="BY1" s="9">
        <v>43776</v>
      </c>
      <c r="BZ1" s="9">
        <v>43777</v>
      </c>
      <c r="CA1" s="9">
        <v>43778</v>
      </c>
      <c r="CB1" s="9">
        <v>43779</v>
      </c>
      <c r="CC1" s="9">
        <v>43780</v>
      </c>
      <c r="CD1" s="9">
        <v>43781</v>
      </c>
      <c r="CE1" s="9">
        <v>43782</v>
      </c>
      <c r="CF1" s="9">
        <v>43783</v>
      </c>
      <c r="CG1" s="9">
        <v>43784</v>
      </c>
      <c r="CH1" s="9">
        <v>43785</v>
      </c>
      <c r="CI1" s="9">
        <v>43786</v>
      </c>
      <c r="CJ1" s="9">
        <v>43787</v>
      </c>
      <c r="CK1" s="9">
        <v>43788</v>
      </c>
      <c r="CL1" s="9">
        <v>43789</v>
      </c>
      <c r="CM1" s="9">
        <v>43790</v>
      </c>
      <c r="CN1" s="9">
        <v>43791</v>
      </c>
      <c r="CO1" s="9">
        <v>43792</v>
      </c>
      <c r="CP1" s="9">
        <v>43793</v>
      </c>
      <c r="CQ1" s="9">
        <v>43794</v>
      </c>
    </row>
    <row r="2" spans="1:95" ht="13.95" customHeight="1" x14ac:dyDescent="0.25">
      <c r="A2" s="10">
        <v>0.25</v>
      </c>
      <c r="B2" s="56" t="s">
        <v>234</v>
      </c>
      <c r="C2" s="64" t="s">
        <v>236</v>
      </c>
      <c r="D2" s="75" t="s">
        <v>257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1</v>
      </c>
      <c r="Z2">
        <v>2</v>
      </c>
      <c r="AA2">
        <v>3</v>
      </c>
      <c r="AB2">
        <v>4</v>
      </c>
      <c r="AC2">
        <v>5</v>
      </c>
      <c r="CQ2" s="2"/>
    </row>
    <row r="3" spans="1:95" x14ac:dyDescent="0.25">
      <c r="A3" s="10">
        <v>0.27083333333333331</v>
      </c>
      <c r="B3" s="56"/>
      <c r="C3" s="64"/>
      <c r="D3" s="75"/>
      <c r="U3"/>
      <c r="CQ3" s="41"/>
    </row>
    <row r="4" spans="1:95" ht="13.95" customHeight="1" x14ac:dyDescent="0.25">
      <c r="A4" s="10">
        <v>0.29166666666666669</v>
      </c>
      <c r="B4" s="56"/>
      <c r="C4" s="64" t="s">
        <v>245</v>
      </c>
      <c r="D4" s="76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CQ4" s="41"/>
    </row>
    <row r="5" spans="1:95" x14ac:dyDescent="0.25">
      <c r="A5" s="10">
        <v>0.3125</v>
      </c>
      <c r="B5" s="56"/>
      <c r="C5" s="64"/>
      <c r="D5" s="73" t="s">
        <v>258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CQ5" s="2"/>
    </row>
    <row r="6" spans="1:95" ht="13.95" customHeight="1" x14ac:dyDescent="0.25">
      <c r="A6" s="10">
        <v>0.33333333333333298</v>
      </c>
      <c r="B6" s="56"/>
      <c r="C6" s="60" t="s">
        <v>239</v>
      </c>
      <c r="D6" s="64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CQ6" s="41"/>
    </row>
    <row r="7" spans="1:95" ht="13.95" customHeight="1" x14ac:dyDescent="0.25">
      <c r="A7" s="10">
        <v>0.35416666666666702</v>
      </c>
      <c r="B7" s="56"/>
      <c r="C7" s="60"/>
      <c r="D7" s="63" t="s">
        <v>249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58" t="s">
        <v>240</v>
      </c>
      <c r="CQ7" s="41"/>
    </row>
    <row r="8" spans="1:95" ht="13.95" customHeight="1" x14ac:dyDescent="0.25">
      <c r="A8" s="10">
        <v>0.375</v>
      </c>
      <c r="B8" s="64" t="s">
        <v>236</v>
      </c>
      <c r="C8" s="60"/>
      <c r="D8" s="6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59"/>
      <c r="CQ8" s="41"/>
    </row>
    <row r="9" spans="1:95" ht="13.95" customHeight="1" x14ac:dyDescent="0.25">
      <c r="A9" s="10">
        <v>0.39583333333333298</v>
      </c>
      <c r="B9" s="64"/>
      <c r="C9" s="60"/>
      <c r="D9" s="77" t="s">
        <v>273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59"/>
      <c r="CQ9" s="41"/>
    </row>
    <row r="10" spans="1:95" ht="13.95" customHeight="1" x14ac:dyDescent="0.25">
      <c r="A10" s="10">
        <v>0.41666666666666702</v>
      </c>
      <c r="B10" s="61" t="s">
        <v>235</v>
      </c>
      <c r="C10" s="60"/>
      <c r="D10" s="7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59"/>
      <c r="CQ10" s="41"/>
    </row>
    <row r="11" spans="1:95" ht="13.95" customHeight="1" x14ac:dyDescent="0.25">
      <c r="A11" s="10">
        <v>0.4375</v>
      </c>
      <c r="B11" s="61"/>
      <c r="C11" s="69"/>
      <c r="D11" s="79" t="s">
        <v>274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59"/>
      <c r="CQ11" s="41"/>
    </row>
    <row r="12" spans="1:95" ht="13.95" customHeight="1" x14ac:dyDescent="0.25">
      <c r="A12" s="10">
        <v>0.45833333333333298</v>
      </c>
      <c r="B12" s="61"/>
      <c r="C12" s="58" t="s">
        <v>246</v>
      </c>
      <c r="D12" s="77" t="s">
        <v>275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59"/>
      <c r="CQ12" s="41"/>
    </row>
    <row r="13" spans="1:95" ht="13.95" customHeight="1" x14ac:dyDescent="0.25">
      <c r="A13" s="10">
        <v>0.47916666666666602</v>
      </c>
      <c r="B13" s="61"/>
      <c r="C13" s="59"/>
      <c r="D13" s="78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59"/>
      <c r="CQ13" s="41"/>
    </row>
    <row r="14" spans="1:95" ht="13.95" customHeight="1" x14ac:dyDescent="0.25">
      <c r="A14" s="10">
        <v>0.5</v>
      </c>
      <c r="B14" s="62" t="s">
        <v>236</v>
      </c>
      <c r="C14" s="62" t="s">
        <v>236</v>
      </c>
      <c r="D14" s="57" t="s">
        <v>236</v>
      </c>
      <c r="U14"/>
      <c r="AD14" s="59"/>
      <c r="CQ14" s="41"/>
    </row>
    <row r="15" spans="1:95" ht="13.95" customHeight="1" x14ac:dyDescent="0.25">
      <c r="A15" s="10">
        <v>0.52083333333333304</v>
      </c>
      <c r="B15" s="62"/>
      <c r="C15" s="62"/>
      <c r="D15" s="57"/>
      <c r="U15"/>
      <c r="AD15" s="59"/>
      <c r="CQ15" s="41"/>
    </row>
    <row r="16" spans="1:95" ht="13.95" customHeight="1" x14ac:dyDescent="0.25">
      <c r="A16" s="10">
        <v>0.54166666666666596</v>
      </c>
      <c r="B16" s="62" t="s">
        <v>237</v>
      </c>
      <c r="C16" s="80" t="s">
        <v>241</v>
      </c>
      <c r="D16" s="54" t="s">
        <v>246</v>
      </c>
      <c r="U16"/>
      <c r="AD16" s="59"/>
      <c r="CQ16" s="41"/>
    </row>
    <row r="17" spans="1:95" ht="13.95" customHeight="1" x14ac:dyDescent="0.25">
      <c r="A17" s="10">
        <v>0.5625</v>
      </c>
      <c r="B17" s="62"/>
      <c r="C17" s="80"/>
      <c r="D17" s="55"/>
      <c r="U17"/>
      <c r="CQ17" s="2"/>
    </row>
    <row r="18" spans="1:95" ht="13.95" customHeight="1" x14ac:dyDescent="0.25">
      <c r="A18" s="10">
        <v>0.58333333333333304</v>
      </c>
      <c r="B18" s="62"/>
      <c r="C18" s="80"/>
      <c r="D18" s="81" t="s">
        <v>246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CQ18" s="41"/>
    </row>
    <row r="19" spans="1:95" ht="13.95" customHeight="1" x14ac:dyDescent="0.25">
      <c r="A19" s="10">
        <v>0.60416666666666596</v>
      </c>
      <c r="B19" s="62"/>
      <c r="C19" s="80"/>
      <c r="D19" s="82" t="s">
        <v>259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CQ19" s="41"/>
    </row>
    <row r="20" spans="1:95" ht="13.95" customHeight="1" x14ac:dyDescent="0.25">
      <c r="A20" s="10">
        <v>0.625</v>
      </c>
      <c r="B20" s="63" t="s">
        <v>238</v>
      </c>
      <c r="C20" s="80" t="s">
        <v>247</v>
      </c>
      <c r="D20" s="82" t="s">
        <v>259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CQ20" s="41"/>
    </row>
    <row r="21" spans="1:95" ht="13.95" customHeight="1" x14ac:dyDescent="0.25">
      <c r="A21" s="10">
        <v>0.64583333333333304</v>
      </c>
      <c r="B21" s="63"/>
      <c r="C21" s="80"/>
      <c r="D21" s="82" t="s">
        <v>259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CQ21" s="41"/>
    </row>
    <row r="22" spans="1:95" ht="13.95" customHeight="1" x14ac:dyDescent="0.25">
      <c r="A22" s="10">
        <v>0.66666666666666596</v>
      </c>
      <c r="B22" s="63"/>
      <c r="C22" s="80"/>
      <c r="D22" s="82" t="s">
        <v>259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CQ22" s="41"/>
    </row>
    <row r="23" spans="1:95" ht="13.95" customHeight="1" x14ac:dyDescent="0.25">
      <c r="A23" s="10">
        <v>0.6875</v>
      </c>
      <c r="B23" s="60" t="s">
        <v>239</v>
      </c>
      <c r="C23" s="80"/>
      <c r="D23" s="83" t="s">
        <v>260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CQ23" s="41"/>
    </row>
    <row r="24" spans="1:95" ht="13.95" customHeight="1" x14ac:dyDescent="0.25">
      <c r="A24" s="10">
        <v>0.70833333333333304</v>
      </c>
      <c r="B24" s="60"/>
      <c r="C24" s="80" t="s">
        <v>248</v>
      </c>
      <c r="D24" s="83" t="s">
        <v>260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CQ24" s="2"/>
    </row>
    <row r="25" spans="1:95" ht="13.95" customHeight="1" x14ac:dyDescent="0.25">
      <c r="A25" s="10">
        <v>0.72916666666666596</v>
      </c>
      <c r="B25" s="80" t="s">
        <v>241</v>
      </c>
      <c r="C25" s="80"/>
      <c r="D25" s="83" t="s">
        <v>263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CQ25" s="2"/>
    </row>
    <row r="26" spans="1:95" ht="13.95" customHeight="1" x14ac:dyDescent="0.25">
      <c r="A26" s="10">
        <v>0.75</v>
      </c>
      <c r="B26" s="80"/>
      <c r="C26" s="80"/>
      <c r="D26" s="83" t="s">
        <v>263</v>
      </c>
      <c r="U26"/>
      <c r="CQ26" s="41"/>
    </row>
    <row r="27" spans="1:95" ht="13.95" customHeight="1" x14ac:dyDescent="0.25">
      <c r="A27" s="10">
        <v>0.77083333333333304</v>
      </c>
      <c r="B27" s="80"/>
      <c r="C27" s="80"/>
      <c r="D27" s="83" t="s">
        <v>261</v>
      </c>
      <c r="U27"/>
      <c r="CQ27" s="41"/>
    </row>
    <row r="28" spans="1:95" x14ac:dyDescent="0.25">
      <c r="A28" s="10">
        <v>0.79166666666666596</v>
      </c>
      <c r="B28" s="80"/>
      <c r="C28" s="63" t="s">
        <v>249</v>
      </c>
      <c r="D28" s="83" t="s">
        <v>261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CQ28" s="41"/>
    </row>
    <row r="29" spans="1:95" ht="13.95" customHeight="1" x14ac:dyDescent="0.25">
      <c r="A29" s="10">
        <v>0.8125</v>
      </c>
      <c r="B29" s="70" t="s">
        <v>242</v>
      </c>
      <c r="C29" s="63"/>
      <c r="D29" s="83" t="s">
        <v>262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CQ29" s="41"/>
    </row>
    <row r="30" spans="1:95" x14ac:dyDescent="0.25">
      <c r="A30" s="10">
        <v>0.83333333333333304</v>
      </c>
      <c r="B30" s="70"/>
      <c r="C30" s="71" t="s">
        <v>250</v>
      </c>
      <c r="D30" s="83" t="s">
        <v>262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CQ30" s="41"/>
    </row>
    <row r="31" spans="1:95" ht="13.95" customHeight="1" x14ac:dyDescent="0.25">
      <c r="A31" s="10">
        <v>0.85416666666666596</v>
      </c>
      <c r="B31" s="70"/>
      <c r="C31" s="71"/>
      <c r="D31" s="83" t="s">
        <v>262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CQ31" s="41"/>
    </row>
    <row r="32" spans="1:95" ht="13.95" customHeight="1" x14ac:dyDescent="0.25">
      <c r="A32" s="10">
        <v>0.874999999999999</v>
      </c>
      <c r="B32" s="70"/>
      <c r="C32" s="72"/>
      <c r="D32" s="83" t="s">
        <v>262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CQ32" s="41"/>
    </row>
    <row r="33" spans="1:95" ht="13.95" customHeight="1" x14ac:dyDescent="0.25">
      <c r="A33" s="10">
        <v>0.89583333333333304</v>
      </c>
      <c r="B33" s="62" t="s">
        <v>243</v>
      </c>
      <c r="C33" s="70" t="s">
        <v>242</v>
      </c>
      <c r="D33" s="83" t="s">
        <v>264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CQ33" s="41"/>
    </row>
    <row r="34" spans="1:95" ht="13.95" customHeight="1" x14ac:dyDescent="0.25">
      <c r="A34" s="10">
        <v>0.91666666666666596</v>
      </c>
      <c r="B34" s="62"/>
      <c r="C34" s="70"/>
      <c r="D34" s="30"/>
      <c r="U34"/>
      <c r="CQ34" s="2"/>
    </row>
    <row r="35" spans="1:95" ht="13.95" customHeight="1" x14ac:dyDescent="0.25">
      <c r="A35" s="10">
        <v>0.937499999999999</v>
      </c>
      <c r="B35" s="62"/>
      <c r="C35" s="70"/>
      <c r="D35" s="83" t="s">
        <v>264</v>
      </c>
      <c r="U35"/>
      <c r="CQ35" s="2"/>
    </row>
    <row r="36" spans="1:95" ht="13.95" customHeight="1" x14ac:dyDescent="0.25">
      <c r="A36" s="10">
        <v>0.95833333333333304</v>
      </c>
      <c r="B36" s="59" t="s">
        <v>244</v>
      </c>
      <c r="C36" s="70"/>
      <c r="D36" s="30"/>
      <c r="U36"/>
      <c r="CQ36" s="2"/>
    </row>
    <row r="37" spans="1:95" x14ac:dyDescent="0.25">
      <c r="A37" s="10">
        <v>0.97916666666666596</v>
      </c>
      <c r="B37" s="59"/>
      <c r="C37" s="55" t="s">
        <v>244</v>
      </c>
      <c r="D37" s="84" t="s">
        <v>257</v>
      </c>
      <c r="U37"/>
      <c r="CQ37" s="2"/>
    </row>
    <row r="38" spans="1:95" x14ac:dyDescent="0.25">
      <c r="X38" s="30"/>
      <c r="Y38" s="30"/>
      <c r="AE38" s="39"/>
      <c r="AF38" s="40"/>
      <c r="AG38" s="39"/>
    </row>
    <row r="39" spans="1:95" x14ac:dyDescent="0.25">
      <c r="A39" s="32"/>
      <c r="B39" s="9">
        <v>43701</v>
      </c>
      <c r="C39" s="9">
        <v>43702</v>
      </c>
      <c r="D39" s="9">
        <v>43703</v>
      </c>
      <c r="E39" s="9">
        <v>43704</v>
      </c>
      <c r="F39" s="9">
        <v>43705</v>
      </c>
      <c r="G39" s="9">
        <v>43706</v>
      </c>
      <c r="H39" s="9">
        <v>43707</v>
      </c>
      <c r="I39" s="9">
        <v>43708</v>
      </c>
      <c r="J39" s="9">
        <v>43709</v>
      </c>
      <c r="K39" s="9">
        <v>43710</v>
      </c>
      <c r="L39" s="9">
        <v>43711</v>
      </c>
      <c r="M39" s="9">
        <v>43712</v>
      </c>
      <c r="N39" s="9">
        <v>43713</v>
      </c>
      <c r="O39" s="9">
        <v>43714</v>
      </c>
      <c r="P39" s="9">
        <v>43715</v>
      </c>
      <c r="Q39" s="9">
        <v>43716</v>
      </c>
      <c r="R39" s="9">
        <v>43717</v>
      </c>
      <c r="S39" s="9">
        <v>43718</v>
      </c>
      <c r="T39" s="9">
        <v>43719</v>
      </c>
      <c r="U39" s="9">
        <v>43720</v>
      </c>
      <c r="V39" s="9">
        <v>43721</v>
      </c>
      <c r="W39" s="9">
        <v>43722</v>
      </c>
      <c r="X39" s="9">
        <v>43723</v>
      </c>
      <c r="Y39" s="9">
        <v>43724</v>
      </c>
      <c r="Z39" s="9">
        <v>43725</v>
      </c>
      <c r="AA39" s="9">
        <v>43726</v>
      </c>
      <c r="AB39" s="9">
        <v>43727</v>
      </c>
      <c r="AC39" s="9">
        <v>43728</v>
      </c>
      <c r="AD39" s="9">
        <v>43729</v>
      </c>
      <c r="AE39" s="9">
        <v>43730</v>
      </c>
      <c r="AF39" s="9">
        <v>43731</v>
      </c>
      <c r="AG39" s="9">
        <v>43732</v>
      </c>
      <c r="AH39" s="9">
        <v>43733</v>
      </c>
      <c r="AI39" s="9">
        <v>43734</v>
      </c>
      <c r="AJ39" s="9">
        <v>43735</v>
      </c>
      <c r="AK39" s="9">
        <v>43736</v>
      </c>
      <c r="AL39" s="9">
        <v>43737</v>
      </c>
      <c r="AM39" s="9">
        <v>43738</v>
      </c>
      <c r="AN39" s="9">
        <v>43739</v>
      </c>
      <c r="AO39" s="9">
        <v>43740</v>
      </c>
      <c r="AP39" s="9">
        <v>43741</v>
      </c>
      <c r="AQ39" s="9">
        <v>43742</v>
      </c>
      <c r="AR39" s="9">
        <v>43743</v>
      </c>
      <c r="AS39" s="9">
        <v>43744</v>
      </c>
      <c r="AT39" s="9">
        <v>43745</v>
      </c>
      <c r="AU39" s="9">
        <v>43746</v>
      </c>
      <c r="AV39" s="9">
        <v>43747</v>
      </c>
      <c r="AW39" s="9">
        <v>43748</v>
      </c>
      <c r="AX39" s="9">
        <v>43749</v>
      </c>
      <c r="AY39" s="9">
        <v>43750</v>
      </c>
      <c r="AZ39" s="9">
        <v>43751</v>
      </c>
      <c r="BA39" s="9">
        <v>43752</v>
      </c>
      <c r="BB39" s="9">
        <v>43753</v>
      </c>
      <c r="BC39" s="9">
        <v>43754</v>
      </c>
      <c r="BD39" s="9">
        <v>43755</v>
      </c>
      <c r="BE39" s="9">
        <v>43756</v>
      </c>
      <c r="BF39" s="9">
        <v>43757</v>
      </c>
      <c r="BG39" s="9">
        <v>43758</v>
      </c>
      <c r="BH39" s="9">
        <v>43759</v>
      </c>
      <c r="BI39" s="9">
        <v>43760</v>
      </c>
      <c r="BJ39" s="9">
        <v>43761</v>
      </c>
      <c r="BK39" s="9">
        <v>43762</v>
      </c>
      <c r="BL39" s="9">
        <v>43763</v>
      </c>
      <c r="BM39" s="9">
        <v>43764</v>
      </c>
      <c r="BN39" s="9">
        <v>43765</v>
      </c>
      <c r="BO39" s="9">
        <v>43766</v>
      </c>
      <c r="BP39" s="9">
        <v>43767</v>
      </c>
      <c r="BQ39" s="9">
        <v>43768</v>
      </c>
      <c r="BR39" s="9">
        <v>43769</v>
      </c>
      <c r="BS39" s="9">
        <v>43770</v>
      </c>
      <c r="BT39" s="9">
        <v>43771</v>
      </c>
      <c r="BU39" s="9">
        <v>43772</v>
      </c>
      <c r="BV39" s="9">
        <v>43773</v>
      </c>
      <c r="BW39" s="9">
        <v>43774</v>
      </c>
      <c r="BX39" s="9">
        <v>43775</v>
      </c>
      <c r="BY39" s="9">
        <v>43776</v>
      </c>
      <c r="BZ39" s="9">
        <v>43777</v>
      </c>
      <c r="CA39" s="9">
        <v>43778</v>
      </c>
      <c r="CB39" s="9">
        <v>43779</v>
      </c>
      <c r="CC39" s="9">
        <v>43780</v>
      </c>
      <c r="CD39" s="9">
        <v>43781</v>
      </c>
      <c r="CE39" s="9">
        <v>43782</v>
      </c>
      <c r="CF39" s="9">
        <v>43783</v>
      </c>
      <c r="CG39" s="9">
        <v>43784</v>
      </c>
      <c r="CH39" s="9">
        <v>43785</v>
      </c>
      <c r="CI39" s="9">
        <v>43786</v>
      </c>
      <c r="CJ39" s="9">
        <v>43787</v>
      </c>
      <c r="CK39" s="9">
        <v>43788</v>
      </c>
      <c r="CL39" s="9">
        <v>43789</v>
      </c>
      <c r="CM39" s="9">
        <v>43790</v>
      </c>
      <c r="CN39" s="9">
        <v>43791</v>
      </c>
      <c r="CO39" s="9">
        <v>43792</v>
      </c>
      <c r="CP39" s="9">
        <v>43793</v>
      </c>
      <c r="CQ39" s="9">
        <v>43794</v>
      </c>
    </row>
    <row r="40" spans="1:95" x14ac:dyDescent="0.25">
      <c r="A40" s="15" t="s">
        <v>45</v>
      </c>
      <c r="U40"/>
    </row>
    <row r="41" spans="1:95" x14ac:dyDescent="0.25">
      <c r="A41" s="11" t="s">
        <v>13</v>
      </c>
      <c r="U41"/>
    </row>
    <row r="42" spans="1:95" x14ac:dyDescent="0.25">
      <c r="A42" s="12" t="s">
        <v>15</v>
      </c>
      <c r="U42"/>
    </row>
    <row r="43" spans="1:95" x14ac:dyDescent="0.25">
      <c r="A43" s="13" t="s">
        <v>16</v>
      </c>
      <c r="U43"/>
    </row>
    <row r="44" spans="1:95" x14ac:dyDescent="0.25">
      <c r="A44" s="14" t="s">
        <v>17</v>
      </c>
      <c r="U44"/>
    </row>
    <row r="45" spans="1:95" x14ac:dyDescent="0.25">
      <c r="A45" t="s">
        <v>44</v>
      </c>
      <c r="U45"/>
    </row>
    <row r="47" spans="1:95" x14ac:dyDescent="0.25">
      <c r="A47" s="32"/>
      <c r="B47" s="9">
        <v>43701</v>
      </c>
      <c r="C47" s="9">
        <v>43702</v>
      </c>
      <c r="D47" s="9">
        <v>43703</v>
      </c>
      <c r="E47" s="9">
        <v>43704</v>
      </c>
      <c r="F47" s="9">
        <v>43705</v>
      </c>
      <c r="G47" s="9">
        <v>43706</v>
      </c>
      <c r="H47" s="9">
        <v>43707</v>
      </c>
      <c r="I47" s="9">
        <v>43708</v>
      </c>
      <c r="J47" s="9">
        <v>43709</v>
      </c>
      <c r="K47" s="9">
        <v>43710</v>
      </c>
      <c r="L47" s="9">
        <v>43711</v>
      </c>
      <c r="M47" s="9">
        <v>43712</v>
      </c>
      <c r="N47" s="9">
        <v>43713</v>
      </c>
      <c r="O47" s="9">
        <v>43714</v>
      </c>
      <c r="P47" s="9">
        <v>43715</v>
      </c>
      <c r="Q47" s="9">
        <v>43716</v>
      </c>
      <c r="R47" s="9">
        <v>43717</v>
      </c>
      <c r="S47" s="9">
        <v>43718</v>
      </c>
      <c r="T47" s="9">
        <v>43719</v>
      </c>
      <c r="U47" s="9">
        <v>43720</v>
      </c>
      <c r="V47" s="9">
        <v>43721</v>
      </c>
      <c r="W47" s="9">
        <v>43722</v>
      </c>
      <c r="X47" s="9">
        <v>43723</v>
      </c>
      <c r="Y47" s="9">
        <v>43724</v>
      </c>
      <c r="Z47" s="9">
        <v>43725</v>
      </c>
      <c r="AA47" s="9">
        <v>43726</v>
      </c>
      <c r="AB47" s="9">
        <v>43727</v>
      </c>
      <c r="AC47" s="9">
        <v>43728</v>
      </c>
      <c r="AD47" s="9">
        <v>43729</v>
      </c>
      <c r="AE47" s="9">
        <v>43730</v>
      </c>
      <c r="AF47" s="9">
        <v>43731</v>
      </c>
      <c r="AG47" s="9">
        <v>43732</v>
      </c>
      <c r="AH47" s="9">
        <v>43733</v>
      </c>
      <c r="AI47" s="9">
        <v>43734</v>
      </c>
      <c r="AJ47" s="9">
        <v>43735</v>
      </c>
      <c r="AK47" s="9">
        <v>43736</v>
      </c>
      <c r="AL47" s="9">
        <v>43737</v>
      </c>
      <c r="AM47" s="9">
        <v>43738</v>
      </c>
      <c r="AN47" s="9">
        <v>43739</v>
      </c>
      <c r="AO47" s="9">
        <v>43740</v>
      </c>
      <c r="AP47" s="9">
        <v>43741</v>
      </c>
      <c r="AQ47" s="9">
        <v>43742</v>
      </c>
      <c r="AR47" s="9">
        <v>43743</v>
      </c>
      <c r="AS47" s="9">
        <v>43744</v>
      </c>
      <c r="AT47" s="9">
        <v>43745</v>
      </c>
      <c r="AU47" s="9">
        <v>43746</v>
      </c>
      <c r="AV47" s="9">
        <v>43747</v>
      </c>
      <c r="AW47" s="9">
        <v>43748</v>
      </c>
      <c r="AX47" s="9">
        <v>43749</v>
      </c>
      <c r="AY47" s="9">
        <v>43750</v>
      </c>
      <c r="AZ47" s="9">
        <v>43751</v>
      </c>
      <c r="BA47" s="9">
        <v>43752</v>
      </c>
      <c r="BB47" s="9">
        <v>43753</v>
      </c>
      <c r="BC47" s="9">
        <v>43754</v>
      </c>
      <c r="BD47" s="9">
        <v>43755</v>
      </c>
      <c r="BE47" s="9">
        <v>43756</v>
      </c>
      <c r="BF47" s="9">
        <v>43757</v>
      </c>
      <c r="BG47" s="9">
        <v>43758</v>
      </c>
      <c r="BH47" s="9">
        <v>43759</v>
      </c>
      <c r="BI47" s="9">
        <v>43760</v>
      </c>
      <c r="BJ47" s="9">
        <v>43761</v>
      </c>
      <c r="BK47" s="9">
        <v>43762</v>
      </c>
      <c r="BL47" s="9">
        <v>43763</v>
      </c>
      <c r="BM47" s="9">
        <v>43764</v>
      </c>
      <c r="BN47" s="9">
        <v>43765</v>
      </c>
      <c r="BO47" s="9">
        <v>43766</v>
      </c>
      <c r="BP47" s="9">
        <v>43767</v>
      </c>
      <c r="BQ47" s="9">
        <v>43768</v>
      </c>
      <c r="BR47" s="9">
        <v>43769</v>
      </c>
      <c r="BS47" s="9">
        <v>43770</v>
      </c>
      <c r="BT47" s="9">
        <v>43771</v>
      </c>
      <c r="BU47" s="9">
        <v>43772</v>
      </c>
      <c r="BV47" s="9">
        <v>43773</v>
      </c>
      <c r="BW47" s="9">
        <v>43774</v>
      </c>
      <c r="BX47" s="9">
        <v>43775</v>
      </c>
      <c r="BY47" s="9">
        <v>43776</v>
      </c>
      <c r="BZ47" s="9">
        <v>43777</v>
      </c>
      <c r="CA47" s="9">
        <v>43778</v>
      </c>
      <c r="CB47" s="9">
        <v>43779</v>
      </c>
      <c r="CC47" s="9">
        <v>43780</v>
      </c>
      <c r="CD47" s="9">
        <v>43781</v>
      </c>
      <c r="CE47" s="9">
        <v>43782</v>
      </c>
      <c r="CF47" s="9">
        <v>43783</v>
      </c>
      <c r="CG47" s="9">
        <v>43784</v>
      </c>
      <c r="CH47" s="9">
        <v>43785</v>
      </c>
      <c r="CI47" s="9">
        <v>43786</v>
      </c>
      <c r="CJ47" s="9">
        <v>43787</v>
      </c>
      <c r="CK47" s="9">
        <v>43788</v>
      </c>
      <c r="CL47" s="9">
        <v>43789</v>
      </c>
      <c r="CM47" s="9">
        <v>43790</v>
      </c>
      <c r="CN47" s="9">
        <v>43791</v>
      </c>
      <c r="CO47" s="9">
        <v>43792</v>
      </c>
      <c r="CP47" s="9">
        <v>43793</v>
      </c>
      <c r="CQ47" s="9">
        <v>43794</v>
      </c>
    </row>
    <row r="48" spans="1:95" x14ac:dyDescent="0.25">
      <c r="A48" s="15" t="s">
        <v>66</v>
      </c>
      <c r="U48"/>
    </row>
    <row r="49" spans="1:21" x14ac:dyDescent="0.25">
      <c r="A49" s="11" t="s">
        <v>65</v>
      </c>
      <c r="U49"/>
    </row>
    <row r="50" spans="1:21" x14ac:dyDescent="0.25">
      <c r="A50" s="12" t="s">
        <v>67</v>
      </c>
      <c r="U50"/>
    </row>
    <row r="51" spans="1:21" x14ac:dyDescent="0.25">
      <c r="A51" s="13" t="s">
        <v>68</v>
      </c>
      <c r="U51"/>
    </row>
    <row r="52" spans="1:21" x14ac:dyDescent="0.25">
      <c r="A52" s="14" t="s">
        <v>69</v>
      </c>
      <c r="U52"/>
    </row>
    <row r="53" spans="1:21" x14ac:dyDescent="0.25">
      <c r="A53" t="s">
        <v>44</v>
      </c>
      <c r="U53"/>
    </row>
    <row r="84" spans="1:19" x14ac:dyDescent="0.25">
      <c r="A84" s="11" t="s">
        <v>13</v>
      </c>
      <c r="B84" s="16" t="s">
        <v>18</v>
      </c>
    </row>
    <row r="85" spans="1:19" x14ac:dyDescent="0.25">
      <c r="A85" s="12" t="s">
        <v>15</v>
      </c>
      <c r="B85" s="16" t="s">
        <v>19</v>
      </c>
    </row>
    <row r="86" spans="1:19" x14ac:dyDescent="0.25">
      <c r="A86" s="13" t="s">
        <v>16</v>
      </c>
      <c r="B86" s="16" t="s">
        <v>20</v>
      </c>
    </row>
    <row r="87" spans="1:19" x14ac:dyDescent="0.25">
      <c r="A87" s="14" t="s">
        <v>17</v>
      </c>
      <c r="B87" s="16" t="s">
        <v>21</v>
      </c>
    </row>
    <row r="88" spans="1:19" x14ac:dyDescent="0.25">
      <c r="A88" s="15" t="s">
        <v>14</v>
      </c>
      <c r="B88" s="16" t="s">
        <v>22</v>
      </c>
    </row>
    <row r="90" spans="1:19" x14ac:dyDescent="0.25">
      <c r="A90" t="s">
        <v>23</v>
      </c>
    </row>
    <row r="91" spans="1:19" x14ac:dyDescent="0.25">
      <c r="A91" t="s">
        <v>24</v>
      </c>
    </row>
    <row r="92" spans="1:19" x14ac:dyDescent="0.25">
      <c r="A92" t="s">
        <v>25</v>
      </c>
    </row>
    <row r="93" spans="1:19" x14ac:dyDescent="0.25">
      <c r="A93" t="s">
        <v>26</v>
      </c>
    </row>
    <row r="95" spans="1:19" x14ac:dyDescent="0.2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1"/>
      <c r="M95" s="20"/>
      <c r="N95" s="20"/>
      <c r="O95" s="20"/>
      <c r="P95" s="20"/>
      <c r="Q95" s="20"/>
      <c r="R95" s="20"/>
      <c r="S95" s="20"/>
    </row>
    <row r="96" spans="1:19" x14ac:dyDescent="0.25">
      <c r="B96" s="23" t="s">
        <v>27</v>
      </c>
      <c r="C96" s="22"/>
      <c r="D96" s="22"/>
      <c r="E96" s="22"/>
      <c r="F96" s="22"/>
      <c r="G96" s="22"/>
      <c r="H96" s="22"/>
      <c r="I96" s="22"/>
      <c r="J96" s="22"/>
      <c r="K96" s="22"/>
      <c r="L96" s="21"/>
      <c r="M96" s="20"/>
      <c r="N96" s="20"/>
      <c r="O96" s="20"/>
      <c r="P96" s="20"/>
      <c r="Q96" s="20"/>
      <c r="R96" s="20"/>
      <c r="S96" s="20"/>
    </row>
    <row r="97" spans="2:19" x14ac:dyDescent="0.25">
      <c r="B97" s="27" t="s">
        <v>28</v>
      </c>
      <c r="C97" s="24" t="s">
        <v>33</v>
      </c>
      <c r="D97" s="24" t="s">
        <v>29</v>
      </c>
      <c r="E97" s="24" t="s">
        <v>30</v>
      </c>
      <c r="F97" s="24" t="s">
        <v>31</v>
      </c>
      <c r="G97" s="24" t="s">
        <v>32</v>
      </c>
      <c r="H97" s="22"/>
      <c r="I97" s="22"/>
      <c r="J97" s="22"/>
      <c r="K97" s="22"/>
      <c r="L97" s="21"/>
      <c r="M97" s="20"/>
      <c r="N97" s="20"/>
      <c r="O97" s="20"/>
      <c r="P97" s="20"/>
      <c r="Q97" s="20"/>
      <c r="R97" s="20"/>
      <c r="S97" s="20"/>
    </row>
    <row r="98" spans="2:19" x14ac:dyDescent="0.25">
      <c r="B98" s="25" t="s">
        <v>100</v>
      </c>
      <c r="C98" s="24" t="s">
        <v>101</v>
      </c>
      <c r="D98" s="24">
        <v>2</v>
      </c>
      <c r="E98" s="24">
        <v>1</v>
      </c>
      <c r="F98" s="24">
        <v>1</v>
      </c>
      <c r="G98" s="24">
        <v>0</v>
      </c>
      <c r="H98" s="25"/>
      <c r="I98" s="25"/>
      <c r="J98" s="25"/>
      <c r="K98" s="25"/>
      <c r="N98" s="20"/>
      <c r="O98" s="20"/>
      <c r="P98" s="20"/>
      <c r="Q98" s="20"/>
      <c r="R98" s="20"/>
      <c r="S98" s="20"/>
    </row>
    <row r="99" spans="2:19" x14ac:dyDescent="0.25">
      <c r="B99" s="27" t="s">
        <v>34</v>
      </c>
      <c r="C99" s="24" t="s">
        <v>35</v>
      </c>
      <c r="D99" s="24" t="s">
        <v>36</v>
      </c>
      <c r="E99" s="24" t="s">
        <v>103</v>
      </c>
      <c r="F99" s="22"/>
      <c r="G99" s="22"/>
      <c r="H99" s="22"/>
      <c r="I99" s="22"/>
      <c r="J99" s="22"/>
      <c r="K99" s="22"/>
      <c r="L99" s="21"/>
      <c r="M99" s="20"/>
      <c r="N99" s="20"/>
      <c r="O99" s="20"/>
      <c r="P99" s="20"/>
      <c r="Q99" s="20"/>
      <c r="R99" s="20"/>
      <c r="S99" s="20"/>
    </row>
    <row r="100" spans="2:19" x14ac:dyDescent="0.25">
      <c r="B100" s="23" t="s">
        <v>100</v>
      </c>
      <c r="C100" s="24">
        <v>2</v>
      </c>
      <c r="D100" s="24">
        <v>2</v>
      </c>
      <c r="E100" s="24">
        <v>2</v>
      </c>
      <c r="F100" s="25"/>
      <c r="G100" s="25"/>
      <c r="H100" s="25"/>
      <c r="I100" s="25"/>
      <c r="J100" s="22"/>
      <c r="K100" s="22"/>
      <c r="L100" s="21"/>
      <c r="M100" s="20"/>
      <c r="N100" s="20"/>
      <c r="O100" s="20"/>
      <c r="P100" s="20"/>
      <c r="Q100" s="20"/>
      <c r="R100" s="20"/>
      <c r="S100" s="20"/>
    </row>
    <row r="101" spans="2:19" x14ac:dyDescent="0.25">
      <c r="B101" s="28" t="s">
        <v>37</v>
      </c>
      <c r="C101" s="26" t="s">
        <v>38</v>
      </c>
      <c r="D101" s="26">
        <v>10</v>
      </c>
      <c r="E101" s="22"/>
      <c r="F101" s="22"/>
      <c r="G101" s="22"/>
      <c r="H101" s="22"/>
      <c r="I101" s="22"/>
      <c r="J101" s="22"/>
      <c r="K101" s="22"/>
      <c r="L101" s="21"/>
      <c r="M101" s="20"/>
      <c r="N101" s="20"/>
      <c r="O101" s="20"/>
      <c r="P101" s="20"/>
      <c r="Q101" s="20"/>
      <c r="R101" s="20"/>
      <c r="S101" s="20"/>
    </row>
    <row r="102" spans="2:19" x14ac:dyDescent="0.25">
      <c r="B102" s="23" t="s">
        <v>39</v>
      </c>
      <c r="C102" s="22" t="s">
        <v>40</v>
      </c>
      <c r="D102" s="22"/>
      <c r="E102" s="22"/>
      <c r="F102" s="22"/>
      <c r="G102" s="22"/>
      <c r="H102" s="22"/>
      <c r="I102" s="22"/>
      <c r="J102" s="22"/>
      <c r="K102" s="22"/>
      <c r="L102" s="21"/>
      <c r="M102" s="20"/>
      <c r="N102" s="20"/>
      <c r="O102" s="20"/>
      <c r="P102" s="20"/>
      <c r="Q102" s="20"/>
      <c r="R102" s="20"/>
      <c r="S102" s="20"/>
    </row>
    <row r="103" spans="2:19" x14ac:dyDescent="0.25">
      <c r="B103" s="28" t="s">
        <v>41</v>
      </c>
      <c r="C103" s="24">
        <v>2</v>
      </c>
      <c r="D103" s="24">
        <v>3</v>
      </c>
      <c r="E103" s="24">
        <v>4</v>
      </c>
      <c r="F103" s="24">
        <v>5</v>
      </c>
      <c r="G103" s="22"/>
      <c r="H103" s="22"/>
      <c r="I103" s="22"/>
      <c r="J103" s="22"/>
      <c r="K103" s="22"/>
      <c r="L103" s="21"/>
      <c r="M103" s="20"/>
      <c r="N103" s="20"/>
      <c r="O103" s="20"/>
      <c r="P103" s="20"/>
      <c r="Q103" s="20"/>
      <c r="R103" s="20"/>
      <c r="S103" s="20"/>
    </row>
    <row r="104" spans="2:19" x14ac:dyDescent="0.25">
      <c r="B104" s="27" t="s">
        <v>51</v>
      </c>
      <c r="C104" s="24" t="s">
        <v>52</v>
      </c>
      <c r="D104" s="24" t="s">
        <v>53</v>
      </c>
      <c r="E104" s="24" t="s">
        <v>54</v>
      </c>
      <c r="F104" s="24" t="s">
        <v>55</v>
      </c>
      <c r="G104" s="22"/>
      <c r="H104" s="22"/>
      <c r="I104" s="22"/>
      <c r="J104" s="22"/>
      <c r="K104" s="22"/>
      <c r="L104" s="21"/>
      <c r="M104" s="20"/>
      <c r="N104" s="20"/>
      <c r="O104" s="20"/>
      <c r="P104" s="20"/>
      <c r="Q104" s="20"/>
      <c r="R104" s="20"/>
      <c r="S104" s="20"/>
    </row>
    <row r="105" spans="2:19" x14ac:dyDescent="0.2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1"/>
      <c r="M105" s="20"/>
      <c r="N105" s="20"/>
      <c r="O105" s="20"/>
      <c r="P105" s="20"/>
      <c r="Q105" s="20"/>
      <c r="R105" s="20"/>
      <c r="S105" s="20"/>
    </row>
    <row r="106" spans="2:19" x14ac:dyDescent="0.25">
      <c r="B106" s="22" t="s">
        <v>102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1"/>
      <c r="M106" s="20"/>
      <c r="N106" s="20"/>
      <c r="O106" s="20"/>
      <c r="P106" s="20"/>
      <c r="Q106" s="20"/>
      <c r="R106" s="20"/>
      <c r="S106" s="20"/>
    </row>
    <row r="107" spans="2:19" x14ac:dyDescent="0.25">
      <c r="B107" s="24" t="s">
        <v>57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1"/>
      <c r="M107" s="20"/>
      <c r="N107" s="20"/>
      <c r="O107" s="20"/>
      <c r="P107" s="20"/>
      <c r="Q107" s="20"/>
      <c r="R107" s="20"/>
      <c r="S107" s="20"/>
    </row>
    <row r="108" spans="2:19" x14ac:dyDescent="0.25">
      <c r="B108" s="22" t="s">
        <v>94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1"/>
      <c r="M108" s="20"/>
      <c r="N108" s="20"/>
      <c r="O108" s="20"/>
      <c r="P108" s="20"/>
      <c r="Q108" s="20"/>
      <c r="R108" s="20"/>
      <c r="S108" s="20"/>
    </row>
    <row r="109" spans="2:19" x14ac:dyDescent="0.25">
      <c r="B109" s="24" t="s">
        <v>58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1"/>
      <c r="M109" s="20"/>
      <c r="N109" s="20"/>
      <c r="O109" s="20"/>
      <c r="P109" s="20"/>
      <c r="Q109" s="20"/>
      <c r="R109" s="20"/>
      <c r="S109" s="20"/>
    </row>
    <row r="110" spans="2:19" x14ac:dyDescent="0.25">
      <c r="B110" s="22" t="s">
        <v>95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1"/>
      <c r="M110" s="20"/>
      <c r="N110" s="20"/>
      <c r="O110" s="20"/>
      <c r="P110" s="20"/>
      <c r="Q110" s="20"/>
      <c r="R110" s="20"/>
      <c r="S110" s="20"/>
    </row>
    <row r="111" spans="2:19" x14ac:dyDescent="0.25">
      <c r="B111" s="24" t="s">
        <v>59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1"/>
      <c r="M111" s="20"/>
      <c r="N111" s="20"/>
      <c r="O111" s="20"/>
      <c r="P111" s="20"/>
      <c r="Q111" s="20"/>
      <c r="R111" s="20"/>
      <c r="S111" s="20"/>
    </row>
    <row r="112" spans="2:19" x14ac:dyDescent="0.25">
      <c r="B112" s="22" t="s">
        <v>96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1"/>
      <c r="M112" s="20"/>
      <c r="N112" s="20"/>
      <c r="O112" s="20"/>
      <c r="P112" s="20"/>
      <c r="Q112" s="20"/>
      <c r="R112" s="20"/>
      <c r="S112" s="20"/>
    </row>
    <row r="113" spans="2:19" x14ac:dyDescent="0.25">
      <c r="B113" s="24" t="s">
        <v>60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1"/>
      <c r="M113" s="20"/>
      <c r="N113" s="20"/>
      <c r="O113" s="20"/>
      <c r="P113" s="20"/>
      <c r="Q113" s="20"/>
      <c r="R113" s="20"/>
      <c r="S113" s="20"/>
    </row>
    <row r="114" spans="2:19" x14ac:dyDescent="0.25">
      <c r="B114" s="22" t="s">
        <v>97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1"/>
      <c r="M114" s="20"/>
      <c r="N114" s="20"/>
      <c r="O114" s="20"/>
      <c r="P114" s="20"/>
      <c r="Q114" s="20"/>
      <c r="R114" s="20"/>
      <c r="S114" s="20"/>
    </row>
    <row r="115" spans="2:19" x14ac:dyDescent="0.25">
      <c r="B115" s="24" t="s">
        <v>61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1"/>
      <c r="M115" s="20"/>
      <c r="N115" s="20"/>
      <c r="O115" s="20"/>
      <c r="P115" s="20"/>
      <c r="Q115" s="20"/>
      <c r="R115" s="20"/>
      <c r="S115" s="20"/>
    </row>
    <row r="116" spans="2:19" x14ac:dyDescent="0.25">
      <c r="B116" s="22" t="s">
        <v>98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1"/>
      <c r="M116" s="20"/>
      <c r="N116" s="20"/>
      <c r="O116" s="20"/>
      <c r="P116" s="20"/>
      <c r="Q116" s="20"/>
      <c r="R116" s="20"/>
      <c r="S116" s="20"/>
    </row>
    <row r="117" spans="2:19" x14ac:dyDescent="0.25">
      <c r="B117" s="24" t="s">
        <v>62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1"/>
      <c r="M117" s="20"/>
      <c r="N117" s="20"/>
      <c r="O117" s="20"/>
      <c r="P117" s="20"/>
      <c r="Q117" s="20"/>
      <c r="R117" s="20"/>
      <c r="S117" s="20"/>
    </row>
    <row r="118" spans="2:19" x14ac:dyDescent="0.25">
      <c r="B118" s="22" t="s">
        <v>99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1"/>
      <c r="M118" s="20"/>
      <c r="N118" s="20"/>
      <c r="O118" s="20"/>
      <c r="P118" s="20"/>
      <c r="Q118" s="20"/>
      <c r="R118" s="20"/>
      <c r="S118" s="20"/>
    </row>
    <row r="152" spans="1:116" x14ac:dyDescent="0.25">
      <c r="A152" s="32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29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66</v>
      </c>
      <c r="B153">
        <v>13</v>
      </c>
      <c r="C153" t="e">
        <f>AVERAGE(B40,C40)</f>
        <v>#DIV/0!</v>
      </c>
      <c r="D153" t="e">
        <f>AVERAGE(B$40:D$40)</f>
        <v>#DIV/0!</v>
      </c>
      <c r="E153" t="e">
        <f t="shared" ref="E153:BP153" si="0">AVERAGE(C$40:E$40)</f>
        <v>#DIV/0!</v>
      </c>
      <c r="F153" t="e">
        <f t="shared" si="0"/>
        <v>#DIV/0!</v>
      </c>
      <c r="G153" t="e">
        <f t="shared" si="0"/>
        <v>#DIV/0!</v>
      </c>
      <c r="H153" t="e">
        <f t="shared" si="0"/>
        <v>#DIV/0!</v>
      </c>
      <c r="I153" t="e">
        <f t="shared" si="0"/>
        <v>#DIV/0!</v>
      </c>
      <c r="J153" t="e">
        <f t="shared" si="0"/>
        <v>#DIV/0!</v>
      </c>
      <c r="K153" t="e">
        <f t="shared" si="0"/>
        <v>#DIV/0!</v>
      </c>
      <c r="L153" t="e">
        <f t="shared" si="0"/>
        <v>#DIV/0!</v>
      </c>
      <c r="M153" t="e">
        <f t="shared" si="0"/>
        <v>#DIV/0!</v>
      </c>
      <c r="N153" t="e">
        <f t="shared" si="0"/>
        <v>#DIV/0!</v>
      </c>
      <c r="O153" t="e">
        <f t="shared" si="0"/>
        <v>#DIV/0!</v>
      </c>
      <c r="P153" t="e">
        <f t="shared" si="0"/>
        <v>#DIV/0!</v>
      </c>
      <c r="Q153" t="e">
        <f t="shared" si="0"/>
        <v>#DIV/0!</v>
      </c>
      <c r="R153" t="e">
        <f t="shared" si="0"/>
        <v>#DIV/0!</v>
      </c>
      <c r="S153" t="e">
        <f t="shared" si="0"/>
        <v>#DIV/0!</v>
      </c>
      <c r="T153" t="e">
        <f t="shared" si="0"/>
        <v>#DIV/0!</v>
      </c>
      <c r="U153" t="e">
        <f t="shared" si="0"/>
        <v>#DIV/0!</v>
      </c>
      <c r="V153" t="e">
        <f t="shared" si="0"/>
        <v>#DIV/0!</v>
      </c>
      <c r="W153" t="e">
        <f t="shared" si="0"/>
        <v>#DIV/0!</v>
      </c>
      <c r="X153" t="e">
        <f t="shared" si="0"/>
        <v>#DIV/0!</v>
      </c>
      <c r="Y153" t="e">
        <f t="shared" si="0"/>
        <v>#DIV/0!</v>
      </c>
      <c r="Z153" t="e">
        <f t="shared" si="0"/>
        <v>#DIV/0!</v>
      </c>
      <c r="AA153" t="e">
        <f t="shared" si="0"/>
        <v>#DIV/0!</v>
      </c>
      <c r="AB153" t="e">
        <f t="shared" si="0"/>
        <v>#DIV/0!</v>
      </c>
      <c r="AC153" t="e">
        <f t="shared" si="0"/>
        <v>#DIV/0!</v>
      </c>
      <c r="AD153" t="e">
        <f t="shared" si="0"/>
        <v>#DIV/0!</v>
      </c>
      <c r="AE153" t="e">
        <f t="shared" si="0"/>
        <v>#DIV/0!</v>
      </c>
      <c r="AF153" t="e">
        <f t="shared" si="0"/>
        <v>#DIV/0!</v>
      </c>
      <c r="AG153" t="e">
        <f t="shared" si="0"/>
        <v>#DIV/0!</v>
      </c>
      <c r="AH153" t="e">
        <f t="shared" si="0"/>
        <v>#DIV/0!</v>
      </c>
      <c r="AI153" t="e">
        <f t="shared" si="0"/>
        <v>#DIV/0!</v>
      </c>
      <c r="AJ153" t="e">
        <f t="shared" si="0"/>
        <v>#DIV/0!</v>
      </c>
      <c r="AK153" t="e">
        <f t="shared" si="0"/>
        <v>#DIV/0!</v>
      </c>
      <c r="AL153" t="e">
        <f t="shared" si="0"/>
        <v>#DIV/0!</v>
      </c>
      <c r="AM153" t="e">
        <f t="shared" si="0"/>
        <v>#DIV/0!</v>
      </c>
      <c r="AN153" t="e">
        <f t="shared" si="0"/>
        <v>#DIV/0!</v>
      </c>
      <c r="AO153" t="e">
        <f t="shared" si="0"/>
        <v>#DIV/0!</v>
      </c>
      <c r="AP153" t="e">
        <f t="shared" si="0"/>
        <v>#DIV/0!</v>
      </c>
      <c r="AQ153" t="e">
        <f t="shared" si="0"/>
        <v>#DIV/0!</v>
      </c>
      <c r="AR153" t="e">
        <f t="shared" si="0"/>
        <v>#DIV/0!</v>
      </c>
      <c r="AS153" t="e">
        <f t="shared" si="0"/>
        <v>#DIV/0!</v>
      </c>
      <c r="AT153" t="e">
        <f t="shared" si="0"/>
        <v>#DIV/0!</v>
      </c>
      <c r="AU153" t="e">
        <f t="shared" si="0"/>
        <v>#DIV/0!</v>
      </c>
      <c r="AV153" t="e">
        <f t="shared" si="0"/>
        <v>#DIV/0!</v>
      </c>
      <c r="AW153" t="e">
        <f t="shared" si="0"/>
        <v>#DIV/0!</v>
      </c>
      <c r="AX153" t="e">
        <f t="shared" si="0"/>
        <v>#DIV/0!</v>
      </c>
      <c r="AY153" t="e">
        <f t="shared" si="0"/>
        <v>#DIV/0!</v>
      </c>
      <c r="AZ153" t="e">
        <f t="shared" si="0"/>
        <v>#DIV/0!</v>
      </c>
      <c r="BA153" t="e">
        <f t="shared" si="0"/>
        <v>#DIV/0!</v>
      </c>
      <c r="BB153" t="e">
        <f t="shared" si="0"/>
        <v>#DIV/0!</v>
      </c>
      <c r="BC153" t="e">
        <f t="shared" si="0"/>
        <v>#DIV/0!</v>
      </c>
      <c r="BD153" t="e">
        <f t="shared" si="0"/>
        <v>#DIV/0!</v>
      </c>
      <c r="BE153" t="e">
        <f t="shared" si="0"/>
        <v>#DIV/0!</v>
      </c>
      <c r="BF153" t="e">
        <f t="shared" si="0"/>
        <v>#DIV/0!</v>
      </c>
      <c r="BG153" t="e">
        <f t="shared" si="0"/>
        <v>#DIV/0!</v>
      </c>
      <c r="BH153" t="e">
        <f t="shared" si="0"/>
        <v>#DIV/0!</v>
      </c>
      <c r="BI153" t="e">
        <f t="shared" si="0"/>
        <v>#DIV/0!</v>
      </c>
      <c r="BJ153" t="e">
        <f t="shared" si="0"/>
        <v>#DIV/0!</v>
      </c>
      <c r="BK153" t="e">
        <f t="shared" si="0"/>
        <v>#DIV/0!</v>
      </c>
      <c r="BL153" t="e">
        <f t="shared" si="0"/>
        <v>#DIV/0!</v>
      </c>
      <c r="BM153" t="e">
        <f t="shared" si="0"/>
        <v>#DIV/0!</v>
      </c>
      <c r="BN153" t="e">
        <f t="shared" si="0"/>
        <v>#DIV/0!</v>
      </c>
      <c r="BO153" t="e">
        <f t="shared" si="0"/>
        <v>#DIV/0!</v>
      </c>
      <c r="BP153" t="e">
        <f t="shared" si="0"/>
        <v>#DIV/0!</v>
      </c>
      <c r="BQ153" t="e">
        <f t="shared" ref="BQ153:BX153" si="1">AVERAGE(BO$40:BQ$40)</f>
        <v>#DIV/0!</v>
      </c>
      <c r="BR153" t="e">
        <f t="shared" si="1"/>
        <v>#DIV/0!</v>
      </c>
      <c r="BS153" t="e">
        <f t="shared" si="1"/>
        <v>#DIV/0!</v>
      </c>
      <c r="BT153" t="e">
        <f t="shared" si="1"/>
        <v>#DIV/0!</v>
      </c>
      <c r="BU153" t="e">
        <f t="shared" si="1"/>
        <v>#DIV/0!</v>
      </c>
      <c r="BV153" t="e">
        <f t="shared" si="1"/>
        <v>#DIV/0!</v>
      </c>
      <c r="BW153" t="e">
        <f t="shared" si="1"/>
        <v>#DIV/0!</v>
      </c>
      <c r="BX153" t="e">
        <f t="shared" si="1"/>
        <v>#DIV/0!</v>
      </c>
    </row>
    <row r="154" spans="1:116" x14ac:dyDescent="0.25">
      <c r="A154" s="11" t="s">
        <v>65</v>
      </c>
      <c r="B154">
        <v>3</v>
      </c>
      <c r="C154" t="e">
        <f t="shared" ref="C154:C157" si="2">AVERAGE(B41,C41)</f>
        <v>#DIV/0!</v>
      </c>
      <c r="D154" t="e">
        <f>AVERAGE(B$41:D$41)</f>
        <v>#DIV/0!</v>
      </c>
      <c r="E154" t="e">
        <f t="shared" ref="E154:BP154" si="3">AVERAGE(C$41:E$41)</f>
        <v>#DIV/0!</v>
      </c>
      <c r="F154" t="e">
        <f t="shared" si="3"/>
        <v>#DIV/0!</v>
      </c>
      <c r="G154" t="e">
        <f t="shared" si="3"/>
        <v>#DIV/0!</v>
      </c>
      <c r="H154" t="e">
        <f t="shared" si="3"/>
        <v>#DIV/0!</v>
      </c>
      <c r="I154" t="e">
        <f t="shared" si="3"/>
        <v>#DIV/0!</v>
      </c>
      <c r="J154" t="e">
        <f t="shared" si="3"/>
        <v>#DIV/0!</v>
      </c>
      <c r="K154" t="e">
        <f t="shared" si="3"/>
        <v>#DIV/0!</v>
      </c>
      <c r="L154" t="e">
        <f t="shared" si="3"/>
        <v>#DIV/0!</v>
      </c>
      <c r="M154" t="e">
        <f t="shared" si="3"/>
        <v>#DIV/0!</v>
      </c>
      <c r="N154" t="e">
        <f t="shared" si="3"/>
        <v>#DIV/0!</v>
      </c>
      <c r="O154" t="e">
        <f t="shared" si="3"/>
        <v>#DIV/0!</v>
      </c>
      <c r="P154" t="e">
        <f t="shared" si="3"/>
        <v>#DIV/0!</v>
      </c>
      <c r="Q154" t="e">
        <f t="shared" si="3"/>
        <v>#DIV/0!</v>
      </c>
      <c r="R154" t="e">
        <f t="shared" si="3"/>
        <v>#DIV/0!</v>
      </c>
      <c r="S154" t="e">
        <f t="shared" si="3"/>
        <v>#DIV/0!</v>
      </c>
      <c r="T154" t="e">
        <f t="shared" si="3"/>
        <v>#DIV/0!</v>
      </c>
      <c r="U154" t="e">
        <f t="shared" si="3"/>
        <v>#DIV/0!</v>
      </c>
      <c r="V154" t="e">
        <f t="shared" si="3"/>
        <v>#DIV/0!</v>
      </c>
      <c r="W154" t="e">
        <f t="shared" si="3"/>
        <v>#DIV/0!</v>
      </c>
      <c r="X154" t="e">
        <f t="shared" si="3"/>
        <v>#DIV/0!</v>
      </c>
      <c r="Y154" t="e">
        <f t="shared" si="3"/>
        <v>#DIV/0!</v>
      </c>
      <c r="Z154" t="e">
        <f t="shared" si="3"/>
        <v>#DIV/0!</v>
      </c>
      <c r="AA154" t="e">
        <f t="shared" si="3"/>
        <v>#DIV/0!</v>
      </c>
      <c r="AB154" t="e">
        <f t="shared" si="3"/>
        <v>#DIV/0!</v>
      </c>
      <c r="AC154" t="e">
        <f t="shared" si="3"/>
        <v>#DIV/0!</v>
      </c>
      <c r="AD154" t="e">
        <f t="shared" si="3"/>
        <v>#DIV/0!</v>
      </c>
      <c r="AE154" t="e">
        <f t="shared" si="3"/>
        <v>#DIV/0!</v>
      </c>
      <c r="AF154" t="e">
        <f t="shared" si="3"/>
        <v>#DIV/0!</v>
      </c>
      <c r="AG154" t="e">
        <f t="shared" si="3"/>
        <v>#DIV/0!</v>
      </c>
      <c r="AH154" t="e">
        <f t="shared" si="3"/>
        <v>#DIV/0!</v>
      </c>
      <c r="AI154" t="e">
        <f t="shared" si="3"/>
        <v>#DIV/0!</v>
      </c>
      <c r="AJ154" t="e">
        <f t="shared" si="3"/>
        <v>#DIV/0!</v>
      </c>
      <c r="AK154" t="e">
        <f t="shared" si="3"/>
        <v>#DIV/0!</v>
      </c>
      <c r="AL154" t="e">
        <f t="shared" si="3"/>
        <v>#DIV/0!</v>
      </c>
      <c r="AM154" t="e">
        <f t="shared" si="3"/>
        <v>#DIV/0!</v>
      </c>
      <c r="AN154" t="e">
        <f t="shared" si="3"/>
        <v>#DIV/0!</v>
      </c>
      <c r="AO154" t="e">
        <f t="shared" si="3"/>
        <v>#DIV/0!</v>
      </c>
      <c r="AP154" t="e">
        <f t="shared" si="3"/>
        <v>#DIV/0!</v>
      </c>
      <c r="AQ154" t="e">
        <f t="shared" si="3"/>
        <v>#DIV/0!</v>
      </c>
      <c r="AR154" t="e">
        <f t="shared" si="3"/>
        <v>#DIV/0!</v>
      </c>
      <c r="AS154" t="e">
        <f t="shared" si="3"/>
        <v>#DIV/0!</v>
      </c>
      <c r="AT154" t="e">
        <f t="shared" si="3"/>
        <v>#DIV/0!</v>
      </c>
      <c r="AU154" t="e">
        <f t="shared" si="3"/>
        <v>#DIV/0!</v>
      </c>
      <c r="AV154" t="e">
        <f t="shared" si="3"/>
        <v>#DIV/0!</v>
      </c>
      <c r="AW154" t="e">
        <f t="shared" si="3"/>
        <v>#DIV/0!</v>
      </c>
      <c r="AX154" t="e">
        <f t="shared" si="3"/>
        <v>#DIV/0!</v>
      </c>
      <c r="AY154" t="e">
        <f t="shared" si="3"/>
        <v>#DIV/0!</v>
      </c>
      <c r="AZ154" t="e">
        <f t="shared" si="3"/>
        <v>#DIV/0!</v>
      </c>
      <c r="BA154" t="e">
        <f t="shared" si="3"/>
        <v>#DIV/0!</v>
      </c>
      <c r="BB154" t="e">
        <f t="shared" si="3"/>
        <v>#DIV/0!</v>
      </c>
      <c r="BC154" t="e">
        <f t="shared" si="3"/>
        <v>#DIV/0!</v>
      </c>
      <c r="BD154" t="e">
        <f t="shared" si="3"/>
        <v>#DIV/0!</v>
      </c>
      <c r="BE154" t="e">
        <f t="shared" si="3"/>
        <v>#DIV/0!</v>
      </c>
      <c r="BF154" t="e">
        <f t="shared" si="3"/>
        <v>#DIV/0!</v>
      </c>
      <c r="BG154" t="e">
        <f t="shared" si="3"/>
        <v>#DIV/0!</v>
      </c>
      <c r="BH154" t="e">
        <f t="shared" si="3"/>
        <v>#DIV/0!</v>
      </c>
      <c r="BI154" t="e">
        <f t="shared" si="3"/>
        <v>#DIV/0!</v>
      </c>
      <c r="BJ154" t="e">
        <f t="shared" si="3"/>
        <v>#DIV/0!</v>
      </c>
      <c r="BK154" t="e">
        <f t="shared" si="3"/>
        <v>#DIV/0!</v>
      </c>
      <c r="BL154" t="e">
        <f t="shared" si="3"/>
        <v>#DIV/0!</v>
      </c>
      <c r="BM154" t="e">
        <f t="shared" si="3"/>
        <v>#DIV/0!</v>
      </c>
      <c r="BN154" t="e">
        <f t="shared" si="3"/>
        <v>#DIV/0!</v>
      </c>
      <c r="BO154" t="e">
        <f t="shared" si="3"/>
        <v>#DIV/0!</v>
      </c>
      <c r="BP154" t="e">
        <f t="shared" si="3"/>
        <v>#DIV/0!</v>
      </c>
      <c r="BQ154" t="e">
        <f t="shared" ref="BQ154:BX154" si="4">AVERAGE(BO$41:BQ$41)</f>
        <v>#DIV/0!</v>
      </c>
      <c r="BR154" t="e">
        <f t="shared" si="4"/>
        <v>#DIV/0!</v>
      </c>
      <c r="BS154" t="e">
        <f t="shared" si="4"/>
        <v>#DIV/0!</v>
      </c>
      <c r="BT154" t="e">
        <f t="shared" si="4"/>
        <v>#DIV/0!</v>
      </c>
      <c r="BU154" t="e">
        <f t="shared" si="4"/>
        <v>#DIV/0!</v>
      </c>
      <c r="BV154" t="e">
        <f t="shared" si="4"/>
        <v>#DIV/0!</v>
      </c>
      <c r="BW154" t="e">
        <f t="shared" si="4"/>
        <v>#DIV/0!</v>
      </c>
      <c r="BX154" t="e">
        <f t="shared" si="4"/>
        <v>#DIV/0!</v>
      </c>
    </row>
    <row r="155" spans="1:116" x14ac:dyDescent="0.25">
      <c r="A155" s="12" t="s">
        <v>67</v>
      </c>
      <c r="B155">
        <v>8</v>
      </c>
      <c r="C155" t="e">
        <f t="shared" si="2"/>
        <v>#DIV/0!</v>
      </c>
      <c r="D155" t="e">
        <f>AVERAGE(B$42:D$42)</f>
        <v>#DIV/0!</v>
      </c>
      <c r="E155" t="e">
        <f t="shared" ref="E155:BP155" si="5">AVERAGE(C$42:E$42)</f>
        <v>#DIV/0!</v>
      </c>
      <c r="F155" t="e">
        <f t="shared" si="5"/>
        <v>#DIV/0!</v>
      </c>
      <c r="G155" t="e">
        <f t="shared" si="5"/>
        <v>#DIV/0!</v>
      </c>
      <c r="H155" t="e">
        <f t="shared" si="5"/>
        <v>#DIV/0!</v>
      </c>
      <c r="I155" t="e">
        <f t="shared" si="5"/>
        <v>#DIV/0!</v>
      </c>
      <c r="J155" t="e">
        <f t="shared" si="5"/>
        <v>#DIV/0!</v>
      </c>
      <c r="K155" t="e">
        <f t="shared" si="5"/>
        <v>#DIV/0!</v>
      </c>
      <c r="L155" t="e">
        <f t="shared" si="5"/>
        <v>#DIV/0!</v>
      </c>
      <c r="M155" t="e">
        <f t="shared" si="5"/>
        <v>#DIV/0!</v>
      </c>
      <c r="N155" t="e">
        <f t="shared" si="5"/>
        <v>#DIV/0!</v>
      </c>
      <c r="O155" t="e">
        <f t="shared" si="5"/>
        <v>#DIV/0!</v>
      </c>
      <c r="P155" t="e">
        <f t="shared" si="5"/>
        <v>#DIV/0!</v>
      </c>
      <c r="Q155" t="e">
        <f t="shared" si="5"/>
        <v>#DIV/0!</v>
      </c>
      <c r="R155" t="e">
        <f t="shared" si="5"/>
        <v>#DIV/0!</v>
      </c>
      <c r="S155" t="e">
        <f t="shared" si="5"/>
        <v>#DIV/0!</v>
      </c>
      <c r="T155" t="e">
        <f t="shared" si="5"/>
        <v>#DIV/0!</v>
      </c>
      <c r="U155" t="e">
        <f t="shared" si="5"/>
        <v>#DIV/0!</v>
      </c>
      <c r="V155" t="e">
        <f t="shared" si="5"/>
        <v>#DIV/0!</v>
      </c>
      <c r="W155" t="e">
        <f t="shared" si="5"/>
        <v>#DIV/0!</v>
      </c>
      <c r="X155" t="e">
        <f t="shared" si="5"/>
        <v>#DIV/0!</v>
      </c>
      <c r="Y155" t="e">
        <f t="shared" si="5"/>
        <v>#DIV/0!</v>
      </c>
      <c r="Z155" t="e">
        <f t="shared" si="5"/>
        <v>#DIV/0!</v>
      </c>
      <c r="AA155" t="e">
        <f t="shared" si="5"/>
        <v>#DIV/0!</v>
      </c>
      <c r="AB155" t="e">
        <f t="shared" si="5"/>
        <v>#DIV/0!</v>
      </c>
      <c r="AC155" t="e">
        <f t="shared" si="5"/>
        <v>#DIV/0!</v>
      </c>
      <c r="AD155" t="e">
        <f t="shared" si="5"/>
        <v>#DIV/0!</v>
      </c>
      <c r="AE155" t="e">
        <f t="shared" si="5"/>
        <v>#DIV/0!</v>
      </c>
      <c r="AF155" t="e">
        <f t="shared" si="5"/>
        <v>#DIV/0!</v>
      </c>
      <c r="AG155" t="e">
        <f t="shared" si="5"/>
        <v>#DIV/0!</v>
      </c>
      <c r="AH155" t="e">
        <f t="shared" si="5"/>
        <v>#DIV/0!</v>
      </c>
      <c r="AI155" t="e">
        <f t="shared" si="5"/>
        <v>#DIV/0!</v>
      </c>
      <c r="AJ155" t="e">
        <f t="shared" si="5"/>
        <v>#DIV/0!</v>
      </c>
      <c r="AK155" t="e">
        <f t="shared" si="5"/>
        <v>#DIV/0!</v>
      </c>
      <c r="AL155" t="e">
        <f t="shared" si="5"/>
        <v>#DIV/0!</v>
      </c>
      <c r="AM155" t="e">
        <f t="shared" si="5"/>
        <v>#DIV/0!</v>
      </c>
      <c r="AN155" t="e">
        <f t="shared" si="5"/>
        <v>#DIV/0!</v>
      </c>
      <c r="AO155" t="e">
        <f t="shared" si="5"/>
        <v>#DIV/0!</v>
      </c>
      <c r="AP155" t="e">
        <f t="shared" si="5"/>
        <v>#DIV/0!</v>
      </c>
      <c r="AQ155" t="e">
        <f t="shared" si="5"/>
        <v>#DIV/0!</v>
      </c>
      <c r="AR155" t="e">
        <f t="shared" si="5"/>
        <v>#DIV/0!</v>
      </c>
      <c r="AS155" t="e">
        <f t="shared" si="5"/>
        <v>#DIV/0!</v>
      </c>
      <c r="AT155" t="e">
        <f t="shared" si="5"/>
        <v>#DIV/0!</v>
      </c>
      <c r="AU155" t="e">
        <f t="shared" si="5"/>
        <v>#DIV/0!</v>
      </c>
      <c r="AV155" t="e">
        <f t="shared" si="5"/>
        <v>#DIV/0!</v>
      </c>
      <c r="AW155" t="e">
        <f t="shared" si="5"/>
        <v>#DIV/0!</v>
      </c>
      <c r="AX155" t="e">
        <f t="shared" si="5"/>
        <v>#DIV/0!</v>
      </c>
      <c r="AY155" t="e">
        <f t="shared" si="5"/>
        <v>#DIV/0!</v>
      </c>
      <c r="AZ155" t="e">
        <f t="shared" si="5"/>
        <v>#DIV/0!</v>
      </c>
      <c r="BA155" t="e">
        <f t="shared" si="5"/>
        <v>#DIV/0!</v>
      </c>
      <c r="BB155" t="e">
        <f t="shared" si="5"/>
        <v>#DIV/0!</v>
      </c>
      <c r="BC155" t="e">
        <f t="shared" si="5"/>
        <v>#DIV/0!</v>
      </c>
      <c r="BD155" t="e">
        <f t="shared" si="5"/>
        <v>#DIV/0!</v>
      </c>
      <c r="BE155" t="e">
        <f t="shared" si="5"/>
        <v>#DIV/0!</v>
      </c>
      <c r="BF155" t="e">
        <f t="shared" si="5"/>
        <v>#DIV/0!</v>
      </c>
      <c r="BG155" t="e">
        <f t="shared" si="5"/>
        <v>#DIV/0!</v>
      </c>
      <c r="BH155" t="e">
        <f t="shared" si="5"/>
        <v>#DIV/0!</v>
      </c>
      <c r="BI155" t="e">
        <f t="shared" si="5"/>
        <v>#DIV/0!</v>
      </c>
      <c r="BJ155" t="e">
        <f t="shared" si="5"/>
        <v>#DIV/0!</v>
      </c>
      <c r="BK155" t="e">
        <f t="shared" si="5"/>
        <v>#DIV/0!</v>
      </c>
      <c r="BL155" t="e">
        <f t="shared" si="5"/>
        <v>#DIV/0!</v>
      </c>
      <c r="BM155" t="e">
        <f t="shared" si="5"/>
        <v>#DIV/0!</v>
      </c>
      <c r="BN155" t="e">
        <f t="shared" si="5"/>
        <v>#DIV/0!</v>
      </c>
      <c r="BO155" t="e">
        <f t="shared" si="5"/>
        <v>#DIV/0!</v>
      </c>
      <c r="BP155" t="e">
        <f t="shared" si="5"/>
        <v>#DIV/0!</v>
      </c>
      <c r="BQ155" t="e">
        <f t="shared" ref="BQ155:BX155" si="6">AVERAGE(BO$42:BQ$42)</f>
        <v>#DIV/0!</v>
      </c>
      <c r="BR155" t="e">
        <f t="shared" si="6"/>
        <v>#DIV/0!</v>
      </c>
      <c r="BS155" t="e">
        <f t="shared" si="6"/>
        <v>#DIV/0!</v>
      </c>
      <c r="BT155" t="e">
        <f t="shared" si="6"/>
        <v>#DIV/0!</v>
      </c>
      <c r="BU155" t="e">
        <f t="shared" si="6"/>
        <v>#DIV/0!</v>
      </c>
      <c r="BV155" t="e">
        <f t="shared" si="6"/>
        <v>#DIV/0!</v>
      </c>
      <c r="BW155" t="e">
        <f t="shared" si="6"/>
        <v>#DIV/0!</v>
      </c>
      <c r="BX155" t="e">
        <f t="shared" si="6"/>
        <v>#DIV/0!</v>
      </c>
    </row>
    <row r="156" spans="1:116" x14ac:dyDescent="0.25">
      <c r="A156" s="13" t="s">
        <v>68</v>
      </c>
      <c r="B156">
        <v>5</v>
      </c>
      <c r="C156" t="e">
        <f t="shared" si="2"/>
        <v>#DIV/0!</v>
      </c>
      <c r="D156" t="e">
        <f>AVERAGE(B$43:D$43)</f>
        <v>#DIV/0!</v>
      </c>
      <c r="E156" t="e">
        <f t="shared" ref="E156:BP156" si="7">AVERAGE(C$43:E$43)</f>
        <v>#DIV/0!</v>
      </c>
      <c r="F156" t="e">
        <f t="shared" si="7"/>
        <v>#DIV/0!</v>
      </c>
      <c r="G156" t="e">
        <f t="shared" si="7"/>
        <v>#DIV/0!</v>
      </c>
      <c r="H156" t="e">
        <f t="shared" si="7"/>
        <v>#DIV/0!</v>
      </c>
      <c r="I156" t="e">
        <f t="shared" si="7"/>
        <v>#DIV/0!</v>
      </c>
      <c r="J156" t="e">
        <f t="shared" si="7"/>
        <v>#DIV/0!</v>
      </c>
      <c r="K156" t="e">
        <f t="shared" si="7"/>
        <v>#DIV/0!</v>
      </c>
      <c r="L156" t="e">
        <f t="shared" si="7"/>
        <v>#DIV/0!</v>
      </c>
      <c r="M156" t="e">
        <f t="shared" si="7"/>
        <v>#DIV/0!</v>
      </c>
      <c r="N156" t="e">
        <f t="shared" si="7"/>
        <v>#DIV/0!</v>
      </c>
      <c r="O156" t="e">
        <f t="shared" si="7"/>
        <v>#DIV/0!</v>
      </c>
      <c r="P156" t="e">
        <f t="shared" si="7"/>
        <v>#DIV/0!</v>
      </c>
      <c r="Q156" t="e">
        <f t="shared" si="7"/>
        <v>#DIV/0!</v>
      </c>
      <c r="R156" t="e">
        <f t="shared" si="7"/>
        <v>#DIV/0!</v>
      </c>
      <c r="S156" t="e">
        <f t="shared" si="7"/>
        <v>#DIV/0!</v>
      </c>
      <c r="T156" t="e">
        <f t="shared" si="7"/>
        <v>#DIV/0!</v>
      </c>
      <c r="U156" t="e">
        <f t="shared" si="7"/>
        <v>#DIV/0!</v>
      </c>
      <c r="V156" t="e">
        <f t="shared" si="7"/>
        <v>#DIV/0!</v>
      </c>
      <c r="W156" t="e">
        <f t="shared" si="7"/>
        <v>#DIV/0!</v>
      </c>
      <c r="X156" t="e">
        <f t="shared" si="7"/>
        <v>#DIV/0!</v>
      </c>
      <c r="Y156" t="e">
        <f t="shared" si="7"/>
        <v>#DIV/0!</v>
      </c>
      <c r="Z156" t="e">
        <f t="shared" si="7"/>
        <v>#DIV/0!</v>
      </c>
      <c r="AA156" t="e">
        <f t="shared" si="7"/>
        <v>#DIV/0!</v>
      </c>
      <c r="AB156" t="e">
        <f t="shared" si="7"/>
        <v>#DIV/0!</v>
      </c>
      <c r="AC156" t="e">
        <f t="shared" si="7"/>
        <v>#DIV/0!</v>
      </c>
      <c r="AD156" t="e">
        <f t="shared" si="7"/>
        <v>#DIV/0!</v>
      </c>
      <c r="AE156" t="e">
        <f t="shared" si="7"/>
        <v>#DIV/0!</v>
      </c>
      <c r="AF156" t="e">
        <f t="shared" si="7"/>
        <v>#DIV/0!</v>
      </c>
      <c r="AG156" t="e">
        <f t="shared" si="7"/>
        <v>#DIV/0!</v>
      </c>
      <c r="AH156" t="e">
        <f t="shared" si="7"/>
        <v>#DIV/0!</v>
      </c>
      <c r="AI156" t="e">
        <f t="shared" si="7"/>
        <v>#DIV/0!</v>
      </c>
      <c r="AJ156" t="e">
        <f t="shared" si="7"/>
        <v>#DIV/0!</v>
      </c>
      <c r="AK156" t="e">
        <f t="shared" si="7"/>
        <v>#DIV/0!</v>
      </c>
      <c r="AL156" t="e">
        <f t="shared" si="7"/>
        <v>#DIV/0!</v>
      </c>
      <c r="AM156" t="e">
        <f t="shared" si="7"/>
        <v>#DIV/0!</v>
      </c>
      <c r="AN156" t="e">
        <f t="shared" si="7"/>
        <v>#DIV/0!</v>
      </c>
      <c r="AO156" t="e">
        <f t="shared" si="7"/>
        <v>#DIV/0!</v>
      </c>
      <c r="AP156" t="e">
        <f t="shared" si="7"/>
        <v>#DIV/0!</v>
      </c>
      <c r="AQ156" t="e">
        <f t="shared" si="7"/>
        <v>#DIV/0!</v>
      </c>
      <c r="AR156" t="e">
        <f t="shared" si="7"/>
        <v>#DIV/0!</v>
      </c>
      <c r="AS156" t="e">
        <f t="shared" si="7"/>
        <v>#DIV/0!</v>
      </c>
      <c r="AT156" t="e">
        <f t="shared" si="7"/>
        <v>#DIV/0!</v>
      </c>
      <c r="AU156" t="e">
        <f t="shared" si="7"/>
        <v>#DIV/0!</v>
      </c>
      <c r="AV156" t="e">
        <f t="shared" si="7"/>
        <v>#DIV/0!</v>
      </c>
      <c r="AW156" t="e">
        <f t="shared" si="7"/>
        <v>#DIV/0!</v>
      </c>
      <c r="AX156" t="e">
        <f t="shared" si="7"/>
        <v>#DIV/0!</v>
      </c>
      <c r="AY156" t="e">
        <f t="shared" si="7"/>
        <v>#DIV/0!</v>
      </c>
      <c r="AZ156" t="e">
        <f t="shared" si="7"/>
        <v>#DIV/0!</v>
      </c>
      <c r="BA156" t="e">
        <f t="shared" si="7"/>
        <v>#DIV/0!</v>
      </c>
      <c r="BB156" t="e">
        <f t="shared" si="7"/>
        <v>#DIV/0!</v>
      </c>
      <c r="BC156" t="e">
        <f t="shared" si="7"/>
        <v>#DIV/0!</v>
      </c>
      <c r="BD156" t="e">
        <f t="shared" si="7"/>
        <v>#DIV/0!</v>
      </c>
      <c r="BE156" t="e">
        <f t="shared" si="7"/>
        <v>#DIV/0!</v>
      </c>
      <c r="BF156" t="e">
        <f t="shared" si="7"/>
        <v>#DIV/0!</v>
      </c>
      <c r="BG156" t="e">
        <f t="shared" si="7"/>
        <v>#DIV/0!</v>
      </c>
      <c r="BH156" t="e">
        <f t="shared" si="7"/>
        <v>#DIV/0!</v>
      </c>
      <c r="BI156" t="e">
        <f t="shared" si="7"/>
        <v>#DIV/0!</v>
      </c>
      <c r="BJ156" t="e">
        <f t="shared" si="7"/>
        <v>#DIV/0!</v>
      </c>
      <c r="BK156" t="e">
        <f t="shared" si="7"/>
        <v>#DIV/0!</v>
      </c>
      <c r="BL156" t="e">
        <f t="shared" si="7"/>
        <v>#DIV/0!</v>
      </c>
      <c r="BM156" t="e">
        <f t="shared" si="7"/>
        <v>#DIV/0!</v>
      </c>
      <c r="BN156" t="e">
        <f t="shared" si="7"/>
        <v>#DIV/0!</v>
      </c>
      <c r="BO156" t="e">
        <f t="shared" si="7"/>
        <v>#DIV/0!</v>
      </c>
      <c r="BP156" t="e">
        <f t="shared" si="7"/>
        <v>#DIV/0!</v>
      </c>
      <c r="BQ156" t="e">
        <f t="shared" ref="BQ156:BX156" si="8">AVERAGE(BO$43:BQ$43)</f>
        <v>#DIV/0!</v>
      </c>
      <c r="BR156" t="e">
        <f t="shared" si="8"/>
        <v>#DIV/0!</v>
      </c>
      <c r="BS156" t="e">
        <f t="shared" si="8"/>
        <v>#DIV/0!</v>
      </c>
      <c r="BT156" t="e">
        <f t="shared" si="8"/>
        <v>#DIV/0!</v>
      </c>
      <c r="BU156" t="e">
        <f t="shared" si="8"/>
        <v>#DIV/0!</v>
      </c>
      <c r="BV156" t="e">
        <f t="shared" si="8"/>
        <v>#DIV/0!</v>
      </c>
      <c r="BW156" t="e">
        <f t="shared" si="8"/>
        <v>#DIV/0!</v>
      </c>
      <c r="BX156" t="e">
        <f t="shared" si="8"/>
        <v>#DIV/0!</v>
      </c>
    </row>
    <row r="157" spans="1:116" x14ac:dyDescent="0.25">
      <c r="A157" s="14" t="s">
        <v>69</v>
      </c>
      <c r="B157">
        <v>7</v>
      </c>
      <c r="C157" t="e">
        <f t="shared" si="2"/>
        <v>#DIV/0!</v>
      </c>
      <c r="D157" t="e">
        <f>AVERAGE(B$44:D$44)</f>
        <v>#DIV/0!</v>
      </c>
      <c r="E157" t="e">
        <f t="shared" ref="E157:BP157" si="9">AVERAGE(C$44:E$44)</f>
        <v>#DIV/0!</v>
      </c>
      <c r="F157" t="e">
        <f t="shared" si="9"/>
        <v>#DIV/0!</v>
      </c>
      <c r="G157" t="e">
        <f t="shared" si="9"/>
        <v>#DIV/0!</v>
      </c>
      <c r="H157" t="e">
        <f t="shared" si="9"/>
        <v>#DIV/0!</v>
      </c>
      <c r="I157" t="e">
        <f t="shared" si="9"/>
        <v>#DIV/0!</v>
      </c>
      <c r="J157" t="e">
        <f t="shared" si="9"/>
        <v>#DIV/0!</v>
      </c>
      <c r="K157" t="e">
        <f t="shared" si="9"/>
        <v>#DIV/0!</v>
      </c>
      <c r="L157" t="e">
        <f t="shared" si="9"/>
        <v>#DIV/0!</v>
      </c>
      <c r="M157" t="e">
        <f t="shared" si="9"/>
        <v>#DIV/0!</v>
      </c>
      <c r="N157" t="e">
        <f t="shared" si="9"/>
        <v>#DIV/0!</v>
      </c>
      <c r="O157" t="e">
        <f t="shared" si="9"/>
        <v>#DIV/0!</v>
      </c>
      <c r="P157" t="e">
        <f t="shared" si="9"/>
        <v>#DIV/0!</v>
      </c>
      <c r="Q157" t="e">
        <f t="shared" si="9"/>
        <v>#DIV/0!</v>
      </c>
      <c r="R157" t="e">
        <f t="shared" si="9"/>
        <v>#DIV/0!</v>
      </c>
      <c r="S157" t="e">
        <f t="shared" si="9"/>
        <v>#DIV/0!</v>
      </c>
      <c r="T157" t="e">
        <f t="shared" si="9"/>
        <v>#DIV/0!</v>
      </c>
      <c r="U157" t="e">
        <f t="shared" si="9"/>
        <v>#DIV/0!</v>
      </c>
      <c r="V157" t="e">
        <f t="shared" si="9"/>
        <v>#DIV/0!</v>
      </c>
      <c r="W157" t="e">
        <f t="shared" si="9"/>
        <v>#DIV/0!</v>
      </c>
      <c r="X157" t="e">
        <f t="shared" si="9"/>
        <v>#DIV/0!</v>
      </c>
      <c r="Y157" t="e">
        <f t="shared" si="9"/>
        <v>#DIV/0!</v>
      </c>
      <c r="Z157" t="e">
        <f t="shared" si="9"/>
        <v>#DIV/0!</v>
      </c>
      <c r="AA157" t="e">
        <f t="shared" si="9"/>
        <v>#DIV/0!</v>
      </c>
      <c r="AB157" t="e">
        <f t="shared" si="9"/>
        <v>#DIV/0!</v>
      </c>
      <c r="AC157" t="e">
        <f t="shared" si="9"/>
        <v>#DIV/0!</v>
      </c>
      <c r="AD157" t="e">
        <f t="shared" si="9"/>
        <v>#DIV/0!</v>
      </c>
      <c r="AE157" t="e">
        <f t="shared" si="9"/>
        <v>#DIV/0!</v>
      </c>
      <c r="AF157" t="e">
        <f t="shared" si="9"/>
        <v>#DIV/0!</v>
      </c>
      <c r="AG157" t="e">
        <f t="shared" si="9"/>
        <v>#DIV/0!</v>
      </c>
      <c r="AH157" t="e">
        <f t="shared" si="9"/>
        <v>#DIV/0!</v>
      </c>
      <c r="AI157" t="e">
        <f t="shared" si="9"/>
        <v>#DIV/0!</v>
      </c>
      <c r="AJ157" t="e">
        <f t="shared" si="9"/>
        <v>#DIV/0!</v>
      </c>
      <c r="AK157" t="e">
        <f t="shared" si="9"/>
        <v>#DIV/0!</v>
      </c>
      <c r="AL157" t="e">
        <f t="shared" si="9"/>
        <v>#DIV/0!</v>
      </c>
      <c r="AM157" t="e">
        <f t="shared" si="9"/>
        <v>#DIV/0!</v>
      </c>
      <c r="AN157" t="e">
        <f t="shared" si="9"/>
        <v>#DIV/0!</v>
      </c>
      <c r="AO157" t="e">
        <f t="shared" si="9"/>
        <v>#DIV/0!</v>
      </c>
      <c r="AP157" t="e">
        <f t="shared" si="9"/>
        <v>#DIV/0!</v>
      </c>
      <c r="AQ157" t="e">
        <f t="shared" si="9"/>
        <v>#DIV/0!</v>
      </c>
      <c r="AR157" t="e">
        <f t="shared" si="9"/>
        <v>#DIV/0!</v>
      </c>
      <c r="AS157" t="e">
        <f t="shared" si="9"/>
        <v>#DIV/0!</v>
      </c>
      <c r="AT157" t="e">
        <f t="shared" si="9"/>
        <v>#DIV/0!</v>
      </c>
      <c r="AU157" t="e">
        <f t="shared" si="9"/>
        <v>#DIV/0!</v>
      </c>
      <c r="AV157" t="e">
        <f t="shared" si="9"/>
        <v>#DIV/0!</v>
      </c>
      <c r="AW157" t="e">
        <f t="shared" si="9"/>
        <v>#DIV/0!</v>
      </c>
      <c r="AX157" t="e">
        <f t="shared" si="9"/>
        <v>#DIV/0!</v>
      </c>
      <c r="AY157" t="e">
        <f t="shared" si="9"/>
        <v>#DIV/0!</v>
      </c>
      <c r="AZ157" t="e">
        <f t="shared" si="9"/>
        <v>#DIV/0!</v>
      </c>
      <c r="BA157" t="e">
        <f t="shared" si="9"/>
        <v>#DIV/0!</v>
      </c>
      <c r="BB157" t="e">
        <f t="shared" si="9"/>
        <v>#DIV/0!</v>
      </c>
      <c r="BC157" t="e">
        <f t="shared" si="9"/>
        <v>#DIV/0!</v>
      </c>
      <c r="BD157" t="e">
        <f t="shared" si="9"/>
        <v>#DIV/0!</v>
      </c>
      <c r="BE157" t="e">
        <f t="shared" si="9"/>
        <v>#DIV/0!</v>
      </c>
      <c r="BF157" t="e">
        <f t="shared" si="9"/>
        <v>#DIV/0!</v>
      </c>
      <c r="BG157" t="e">
        <f t="shared" si="9"/>
        <v>#DIV/0!</v>
      </c>
      <c r="BH157" t="e">
        <f t="shared" si="9"/>
        <v>#DIV/0!</v>
      </c>
      <c r="BI157" t="e">
        <f t="shared" si="9"/>
        <v>#DIV/0!</v>
      </c>
      <c r="BJ157" t="e">
        <f t="shared" si="9"/>
        <v>#DIV/0!</v>
      </c>
      <c r="BK157" t="e">
        <f t="shared" si="9"/>
        <v>#DIV/0!</v>
      </c>
      <c r="BL157" t="e">
        <f t="shared" si="9"/>
        <v>#DIV/0!</v>
      </c>
      <c r="BM157" t="e">
        <f t="shared" si="9"/>
        <v>#DIV/0!</v>
      </c>
      <c r="BN157" t="e">
        <f t="shared" si="9"/>
        <v>#DIV/0!</v>
      </c>
      <c r="BO157" t="e">
        <f t="shared" si="9"/>
        <v>#DIV/0!</v>
      </c>
      <c r="BP157" t="e">
        <f t="shared" si="9"/>
        <v>#DIV/0!</v>
      </c>
      <c r="BQ157" t="e">
        <f t="shared" ref="BQ157:BX157" si="10">AVERAGE(BO$44:BQ$44)</f>
        <v>#DIV/0!</v>
      </c>
      <c r="BR157" t="e">
        <f t="shared" si="10"/>
        <v>#DIV/0!</v>
      </c>
      <c r="BS157" t="e">
        <f t="shared" si="10"/>
        <v>#DIV/0!</v>
      </c>
      <c r="BT157" t="e">
        <f t="shared" si="10"/>
        <v>#DIV/0!</v>
      </c>
      <c r="BU157" t="e">
        <f t="shared" si="10"/>
        <v>#DIV/0!</v>
      </c>
      <c r="BV157" t="e">
        <f t="shared" si="10"/>
        <v>#DIV/0!</v>
      </c>
      <c r="BW157" t="e">
        <f t="shared" si="10"/>
        <v>#DIV/0!</v>
      </c>
      <c r="BX157" t="e">
        <f t="shared" si="10"/>
        <v>#DIV/0!</v>
      </c>
    </row>
    <row r="158" spans="1:116" x14ac:dyDescent="0.25">
      <c r="A158" t="s">
        <v>44</v>
      </c>
      <c r="B158">
        <f t="shared" ref="B158:BM158" si="11">SUM(B153:B157)</f>
        <v>36</v>
      </c>
      <c r="C158" t="e">
        <f t="shared" si="11"/>
        <v>#DIV/0!</v>
      </c>
      <c r="D158" t="e">
        <f t="shared" si="11"/>
        <v>#DIV/0!</v>
      </c>
      <c r="E158" t="e">
        <f t="shared" si="11"/>
        <v>#DIV/0!</v>
      </c>
      <c r="F158" t="e">
        <f t="shared" si="11"/>
        <v>#DIV/0!</v>
      </c>
      <c r="G158" t="e">
        <f t="shared" si="11"/>
        <v>#DIV/0!</v>
      </c>
      <c r="H158" t="e">
        <f t="shared" si="11"/>
        <v>#DIV/0!</v>
      </c>
      <c r="I158" t="e">
        <f t="shared" si="11"/>
        <v>#DIV/0!</v>
      </c>
      <c r="J158" t="e">
        <f t="shared" si="11"/>
        <v>#DIV/0!</v>
      </c>
      <c r="K158" t="e">
        <f t="shared" si="11"/>
        <v>#DIV/0!</v>
      </c>
      <c r="L158" t="e">
        <f t="shared" si="11"/>
        <v>#DIV/0!</v>
      </c>
      <c r="M158" t="e">
        <f t="shared" si="11"/>
        <v>#DIV/0!</v>
      </c>
      <c r="N158" t="e">
        <f t="shared" si="11"/>
        <v>#DIV/0!</v>
      </c>
      <c r="O158" t="e">
        <f t="shared" si="11"/>
        <v>#DIV/0!</v>
      </c>
      <c r="P158" t="e">
        <f t="shared" si="11"/>
        <v>#DIV/0!</v>
      </c>
      <c r="Q158" t="e">
        <f t="shared" si="11"/>
        <v>#DIV/0!</v>
      </c>
      <c r="R158" t="e">
        <f t="shared" si="11"/>
        <v>#DIV/0!</v>
      </c>
      <c r="S158" t="e">
        <f t="shared" si="11"/>
        <v>#DIV/0!</v>
      </c>
      <c r="T158" t="e">
        <f t="shared" si="11"/>
        <v>#DIV/0!</v>
      </c>
      <c r="U158" t="e">
        <f t="shared" si="11"/>
        <v>#DIV/0!</v>
      </c>
      <c r="V158" t="e">
        <f t="shared" si="11"/>
        <v>#DIV/0!</v>
      </c>
      <c r="W158" t="e">
        <f t="shared" si="11"/>
        <v>#DIV/0!</v>
      </c>
      <c r="X158" t="e">
        <f t="shared" si="11"/>
        <v>#DIV/0!</v>
      </c>
      <c r="Y158" t="e">
        <f t="shared" si="11"/>
        <v>#DIV/0!</v>
      </c>
      <c r="Z158" t="e">
        <f t="shared" si="11"/>
        <v>#DIV/0!</v>
      </c>
      <c r="AA158" t="e">
        <f t="shared" si="11"/>
        <v>#DIV/0!</v>
      </c>
      <c r="AB158" t="e">
        <f t="shared" si="11"/>
        <v>#DIV/0!</v>
      </c>
      <c r="AC158" t="e">
        <f t="shared" si="11"/>
        <v>#DIV/0!</v>
      </c>
      <c r="AD158" t="e">
        <f t="shared" si="11"/>
        <v>#DIV/0!</v>
      </c>
      <c r="AE158" t="e">
        <f t="shared" si="11"/>
        <v>#DIV/0!</v>
      </c>
      <c r="AF158" t="e">
        <f t="shared" si="11"/>
        <v>#DIV/0!</v>
      </c>
      <c r="AG158" t="e">
        <f t="shared" si="11"/>
        <v>#DIV/0!</v>
      </c>
      <c r="AH158" t="e">
        <f t="shared" si="11"/>
        <v>#DIV/0!</v>
      </c>
      <c r="AI158" t="e">
        <f t="shared" si="11"/>
        <v>#DIV/0!</v>
      </c>
      <c r="AJ158" t="e">
        <f t="shared" si="11"/>
        <v>#DIV/0!</v>
      </c>
      <c r="AK158" t="e">
        <f t="shared" si="11"/>
        <v>#DIV/0!</v>
      </c>
      <c r="AL158" t="e">
        <f t="shared" si="11"/>
        <v>#DIV/0!</v>
      </c>
      <c r="AM158" t="e">
        <f t="shared" si="11"/>
        <v>#DIV/0!</v>
      </c>
      <c r="AN158" t="e">
        <f t="shared" si="11"/>
        <v>#DIV/0!</v>
      </c>
      <c r="AO158" t="e">
        <f t="shared" si="11"/>
        <v>#DIV/0!</v>
      </c>
      <c r="AP158" t="e">
        <f t="shared" si="11"/>
        <v>#DIV/0!</v>
      </c>
      <c r="AQ158" t="e">
        <f t="shared" si="11"/>
        <v>#DIV/0!</v>
      </c>
      <c r="AR158" t="e">
        <f t="shared" si="11"/>
        <v>#DIV/0!</v>
      </c>
      <c r="AS158" t="e">
        <f t="shared" si="11"/>
        <v>#DIV/0!</v>
      </c>
      <c r="AT158" t="e">
        <f t="shared" si="11"/>
        <v>#DIV/0!</v>
      </c>
      <c r="AU158" t="e">
        <f t="shared" si="11"/>
        <v>#DIV/0!</v>
      </c>
      <c r="AV158" t="e">
        <f t="shared" si="11"/>
        <v>#DIV/0!</v>
      </c>
      <c r="AW158" t="e">
        <f t="shared" si="11"/>
        <v>#DIV/0!</v>
      </c>
      <c r="AX158" t="e">
        <f t="shared" si="11"/>
        <v>#DIV/0!</v>
      </c>
      <c r="AY158" t="e">
        <f t="shared" si="11"/>
        <v>#DIV/0!</v>
      </c>
      <c r="AZ158" t="e">
        <f t="shared" si="11"/>
        <v>#DIV/0!</v>
      </c>
      <c r="BA158" t="e">
        <f t="shared" si="11"/>
        <v>#DIV/0!</v>
      </c>
      <c r="BB158" t="e">
        <f t="shared" si="11"/>
        <v>#DIV/0!</v>
      </c>
      <c r="BC158" t="e">
        <f t="shared" si="11"/>
        <v>#DIV/0!</v>
      </c>
      <c r="BD158" t="e">
        <f t="shared" si="11"/>
        <v>#DIV/0!</v>
      </c>
      <c r="BE158" t="e">
        <f t="shared" si="11"/>
        <v>#DIV/0!</v>
      </c>
      <c r="BF158" t="e">
        <f t="shared" si="11"/>
        <v>#DIV/0!</v>
      </c>
      <c r="BG158" t="e">
        <f t="shared" si="11"/>
        <v>#DIV/0!</v>
      </c>
      <c r="BH158" t="e">
        <f t="shared" si="11"/>
        <v>#DIV/0!</v>
      </c>
      <c r="BI158" t="e">
        <f t="shared" si="11"/>
        <v>#DIV/0!</v>
      </c>
      <c r="BJ158" t="e">
        <f t="shared" si="11"/>
        <v>#DIV/0!</v>
      </c>
      <c r="BK158" t="e">
        <f t="shared" si="11"/>
        <v>#DIV/0!</v>
      </c>
      <c r="BL158" t="e">
        <f t="shared" si="11"/>
        <v>#DIV/0!</v>
      </c>
      <c r="BM158" t="e">
        <f t="shared" si="11"/>
        <v>#DIV/0!</v>
      </c>
      <c r="BN158" t="e">
        <f t="shared" ref="BN158:DL158" si="12">SUM(BN153:BN157)</f>
        <v>#DIV/0!</v>
      </c>
      <c r="BO158" t="e">
        <f t="shared" si="12"/>
        <v>#DIV/0!</v>
      </c>
      <c r="BP158" t="e">
        <f t="shared" si="12"/>
        <v>#DIV/0!</v>
      </c>
      <c r="BQ158" t="e">
        <f t="shared" si="12"/>
        <v>#DIV/0!</v>
      </c>
      <c r="BR158" t="e">
        <f t="shared" si="12"/>
        <v>#DIV/0!</v>
      </c>
      <c r="BS158" t="e">
        <f t="shared" si="12"/>
        <v>#DIV/0!</v>
      </c>
      <c r="BT158" t="e">
        <f t="shared" si="12"/>
        <v>#DIV/0!</v>
      </c>
      <c r="BU158" t="e">
        <f t="shared" si="12"/>
        <v>#DIV/0!</v>
      </c>
      <c r="BV158" t="e">
        <f t="shared" si="12"/>
        <v>#DIV/0!</v>
      </c>
      <c r="BW158" t="e">
        <f t="shared" si="12"/>
        <v>#DIV/0!</v>
      </c>
      <c r="BX158" t="e">
        <f t="shared" si="12"/>
        <v>#DIV/0!</v>
      </c>
      <c r="BY158">
        <f t="shared" si="12"/>
        <v>0</v>
      </c>
      <c r="BZ158">
        <f t="shared" si="12"/>
        <v>0</v>
      </c>
      <c r="CA158">
        <f t="shared" si="12"/>
        <v>0</v>
      </c>
      <c r="CB158">
        <f t="shared" si="12"/>
        <v>0</v>
      </c>
      <c r="CC158">
        <f t="shared" si="12"/>
        <v>0</v>
      </c>
      <c r="CD158">
        <f t="shared" si="12"/>
        <v>0</v>
      </c>
      <c r="CE158">
        <f t="shared" si="12"/>
        <v>0</v>
      </c>
      <c r="CF158">
        <f t="shared" si="12"/>
        <v>0</v>
      </c>
      <c r="CG158">
        <f t="shared" si="12"/>
        <v>0</v>
      </c>
      <c r="CH158">
        <f t="shared" si="12"/>
        <v>0</v>
      </c>
      <c r="CI158">
        <f t="shared" si="12"/>
        <v>0</v>
      </c>
      <c r="CJ158">
        <f t="shared" si="12"/>
        <v>0</v>
      </c>
      <c r="CK158">
        <f t="shared" si="12"/>
        <v>0</v>
      </c>
      <c r="CL158">
        <f t="shared" si="12"/>
        <v>0</v>
      </c>
      <c r="CM158">
        <f t="shared" si="12"/>
        <v>0</v>
      </c>
      <c r="CN158">
        <f t="shared" si="12"/>
        <v>0</v>
      </c>
      <c r="CO158">
        <f t="shared" si="12"/>
        <v>0</v>
      </c>
      <c r="CP158">
        <f t="shared" si="12"/>
        <v>0</v>
      </c>
      <c r="CQ158">
        <f t="shared" si="12"/>
        <v>0</v>
      </c>
      <c r="CR158">
        <f t="shared" si="12"/>
        <v>0</v>
      </c>
      <c r="CS158">
        <f t="shared" si="12"/>
        <v>0</v>
      </c>
      <c r="CT158">
        <f t="shared" si="12"/>
        <v>0</v>
      </c>
      <c r="CU158">
        <f t="shared" si="12"/>
        <v>0</v>
      </c>
      <c r="CV158">
        <f t="shared" si="12"/>
        <v>0</v>
      </c>
      <c r="CW158">
        <f t="shared" si="12"/>
        <v>0</v>
      </c>
      <c r="CX158">
        <f t="shared" si="12"/>
        <v>0</v>
      </c>
      <c r="CY158">
        <f t="shared" si="12"/>
        <v>0</v>
      </c>
      <c r="CZ158">
        <f t="shared" si="12"/>
        <v>0</v>
      </c>
      <c r="DA158">
        <f t="shared" si="12"/>
        <v>0</v>
      </c>
      <c r="DB158">
        <f t="shared" si="12"/>
        <v>0</v>
      </c>
      <c r="DC158">
        <f t="shared" si="12"/>
        <v>0</v>
      </c>
      <c r="DD158">
        <f t="shared" si="12"/>
        <v>0</v>
      </c>
      <c r="DE158">
        <f t="shared" si="12"/>
        <v>0</v>
      </c>
      <c r="DF158">
        <f t="shared" si="12"/>
        <v>0</v>
      </c>
      <c r="DG158">
        <f t="shared" si="12"/>
        <v>0</v>
      </c>
      <c r="DH158">
        <f t="shared" si="12"/>
        <v>0</v>
      </c>
      <c r="DI158">
        <f t="shared" si="12"/>
        <v>0</v>
      </c>
      <c r="DJ158">
        <f t="shared" si="12"/>
        <v>0</v>
      </c>
      <c r="DK158">
        <f t="shared" si="12"/>
        <v>0</v>
      </c>
      <c r="DL158">
        <f t="shared" si="12"/>
        <v>0</v>
      </c>
    </row>
  </sheetData>
  <mergeCells count="27">
    <mergeCell ref="C28:C29"/>
    <mergeCell ref="C30:C32"/>
    <mergeCell ref="C33:C36"/>
    <mergeCell ref="D2:D4"/>
    <mergeCell ref="D5:D6"/>
    <mergeCell ref="D7:D8"/>
    <mergeCell ref="D9:D10"/>
    <mergeCell ref="D12:D13"/>
    <mergeCell ref="C2:C3"/>
    <mergeCell ref="C4:C5"/>
    <mergeCell ref="C6:C11"/>
    <mergeCell ref="B25:B28"/>
    <mergeCell ref="B29:B32"/>
    <mergeCell ref="B33:B35"/>
    <mergeCell ref="B36:B37"/>
    <mergeCell ref="AD7:AD16"/>
    <mergeCell ref="B23:B24"/>
    <mergeCell ref="B10:B13"/>
    <mergeCell ref="B14:B15"/>
    <mergeCell ref="B16:B19"/>
    <mergeCell ref="B20:B22"/>
    <mergeCell ref="B8:B9"/>
    <mergeCell ref="C12:C13"/>
    <mergeCell ref="C14:C15"/>
    <mergeCell ref="C16:C19"/>
    <mergeCell ref="C20:C23"/>
    <mergeCell ref="C24:C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A9CE-2BB7-4744-8168-57AE9709B5B8}">
  <dimension ref="A1:U13"/>
  <sheetViews>
    <sheetView workbookViewId="0">
      <selection activeCell="E19" sqref="E19"/>
    </sheetView>
  </sheetViews>
  <sheetFormatPr defaultRowHeight="13.8" x14ac:dyDescent="0.25"/>
  <sheetData>
    <row r="1" spans="1:21" x14ac:dyDescent="0.25">
      <c r="A1" t="s">
        <v>0</v>
      </c>
      <c r="B1" s="1">
        <v>43703</v>
      </c>
      <c r="C1" s="1">
        <v>43704</v>
      </c>
      <c r="D1" s="1">
        <v>43705</v>
      </c>
      <c r="E1" s="1">
        <v>43706</v>
      </c>
      <c r="F1" s="1">
        <v>43707</v>
      </c>
      <c r="G1" s="1">
        <v>43708</v>
      </c>
      <c r="H1" s="1">
        <v>43709</v>
      </c>
      <c r="I1" s="1">
        <v>43710</v>
      </c>
      <c r="J1" s="1">
        <v>43711</v>
      </c>
      <c r="K1" s="1">
        <v>43712</v>
      </c>
      <c r="L1" s="1">
        <v>43713</v>
      </c>
      <c r="M1" s="1">
        <v>43714</v>
      </c>
      <c r="N1" s="1">
        <v>43715</v>
      </c>
      <c r="O1" s="1">
        <v>43716</v>
      </c>
      <c r="P1" s="1">
        <v>43717</v>
      </c>
      <c r="Q1" s="1">
        <v>43718</v>
      </c>
      <c r="R1" s="1">
        <v>43719</v>
      </c>
      <c r="S1" s="1">
        <v>43720</v>
      </c>
      <c r="T1" s="1">
        <v>43721</v>
      </c>
      <c r="U1" s="1">
        <v>43722</v>
      </c>
    </row>
    <row r="2" spans="1:21" x14ac:dyDescent="0.25">
      <c r="A2" t="s">
        <v>265</v>
      </c>
    </row>
    <row r="3" spans="1:21" x14ac:dyDescent="0.25">
      <c r="A3" t="s">
        <v>266</v>
      </c>
      <c r="B3" s="74">
        <v>0.375</v>
      </c>
      <c r="C3" s="74">
        <v>0.375</v>
      </c>
      <c r="D3" s="74">
        <v>0.375</v>
      </c>
      <c r="E3" s="74">
        <v>0.375</v>
      </c>
      <c r="F3" s="74">
        <v>0.375</v>
      </c>
      <c r="G3" s="74">
        <v>0.375</v>
      </c>
      <c r="H3" s="74">
        <v>0.375</v>
      </c>
      <c r="I3" s="74">
        <v>0.375</v>
      </c>
      <c r="J3" s="74">
        <v>0.375</v>
      </c>
      <c r="K3" s="74">
        <v>0.375</v>
      </c>
      <c r="L3" s="74">
        <v>0.375</v>
      </c>
      <c r="M3" s="74">
        <v>0.375</v>
      </c>
      <c r="N3" s="74">
        <v>0.375</v>
      </c>
      <c r="O3" s="74">
        <v>0.375</v>
      </c>
      <c r="P3" s="74">
        <v>0.375</v>
      </c>
      <c r="Q3" s="74">
        <v>0.375</v>
      </c>
      <c r="R3" s="74">
        <v>0.375</v>
      </c>
      <c r="S3" s="74">
        <v>0.375</v>
      </c>
      <c r="T3" s="74">
        <v>0.375</v>
      </c>
      <c r="U3" s="74">
        <v>0.375</v>
      </c>
    </row>
    <row r="4" spans="1:21" ht="55.2" x14ac:dyDescent="0.25">
      <c r="A4" t="s">
        <v>267</v>
      </c>
      <c r="B4" s="17" t="s">
        <v>270</v>
      </c>
    </row>
    <row r="5" spans="1:21" x14ac:dyDescent="0.25">
      <c r="A5" t="s">
        <v>269</v>
      </c>
    </row>
    <row r="6" spans="1:21" x14ac:dyDescent="0.25">
      <c r="A6" t="s">
        <v>267</v>
      </c>
    </row>
    <row r="7" spans="1:21" x14ac:dyDescent="0.25">
      <c r="A7" t="s">
        <v>269</v>
      </c>
    </row>
    <row r="8" spans="1:21" x14ac:dyDescent="0.25">
      <c r="A8" t="s">
        <v>267</v>
      </c>
    </row>
    <row r="9" spans="1:21" x14ac:dyDescent="0.25">
      <c r="A9" t="s">
        <v>269</v>
      </c>
    </row>
    <row r="10" spans="1:21" x14ac:dyDescent="0.25">
      <c r="A10" t="s">
        <v>268</v>
      </c>
      <c r="B10" s="74">
        <v>0.70833333333333337</v>
      </c>
      <c r="C10" s="74">
        <v>0.70833333333333337</v>
      </c>
      <c r="D10" s="74">
        <v>0.70833333333333304</v>
      </c>
      <c r="E10" s="74">
        <v>0.70833333333333304</v>
      </c>
      <c r="F10" s="74">
        <v>0.70833333333333304</v>
      </c>
      <c r="G10" s="74">
        <v>0.70833333333333304</v>
      </c>
      <c r="H10" s="74">
        <v>0.70833333333333304</v>
      </c>
      <c r="I10" s="74">
        <v>0.70833333333333304</v>
      </c>
      <c r="J10" s="74">
        <v>0.70833333333333304</v>
      </c>
      <c r="K10" s="74">
        <v>0.70833333333333304</v>
      </c>
      <c r="L10" s="74">
        <v>0.70833333333333304</v>
      </c>
      <c r="M10" s="74">
        <v>0.70833333333333304</v>
      </c>
      <c r="N10" s="74">
        <v>0.70833333333333304</v>
      </c>
      <c r="O10" s="74">
        <v>0.70833333333333304</v>
      </c>
      <c r="P10" s="74">
        <v>0.70833333333333304</v>
      </c>
      <c r="Q10" s="74">
        <v>0.70833333333333304</v>
      </c>
      <c r="R10" s="74">
        <v>0.70833333333333304</v>
      </c>
      <c r="S10" s="74">
        <v>0.70833333333333304</v>
      </c>
      <c r="T10" s="74">
        <v>0.70833333333333304</v>
      </c>
      <c r="U10" s="74">
        <v>0.70833333333333304</v>
      </c>
    </row>
    <row r="12" spans="1:21" x14ac:dyDescent="0.25">
      <c r="A12" t="s">
        <v>271</v>
      </c>
    </row>
    <row r="13" spans="1:21" x14ac:dyDescent="0.25">
      <c r="A13" t="s">
        <v>272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workbookViewId="0">
      <selection activeCell="G131" sqref="G13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8" t="s">
        <v>71</v>
      </c>
      <c r="E1" s="8" t="s">
        <v>70</v>
      </c>
      <c r="F1" s="8" t="s">
        <v>77</v>
      </c>
      <c r="G1" s="8" t="s">
        <v>76</v>
      </c>
    </row>
    <row r="2" spans="1:7" x14ac:dyDescent="0.25">
      <c r="A2" s="8">
        <v>1</v>
      </c>
      <c r="B2" s="8">
        <v>20</v>
      </c>
      <c r="C2" s="8">
        <v>29</v>
      </c>
      <c r="D2" s="18">
        <f t="shared" ref="D2:D33" si="0">B2/C2</f>
        <v>0.68965517241379315</v>
      </c>
      <c r="E2" s="18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8">
        <f t="shared" si="0"/>
        <v>0.69444444444444442</v>
      </c>
      <c r="E3" s="18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8">
        <f t="shared" si="0"/>
        <v>0.45454545454545453</v>
      </c>
      <c r="E4" s="18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8">
        <f t="shared" si="0"/>
        <v>0.58823529411764708</v>
      </c>
      <c r="E5" s="18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8">
        <f t="shared" si="0"/>
        <v>0.89393939393939392</v>
      </c>
      <c r="E6" s="18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8">
        <f t="shared" si="0"/>
        <v>0.9</v>
      </c>
      <c r="E7" s="18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8">
        <f t="shared" si="0"/>
        <v>0.98245614035087714</v>
      </c>
      <c r="E8" s="18">
        <f t="shared" si="1"/>
        <v>1.0178571428571428</v>
      </c>
      <c r="F8" s="18">
        <f>AVERAGE(C6:C8)*0.1</f>
        <v>4.4333333333333336</v>
      </c>
      <c r="G8" s="18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8">
        <f t="shared" si="0"/>
        <v>1.1666666666666667</v>
      </c>
      <c r="E9" s="18">
        <f t="shared" si="1"/>
        <v>0.8571428571428571</v>
      </c>
      <c r="F9" s="18">
        <f t="shared" ref="F9:F72" si="2">AVERAGE(C7:C9)*0.1</f>
        <v>3.8333333333333339</v>
      </c>
      <c r="G9" s="18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8">
        <f t="shared" si="0"/>
        <v>1.2</v>
      </c>
      <c r="E10" s="18">
        <f t="shared" si="1"/>
        <v>0.83333333333333337</v>
      </c>
      <c r="F10" s="18">
        <f t="shared" si="2"/>
        <v>4</v>
      </c>
      <c r="G10" s="18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8">
        <f t="shared" si="0"/>
        <v>8</v>
      </c>
      <c r="E11" s="18">
        <f t="shared" si="1"/>
        <v>0.125</v>
      </c>
      <c r="F11" s="18">
        <f t="shared" si="2"/>
        <v>2.1333333333333333</v>
      </c>
      <c r="G11" s="18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8">
        <f t="shared" si="0"/>
        <v>0.66666666666666663</v>
      </c>
      <c r="E12" s="18">
        <f t="shared" si="1"/>
        <v>1.5</v>
      </c>
      <c r="F12" s="18">
        <f t="shared" si="2"/>
        <v>1.0333333333333334</v>
      </c>
      <c r="G12" s="18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8">
        <f t="shared" si="0"/>
        <v>1.0333333333333334</v>
      </c>
      <c r="E13" s="18">
        <f t="shared" si="1"/>
        <v>0.967741935483871</v>
      </c>
      <c r="F13" s="18">
        <f t="shared" si="2"/>
        <v>2.5333333333333332</v>
      </c>
      <c r="G13" s="18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8">
        <f t="shared" si="0"/>
        <v>2.9047619047619047</v>
      </c>
      <c r="E14" s="18">
        <f t="shared" si="1"/>
        <v>0.34426229508196721</v>
      </c>
      <c r="F14" s="18">
        <f t="shared" si="2"/>
        <v>3.9000000000000004</v>
      </c>
      <c r="G14" s="18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8">
        <f t="shared" si="0"/>
        <v>1.6904761904761905</v>
      </c>
      <c r="E15" s="18">
        <f t="shared" si="1"/>
        <v>0.59154929577464788</v>
      </c>
      <c r="F15" s="18">
        <f t="shared" si="2"/>
        <v>6.2</v>
      </c>
      <c r="G15" s="18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8">
        <f t="shared" si="0"/>
        <v>0.90909090909090906</v>
      </c>
      <c r="E16" s="18">
        <f t="shared" si="1"/>
        <v>1.1000000000000001</v>
      </c>
      <c r="F16" s="18">
        <f t="shared" si="2"/>
        <v>4.5666666666666664</v>
      </c>
      <c r="G16" s="18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8">
        <f t="shared" si="0"/>
        <v>1.6212121212121211</v>
      </c>
      <c r="E17" s="18">
        <f t="shared" si="1"/>
        <v>0.61682242990654201</v>
      </c>
      <c r="F17" s="18">
        <f t="shared" si="2"/>
        <v>5.3666666666666671</v>
      </c>
      <c r="G17" s="18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8">
        <f t="shared" si="0"/>
        <v>2.7619047619047619</v>
      </c>
      <c r="E18" s="18">
        <f t="shared" si="1"/>
        <v>0.36206896551724138</v>
      </c>
      <c r="F18" s="18">
        <f t="shared" si="2"/>
        <v>5.3666666666666671</v>
      </c>
      <c r="G18" s="18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8">
        <f t="shared" si="0"/>
        <v>4.666666666666667</v>
      </c>
      <c r="E19" s="18">
        <f t="shared" si="1"/>
        <v>0.21428571428571427</v>
      </c>
      <c r="F19" s="18">
        <f t="shared" si="2"/>
        <v>5.1000000000000005</v>
      </c>
      <c r="G19" s="18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8">
        <f t="shared" si="0"/>
        <v>3.6428571428571428</v>
      </c>
      <c r="E20" s="18">
        <f t="shared" si="1"/>
        <v>0.27450980392156865</v>
      </c>
      <c r="F20" s="18">
        <f t="shared" si="2"/>
        <v>3.3666666666666667</v>
      </c>
      <c r="G20" s="18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8">
        <f t="shared" si="0"/>
        <v>4.024390243902439</v>
      </c>
      <c r="E21" s="18">
        <f t="shared" si="1"/>
        <v>0.24848484848484848</v>
      </c>
      <c r="F21" s="18">
        <f t="shared" si="2"/>
        <v>1.9333333333333333</v>
      </c>
      <c r="G21" s="18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8">
        <f t="shared" si="0"/>
        <v>3.2</v>
      </c>
      <c r="E22" s="18">
        <f t="shared" si="1"/>
        <v>0.3125</v>
      </c>
      <c r="F22" s="18">
        <f t="shared" si="2"/>
        <v>2.666666666666667</v>
      </c>
      <c r="G22" s="18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8">
        <f t="shared" si="0"/>
        <v>4.3499999999999996</v>
      </c>
      <c r="E23" s="18">
        <f t="shared" si="1"/>
        <v>0.22988505747126436</v>
      </c>
      <c r="F23" s="18">
        <f t="shared" si="2"/>
        <v>2.8666666666666671</v>
      </c>
      <c r="G23" s="18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8">
        <f t="shared" si="0"/>
        <v>1</v>
      </c>
      <c r="E24" s="18">
        <f t="shared" si="1"/>
        <v>1</v>
      </c>
      <c r="F24" s="18">
        <f t="shared" si="2"/>
        <v>2</v>
      </c>
      <c r="G24" s="18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8">
        <f t="shared" si="0"/>
        <v>3.4</v>
      </c>
      <c r="E25" s="18">
        <f t="shared" si="1"/>
        <v>0.29411764705882354</v>
      </c>
      <c r="F25" s="18">
        <f t="shared" si="2"/>
        <v>1.666666666666667</v>
      </c>
      <c r="G25" s="18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8">
        <f t="shared" si="0"/>
        <v>7.1764705882352944</v>
      </c>
      <c r="E26" s="18">
        <f t="shared" si="1"/>
        <v>0.13934426229508196</v>
      </c>
      <c r="F26" s="18">
        <f t="shared" si="2"/>
        <v>1.5666666666666667</v>
      </c>
      <c r="G26" s="18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8">
        <f t="shared" si="0"/>
        <v>6.5555555555555554</v>
      </c>
      <c r="E27" s="18">
        <f t="shared" si="1"/>
        <v>0.15254237288135594</v>
      </c>
      <c r="F27" s="18">
        <f t="shared" si="2"/>
        <v>2.2666666666666671</v>
      </c>
      <c r="G27" s="18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8">
        <f t="shared" si="0"/>
        <v>5.4705882352941178</v>
      </c>
      <c r="E28" s="18">
        <f t="shared" si="1"/>
        <v>0.18279569892473119</v>
      </c>
      <c r="F28" s="18">
        <f t="shared" si="2"/>
        <v>2.3333333333333335</v>
      </c>
      <c r="G28" s="18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8">
        <f t="shared" si="0"/>
        <v>3.5434782608695654</v>
      </c>
      <c r="E29" s="18">
        <f t="shared" si="1"/>
        <v>0.2822085889570552</v>
      </c>
      <c r="F29" s="18">
        <f t="shared" si="2"/>
        <v>3.3000000000000003</v>
      </c>
      <c r="G29" s="18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8">
        <f t="shared" si="0"/>
        <v>3.71875</v>
      </c>
      <c r="E30" s="18">
        <f t="shared" si="1"/>
        <v>0.26890756302521007</v>
      </c>
      <c r="F30" s="18">
        <f t="shared" si="2"/>
        <v>3.166666666666667</v>
      </c>
      <c r="G30" s="18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8">
        <f t="shared" si="0"/>
        <v>4.0303030303030303</v>
      </c>
      <c r="E31" s="18">
        <f t="shared" si="1"/>
        <v>0.24812030075187969</v>
      </c>
      <c r="F31" s="18">
        <f t="shared" si="2"/>
        <v>4.8000000000000007</v>
      </c>
      <c r="G31" s="18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8">
        <f t="shared" si="0"/>
        <v>2.7647058823529411</v>
      </c>
      <c r="E32" s="18">
        <f t="shared" si="1"/>
        <v>0.36170212765957449</v>
      </c>
      <c r="F32" s="18">
        <f t="shared" si="2"/>
        <v>3.8333333333333339</v>
      </c>
      <c r="G32" s="18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8">
        <f t="shared" si="0"/>
        <v>5.1071428571428568</v>
      </c>
      <c r="E33" s="18">
        <f t="shared" si="1"/>
        <v>0.19580419580419581</v>
      </c>
      <c r="F33" s="18">
        <f t="shared" si="2"/>
        <v>3.7</v>
      </c>
      <c r="G33" s="18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8">
        <f t="shared" ref="D34:D65" si="4">B34/C34</f>
        <v>5.666666666666667</v>
      </c>
      <c r="E34" s="18">
        <f t="shared" ref="E34:E65" si="5">C34/B34</f>
        <v>0.17647058823529413</v>
      </c>
      <c r="F34" s="18">
        <f t="shared" si="2"/>
        <v>3.9000000000000004</v>
      </c>
      <c r="G34" s="18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8">
        <f t="shared" si="4"/>
        <v>4.8636363636363633</v>
      </c>
      <c r="E35" s="18">
        <f t="shared" si="5"/>
        <v>0.20560747663551401</v>
      </c>
      <c r="F35" s="18">
        <f t="shared" si="2"/>
        <v>4.8000000000000007</v>
      </c>
      <c r="G35" s="18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8">
        <f t="shared" si="4"/>
        <v>5.8695652173913047</v>
      </c>
      <c r="E36" s="18">
        <f t="shared" si="5"/>
        <v>0.17037037037037037</v>
      </c>
      <c r="F36" s="18">
        <f t="shared" si="2"/>
        <v>4.6333333333333337</v>
      </c>
      <c r="G36" s="18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8">
        <f t="shared" si="4"/>
        <v>4.6956521739130439</v>
      </c>
      <c r="E37" s="18">
        <f t="shared" si="5"/>
        <v>0.21296296296296297</v>
      </c>
      <c r="F37" s="18">
        <f t="shared" si="2"/>
        <v>3.7666666666666666</v>
      </c>
      <c r="G37" s="18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8">
        <f t="shared" si="4"/>
        <v>5.8181818181818183</v>
      </c>
      <c r="E38" s="18">
        <f t="shared" si="5"/>
        <v>0.171875</v>
      </c>
      <c r="F38" s="18">
        <f t="shared" si="2"/>
        <v>3.0333333333333332</v>
      </c>
      <c r="G38" s="18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8">
        <f t="shared" si="4"/>
        <v>8.8888888888888893</v>
      </c>
      <c r="E39" s="18">
        <f t="shared" si="5"/>
        <v>0.1125</v>
      </c>
      <c r="F39" s="18">
        <f t="shared" si="2"/>
        <v>2.5666666666666669</v>
      </c>
      <c r="G39" s="18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8">
        <f t="shared" si="4"/>
        <v>7.0909090909090908</v>
      </c>
      <c r="E40" s="18">
        <f t="shared" si="5"/>
        <v>0.14102564102564102</v>
      </c>
      <c r="F40" s="18">
        <f t="shared" si="2"/>
        <v>1.4000000000000001</v>
      </c>
      <c r="G40" s="18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8">
        <f t="shared" si="4"/>
        <v>5.333333333333333</v>
      </c>
      <c r="E41" s="18">
        <f t="shared" si="5"/>
        <v>0.1875</v>
      </c>
      <c r="F41" s="18">
        <f t="shared" si="2"/>
        <v>2.5666666666666669</v>
      </c>
      <c r="G41" s="18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8">
        <f t="shared" si="4"/>
        <v>7.1621621621621623</v>
      </c>
      <c r="E42" s="18">
        <f t="shared" si="5"/>
        <v>0.13962264150943396</v>
      </c>
      <c r="F42" s="18">
        <f t="shared" si="2"/>
        <v>3.5</v>
      </c>
      <c r="G42" s="18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8">
        <f t="shared" si="4"/>
        <v>5.2333333333333334</v>
      </c>
      <c r="E43" s="18">
        <f t="shared" si="5"/>
        <v>0.19108280254777071</v>
      </c>
      <c r="F43" s="18">
        <f t="shared" si="2"/>
        <v>5.1333333333333337</v>
      </c>
      <c r="G43" s="18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8">
        <f t="shared" si="4"/>
        <v>3.5625</v>
      </c>
      <c r="E44" s="18">
        <f t="shared" si="5"/>
        <v>0.2807017543859649</v>
      </c>
      <c r="F44" s="18">
        <f t="shared" si="2"/>
        <v>3.7666666666666666</v>
      </c>
      <c r="G44" s="18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8">
        <f t="shared" si="4"/>
        <v>4.7424242424242422</v>
      </c>
      <c r="E45" s="18">
        <f t="shared" si="5"/>
        <v>0.2108626198083067</v>
      </c>
      <c r="F45" s="18">
        <f t="shared" si="2"/>
        <v>4.7333333333333334</v>
      </c>
      <c r="G45" s="18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8">
        <f t="shared" si="4"/>
        <v>6.333333333333333</v>
      </c>
      <c r="E46" s="18">
        <f t="shared" si="5"/>
        <v>0.15789473684210525</v>
      </c>
      <c r="F46" s="18">
        <f t="shared" si="2"/>
        <v>3.0333333333333332</v>
      </c>
      <c r="G46" s="18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8">
        <f t="shared" si="4"/>
        <v>5.166666666666667</v>
      </c>
      <c r="E47" s="18">
        <f t="shared" si="5"/>
        <v>0.19354838709677419</v>
      </c>
      <c r="F47" s="18">
        <f t="shared" si="2"/>
        <v>3.1</v>
      </c>
      <c r="G47" s="18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8">
        <f t="shared" si="4"/>
        <v>6.8260869565217392</v>
      </c>
      <c r="E48" s="18">
        <f t="shared" si="5"/>
        <v>0.1464968152866242</v>
      </c>
      <c r="F48" s="18">
        <f t="shared" si="2"/>
        <v>2.4333333333333336</v>
      </c>
      <c r="G48" s="18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8">
        <f t="shared" si="4"/>
        <v>1.5454545454545454</v>
      </c>
      <c r="E49" s="18">
        <f t="shared" si="5"/>
        <v>0.6470588235294118</v>
      </c>
      <c r="F49" s="18">
        <f t="shared" si="2"/>
        <v>2.5</v>
      </c>
      <c r="G49" s="18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8">
        <f t="shared" si="4"/>
        <v>8</v>
      </c>
      <c r="E50" s="18">
        <f t="shared" si="5"/>
        <v>0.125</v>
      </c>
      <c r="F50" s="18">
        <f t="shared" si="2"/>
        <v>2.0333333333333332</v>
      </c>
      <c r="G50" s="18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8">
        <f t="shared" si="4"/>
        <v>5.6923076923076925</v>
      </c>
      <c r="E51" s="18">
        <f t="shared" si="5"/>
        <v>0.17567567567567569</v>
      </c>
      <c r="F51" s="18">
        <f t="shared" si="2"/>
        <v>1.3666666666666667</v>
      </c>
      <c r="G51" s="18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8">
        <f t="shared" si="4"/>
        <v>3.5294117647058822</v>
      </c>
      <c r="E52" s="18">
        <f t="shared" si="5"/>
        <v>0.28333333333333333</v>
      </c>
      <c r="F52" s="18">
        <f t="shared" si="2"/>
        <v>1.5666666666666667</v>
      </c>
      <c r="G52" s="18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8">
        <f t="shared" si="4"/>
        <v>4.8055555555555554</v>
      </c>
      <c r="E53" s="18">
        <f t="shared" si="5"/>
        <v>0.20809248554913296</v>
      </c>
      <c r="F53" s="18">
        <f t="shared" si="2"/>
        <v>2.6333333333333333</v>
      </c>
      <c r="G53" s="18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8">
        <f t="shared" si="4"/>
        <v>5.0666666666666664</v>
      </c>
      <c r="E54" s="18">
        <f t="shared" si="5"/>
        <v>0.19736842105263158</v>
      </c>
      <c r="F54" s="18">
        <f t="shared" si="2"/>
        <v>3.7666666666666666</v>
      </c>
      <c r="G54" s="18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8">
        <f t="shared" si="4"/>
        <v>7.3414634146341466</v>
      </c>
      <c r="E55" s="18">
        <f t="shared" si="5"/>
        <v>0.13621262458471761</v>
      </c>
      <c r="F55" s="18">
        <f t="shared" si="2"/>
        <v>4.5666666666666664</v>
      </c>
      <c r="G55" s="18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8">
        <f t="shared" si="4"/>
        <v>3.6190476190476191</v>
      </c>
      <c r="E56" s="18">
        <f t="shared" si="5"/>
        <v>0.27631578947368424</v>
      </c>
      <c r="F56" s="18">
        <f t="shared" si="2"/>
        <v>6.166666666666667</v>
      </c>
      <c r="G56" s="18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8">
        <f t="shared" si="4"/>
        <v>4.1805555555555554</v>
      </c>
      <c r="E57" s="18">
        <f t="shared" si="5"/>
        <v>0.23920265780730898</v>
      </c>
      <c r="F57" s="18">
        <f t="shared" si="2"/>
        <v>6.5666666666666673</v>
      </c>
      <c r="G57" s="18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8">
        <f t="shared" si="4"/>
        <v>3.7567567567567566</v>
      </c>
      <c r="E58" s="18">
        <f t="shared" si="5"/>
        <v>0.26618705035971224</v>
      </c>
      <c r="F58" s="18">
        <f t="shared" si="2"/>
        <v>6.4333333333333336</v>
      </c>
      <c r="G58" s="18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8">
        <f t="shared" si="4"/>
        <v>4.6829268292682924</v>
      </c>
      <c r="E59" s="18">
        <f t="shared" si="5"/>
        <v>0.21354166666666666</v>
      </c>
      <c r="F59" s="18">
        <f t="shared" si="2"/>
        <v>5</v>
      </c>
      <c r="G59" s="18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8">
        <f t="shared" si="4"/>
        <v>4.1944444444444446</v>
      </c>
      <c r="E60" s="18">
        <f t="shared" si="5"/>
        <v>0.23841059602649006</v>
      </c>
      <c r="F60" s="18">
        <f t="shared" si="2"/>
        <v>5</v>
      </c>
      <c r="G60" s="18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8">
        <f t="shared" si="4"/>
        <v>4.7121212121212119</v>
      </c>
      <c r="E61" s="18">
        <f t="shared" si="5"/>
        <v>0.21221864951768488</v>
      </c>
      <c r="F61" s="18">
        <f t="shared" si="2"/>
        <v>5.9666666666666668</v>
      </c>
      <c r="G61" s="18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8">
        <f t="shared" si="4"/>
        <v>4.833333333333333</v>
      </c>
      <c r="E62" s="18">
        <f t="shared" si="5"/>
        <v>0.20689655172413793</v>
      </c>
      <c r="F62" s="18">
        <f t="shared" si="2"/>
        <v>6.8000000000000007</v>
      </c>
      <c r="G62" s="18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8">
        <f t="shared" si="4"/>
        <v>7.0909090909090908</v>
      </c>
      <c r="E63" s="18">
        <f t="shared" si="5"/>
        <v>0.14102564102564102</v>
      </c>
      <c r="F63" s="18">
        <f t="shared" si="2"/>
        <v>5.8666666666666671</v>
      </c>
      <c r="G63" s="18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8">
        <f t="shared" si="4"/>
        <v>1.7142857142857142</v>
      </c>
      <c r="E64" s="18">
        <f t="shared" si="5"/>
        <v>0.58333333333333337</v>
      </c>
      <c r="F64" s="18">
        <f t="shared" si="2"/>
        <v>4.3666666666666663</v>
      </c>
      <c r="G64" s="18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8">
        <f t="shared" si="4"/>
        <v>4.0952380952380949</v>
      </c>
      <c r="E65" s="18">
        <f t="shared" si="5"/>
        <v>0.2441860465116279</v>
      </c>
      <c r="F65" s="18">
        <f t="shared" si="2"/>
        <v>4.9666666666666668</v>
      </c>
      <c r="G65" s="18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8">
        <f t="shared" ref="D66:D97" si="6">B66/C66</f>
        <v>5.4107142857142856</v>
      </c>
      <c r="E66" s="18">
        <f t="shared" ref="E66:E114" si="7">C66/B66</f>
        <v>0.18481848184818481</v>
      </c>
      <c r="F66" s="18">
        <f t="shared" si="2"/>
        <v>5.3666666666666671</v>
      </c>
      <c r="G66" s="18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8">
        <f t="shared" si="6"/>
        <v>7.3</v>
      </c>
      <c r="E67" s="18">
        <f t="shared" si="7"/>
        <v>0.13698630136986301</v>
      </c>
      <c r="F67" s="18">
        <f t="shared" si="2"/>
        <v>6.3333333333333339</v>
      </c>
      <c r="G67" s="18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8">
        <f t="shared" si="6"/>
        <v>4.6818181818181817</v>
      </c>
      <c r="E68" s="18">
        <f t="shared" si="7"/>
        <v>0.21359223300970873</v>
      </c>
      <c r="F68" s="18">
        <f t="shared" si="2"/>
        <v>5.7333333333333343</v>
      </c>
      <c r="G68" s="18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8">
        <f t="shared" si="6"/>
        <v>5.5535714285714288</v>
      </c>
      <c r="E69" s="18">
        <f t="shared" si="7"/>
        <v>0.18006430868167203</v>
      </c>
      <c r="F69" s="18">
        <f t="shared" si="2"/>
        <v>5.7333333333333343</v>
      </c>
      <c r="G69" s="18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8">
        <f t="shared" si="6"/>
        <v>6.0952380952380949</v>
      </c>
      <c r="E70" s="18">
        <f t="shared" si="7"/>
        <v>0.1640625</v>
      </c>
      <c r="F70" s="18">
        <f t="shared" si="2"/>
        <v>6.8666666666666671</v>
      </c>
      <c r="G70" s="18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8">
        <f t="shared" si="6"/>
        <v>5.9423076923076925</v>
      </c>
      <c r="E71" s="18">
        <f t="shared" si="7"/>
        <v>0.16828478964401294</v>
      </c>
      <c r="F71" s="18">
        <f t="shared" si="2"/>
        <v>6.4</v>
      </c>
      <c r="G71" s="18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8">
        <f t="shared" si="6"/>
        <v>3.4333333333333331</v>
      </c>
      <c r="E72" s="18">
        <f t="shared" si="7"/>
        <v>0.29126213592233008</v>
      </c>
      <c r="F72" s="18">
        <f t="shared" si="2"/>
        <v>7.5333333333333332</v>
      </c>
      <c r="G72" s="18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8">
        <f t="shared" si="6"/>
        <v>8.5714285714285712</v>
      </c>
      <c r="E73" s="18">
        <f t="shared" si="7"/>
        <v>0.11666666666666667</v>
      </c>
      <c r="F73" s="18">
        <f t="shared" ref="F73:F101" si="8">AVERAGE(C71:C73)*0.1</f>
        <v>5.9</v>
      </c>
      <c r="G73" s="18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8">
        <f t="shared" si="6"/>
        <v>7.2558139534883717</v>
      </c>
      <c r="E74" s="18">
        <f t="shared" si="7"/>
        <v>0.13782051282051283</v>
      </c>
      <c r="F74" s="18">
        <f t="shared" si="8"/>
        <v>5.6000000000000005</v>
      </c>
      <c r="G74" s="18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8">
        <f t="shared" si="6"/>
        <v>4.4871794871794872</v>
      </c>
      <c r="E75" s="18">
        <f t="shared" si="7"/>
        <v>0.22285714285714286</v>
      </c>
      <c r="F75" s="18">
        <f t="shared" si="8"/>
        <v>3.9000000000000004</v>
      </c>
      <c r="G75" s="18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8">
        <f t="shared" si="6"/>
        <v>5.5</v>
      </c>
      <c r="E76" s="18">
        <f t="shared" si="7"/>
        <v>0.18181818181818182</v>
      </c>
      <c r="F76" s="18">
        <f t="shared" si="8"/>
        <v>4.6000000000000005</v>
      </c>
      <c r="G76" s="18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8">
        <f t="shared" si="6"/>
        <v>5.5</v>
      </c>
      <c r="E77" s="18">
        <f t="shared" si="7"/>
        <v>0.18181818181818182</v>
      </c>
      <c r="F77" s="18">
        <f t="shared" si="8"/>
        <v>5.1000000000000005</v>
      </c>
      <c r="G77" s="18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8">
        <f t="shared" si="6"/>
        <v>5.8214285714285712</v>
      </c>
      <c r="E78" s="18">
        <f t="shared" si="7"/>
        <v>0.17177914110429449</v>
      </c>
      <c r="F78" s="18">
        <f t="shared" si="8"/>
        <v>5.666666666666667</v>
      </c>
      <c r="G78" s="18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8">
        <f t="shared" si="6"/>
        <v>5.117647058823529</v>
      </c>
      <c r="E79" s="18">
        <f t="shared" si="7"/>
        <v>0.19540229885057472</v>
      </c>
      <c r="F79" s="18">
        <f t="shared" si="8"/>
        <v>4.9333333333333336</v>
      </c>
      <c r="G79" s="18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8">
        <f t="shared" si="6"/>
        <v>6</v>
      </c>
      <c r="E80" s="18">
        <f t="shared" si="7"/>
        <v>0.16666666666666666</v>
      </c>
      <c r="F80" s="18">
        <f t="shared" si="8"/>
        <v>4.7333333333333334</v>
      </c>
      <c r="G80" s="18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8">
        <f t="shared" si="6"/>
        <v>6.7777777777777777</v>
      </c>
      <c r="E81" s="18">
        <f t="shared" si="7"/>
        <v>0.14754098360655737</v>
      </c>
      <c r="F81" s="18">
        <f t="shared" si="8"/>
        <v>3.166666666666667</v>
      </c>
      <c r="G81" s="18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8">
        <f t="shared" si="6"/>
        <v>5.3076923076923075</v>
      </c>
      <c r="E82" s="18">
        <f t="shared" si="7"/>
        <v>0.18840579710144928</v>
      </c>
      <c r="F82" s="18">
        <f t="shared" si="8"/>
        <v>4.6333333333333337</v>
      </c>
      <c r="G82" s="18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8">
        <f t="shared" si="6"/>
        <v>3.5098039215686274</v>
      </c>
      <c r="E83" s="18">
        <f t="shared" si="7"/>
        <v>0.28491620111731841</v>
      </c>
      <c r="F83" s="18">
        <f t="shared" si="8"/>
        <v>4.6000000000000005</v>
      </c>
      <c r="G83" s="18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8">
        <f t="shared" si="6"/>
        <v>4.8833333333333337</v>
      </c>
      <c r="E84" s="18">
        <f t="shared" si="7"/>
        <v>0.20477815699658702</v>
      </c>
      <c r="F84" s="18">
        <f t="shared" si="8"/>
        <v>6.3000000000000007</v>
      </c>
      <c r="G84" s="18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8">
        <f t="shared" si="6"/>
        <v>3.2121212121212119</v>
      </c>
      <c r="E85" s="18">
        <f t="shared" si="7"/>
        <v>0.31132075471698112</v>
      </c>
      <c r="F85" s="18">
        <f t="shared" si="8"/>
        <v>5.9</v>
      </c>
      <c r="G85" s="18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8">
        <f t="shared" si="6"/>
        <v>3.9444444444444446</v>
      </c>
      <c r="E86" s="18">
        <f t="shared" si="7"/>
        <v>0.25352112676056338</v>
      </c>
      <c r="F86" s="18">
        <f t="shared" si="8"/>
        <v>4.8000000000000007</v>
      </c>
      <c r="G86" s="18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8">
        <f t="shared" si="6"/>
        <v>5.7638888888888893</v>
      </c>
      <c r="E87" s="18">
        <f t="shared" si="7"/>
        <v>0.17349397590361446</v>
      </c>
      <c r="F87" s="18">
        <f t="shared" si="8"/>
        <v>5.2</v>
      </c>
      <c r="G87" s="18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8">
        <f t="shared" si="6"/>
        <v>9.1785714285714288</v>
      </c>
      <c r="E88" s="18">
        <f t="shared" si="7"/>
        <v>0.10894941634241245</v>
      </c>
      <c r="F88" s="18">
        <f t="shared" si="8"/>
        <v>4.8666666666666671</v>
      </c>
      <c r="G88" s="18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8">
        <f t="shared" si="6"/>
        <v>6.1309523809523814</v>
      </c>
      <c r="E89" s="18">
        <f t="shared" si="7"/>
        <v>0.16310679611650486</v>
      </c>
      <c r="F89" s="18">
        <f t="shared" si="8"/>
        <v>7.0666666666666673</v>
      </c>
      <c r="G89" s="18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8">
        <f t="shared" si="6"/>
        <v>4.5111111111111111</v>
      </c>
      <c r="E90" s="18">
        <f t="shared" si="7"/>
        <v>0.22167487684729065</v>
      </c>
      <c r="F90" s="18">
        <f t="shared" si="8"/>
        <v>7.6666666666666679</v>
      </c>
      <c r="G90" s="18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8">
        <f t="shared" si="6"/>
        <v>6.6805555555555554</v>
      </c>
      <c r="E91" s="18">
        <f t="shared" si="7"/>
        <v>0.1496881496881497</v>
      </c>
      <c r="F91" s="18">
        <f t="shared" si="8"/>
        <v>8.2000000000000011</v>
      </c>
      <c r="G91" s="18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8">
        <f t="shared" si="6"/>
        <v>5.15</v>
      </c>
      <c r="E92" s="18">
        <f t="shared" si="7"/>
        <v>0.1941747572815534</v>
      </c>
      <c r="F92" s="18">
        <f t="shared" si="8"/>
        <v>8.7333333333333325</v>
      </c>
      <c r="G92" s="18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8">
        <f t="shared" si="6"/>
        <v>7.1111111111111107</v>
      </c>
      <c r="E93" s="18">
        <f t="shared" si="7"/>
        <v>0.140625</v>
      </c>
      <c r="F93" s="18">
        <f t="shared" si="8"/>
        <v>8.1333333333333329</v>
      </c>
      <c r="G93" s="18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8">
        <f t="shared" si="6"/>
        <v>6.5641025641025639</v>
      </c>
      <c r="E94" s="18">
        <f t="shared" si="7"/>
        <v>0.15234375</v>
      </c>
      <c r="F94" s="18">
        <f t="shared" si="8"/>
        <v>8.3333333333333339</v>
      </c>
      <c r="G94" s="18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8">
        <f t="shared" si="6"/>
        <v>4.7261904761904763</v>
      </c>
      <c r="E95" s="18">
        <f t="shared" si="7"/>
        <v>0.21158690176322417</v>
      </c>
      <c r="F95" s="18">
        <f t="shared" si="8"/>
        <v>7.8000000000000007</v>
      </c>
      <c r="G95" s="18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8">
        <f t="shared" si="6"/>
        <v>6.5769230769230766</v>
      </c>
      <c r="E96" s="18">
        <f t="shared" si="7"/>
        <v>0.15204678362573099</v>
      </c>
      <c r="F96" s="18">
        <f t="shared" si="8"/>
        <v>8</v>
      </c>
      <c r="G96" s="18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8">
        <f t="shared" si="6"/>
        <v>5.333333333333333</v>
      </c>
      <c r="E97" s="18">
        <f t="shared" si="7"/>
        <v>0.1875</v>
      </c>
      <c r="F97" s="18">
        <f t="shared" si="8"/>
        <v>7.6000000000000005</v>
      </c>
      <c r="G97" s="18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8">
        <f t="shared" ref="D98:D114" si="10">B98/C98</f>
        <v>6.4230769230769234</v>
      </c>
      <c r="E98" s="18">
        <f t="shared" si="7"/>
        <v>0.15568862275449102</v>
      </c>
      <c r="F98" s="18">
        <f t="shared" si="8"/>
        <v>7.4</v>
      </c>
      <c r="G98" s="18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8">
        <f t="shared" si="10"/>
        <v>4.0256410256410255</v>
      </c>
      <c r="E99" s="18">
        <f t="shared" si="7"/>
        <v>0.24840764331210191</v>
      </c>
      <c r="F99" s="18">
        <f t="shared" si="8"/>
        <v>7.4</v>
      </c>
      <c r="G99" s="18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8">
        <f t="shared" si="10"/>
        <v>4.4249999999999998</v>
      </c>
      <c r="E100" s="18">
        <f t="shared" si="7"/>
        <v>0.22598870056497175</v>
      </c>
      <c r="F100" s="18">
        <f t="shared" si="8"/>
        <v>9.2000000000000011</v>
      </c>
      <c r="G100" s="18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8">
        <f t="shared" si="10"/>
        <v>3.3974358974358974</v>
      </c>
      <c r="E101" s="18">
        <f t="shared" si="7"/>
        <v>0.29433962264150942</v>
      </c>
      <c r="F101" s="18">
        <f t="shared" si="8"/>
        <v>9.2000000000000011</v>
      </c>
      <c r="G101" s="18">
        <f t="shared" si="9"/>
        <v>3.9493589743589745</v>
      </c>
    </row>
    <row r="102" spans="1:7" x14ac:dyDescent="0.25">
      <c r="A102" s="32">
        <v>101</v>
      </c>
      <c r="B102" s="32">
        <v>494</v>
      </c>
      <c r="C102" s="32">
        <v>148</v>
      </c>
      <c r="D102" s="7">
        <f t="shared" si="10"/>
        <v>3.3378378378378377</v>
      </c>
      <c r="E102" s="18">
        <f t="shared" si="7"/>
        <v>0.29959514170040485</v>
      </c>
      <c r="F102" s="18">
        <f t="shared" ref="F102:F114" si="11">AVERAGE(C100:C102)*0.1</f>
        <v>11.533333333333333</v>
      </c>
      <c r="G102" s="18">
        <f t="shared" ref="G102:G114" si="12">AVERAGE(D100:D102)</f>
        <v>3.7200912450912447</v>
      </c>
    </row>
    <row r="103" spans="1:7" x14ac:dyDescent="0.25">
      <c r="A103" s="32">
        <v>102</v>
      </c>
      <c r="B103" s="32">
        <v>505</v>
      </c>
      <c r="C103" s="32">
        <v>114</v>
      </c>
      <c r="D103" s="7">
        <f t="shared" si="10"/>
        <v>4.4298245614035086</v>
      </c>
      <c r="E103" s="18">
        <f t="shared" si="7"/>
        <v>0.22574257425742575</v>
      </c>
      <c r="F103" s="18">
        <f t="shared" si="11"/>
        <v>11.333333333333334</v>
      </c>
      <c r="G103" s="18">
        <f t="shared" si="12"/>
        <v>3.7216994322257477</v>
      </c>
    </row>
    <row r="104" spans="1:7" x14ac:dyDescent="0.25">
      <c r="A104" s="32">
        <v>103</v>
      </c>
      <c r="B104" s="32">
        <v>608</v>
      </c>
      <c r="C104" s="32">
        <v>156</v>
      </c>
      <c r="D104" s="7">
        <f t="shared" si="10"/>
        <v>3.8974358974358974</v>
      </c>
      <c r="E104" s="18">
        <f t="shared" si="7"/>
        <v>0.25657894736842107</v>
      </c>
      <c r="F104" s="18">
        <f t="shared" si="11"/>
        <v>13.933333333333335</v>
      </c>
      <c r="G104" s="18">
        <f t="shared" si="12"/>
        <v>3.8883660988924142</v>
      </c>
    </row>
    <row r="105" spans="1:7" x14ac:dyDescent="0.25">
      <c r="A105" s="32">
        <v>104</v>
      </c>
      <c r="B105" s="32">
        <v>315</v>
      </c>
      <c r="C105" s="32">
        <v>78</v>
      </c>
      <c r="D105" s="7">
        <f t="shared" si="10"/>
        <v>4.0384615384615383</v>
      </c>
      <c r="E105" s="18">
        <f t="shared" si="7"/>
        <v>0.24761904761904763</v>
      </c>
      <c r="F105" s="18">
        <f t="shared" si="11"/>
        <v>11.600000000000001</v>
      </c>
      <c r="G105" s="18">
        <f t="shared" si="12"/>
        <v>4.1219073324336479</v>
      </c>
    </row>
    <row r="106" spans="1:7" x14ac:dyDescent="0.25">
      <c r="A106" s="32">
        <v>105</v>
      </c>
      <c r="B106" s="32">
        <v>190</v>
      </c>
      <c r="C106" s="32">
        <v>58</v>
      </c>
      <c r="D106" s="7">
        <f t="shared" si="10"/>
        <v>3.2758620689655173</v>
      </c>
      <c r="E106" s="18">
        <f t="shared" si="7"/>
        <v>0.30526315789473685</v>
      </c>
      <c r="F106" s="18">
        <f t="shared" si="11"/>
        <v>9.7333333333333343</v>
      </c>
      <c r="G106" s="18">
        <f t="shared" si="12"/>
        <v>3.7372531682876513</v>
      </c>
    </row>
    <row r="107" spans="1:7" x14ac:dyDescent="0.25">
      <c r="A107" s="32">
        <v>106</v>
      </c>
      <c r="B107" s="32">
        <v>617</v>
      </c>
      <c r="C107" s="32">
        <v>120</v>
      </c>
      <c r="D107" s="7">
        <f t="shared" si="10"/>
        <v>5.1416666666666666</v>
      </c>
      <c r="E107" s="18">
        <f t="shared" si="7"/>
        <v>0.19448946515397084</v>
      </c>
      <c r="F107" s="18">
        <f t="shared" si="11"/>
        <v>8.5333333333333332</v>
      </c>
      <c r="G107" s="18">
        <f t="shared" si="12"/>
        <v>4.1519967580312409</v>
      </c>
    </row>
    <row r="108" spans="1:7" x14ac:dyDescent="0.25">
      <c r="A108" s="32">
        <v>107</v>
      </c>
      <c r="B108" s="32">
        <v>344</v>
      </c>
      <c r="C108" s="32">
        <v>108</v>
      </c>
      <c r="D108" s="7">
        <f t="shared" si="10"/>
        <v>3.1851851851851851</v>
      </c>
      <c r="E108" s="18">
        <f t="shared" si="7"/>
        <v>0.31395348837209303</v>
      </c>
      <c r="F108" s="18">
        <f t="shared" si="11"/>
        <v>9.5333333333333332</v>
      </c>
      <c r="G108" s="18">
        <f t="shared" si="12"/>
        <v>3.8675713069391229</v>
      </c>
    </row>
    <row r="109" spans="1:7" x14ac:dyDescent="0.25">
      <c r="A109" s="32">
        <v>108</v>
      </c>
      <c r="B109" s="32">
        <v>296</v>
      </c>
      <c r="C109" s="32">
        <v>114</v>
      </c>
      <c r="D109" s="7">
        <f t="shared" si="10"/>
        <v>2.5964912280701755</v>
      </c>
      <c r="E109" s="18">
        <f t="shared" si="7"/>
        <v>0.38513513513513514</v>
      </c>
      <c r="F109" s="18">
        <f t="shared" si="11"/>
        <v>11.4</v>
      </c>
      <c r="G109" s="18">
        <f t="shared" si="12"/>
        <v>3.6411143599740092</v>
      </c>
    </row>
    <row r="110" spans="1:7" x14ac:dyDescent="0.25">
      <c r="A110" s="32">
        <v>109</v>
      </c>
      <c r="B110" s="32">
        <v>244</v>
      </c>
      <c r="C110" s="32">
        <v>102</v>
      </c>
      <c r="D110" s="7">
        <f t="shared" si="10"/>
        <v>2.392156862745098</v>
      </c>
      <c r="E110" s="18">
        <f t="shared" si="7"/>
        <v>0.41803278688524592</v>
      </c>
      <c r="F110" s="18">
        <f t="shared" si="11"/>
        <v>10.8</v>
      </c>
      <c r="G110" s="18">
        <f t="shared" si="12"/>
        <v>2.7246110920001527</v>
      </c>
    </row>
    <row r="111" spans="1:7" x14ac:dyDescent="0.25">
      <c r="A111" s="32">
        <v>110</v>
      </c>
      <c r="B111" s="32">
        <v>379</v>
      </c>
      <c r="C111" s="32">
        <v>102</v>
      </c>
      <c r="D111" s="7">
        <f t="shared" si="10"/>
        <v>3.715686274509804</v>
      </c>
      <c r="E111" s="18">
        <f t="shared" si="7"/>
        <v>0.26912928759894461</v>
      </c>
      <c r="F111" s="18">
        <f t="shared" si="11"/>
        <v>10.600000000000001</v>
      </c>
      <c r="G111" s="18">
        <f t="shared" si="12"/>
        <v>2.9014447884416925</v>
      </c>
    </row>
    <row r="112" spans="1:7" x14ac:dyDescent="0.25">
      <c r="A112" s="32">
        <v>111</v>
      </c>
      <c r="B112" s="32">
        <v>311</v>
      </c>
      <c r="C112" s="32">
        <v>78</v>
      </c>
      <c r="D112" s="7">
        <f t="shared" si="10"/>
        <v>3.9871794871794872</v>
      </c>
      <c r="E112" s="18">
        <f t="shared" si="7"/>
        <v>0.25080385852090031</v>
      </c>
      <c r="F112" s="18">
        <f t="shared" si="11"/>
        <v>9.4</v>
      </c>
      <c r="G112" s="18">
        <f t="shared" si="12"/>
        <v>3.3650075414781297</v>
      </c>
    </row>
    <row r="113" spans="1:7" x14ac:dyDescent="0.25">
      <c r="A113" s="32">
        <v>112</v>
      </c>
      <c r="B113" s="32">
        <v>335</v>
      </c>
      <c r="C113" s="32">
        <v>102</v>
      </c>
      <c r="D113" s="7">
        <f t="shared" si="10"/>
        <v>3.284313725490196</v>
      </c>
      <c r="E113" s="18">
        <f t="shared" si="7"/>
        <v>0.30447761194029849</v>
      </c>
      <c r="F113" s="18">
        <f t="shared" si="11"/>
        <v>9.4</v>
      </c>
      <c r="G113" s="18">
        <f t="shared" si="12"/>
        <v>3.6623931623931623</v>
      </c>
    </row>
    <row r="114" spans="1:7" x14ac:dyDescent="0.25">
      <c r="A114" s="32">
        <v>113</v>
      </c>
      <c r="B114" s="32">
        <v>267</v>
      </c>
      <c r="C114" s="32">
        <v>78</v>
      </c>
      <c r="D114" s="7">
        <f t="shared" si="10"/>
        <v>3.4230769230769229</v>
      </c>
      <c r="E114" s="18">
        <f t="shared" si="7"/>
        <v>0.29213483146067415</v>
      </c>
      <c r="F114" s="18">
        <f t="shared" si="11"/>
        <v>8.6</v>
      </c>
      <c r="G114" s="18">
        <f t="shared" si="12"/>
        <v>3.5648567119155352</v>
      </c>
    </row>
    <row r="115" spans="1:7" x14ac:dyDescent="0.25">
      <c r="A115" s="32">
        <v>114</v>
      </c>
    </row>
    <row r="116" spans="1:7" x14ac:dyDescent="0.25">
      <c r="A116" s="32">
        <v>115</v>
      </c>
    </row>
    <row r="117" spans="1:7" x14ac:dyDescent="0.25">
      <c r="A117" s="32">
        <v>116</v>
      </c>
    </row>
    <row r="118" spans="1:7" x14ac:dyDescent="0.25">
      <c r="A118" s="32">
        <v>117</v>
      </c>
    </row>
    <row r="119" spans="1:7" x14ac:dyDescent="0.25">
      <c r="A119" s="32">
        <v>118</v>
      </c>
    </row>
    <row r="120" spans="1:7" x14ac:dyDescent="0.25">
      <c r="A120" s="32">
        <v>119</v>
      </c>
    </row>
    <row r="121" spans="1:7" x14ac:dyDescent="0.25">
      <c r="A121" s="32">
        <v>120</v>
      </c>
    </row>
    <row r="122" spans="1:7" x14ac:dyDescent="0.25">
      <c r="A122" s="32">
        <v>121</v>
      </c>
    </row>
    <row r="123" spans="1:7" x14ac:dyDescent="0.25">
      <c r="A123" s="32">
        <v>122</v>
      </c>
    </row>
    <row r="124" spans="1:7" x14ac:dyDescent="0.25">
      <c r="A124" s="32">
        <v>123</v>
      </c>
    </row>
    <row r="125" spans="1:7" x14ac:dyDescent="0.25">
      <c r="A125" s="32">
        <v>124</v>
      </c>
    </row>
    <row r="126" spans="1:7" x14ac:dyDescent="0.25">
      <c r="A126" s="32">
        <v>125</v>
      </c>
    </row>
    <row r="127" spans="1:7" x14ac:dyDescent="0.25">
      <c r="A127" s="32">
        <v>126</v>
      </c>
    </row>
    <row r="128" spans="1:7" x14ac:dyDescent="0.25">
      <c r="A128" s="32">
        <v>127</v>
      </c>
    </row>
    <row r="129" spans="1:1" x14ac:dyDescent="0.25">
      <c r="A129" s="32">
        <v>128</v>
      </c>
    </row>
    <row r="130" spans="1:1" x14ac:dyDescent="0.25">
      <c r="A130" s="32">
        <v>129</v>
      </c>
    </row>
    <row r="131" spans="1:1" x14ac:dyDescent="0.25">
      <c r="A131" s="32">
        <v>130</v>
      </c>
    </row>
    <row r="132" spans="1:1" x14ac:dyDescent="0.25">
      <c r="A132" s="32">
        <v>131</v>
      </c>
    </row>
    <row r="133" spans="1:1" x14ac:dyDescent="0.25">
      <c r="A133" s="32">
        <v>132</v>
      </c>
    </row>
    <row r="134" spans="1:1" x14ac:dyDescent="0.25">
      <c r="A134" s="32">
        <v>133</v>
      </c>
    </row>
    <row r="135" spans="1:1" x14ac:dyDescent="0.25">
      <c r="A135" s="32">
        <v>134</v>
      </c>
    </row>
    <row r="136" spans="1:1" x14ac:dyDescent="0.25">
      <c r="A136" s="32">
        <v>135</v>
      </c>
    </row>
    <row r="137" spans="1:1" x14ac:dyDescent="0.25">
      <c r="A137" s="32">
        <v>136</v>
      </c>
    </row>
    <row r="138" spans="1:1" x14ac:dyDescent="0.25">
      <c r="A138" s="32">
        <v>137</v>
      </c>
    </row>
    <row r="139" spans="1:1" x14ac:dyDescent="0.25">
      <c r="A139" s="32">
        <v>138</v>
      </c>
    </row>
    <row r="140" spans="1:1" x14ac:dyDescent="0.25">
      <c r="A140" s="32">
        <v>139</v>
      </c>
    </row>
    <row r="141" spans="1:1" x14ac:dyDescent="0.25">
      <c r="A141" s="32">
        <v>140</v>
      </c>
    </row>
    <row r="142" spans="1:1" x14ac:dyDescent="0.25">
      <c r="A142" s="32">
        <v>141</v>
      </c>
    </row>
    <row r="143" spans="1:1" x14ac:dyDescent="0.25">
      <c r="A143" s="32">
        <v>142</v>
      </c>
    </row>
    <row r="144" spans="1:1" x14ac:dyDescent="0.25">
      <c r="A144" s="32">
        <v>143</v>
      </c>
    </row>
    <row r="145" spans="1:1" x14ac:dyDescent="0.25">
      <c r="A145" s="32">
        <v>144</v>
      </c>
    </row>
    <row r="146" spans="1:1" x14ac:dyDescent="0.25">
      <c r="A146" s="32">
        <v>145</v>
      </c>
    </row>
    <row r="147" spans="1:1" x14ac:dyDescent="0.25">
      <c r="A147" s="32">
        <v>146</v>
      </c>
    </row>
    <row r="148" spans="1:1" x14ac:dyDescent="0.25">
      <c r="A148" s="32">
        <v>147</v>
      </c>
    </row>
    <row r="149" spans="1:1" x14ac:dyDescent="0.25">
      <c r="A149" s="32">
        <v>148</v>
      </c>
    </row>
    <row r="150" spans="1:1" x14ac:dyDescent="0.25">
      <c r="A150" s="32">
        <v>149</v>
      </c>
    </row>
    <row r="151" spans="1:1" x14ac:dyDescent="0.25">
      <c r="A151" s="32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topLeftCell="A4" zoomScale="70" zoomScaleNormal="70" workbookViewId="0">
      <selection activeCell="AA22" sqref="AA22"/>
    </sheetView>
  </sheetViews>
  <sheetFormatPr defaultRowHeight="13.8" x14ac:dyDescent="0.25"/>
  <sheetData>
    <row r="1" spans="1:23" ht="43.8" x14ac:dyDescent="0.25">
      <c r="A1" s="43" t="str">
        <f>"6 月 "&amp;CalendarYear</f>
        <v>6 月 2019</v>
      </c>
      <c r="B1" s="43"/>
      <c r="C1" s="43"/>
      <c r="D1" s="44"/>
      <c r="E1" s="44"/>
      <c r="F1" s="44"/>
      <c r="G1" s="45"/>
      <c r="I1" s="43" t="str">
        <f>"7 月 "&amp;CalendarYear</f>
        <v>7 月 2019</v>
      </c>
      <c r="J1" s="43"/>
      <c r="K1" s="43"/>
      <c r="L1" s="44"/>
      <c r="M1" s="44"/>
      <c r="N1" s="44"/>
      <c r="O1" s="45"/>
      <c r="Q1" s="43" t="str">
        <f>"8 月 "&amp;CalendarYear</f>
        <v>8 月 2019</v>
      </c>
      <c r="R1" s="43"/>
      <c r="S1" s="43"/>
      <c r="T1" s="44"/>
      <c r="U1" s="44"/>
      <c r="V1" s="44"/>
      <c r="W1" s="45"/>
    </row>
    <row r="2" spans="1:23" ht="15" thickBot="1" x14ac:dyDescent="0.3">
      <c r="A2" s="46" t="str">
        <f>IF(WeekStart="星期日", "星期日","星期一")</f>
        <v>星期日</v>
      </c>
      <c r="B2" s="46" t="str">
        <f t="shared" ref="B2:G2" si="0">UPPER(TEXT(B3,"aaaa"))</f>
        <v>星期一</v>
      </c>
      <c r="C2" s="46" t="str">
        <f t="shared" si="0"/>
        <v>星期二</v>
      </c>
      <c r="D2" s="46" t="str">
        <f t="shared" si="0"/>
        <v>星期三</v>
      </c>
      <c r="E2" s="46" t="str">
        <f t="shared" si="0"/>
        <v>星期四</v>
      </c>
      <c r="F2" s="46" t="str">
        <f t="shared" si="0"/>
        <v>星期五</v>
      </c>
      <c r="G2" s="46" t="str">
        <f t="shared" si="0"/>
        <v>星期六</v>
      </c>
      <c r="I2" s="46" t="str">
        <f>IF(WeekStart="星期日", "星期日","星期一")</f>
        <v>星期日</v>
      </c>
      <c r="J2" s="46" t="str">
        <f t="shared" ref="J2:O2" si="1">UPPER(TEXT(J3,"aaaa"))</f>
        <v>星期一</v>
      </c>
      <c r="K2" s="46" t="str">
        <f t="shared" si="1"/>
        <v>星期二</v>
      </c>
      <c r="L2" s="46" t="str">
        <f t="shared" si="1"/>
        <v>星期三</v>
      </c>
      <c r="M2" s="46" t="str">
        <f t="shared" si="1"/>
        <v>星期四</v>
      </c>
      <c r="N2" s="46" t="str">
        <f t="shared" si="1"/>
        <v>星期五</v>
      </c>
      <c r="O2" s="46" t="str">
        <f t="shared" si="1"/>
        <v>星期六</v>
      </c>
      <c r="Q2" s="46" t="str">
        <f>IF(WeekStart="星期日", "星期日","星期一")</f>
        <v>星期日</v>
      </c>
      <c r="R2" s="46" t="str">
        <f t="shared" ref="R2:W2" si="2">UPPER(TEXT(R3,"aaaa"))</f>
        <v>星期一</v>
      </c>
      <c r="S2" s="46" t="str">
        <f t="shared" si="2"/>
        <v>星期二</v>
      </c>
      <c r="T2" s="46" t="str">
        <f t="shared" si="2"/>
        <v>星期三</v>
      </c>
      <c r="U2" s="46" t="str">
        <f t="shared" si="2"/>
        <v>星期四</v>
      </c>
      <c r="V2" s="46" t="str">
        <f t="shared" si="2"/>
        <v>星期五</v>
      </c>
      <c r="W2" s="46" t="str">
        <f t="shared" si="2"/>
        <v>星期六</v>
      </c>
    </row>
    <row r="3" spans="1:23" ht="15" thickTop="1" x14ac:dyDescent="0.25">
      <c r="A3" s="47">
        <f t="array" ref="A3:G3">DaysAndWeeks+DATE(CalendarYear,6,1)-WEEKDAY(DATE(CalendarYear,6,1),(WeekStart="星期一")+1)+1</f>
        <v>43611</v>
      </c>
      <c r="B3" s="47">
        <v>43612</v>
      </c>
      <c r="C3" s="47">
        <v>43613</v>
      </c>
      <c r="D3" s="47">
        <v>43614</v>
      </c>
      <c r="E3" s="47">
        <v>43615</v>
      </c>
      <c r="F3" s="47">
        <v>43616</v>
      </c>
      <c r="G3" s="47">
        <v>43617</v>
      </c>
      <c r="I3" s="47">
        <f t="array" ref="I3:O3">DaysAndWeeks+DATE(CalendarYear,7,1)-WEEKDAY(DATE(CalendarYear,7,1),(WeekStart="星期一")+1)+1</f>
        <v>43646</v>
      </c>
      <c r="J3" s="47">
        <v>43647</v>
      </c>
      <c r="K3" s="47">
        <v>43648</v>
      </c>
      <c r="L3" s="47">
        <v>43649</v>
      </c>
      <c r="M3" s="47">
        <v>43650</v>
      </c>
      <c r="N3" s="47">
        <v>43651</v>
      </c>
      <c r="O3" s="47">
        <v>43652</v>
      </c>
      <c r="Q3" s="47">
        <f t="array" ref="Q3:W3">DaysAndWeeks+DATE(CalendarYear,8,1)-WEEKDAY(DATE(CalendarYear,8,1),(WeekStart="星期一")+1)+1</f>
        <v>43674</v>
      </c>
      <c r="R3" s="47">
        <v>43675</v>
      </c>
      <c r="S3" s="47">
        <v>43676</v>
      </c>
      <c r="T3" s="47">
        <v>43677</v>
      </c>
      <c r="U3" s="47">
        <v>43678</v>
      </c>
      <c r="V3" s="47">
        <v>43679</v>
      </c>
      <c r="W3" s="47">
        <v>43680</v>
      </c>
    </row>
    <row r="4" spans="1:23" x14ac:dyDescent="0.25">
      <c r="A4" s="42"/>
      <c r="B4" s="42"/>
      <c r="C4" s="42"/>
      <c r="D4" s="42"/>
      <c r="E4" s="42"/>
      <c r="F4" s="42"/>
      <c r="G4" s="50" t="s">
        <v>205</v>
      </c>
      <c r="I4" s="42"/>
      <c r="J4" s="42"/>
      <c r="K4" s="42"/>
      <c r="L4" s="42"/>
      <c r="M4" s="42"/>
      <c r="N4" s="42"/>
      <c r="O4" s="42"/>
      <c r="Q4" s="42"/>
      <c r="R4" s="42"/>
      <c r="S4" s="42"/>
      <c r="T4" s="42"/>
      <c r="U4" s="42"/>
      <c r="V4" s="42"/>
      <c r="W4" s="42"/>
    </row>
    <row r="5" spans="1:23" ht="14.4" x14ac:dyDescent="0.25">
      <c r="A5" s="48">
        <f t="array" ref="A5:G5">DaysAndWeeks+DATE(CalendarYear,6,1)-WEEKDAY(DATE(CalendarYear,6,1),(WeekStart="星期一")+1)+8</f>
        <v>43618</v>
      </c>
      <c r="B5" s="48">
        <v>43619</v>
      </c>
      <c r="C5" s="48">
        <v>43620</v>
      </c>
      <c r="D5" s="48">
        <v>43621</v>
      </c>
      <c r="E5" s="48">
        <v>43622</v>
      </c>
      <c r="F5" s="48">
        <v>43623</v>
      </c>
      <c r="G5" s="48">
        <v>43624</v>
      </c>
      <c r="I5" s="48">
        <f t="array" ref="I5:O5">DaysAndWeeks+DATE(CalendarYear,7,1)-WEEKDAY(DATE(CalendarYear,7,1),(WeekStart="星期一")+1)+8</f>
        <v>43653</v>
      </c>
      <c r="J5" s="48">
        <v>43654</v>
      </c>
      <c r="K5" s="48">
        <v>43655</v>
      </c>
      <c r="L5" s="48">
        <v>43656</v>
      </c>
      <c r="M5" s="48">
        <v>43657</v>
      </c>
      <c r="N5" s="48">
        <v>43658</v>
      </c>
      <c r="O5" s="48">
        <v>43659</v>
      </c>
      <c r="Q5" s="48">
        <f t="array" ref="Q5:W5">DaysAndWeeks+DATE(CalendarYear,8,1)-WEEKDAY(DATE(CalendarYear,8,1),(WeekStart="星期一")+1)+8</f>
        <v>43681</v>
      </c>
      <c r="R5" s="48">
        <v>43682</v>
      </c>
      <c r="S5" s="48">
        <v>43683</v>
      </c>
      <c r="T5" s="48">
        <v>43684</v>
      </c>
      <c r="U5" s="48">
        <v>43685</v>
      </c>
      <c r="V5" s="48">
        <v>43686</v>
      </c>
      <c r="W5" s="48">
        <v>43687</v>
      </c>
    </row>
    <row r="6" spans="1:23" x14ac:dyDescent="0.25">
      <c r="A6" s="49"/>
      <c r="B6" s="49"/>
      <c r="C6" s="49"/>
      <c r="D6" s="49"/>
      <c r="E6" s="49" t="s">
        <v>200</v>
      </c>
      <c r="F6" s="49" t="s">
        <v>200</v>
      </c>
      <c r="G6" s="49" t="s">
        <v>200</v>
      </c>
      <c r="I6" s="49"/>
      <c r="J6" s="49"/>
      <c r="K6" s="49"/>
      <c r="L6" s="49"/>
      <c r="M6" s="49"/>
      <c r="N6" s="49"/>
      <c r="O6" s="49"/>
      <c r="Q6" s="49"/>
      <c r="R6" s="49"/>
      <c r="S6" s="49"/>
      <c r="T6" s="49"/>
      <c r="U6" s="49"/>
      <c r="V6" s="49"/>
      <c r="W6" s="49"/>
    </row>
    <row r="7" spans="1:23" ht="14.4" x14ac:dyDescent="0.25">
      <c r="A7" s="47">
        <f t="array" ref="A7:G7">DaysAndWeeks+DATE(CalendarYear,6,1)-WEEKDAY(DATE(CalendarYear,6,1),(WeekStart="星期一")+1)+15</f>
        <v>43625</v>
      </c>
      <c r="B7" s="47">
        <v>43626</v>
      </c>
      <c r="C7" s="47">
        <v>43627</v>
      </c>
      <c r="D7" s="47">
        <v>43628</v>
      </c>
      <c r="E7" s="47">
        <v>43629</v>
      </c>
      <c r="F7" s="47">
        <v>43630</v>
      </c>
      <c r="G7" s="47">
        <v>43631</v>
      </c>
      <c r="I7" s="47">
        <f t="array" ref="I7:O7">DaysAndWeeks+DATE(CalendarYear,7,1)-WEEKDAY(DATE(CalendarYear,7,1),(WeekStart="星期一")+1)+15</f>
        <v>43660</v>
      </c>
      <c r="J7" s="47">
        <v>43661</v>
      </c>
      <c r="K7" s="47">
        <v>43662</v>
      </c>
      <c r="L7" s="47">
        <v>43663</v>
      </c>
      <c r="M7" s="47">
        <v>43664</v>
      </c>
      <c r="N7" s="47">
        <v>43665</v>
      </c>
      <c r="O7" s="47">
        <v>43666</v>
      </c>
      <c r="Q7" s="47">
        <f t="array" ref="Q7:W7">DaysAndWeeks+DATE(CalendarYear,8,1)-WEEKDAY(DATE(CalendarYear,8,1),(WeekStart="星期一")+1)+15</f>
        <v>43688</v>
      </c>
      <c r="R7" s="47">
        <v>43689</v>
      </c>
      <c r="S7" s="47">
        <v>43690</v>
      </c>
      <c r="T7" s="47">
        <v>43691</v>
      </c>
      <c r="U7" s="47">
        <v>43692</v>
      </c>
      <c r="V7" s="47">
        <v>43693</v>
      </c>
      <c r="W7" s="47">
        <v>43694</v>
      </c>
    </row>
    <row r="8" spans="1:23" x14ac:dyDescent="0.25">
      <c r="A8" s="49" t="s">
        <v>200</v>
      </c>
      <c r="B8" s="49" t="s">
        <v>200</v>
      </c>
      <c r="C8" s="42"/>
      <c r="D8" s="42"/>
      <c r="E8" s="42"/>
      <c r="F8" s="42"/>
      <c r="G8" s="42"/>
      <c r="I8" s="42"/>
      <c r="J8" s="42"/>
      <c r="K8" s="42"/>
      <c r="L8" s="42"/>
      <c r="M8" s="42"/>
      <c r="N8" s="42"/>
      <c r="O8" s="42"/>
      <c r="Q8" s="42"/>
      <c r="R8" s="42"/>
      <c r="S8" s="42"/>
      <c r="T8" s="42"/>
      <c r="U8" s="42"/>
      <c r="V8" s="51" t="s">
        <v>201</v>
      </c>
      <c r="W8" s="42" t="s">
        <v>47</v>
      </c>
    </row>
    <row r="9" spans="1:23" ht="14.4" x14ac:dyDescent="0.25">
      <c r="A9" s="48">
        <f t="array" ref="A9:G9">DaysAndWeeks+DATE(CalendarYear,6,1)-WEEKDAY(DATE(CalendarYear,6,1),(WeekStart="星期一")+1)+22</f>
        <v>43632</v>
      </c>
      <c r="B9" s="48">
        <v>43633</v>
      </c>
      <c r="C9" s="48">
        <v>43634</v>
      </c>
      <c r="D9" s="48">
        <v>43635</v>
      </c>
      <c r="E9" s="48">
        <v>43636</v>
      </c>
      <c r="F9" s="48">
        <v>43637</v>
      </c>
      <c r="G9" s="48">
        <v>43638</v>
      </c>
      <c r="I9" s="48">
        <f t="array" ref="I9:O9">DaysAndWeeks+DATE(CalendarYear,7,1)-WEEKDAY(DATE(CalendarYear,7,1),(WeekStart="星期一")+1)+22</f>
        <v>43667</v>
      </c>
      <c r="J9" s="48">
        <v>43668</v>
      </c>
      <c r="K9" s="48">
        <v>43669</v>
      </c>
      <c r="L9" s="48">
        <v>43670</v>
      </c>
      <c r="M9" s="48">
        <v>43671</v>
      </c>
      <c r="N9" s="48">
        <v>43672</v>
      </c>
      <c r="O9" s="48">
        <v>43673</v>
      </c>
      <c r="Q9" s="48">
        <f t="array" ref="Q9:W9">DaysAndWeeks+DATE(CalendarYear,8,1)-WEEKDAY(DATE(CalendarYear,8,1),(WeekStart="星期一")+1)+22</f>
        <v>43695</v>
      </c>
      <c r="R9" s="48">
        <v>43696</v>
      </c>
      <c r="S9" s="48">
        <v>43697</v>
      </c>
      <c r="T9" s="48">
        <v>43698</v>
      </c>
      <c r="U9" s="48">
        <v>43699</v>
      </c>
      <c r="V9" s="48">
        <v>43700</v>
      </c>
      <c r="W9" s="48">
        <v>43701</v>
      </c>
    </row>
    <row r="10" spans="1:23" x14ac:dyDescent="0.25">
      <c r="A10" s="49"/>
      <c r="B10" s="49"/>
      <c r="C10" s="49"/>
      <c r="D10" s="49"/>
      <c r="E10" s="49"/>
      <c r="F10" s="49"/>
      <c r="G10" s="49"/>
      <c r="I10" s="49"/>
      <c r="J10" s="49"/>
      <c r="K10" s="49"/>
      <c r="L10" s="49"/>
      <c r="M10" s="49"/>
      <c r="N10" s="49"/>
      <c r="O10" s="49"/>
      <c r="Q10" s="42" t="s">
        <v>47</v>
      </c>
      <c r="R10" s="42" t="s">
        <v>47</v>
      </c>
      <c r="S10" s="42" t="s">
        <v>47</v>
      </c>
      <c r="T10" s="42" t="s">
        <v>47</v>
      </c>
      <c r="U10" s="42" t="s">
        <v>47</v>
      </c>
      <c r="V10" s="42" t="s">
        <v>47</v>
      </c>
      <c r="W10" s="42" t="s">
        <v>47</v>
      </c>
    </row>
    <row r="11" spans="1:23" ht="14.4" x14ac:dyDescent="0.25">
      <c r="A11" s="47">
        <f t="array" ref="A11:G11">DaysAndWeeks+DATE(CalendarYear,6,1)-WEEKDAY(DATE(CalendarYear,6,1),(WeekStart="星期一")+1)+29</f>
        <v>43639</v>
      </c>
      <c r="B11" s="47">
        <v>43640</v>
      </c>
      <c r="C11" s="47">
        <v>43641</v>
      </c>
      <c r="D11" s="47">
        <v>43642</v>
      </c>
      <c r="E11" s="47">
        <v>43643</v>
      </c>
      <c r="F11" s="47">
        <v>43644</v>
      </c>
      <c r="G11" s="47">
        <v>43645</v>
      </c>
      <c r="I11" s="47">
        <f t="array" ref="I11:O11">DaysAndWeeks+DATE(CalendarYear,7,1)-WEEKDAY(DATE(CalendarYear,7,1),(WeekStart="星期一")+1)+29</f>
        <v>43674</v>
      </c>
      <c r="J11" s="47">
        <v>43675</v>
      </c>
      <c r="K11" s="47">
        <v>43676</v>
      </c>
      <c r="L11" s="47">
        <v>43677</v>
      </c>
      <c r="M11" s="47">
        <v>43678</v>
      </c>
      <c r="N11" s="47">
        <v>43679</v>
      </c>
      <c r="O11" s="47">
        <v>43680</v>
      </c>
      <c r="Q11" s="47">
        <f t="array" ref="Q11:W11">DaysAndWeeks+DATE(CalendarYear,8,1)-WEEKDAY(DATE(CalendarYear,8,1),(WeekStart="星期一")+1)+29</f>
        <v>43702</v>
      </c>
      <c r="R11" s="47">
        <v>43703</v>
      </c>
      <c r="S11" s="47">
        <v>43704</v>
      </c>
      <c r="T11" s="47">
        <v>43705</v>
      </c>
      <c r="U11" s="47">
        <v>43706</v>
      </c>
      <c r="V11" s="47">
        <v>43707</v>
      </c>
      <c r="W11" s="47">
        <v>43708</v>
      </c>
    </row>
    <row r="12" spans="1:23" x14ac:dyDescent="0.25">
      <c r="A12" s="51" t="s">
        <v>201</v>
      </c>
      <c r="B12" s="42"/>
      <c r="C12" s="42"/>
      <c r="D12" s="42"/>
      <c r="E12" s="42"/>
      <c r="F12" s="42"/>
      <c r="G12" s="42"/>
      <c r="I12" s="42"/>
      <c r="J12" s="42"/>
      <c r="K12" s="42"/>
      <c r="L12" s="42"/>
      <c r="M12" s="42"/>
      <c r="N12" s="42"/>
      <c r="O12" s="42"/>
      <c r="Q12" s="42" t="s">
        <v>47</v>
      </c>
      <c r="R12" s="42" t="s">
        <v>47</v>
      </c>
      <c r="S12" s="42" t="s">
        <v>47</v>
      </c>
      <c r="T12" s="42" t="s">
        <v>47</v>
      </c>
      <c r="U12" s="42" t="s">
        <v>47</v>
      </c>
      <c r="V12" s="42" t="s">
        <v>47</v>
      </c>
      <c r="W12" s="42" t="s">
        <v>47</v>
      </c>
    </row>
    <row r="13" spans="1:23" ht="14.4" x14ac:dyDescent="0.25">
      <c r="A13" s="48">
        <f t="array" ref="A13:B13">DaysAndWeeks+DATE(CalendarYear,6,1)-WEEKDAY(DATE(CalendarYear,6,1),(WeekStart="星期一")+1)+36</f>
        <v>43646</v>
      </c>
      <c r="B13" s="48">
        <v>43647</v>
      </c>
      <c r="C13" s="65" t="s">
        <v>199</v>
      </c>
      <c r="D13" s="66"/>
      <c r="E13" s="66"/>
      <c r="F13" s="66"/>
      <c r="G13" s="66"/>
      <c r="I13" s="48">
        <f t="array" ref="I13:J13">DaysAndWeeks+DATE(CalendarYear,7,1)-WEEKDAY(DATE(CalendarYear,7,1),(WeekStart="星期一")+1)+36</f>
        <v>43681</v>
      </c>
      <c r="J13" s="48">
        <v>43682</v>
      </c>
      <c r="K13" s="65" t="s">
        <v>199</v>
      </c>
      <c r="L13" s="66"/>
      <c r="M13" s="66"/>
      <c r="N13" s="66"/>
      <c r="O13" s="66"/>
      <c r="Q13" s="48">
        <f t="array" ref="Q13:R13">DaysAndWeeks+DATE(CalendarYear,8,1)-WEEKDAY(DATE(CalendarYear,8,1),(WeekStart="星期一")+1)+36</f>
        <v>43709</v>
      </c>
      <c r="R13" s="48">
        <v>43710</v>
      </c>
      <c r="S13" s="65" t="s">
        <v>199</v>
      </c>
      <c r="T13" s="66"/>
      <c r="U13" s="66"/>
      <c r="V13" s="66"/>
      <c r="W13" s="66"/>
    </row>
    <row r="14" spans="1:23" x14ac:dyDescent="0.25">
      <c r="A14" s="49"/>
      <c r="B14" s="49"/>
      <c r="C14" s="65"/>
      <c r="D14" s="66"/>
      <c r="E14" s="66"/>
      <c r="F14" s="66"/>
      <c r="G14" s="66"/>
      <c r="I14" s="49"/>
      <c r="J14" s="49"/>
      <c r="K14" s="65"/>
      <c r="L14" s="66"/>
      <c r="M14" s="66"/>
      <c r="N14" s="66"/>
      <c r="O14" s="66"/>
      <c r="Q14" s="49"/>
      <c r="R14" s="49"/>
      <c r="S14" s="65"/>
      <c r="T14" s="66"/>
      <c r="U14" s="66"/>
      <c r="V14" s="66"/>
      <c r="W14" s="66"/>
    </row>
    <row r="16" spans="1:23" ht="43.8" x14ac:dyDescent="0.25">
      <c r="A16" s="43" t="str">
        <f>"9 月 "&amp;CalendarYear</f>
        <v>9 月 2019</v>
      </c>
      <c r="B16" s="43"/>
      <c r="C16" s="43"/>
      <c r="D16" s="44"/>
      <c r="E16" s="44"/>
      <c r="F16" s="44"/>
      <c r="G16" s="45"/>
      <c r="I16" s="43" t="str">
        <f>"10 月 "&amp;CalendarYear</f>
        <v>10 月 2019</v>
      </c>
      <c r="J16" s="43"/>
      <c r="K16" s="43"/>
      <c r="L16" s="44"/>
      <c r="M16" s="44"/>
      <c r="N16" s="44"/>
      <c r="O16" s="45"/>
      <c r="Q16" s="43" t="str">
        <f>"11 月 "&amp;CalendarYear</f>
        <v>11 月 2019</v>
      </c>
      <c r="R16" s="43"/>
      <c r="S16" s="43"/>
      <c r="T16" s="44"/>
      <c r="U16" s="44"/>
      <c r="V16" s="44"/>
      <c r="W16" s="45"/>
    </row>
    <row r="17" spans="1:23" ht="15" thickBot="1" x14ac:dyDescent="0.3">
      <c r="A17" s="46" t="str">
        <f>IF(WeekStart="星期日", "星期日","星期一")</f>
        <v>星期日</v>
      </c>
      <c r="B17" s="46" t="str">
        <f t="shared" ref="B17:G17" si="3">UPPER(TEXT(B18,"aaaa"))</f>
        <v>星期一</v>
      </c>
      <c r="C17" s="46" t="str">
        <f t="shared" si="3"/>
        <v>星期二</v>
      </c>
      <c r="D17" s="46" t="str">
        <f t="shared" si="3"/>
        <v>星期三</v>
      </c>
      <c r="E17" s="46" t="str">
        <f t="shared" si="3"/>
        <v>星期四</v>
      </c>
      <c r="F17" s="46" t="str">
        <f t="shared" si="3"/>
        <v>星期五</v>
      </c>
      <c r="G17" s="46" t="str">
        <f t="shared" si="3"/>
        <v>星期六</v>
      </c>
      <c r="I17" s="46" t="str">
        <f>IF(WeekStart="星期日", "星期日","星期一")</f>
        <v>星期日</v>
      </c>
      <c r="J17" s="46" t="str">
        <f t="shared" ref="J17:O17" si="4">UPPER(TEXT(J18,"aaaa"))</f>
        <v>星期一</v>
      </c>
      <c r="K17" s="46" t="str">
        <f t="shared" si="4"/>
        <v>星期二</v>
      </c>
      <c r="L17" s="46" t="str">
        <f t="shared" si="4"/>
        <v>星期三</v>
      </c>
      <c r="M17" s="46" t="str">
        <f t="shared" si="4"/>
        <v>星期四</v>
      </c>
      <c r="N17" s="46" t="str">
        <f t="shared" si="4"/>
        <v>星期五</v>
      </c>
      <c r="O17" s="46" t="str">
        <f t="shared" si="4"/>
        <v>星期六</v>
      </c>
      <c r="Q17" s="46" t="str">
        <f>IF(WeekStart="星期日", "星期日","星期一")</f>
        <v>星期日</v>
      </c>
      <c r="R17" s="46" t="str">
        <f t="shared" ref="R17:W17" si="5">UPPER(TEXT(R18,"aaaa"))</f>
        <v>星期一</v>
      </c>
      <c r="S17" s="46" t="str">
        <f t="shared" si="5"/>
        <v>星期二</v>
      </c>
      <c r="T17" s="46" t="str">
        <f t="shared" si="5"/>
        <v>星期三</v>
      </c>
      <c r="U17" s="46" t="str">
        <f t="shared" si="5"/>
        <v>星期四</v>
      </c>
      <c r="V17" s="46" t="str">
        <f t="shared" si="5"/>
        <v>星期五</v>
      </c>
      <c r="W17" s="46" t="str">
        <f t="shared" si="5"/>
        <v>星期六</v>
      </c>
    </row>
    <row r="18" spans="1:23" ht="15" thickTop="1" x14ac:dyDescent="0.25">
      <c r="A18" s="47">
        <f t="array" ref="A18:G18">DaysAndWeeks+DATE(CalendarYear,9,1)-WEEKDAY(DATE(CalendarYear,9,1),(WeekStart="星期一")+1)+1</f>
        <v>43709</v>
      </c>
      <c r="B18" s="47">
        <v>43710</v>
      </c>
      <c r="C18" s="47">
        <v>43711</v>
      </c>
      <c r="D18" s="47">
        <v>43712</v>
      </c>
      <c r="E18" s="47">
        <v>43713</v>
      </c>
      <c r="F18" s="47">
        <v>43714</v>
      </c>
      <c r="G18" s="47">
        <v>43715</v>
      </c>
      <c r="I18" s="47">
        <f t="array" ref="I18:O18">DaysAndWeeks+DATE(CalendarYear,10,1)-WEEKDAY(DATE(CalendarYear,10,1),(WeekStart="星期一")+1)+1</f>
        <v>43737</v>
      </c>
      <c r="J18" s="47">
        <v>43738</v>
      </c>
      <c r="K18" s="47">
        <v>43739</v>
      </c>
      <c r="L18" s="47">
        <v>43740</v>
      </c>
      <c r="M18" s="47">
        <v>43741</v>
      </c>
      <c r="N18" s="47">
        <v>43742</v>
      </c>
      <c r="O18" s="47">
        <v>43743</v>
      </c>
      <c r="Q18" s="47">
        <f t="array" ref="Q18:W18">DaysAndWeeks+DATE(CalendarYear,11,1)-WEEKDAY(DATE(CalendarYear,11,1),(WeekStart="星期一")+1)+1</f>
        <v>43765</v>
      </c>
      <c r="R18" s="47">
        <v>43766</v>
      </c>
      <c r="S18" s="47">
        <v>43767</v>
      </c>
      <c r="T18" s="47">
        <v>43768</v>
      </c>
      <c r="U18" s="47">
        <v>43769</v>
      </c>
      <c r="V18" s="47">
        <v>43770</v>
      </c>
      <c r="W18" s="47">
        <v>43771</v>
      </c>
    </row>
    <row r="19" spans="1:23" x14ac:dyDescent="0.25">
      <c r="A19" s="42" t="s">
        <v>47</v>
      </c>
      <c r="B19" s="42" t="s">
        <v>47</v>
      </c>
      <c r="C19" s="42" t="s">
        <v>47</v>
      </c>
      <c r="D19" s="42" t="s">
        <v>47</v>
      </c>
      <c r="E19" s="42" t="s">
        <v>47</v>
      </c>
      <c r="F19" s="42" t="s">
        <v>47</v>
      </c>
      <c r="G19" s="42" t="s">
        <v>47</v>
      </c>
      <c r="I19" s="42"/>
      <c r="J19" s="42"/>
      <c r="K19" s="49" t="s">
        <v>203</v>
      </c>
      <c r="L19" s="49" t="s">
        <v>203</v>
      </c>
      <c r="M19" s="49" t="s">
        <v>203</v>
      </c>
      <c r="N19" s="49" t="s">
        <v>203</v>
      </c>
      <c r="O19" s="42" t="s">
        <v>204</v>
      </c>
      <c r="Q19" s="42"/>
      <c r="R19" s="42"/>
      <c r="S19" s="42"/>
      <c r="T19" s="42"/>
      <c r="U19" s="42"/>
      <c r="V19" s="42"/>
      <c r="W19" s="42"/>
    </row>
    <row r="20" spans="1:23" ht="14.4" x14ac:dyDescent="0.25">
      <c r="A20" s="48">
        <f t="array" ref="A20:G20">DaysAndWeeks+DATE(CalendarYear,9,1)-WEEKDAY(DATE(CalendarYear,9,1),(WeekStart="星期一")+1)+8</f>
        <v>43716</v>
      </c>
      <c r="B20" s="48">
        <v>43717</v>
      </c>
      <c r="C20" s="48">
        <v>43718</v>
      </c>
      <c r="D20" s="48">
        <v>43719</v>
      </c>
      <c r="E20" s="48">
        <v>43720</v>
      </c>
      <c r="F20" s="48">
        <v>43721</v>
      </c>
      <c r="G20" s="48">
        <v>43722</v>
      </c>
      <c r="I20" s="48">
        <f t="array" ref="I20:O20">DaysAndWeeks+DATE(CalendarYear,10,1)-WEEKDAY(DATE(CalendarYear,10,1),(WeekStart="星期一")+1)+8</f>
        <v>43744</v>
      </c>
      <c r="J20" s="48">
        <v>43745</v>
      </c>
      <c r="K20" s="48">
        <v>43746</v>
      </c>
      <c r="L20" s="48">
        <v>43747</v>
      </c>
      <c r="M20" s="48">
        <v>43748</v>
      </c>
      <c r="N20" s="48">
        <v>43749</v>
      </c>
      <c r="O20" s="48">
        <v>43750</v>
      </c>
      <c r="Q20" s="48">
        <f t="array" ref="Q20:W20">DaysAndWeeks+DATE(CalendarYear,11,1)-WEEKDAY(DATE(CalendarYear,11,1),(WeekStart="星期一")+1)+8</f>
        <v>43772</v>
      </c>
      <c r="R20" s="48">
        <v>43773</v>
      </c>
      <c r="S20" s="48">
        <v>43774</v>
      </c>
      <c r="T20" s="48">
        <v>43775</v>
      </c>
      <c r="U20" s="48">
        <v>43776</v>
      </c>
      <c r="V20" s="48">
        <v>43777</v>
      </c>
      <c r="W20" s="48">
        <v>43778</v>
      </c>
    </row>
    <row r="21" spans="1:23" x14ac:dyDescent="0.25">
      <c r="A21" s="42" t="s">
        <v>47</v>
      </c>
      <c r="B21" s="42" t="s">
        <v>47</v>
      </c>
      <c r="C21" s="42" t="s">
        <v>47</v>
      </c>
      <c r="D21" s="42" t="s">
        <v>47</v>
      </c>
      <c r="E21" s="42" t="s">
        <v>47</v>
      </c>
      <c r="F21" s="42" t="s">
        <v>47</v>
      </c>
      <c r="G21" s="49" t="s">
        <v>202</v>
      </c>
      <c r="I21" s="49"/>
      <c r="J21" s="49"/>
      <c r="K21" s="49"/>
      <c r="L21" s="49"/>
      <c r="M21" s="49"/>
      <c r="N21" s="49"/>
      <c r="O21" s="42" t="s">
        <v>204</v>
      </c>
      <c r="Q21" s="49"/>
      <c r="R21" s="49"/>
      <c r="S21" s="49"/>
      <c r="T21" s="49"/>
      <c r="U21" s="49"/>
      <c r="V21" s="49"/>
      <c r="W21" s="49"/>
    </row>
    <row r="22" spans="1:23" ht="14.4" x14ac:dyDescent="0.25">
      <c r="A22" s="47">
        <f t="array" ref="A22:G22">DaysAndWeeks+DATE(CalendarYear,9,1)-WEEKDAY(DATE(CalendarYear,9,1),(WeekStart="星期一")+1)+15</f>
        <v>43723</v>
      </c>
      <c r="B22" s="47">
        <v>43724</v>
      </c>
      <c r="C22" s="47">
        <v>43725</v>
      </c>
      <c r="D22" s="47">
        <v>43726</v>
      </c>
      <c r="E22" s="47">
        <v>43727</v>
      </c>
      <c r="F22" s="47">
        <v>43728</v>
      </c>
      <c r="G22" s="47">
        <v>43729</v>
      </c>
      <c r="I22" s="47">
        <f t="array" ref="I22:O22">DaysAndWeeks+DATE(CalendarYear,10,1)-WEEKDAY(DATE(CalendarYear,10,1),(WeekStart="星期一")+1)+15</f>
        <v>43751</v>
      </c>
      <c r="J22" s="47">
        <v>43752</v>
      </c>
      <c r="K22" s="47">
        <v>43753</v>
      </c>
      <c r="L22" s="47">
        <v>43754</v>
      </c>
      <c r="M22" s="47">
        <v>43755</v>
      </c>
      <c r="N22" s="47">
        <v>43756</v>
      </c>
      <c r="O22" s="47">
        <v>43757</v>
      </c>
      <c r="Q22" s="47">
        <f t="array" ref="Q22:W22">DaysAndWeeks+DATE(CalendarYear,11,1)-WEEKDAY(DATE(CalendarYear,11,1),(WeekStart="星期一")+1)+15</f>
        <v>43779</v>
      </c>
      <c r="R22" s="47">
        <v>43780</v>
      </c>
      <c r="S22" s="47">
        <v>43781</v>
      </c>
      <c r="T22" s="47">
        <v>43782</v>
      </c>
      <c r="U22" s="47">
        <v>43783</v>
      </c>
      <c r="V22" s="47">
        <v>43784</v>
      </c>
      <c r="W22" s="47">
        <v>43785</v>
      </c>
    </row>
    <row r="23" spans="1:23" x14ac:dyDescent="0.25">
      <c r="A23" s="42"/>
      <c r="B23" s="42"/>
      <c r="C23" s="42"/>
      <c r="D23" s="42"/>
      <c r="E23" s="42"/>
      <c r="F23" s="42"/>
      <c r="G23" s="52" t="s">
        <v>202</v>
      </c>
      <c r="I23" s="42"/>
      <c r="J23" s="42"/>
      <c r="K23" s="42"/>
      <c r="L23" s="42"/>
      <c r="M23" s="42"/>
      <c r="N23" s="42"/>
      <c r="O23" s="42"/>
      <c r="Q23" s="42"/>
      <c r="R23" s="42"/>
      <c r="S23" s="42"/>
      <c r="T23" s="42"/>
      <c r="U23" s="42"/>
      <c r="V23" s="42"/>
      <c r="W23" s="42"/>
    </row>
    <row r="24" spans="1:23" ht="14.4" x14ac:dyDescent="0.25">
      <c r="A24" s="48">
        <f t="array" ref="A24:G24">DaysAndWeeks+DATE(CalendarYear,9,1)-WEEKDAY(DATE(CalendarYear,9,1),(WeekStart="星期一")+1)+22</f>
        <v>43730</v>
      </c>
      <c r="B24" s="48">
        <v>43731</v>
      </c>
      <c r="C24" s="48">
        <v>43732</v>
      </c>
      <c r="D24" s="48">
        <v>43733</v>
      </c>
      <c r="E24" s="48">
        <v>43734</v>
      </c>
      <c r="F24" s="48">
        <v>43735</v>
      </c>
      <c r="G24" s="48">
        <v>43736</v>
      </c>
      <c r="I24" s="48">
        <f t="array" ref="I24:O24">DaysAndWeeks+DATE(CalendarYear,10,1)-WEEKDAY(DATE(CalendarYear,10,1),(WeekStart="星期一")+1)+22</f>
        <v>43758</v>
      </c>
      <c r="J24" s="48">
        <v>43759</v>
      </c>
      <c r="K24" s="48">
        <v>43760</v>
      </c>
      <c r="L24" s="48">
        <v>43761</v>
      </c>
      <c r="M24" s="48">
        <v>43762</v>
      </c>
      <c r="N24" s="48">
        <v>43763</v>
      </c>
      <c r="O24" s="48">
        <v>43764</v>
      </c>
      <c r="Q24" s="48">
        <f t="array" ref="Q24:W24">DaysAndWeeks+DATE(CalendarYear,11,1)-WEEKDAY(DATE(CalendarYear,11,1),(WeekStart="星期一")+1)+22</f>
        <v>43786</v>
      </c>
      <c r="R24" s="48">
        <v>43787</v>
      </c>
      <c r="S24" s="48">
        <v>43788</v>
      </c>
      <c r="T24" s="48">
        <v>43789</v>
      </c>
      <c r="U24" s="48">
        <v>43790</v>
      </c>
      <c r="V24" s="48">
        <v>43791</v>
      </c>
      <c r="W24" s="48">
        <v>43792</v>
      </c>
    </row>
    <row r="25" spans="1:23" x14ac:dyDescent="0.25">
      <c r="A25" s="49" t="s">
        <v>203</v>
      </c>
      <c r="B25" s="49" t="s">
        <v>203</v>
      </c>
      <c r="C25" s="49" t="s">
        <v>203</v>
      </c>
      <c r="D25" s="49" t="s">
        <v>203</v>
      </c>
      <c r="E25" s="49" t="s">
        <v>203</v>
      </c>
      <c r="F25" s="49" t="s">
        <v>203</v>
      </c>
      <c r="G25" s="49" t="s">
        <v>203</v>
      </c>
      <c r="I25" s="52" t="s">
        <v>204</v>
      </c>
      <c r="J25" s="49"/>
      <c r="K25" s="49"/>
      <c r="L25" s="49"/>
      <c r="M25" s="49"/>
      <c r="N25" s="49"/>
      <c r="O25" s="49"/>
      <c r="Q25" s="49"/>
      <c r="R25" s="49"/>
      <c r="S25" s="49"/>
      <c r="T25" s="49"/>
      <c r="U25" s="49"/>
      <c r="V25" s="49"/>
      <c r="W25" s="49"/>
    </row>
    <row r="26" spans="1:23" ht="14.4" x14ac:dyDescent="0.25">
      <c r="A26" s="47">
        <f t="array" ref="A26:G26">DaysAndWeeks+DATE(CalendarYear,9,1)-WEEKDAY(DATE(CalendarYear,9,1),(WeekStart="星期一")+1)+29</f>
        <v>43737</v>
      </c>
      <c r="B26" s="47">
        <v>43738</v>
      </c>
      <c r="C26" s="47">
        <v>43739</v>
      </c>
      <c r="D26" s="47">
        <v>43740</v>
      </c>
      <c r="E26" s="47">
        <v>43741</v>
      </c>
      <c r="F26" s="47">
        <v>43742</v>
      </c>
      <c r="G26" s="47">
        <v>43743</v>
      </c>
      <c r="I26" s="47">
        <f t="array" ref="I26:O26">DaysAndWeeks+DATE(CalendarYear,10,1)-WEEKDAY(DATE(CalendarYear,10,1),(WeekStart="星期一")+1)+29</f>
        <v>43765</v>
      </c>
      <c r="J26" s="47">
        <v>43766</v>
      </c>
      <c r="K26" s="47">
        <v>43767</v>
      </c>
      <c r="L26" s="47">
        <v>43768</v>
      </c>
      <c r="M26" s="47">
        <v>43769</v>
      </c>
      <c r="N26" s="47">
        <v>43770</v>
      </c>
      <c r="O26" s="47">
        <v>43771</v>
      </c>
      <c r="Q26" s="47">
        <f t="array" ref="Q26:W26">DaysAndWeeks+DATE(CalendarYear,11,1)-WEEKDAY(DATE(CalendarYear,11,1),(WeekStart="星期一")+1)+29</f>
        <v>43793</v>
      </c>
      <c r="R26" s="47">
        <v>43794</v>
      </c>
      <c r="S26" s="47">
        <v>43795</v>
      </c>
      <c r="T26" s="47">
        <v>43796</v>
      </c>
      <c r="U26" s="47">
        <v>43797</v>
      </c>
      <c r="V26" s="47">
        <v>43798</v>
      </c>
      <c r="W26" s="47">
        <v>43799</v>
      </c>
    </row>
    <row r="27" spans="1:23" x14ac:dyDescent="0.25">
      <c r="A27" s="49" t="s">
        <v>203</v>
      </c>
      <c r="B27" s="49" t="s">
        <v>203</v>
      </c>
      <c r="C27" s="42"/>
      <c r="D27" s="42"/>
      <c r="E27" s="42"/>
      <c r="F27" s="49" t="s">
        <v>203</v>
      </c>
      <c r="G27" s="42"/>
      <c r="I27" s="42"/>
      <c r="J27" s="42"/>
      <c r="K27" s="42"/>
      <c r="L27" s="42"/>
      <c r="M27" s="42"/>
      <c r="N27" s="42"/>
      <c r="O27" s="42"/>
      <c r="Q27" s="42"/>
      <c r="R27" s="42"/>
      <c r="S27" s="42"/>
      <c r="T27" s="42"/>
      <c r="U27" s="42"/>
      <c r="V27" s="42"/>
      <c r="W27" s="42"/>
    </row>
    <row r="28" spans="1:23" ht="14.4" x14ac:dyDescent="0.25">
      <c r="A28" s="48">
        <f t="array" ref="A28:B28">DaysAndWeeks+DATE(CalendarYear,9,1)-WEEKDAY(DATE(CalendarYear,9,1),(WeekStart="星期一")+1)+36</f>
        <v>43744</v>
      </c>
      <c r="B28" s="48">
        <v>43745</v>
      </c>
      <c r="C28" s="65" t="s">
        <v>199</v>
      </c>
      <c r="D28" s="66"/>
      <c r="E28" s="66"/>
      <c r="F28" s="66"/>
      <c r="G28" s="66"/>
      <c r="J28">
        <v>9</v>
      </c>
      <c r="Q28" s="48">
        <f t="array" ref="Q28:R28">DaysAndWeeks+DATE(CalendarYear,11,1)-WEEKDAY(DATE(CalendarYear,11,1),(WeekStart="星期一")+1)+36</f>
        <v>43800</v>
      </c>
      <c r="R28" s="48">
        <v>43801</v>
      </c>
      <c r="S28" s="65" t="s">
        <v>199</v>
      </c>
      <c r="T28" s="66"/>
      <c r="U28" s="66"/>
      <c r="V28" s="66"/>
      <c r="W28" s="66"/>
    </row>
    <row r="29" spans="1:23" x14ac:dyDescent="0.25">
      <c r="A29" s="49"/>
      <c r="B29" s="49"/>
      <c r="C29" s="65"/>
      <c r="D29" s="66"/>
      <c r="E29" s="66"/>
      <c r="F29" s="66"/>
      <c r="G29" s="66"/>
      <c r="Q29" s="49"/>
      <c r="R29" s="49"/>
      <c r="S29" s="65"/>
      <c r="T29" s="66"/>
      <c r="U29" s="66"/>
      <c r="V29" s="66"/>
      <c r="W29" s="66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207</v>
      </c>
      <c r="C1" t="s">
        <v>206</v>
      </c>
      <c r="D1" t="s">
        <v>100</v>
      </c>
    </row>
    <row r="2" spans="1:5" x14ac:dyDescent="0.25">
      <c r="A2">
        <v>1</v>
      </c>
      <c r="B2" t="s">
        <v>208</v>
      </c>
      <c r="C2">
        <v>39000</v>
      </c>
      <c r="D2" s="53">
        <v>43313</v>
      </c>
    </row>
    <row r="3" spans="1:5" x14ac:dyDescent="0.25">
      <c r="A3">
        <v>2</v>
      </c>
      <c r="B3" t="s">
        <v>214</v>
      </c>
      <c r="C3">
        <v>1000</v>
      </c>
      <c r="D3" s="53">
        <v>43313</v>
      </c>
    </row>
    <row r="4" spans="1:5" x14ac:dyDescent="0.25">
      <c r="A4">
        <v>3</v>
      </c>
      <c r="B4" t="s">
        <v>209</v>
      </c>
      <c r="C4">
        <v>45000</v>
      </c>
      <c r="D4" t="s">
        <v>210</v>
      </c>
    </row>
    <row r="5" spans="1:5" x14ac:dyDescent="0.25">
      <c r="A5">
        <v>4</v>
      </c>
      <c r="B5" t="s">
        <v>213</v>
      </c>
      <c r="C5">
        <v>1800</v>
      </c>
      <c r="D5" s="53">
        <v>43374</v>
      </c>
    </row>
    <row r="6" spans="1:5" x14ac:dyDescent="0.25">
      <c r="A6">
        <v>5</v>
      </c>
      <c r="B6" t="s">
        <v>213</v>
      </c>
      <c r="C6">
        <v>1800</v>
      </c>
      <c r="D6" s="53">
        <v>43435</v>
      </c>
    </row>
    <row r="7" spans="1:5" x14ac:dyDescent="0.25">
      <c r="A7">
        <v>6</v>
      </c>
      <c r="B7" t="s">
        <v>211</v>
      </c>
      <c r="C7">
        <v>39000</v>
      </c>
      <c r="D7" t="s">
        <v>212</v>
      </c>
    </row>
    <row r="8" spans="1:5" x14ac:dyDescent="0.25">
      <c r="A8">
        <v>7</v>
      </c>
      <c r="B8" t="s">
        <v>215</v>
      </c>
      <c r="C8">
        <v>200</v>
      </c>
      <c r="D8" s="53">
        <v>43466</v>
      </c>
    </row>
    <row r="9" spans="1:5" x14ac:dyDescent="0.25">
      <c r="A9">
        <v>8</v>
      </c>
      <c r="B9" t="s">
        <v>221</v>
      </c>
      <c r="C9">
        <v>3000</v>
      </c>
      <c r="D9" s="53">
        <v>43525</v>
      </c>
    </row>
    <row r="10" spans="1:5" x14ac:dyDescent="0.25">
      <c r="A10">
        <v>9</v>
      </c>
      <c r="B10" t="s">
        <v>216</v>
      </c>
      <c r="C10">
        <v>1700</v>
      </c>
      <c r="D10" s="53">
        <v>43586</v>
      </c>
    </row>
    <row r="11" spans="1:5" x14ac:dyDescent="0.25">
      <c r="A11">
        <v>10</v>
      </c>
      <c r="B11" t="s">
        <v>217</v>
      </c>
      <c r="C11">
        <v>3000</v>
      </c>
      <c r="D11" s="53">
        <v>43556</v>
      </c>
    </row>
    <row r="12" spans="1:5" x14ac:dyDescent="0.25">
      <c r="A12">
        <v>11</v>
      </c>
      <c r="B12" t="s">
        <v>218</v>
      </c>
      <c r="C12">
        <v>58000</v>
      </c>
      <c r="D12" s="53" t="s">
        <v>219</v>
      </c>
    </row>
    <row r="13" spans="1:5" x14ac:dyDescent="0.25">
      <c r="A13">
        <v>12</v>
      </c>
      <c r="B13" t="s">
        <v>220</v>
      </c>
      <c r="C13">
        <v>5000</v>
      </c>
      <c r="D13" s="53" t="s">
        <v>219</v>
      </c>
    </row>
    <row r="14" spans="1:5" x14ac:dyDescent="0.25">
      <c r="A14">
        <v>13</v>
      </c>
      <c r="B14" t="s">
        <v>213</v>
      </c>
      <c r="C14">
        <v>2000</v>
      </c>
      <c r="D14" s="53">
        <v>43729</v>
      </c>
    </row>
    <row r="15" spans="1:5" x14ac:dyDescent="0.25">
      <c r="A15">
        <v>14</v>
      </c>
      <c r="B15" t="s">
        <v>216</v>
      </c>
      <c r="C15">
        <v>1700</v>
      </c>
      <c r="D15" s="53">
        <v>43758</v>
      </c>
      <c r="E15" t="s">
        <v>44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4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8" t="s">
        <v>71</v>
      </c>
      <c r="E1" s="8" t="s">
        <v>70</v>
      </c>
      <c r="F1" s="8" t="s">
        <v>72</v>
      </c>
    </row>
    <row r="2" spans="1:7" x14ac:dyDescent="0.25">
      <c r="A2" s="8">
        <v>16</v>
      </c>
      <c r="B2" s="8">
        <v>107</v>
      </c>
      <c r="C2" s="8">
        <v>66</v>
      </c>
      <c r="D2" s="18">
        <f t="shared" ref="D2:D33" si="0">B2/C2</f>
        <v>1.6212121212121211</v>
      </c>
      <c r="E2" s="18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8">
        <f t="shared" si="0"/>
        <v>1.6904761904761905</v>
      </c>
      <c r="E3" s="18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8">
        <f t="shared" si="0"/>
        <v>2.0714285714285716</v>
      </c>
      <c r="E4" s="18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8">
        <f t="shared" si="0"/>
        <v>2.392156862745098</v>
      </c>
      <c r="E5" s="18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8">
        <f t="shared" si="0"/>
        <v>2.5964912280701755</v>
      </c>
      <c r="E6" s="18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8">
        <f t="shared" si="0"/>
        <v>2.7559523809523809</v>
      </c>
      <c r="E7" s="18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8">
        <f t="shared" si="0"/>
        <v>2.7619047619047619</v>
      </c>
      <c r="E8" s="18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8">
        <f t="shared" si="0"/>
        <v>2.8012820512820511</v>
      </c>
      <c r="E9" s="18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8">
        <f t="shared" si="0"/>
        <v>2.9047619047619047</v>
      </c>
      <c r="E10" s="18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8">
        <f t="shared" si="0"/>
        <v>2.9322033898305087</v>
      </c>
      <c r="E11" s="18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8">
        <f t="shared" si="0"/>
        <v>2.9629629629629628</v>
      </c>
      <c r="E12" s="18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8">
        <f t="shared" si="0"/>
        <v>3.0555555555555554</v>
      </c>
      <c r="E13" s="18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8">
        <f t="shared" si="0"/>
        <v>3.0916666666666668</v>
      </c>
      <c r="E14" s="18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8">
        <f t="shared" si="0"/>
        <v>3.1825396825396823</v>
      </c>
      <c r="E15" s="18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8">
        <f t="shared" si="0"/>
        <v>3.1851851851851851</v>
      </c>
      <c r="E16" s="18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8">
        <f t="shared" si="0"/>
        <v>3.2121212121212119</v>
      </c>
      <c r="E17" s="18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8">
        <f t="shared" si="0"/>
        <v>3.2758620689655173</v>
      </c>
      <c r="E18" s="18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8">
        <f t="shared" si="0"/>
        <v>3.284313725490196</v>
      </c>
      <c r="E19" s="18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8">
        <f t="shared" si="0"/>
        <v>3.3974358974358974</v>
      </c>
      <c r="E20" s="18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8">
        <f t="shared" si="0"/>
        <v>3.4230769230769229</v>
      </c>
      <c r="E21" s="18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8">
        <f t="shared" si="0"/>
        <v>3.4305555555555554</v>
      </c>
      <c r="E22" s="18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8">
        <f t="shared" si="0"/>
        <v>3.4333333333333331</v>
      </c>
      <c r="E23" s="18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8">
        <f t="shared" si="0"/>
        <v>3.4444444444444446</v>
      </c>
      <c r="E24" s="18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8">
        <f t="shared" si="0"/>
        <v>3.5098039215686274</v>
      </c>
      <c r="E25" s="18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8">
        <f t="shared" si="0"/>
        <v>3.5434782608695654</v>
      </c>
      <c r="E26" s="18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8">
        <f t="shared" si="0"/>
        <v>3.5869565217391304</v>
      </c>
      <c r="E27" s="18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8">
        <f t="shared" si="0"/>
        <v>3.6190476190476191</v>
      </c>
      <c r="E28" s="18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8">
        <f t="shared" si="0"/>
        <v>3.6416666666666666</v>
      </c>
      <c r="E29" s="18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8">
        <f t="shared" si="0"/>
        <v>3.715686274509804</v>
      </c>
      <c r="E30" s="18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8">
        <f t="shared" si="0"/>
        <v>3.71875</v>
      </c>
      <c r="E31" s="18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8">
        <f t="shared" si="0"/>
        <v>3.7196969696969697</v>
      </c>
      <c r="E32" s="18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8">
        <f t="shared" si="0"/>
        <v>3.7567567567567566</v>
      </c>
      <c r="E33" s="18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8">
        <f t="shared" ref="D34:D65" si="5">B34/C34</f>
        <v>3.7777777777777777</v>
      </c>
      <c r="E34" s="18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8">
        <f t="shared" si="5"/>
        <v>3.8974358974358974</v>
      </c>
      <c r="E35" s="18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8">
        <f t="shared" si="5"/>
        <v>3.9038461538461537</v>
      </c>
      <c r="E36" s="18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8">
        <f t="shared" si="5"/>
        <v>3.9848484848484849</v>
      </c>
      <c r="E37" s="18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8">
        <f t="shared" si="5"/>
        <v>4.024390243902439</v>
      </c>
      <c r="E38" s="18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8">
        <f t="shared" si="5"/>
        <v>4.0303030303030303</v>
      </c>
      <c r="E39" s="18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8">
        <f t="shared" si="5"/>
        <v>4.0333333333333332</v>
      </c>
      <c r="E40" s="18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8">
        <f t="shared" si="5"/>
        <v>4.0384615384615383</v>
      </c>
      <c r="E41" s="18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8">
        <f t="shared" si="5"/>
        <v>4.0952380952380949</v>
      </c>
      <c r="E42" s="18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8">
        <f t="shared" si="5"/>
        <v>4.1805555555555554</v>
      </c>
      <c r="E43" s="18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8">
        <f t="shared" si="5"/>
        <v>4.1944444444444446</v>
      </c>
      <c r="E44" s="18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8">
        <f t="shared" si="5"/>
        <v>4.2435897435897436</v>
      </c>
      <c r="E45" s="18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8">
        <f t="shared" si="5"/>
        <v>4.3611111111111107</v>
      </c>
      <c r="E46" s="18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8">
        <f t="shared" si="5"/>
        <v>4.4249999999999998</v>
      </c>
      <c r="E47" s="18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8">
        <f t="shared" si="5"/>
        <v>4.4298245614035086</v>
      </c>
      <c r="E48" s="18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8">
        <f t="shared" si="5"/>
        <v>4.4444444444444446</v>
      </c>
      <c r="E49" s="18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8">
        <f t="shared" si="5"/>
        <v>4.4666666666666668</v>
      </c>
      <c r="E50" s="18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8">
        <f t="shared" si="5"/>
        <v>4.4871794871794872</v>
      </c>
      <c r="E51" s="18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8">
        <f t="shared" si="5"/>
        <v>4.5111111111111111</v>
      </c>
      <c r="E52" s="18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8">
        <f t="shared" si="5"/>
        <v>4.6222222222222218</v>
      </c>
      <c r="E53" s="18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8">
        <f t="shared" si="5"/>
        <v>4.6818181818181817</v>
      </c>
      <c r="E54" s="18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8">
        <f t="shared" si="5"/>
        <v>4.6829268292682924</v>
      </c>
      <c r="E55" s="18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8">
        <f t="shared" si="5"/>
        <v>4.6956521739130439</v>
      </c>
      <c r="E56" s="18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8">
        <f t="shared" si="5"/>
        <v>4.7121212121212119</v>
      </c>
      <c r="E57" s="18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8">
        <f t="shared" si="5"/>
        <v>4.7261904761904763</v>
      </c>
      <c r="E58" s="18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8">
        <f t="shared" si="5"/>
        <v>4.7391304347826084</v>
      </c>
      <c r="E59" s="18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8">
        <f t="shared" si="5"/>
        <v>4.7424242424242422</v>
      </c>
      <c r="E60" s="18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8">
        <f t="shared" si="5"/>
        <v>4.7936507936507935</v>
      </c>
      <c r="E61" s="18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8">
        <f t="shared" si="5"/>
        <v>4.8055555555555554</v>
      </c>
      <c r="E62" s="18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8">
        <f t="shared" si="5"/>
        <v>4.833333333333333</v>
      </c>
      <c r="E63" s="18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8">
        <f t="shared" si="5"/>
        <v>4.8636363636363633</v>
      </c>
      <c r="E64" s="18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8">
        <f t="shared" si="5"/>
        <v>4.875</v>
      </c>
      <c r="E65" s="18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8">
        <f t="shared" ref="D66:D97" si="9">B66/C66</f>
        <v>4.8833333333333337</v>
      </c>
      <c r="E66" s="18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8">
        <f t="shared" si="9"/>
        <v>4.8939393939393936</v>
      </c>
      <c r="E67" s="18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8">
        <f t="shared" si="9"/>
        <v>4.9206349206349209</v>
      </c>
      <c r="E68" s="18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2">
        <v>133</v>
      </c>
      <c r="B69" s="32">
        <v>717</v>
      </c>
      <c r="C69" s="32">
        <v>144</v>
      </c>
      <c r="D69" s="18">
        <f t="shared" si="9"/>
        <v>4.979166666666667</v>
      </c>
      <c r="E69" s="18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2">
        <v>131</v>
      </c>
      <c r="B70" s="32">
        <v>165</v>
      </c>
      <c r="C70" s="32">
        <v>33</v>
      </c>
      <c r="D70" s="18">
        <f t="shared" si="9"/>
        <v>5</v>
      </c>
      <c r="E70" s="18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2">
        <v>135</v>
      </c>
      <c r="B71" s="32">
        <v>481</v>
      </c>
      <c r="C71" s="32">
        <v>96</v>
      </c>
      <c r="D71" s="18">
        <f t="shared" si="9"/>
        <v>5.010416666666667</v>
      </c>
      <c r="E71" s="18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2">
        <v>53</v>
      </c>
      <c r="B72" s="32">
        <v>304</v>
      </c>
      <c r="C72" s="32">
        <v>60</v>
      </c>
      <c r="D72" s="18">
        <f t="shared" si="9"/>
        <v>5.0666666666666664</v>
      </c>
      <c r="E72" s="18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2">
        <v>32</v>
      </c>
      <c r="B73" s="32">
        <v>143</v>
      </c>
      <c r="C73" s="32">
        <v>28</v>
      </c>
      <c r="D73" s="18">
        <f t="shared" si="9"/>
        <v>5.1071428571428568</v>
      </c>
      <c r="E73" s="18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2">
        <v>78</v>
      </c>
      <c r="B74" s="32">
        <v>174</v>
      </c>
      <c r="C74" s="32">
        <v>34</v>
      </c>
      <c r="D74" s="18">
        <f t="shared" si="9"/>
        <v>5.117647058823529</v>
      </c>
      <c r="E74" s="18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2">
        <v>106</v>
      </c>
      <c r="B75" s="32">
        <v>617</v>
      </c>
      <c r="C75" s="32">
        <v>120</v>
      </c>
      <c r="D75" s="18">
        <f t="shared" si="9"/>
        <v>5.1416666666666666</v>
      </c>
      <c r="E75" s="18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2">
        <v>91</v>
      </c>
      <c r="B76" s="32">
        <v>515</v>
      </c>
      <c r="C76" s="32">
        <v>100</v>
      </c>
      <c r="D76" s="18">
        <f t="shared" si="9"/>
        <v>5.15</v>
      </c>
      <c r="E76" s="18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2">
        <v>42</v>
      </c>
      <c r="B77" s="32">
        <v>314</v>
      </c>
      <c r="C77" s="32">
        <v>60</v>
      </c>
      <c r="D77" s="18">
        <f t="shared" si="9"/>
        <v>5.2333333333333334</v>
      </c>
      <c r="E77" s="18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2">
        <v>81</v>
      </c>
      <c r="B78" s="32">
        <v>414</v>
      </c>
      <c r="C78" s="32">
        <v>78</v>
      </c>
      <c r="D78" s="18">
        <f t="shared" si="9"/>
        <v>5.3076923076923075</v>
      </c>
      <c r="E78" s="18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2">
        <v>40</v>
      </c>
      <c r="B79" s="32">
        <v>304</v>
      </c>
      <c r="C79" s="32">
        <v>57</v>
      </c>
      <c r="D79" s="18">
        <f t="shared" si="9"/>
        <v>5.333333333333333</v>
      </c>
      <c r="E79" s="18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2">
        <v>96</v>
      </c>
      <c r="B80" s="32">
        <v>352</v>
      </c>
      <c r="C80" s="32">
        <v>66</v>
      </c>
      <c r="D80" s="18">
        <f t="shared" si="9"/>
        <v>5.333333333333333</v>
      </c>
      <c r="E80" s="18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2">
        <v>114</v>
      </c>
      <c r="B81" s="32">
        <v>512</v>
      </c>
      <c r="C81" s="32">
        <v>96</v>
      </c>
      <c r="D81" s="18">
        <f t="shared" si="9"/>
        <v>5.333333333333333</v>
      </c>
      <c r="E81" s="18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2">
        <v>65</v>
      </c>
      <c r="B82" s="32">
        <v>303</v>
      </c>
      <c r="C82" s="32">
        <v>56</v>
      </c>
      <c r="D82" s="18">
        <f t="shared" si="9"/>
        <v>5.4107142857142856</v>
      </c>
      <c r="E82" s="18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2">
        <v>75</v>
      </c>
      <c r="B83" s="32">
        <v>308</v>
      </c>
      <c r="C83" s="32">
        <v>56</v>
      </c>
      <c r="D83" s="18">
        <f t="shared" si="9"/>
        <v>5.5</v>
      </c>
      <c r="E83" s="18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2">
        <v>76</v>
      </c>
      <c r="B84" s="32">
        <v>319</v>
      </c>
      <c r="C84" s="32">
        <v>58</v>
      </c>
      <c r="D84" s="18">
        <f t="shared" si="9"/>
        <v>5.5</v>
      </c>
      <c r="E84" s="18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2">
        <v>68</v>
      </c>
      <c r="B85" s="32">
        <v>311</v>
      </c>
      <c r="C85" s="32">
        <v>56</v>
      </c>
      <c r="D85" s="18">
        <f t="shared" si="9"/>
        <v>5.5535714285714288</v>
      </c>
      <c r="E85" s="18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2">
        <v>33</v>
      </c>
      <c r="B86" s="32">
        <v>408</v>
      </c>
      <c r="C86" s="32">
        <v>72</v>
      </c>
      <c r="D86" s="18">
        <f t="shared" si="9"/>
        <v>5.666666666666667</v>
      </c>
      <c r="E86" s="18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2">
        <v>50</v>
      </c>
      <c r="B87" s="32">
        <v>148</v>
      </c>
      <c r="C87" s="32">
        <v>26</v>
      </c>
      <c r="D87" s="18">
        <f t="shared" si="9"/>
        <v>5.6923076923076925</v>
      </c>
      <c r="E87" s="18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2">
        <v>134</v>
      </c>
      <c r="B88" s="32">
        <v>414</v>
      </c>
      <c r="C88" s="32">
        <v>72</v>
      </c>
      <c r="D88" s="18">
        <f t="shared" si="9"/>
        <v>5.75</v>
      </c>
      <c r="E88" s="18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2">
        <v>86</v>
      </c>
      <c r="B89" s="32">
        <v>415</v>
      </c>
      <c r="C89" s="32">
        <v>72</v>
      </c>
      <c r="D89" s="18">
        <f t="shared" si="9"/>
        <v>5.7638888888888893</v>
      </c>
      <c r="E89" s="18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2">
        <v>37</v>
      </c>
      <c r="B90" s="32">
        <v>128</v>
      </c>
      <c r="C90" s="32">
        <v>22</v>
      </c>
      <c r="D90" s="18">
        <f t="shared" si="9"/>
        <v>5.8181818181818183</v>
      </c>
      <c r="E90" s="18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2">
        <v>77</v>
      </c>
      <c r="B91" s="32">
        <v>326</v>
      </c>
      <c r="C91" s="32">
        <v>56</v>
      </c>
      <c r="D91" s="18">
        <f t="shared" si="9"/>
        <v>5.8214285714285712</v>
      </c>
      <c r="E91" s="18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2">
        <v>35</v>
      </c>
      <c r="B92" s="32">
        <v>135</v>
      </c>
      <c r="C92" s="32">
        <v>23</v>
      </c>
      <c r="D92" s="18">
        <f t="shared" si="9"/>
        <v>5.8695652173913047</v>
      </c>
      <c r="E92" s="18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2">
        <v>120</v>
      </c>
      <c r="B93" s="32">
        <v>606</v>
      </c>
      <c r="C93" s="32">
        <v>102</v>
      </c>
      <c r="D93" s="18">
        <f t="shared" si="9"/>
        <v>5.9411764705882355</v>
      </c>
      <c r="E93" s="18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2">
        <v>70</v>
      </c>
      <c r="B94" s="32">
        <v>309</v>
      </c>
      <c r="C94" s="32">
        <v>52</v>
      </c>
      <c r="D94" s="18">
        <f t="shared" si="9"/>
        <v>5.9423076923076925</v>
      </c>
      <c r="E94" s="18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2">
        <v>79</v>
      </c>
      <c r="B95" s="32">
        <v>312</v>
      </c>
      <c r="C95" s="32">
        <v>52</v>
      </c>
      <c r="D95" s="18">
        <f t="shared" si="9"/>
        <v>6</v>
      </c>
      <c r="E95" s="18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2">
        <v>69</v>
      </c>
      <c r="B96" s="32">
        <v>512</v>
      </c>
      <c r="C96" s="32">
        <v>84</v>
      </c>
      <c r="D96" s="18">
        <f t="shared" si="9"/>
        <v>6.0952380952380949</v>
      </c>
      <c r="E96" s="18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2">
        <v>88</v>
      </c>
      <c r="B97" s="32">
        <v>515</v>
      </c>
      <c r="C97" s="32">
        <v>84</v>
      </c>
      <c r="D97" s="18">
        <f t="shared" si="9"/>
        <v>6.1309523809523814</v>
      </c>
      <c r="E97" s="18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2">
        <v>130</v>
      </c>
      <c r="B98" s="32">
        <v>485</v>
      </c>
      <c r="C98" s="32">
        <v>78</v>
      </c>
      <c r="D98" s="18">
        <f t="shared" ref="D98:D118" si="13">B98/C98</f>
        <v>6.2179487179487181</v>
      </c>
      <c r="E98" s="18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2">
        <v>129</v>
      </c>
      <c r="B99" s="32">
        <v>224</v>
      </c>
      <c r="C99" s="32">
        <v>35</v>
      </c>
      <c r="D99" s="18">
        <f t="shared" si="13"/>
        <v>6.4</v>
      </c>
      <c r="E99" s="18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2">
        <v>97</v>
      </c>
      <c r="B100" s="32">
        <v>501</v>
      </c>
      <c r="C100" s="32">
        <v>78</v>
      </c>
      <c r="D100" s="18">
        <f t="shared" si="13"/>
        <v>6.4230769230769234</v>
      </c>
      <c r="E100" s="18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2">
        <v>26</v>
      </c>
      <c r="B101" s="32">
        <v>236</v>
      </c>
      <c r="C101" s="32">
        <v>36</v>
      </c>
      <c r="D101" s="18">
        <f t="shared" si="13"/>
        <v>6.5555555555555554</v>
      </c>
      <c r="E101" s="18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2">
        <v>93</v>
      </c>
      <c r="B102" s="32">
        <v>512</v>
      </c>
      <c r="C102" s="32">
        <v>78</v>
      </c>
      <c r="D102" s="18">
        <f t="shared" si="13"/>
        <v>6.5641025641025639</v>
      </c>
      <c r="E102" s="18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2">
        <v>95</v>
      </c>
      <c r="B103" s="32">
        <v>513</v>
      </c>
      <c r="C103" s="32">
        <v>78</v>
      </c>
      <c r="D103" s="18">
        <f t="shared" si="13"/>
        <v>6.5769230769230766</v>
      </c>
      <c r="E103" s="18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2">
        <v>90</v>
      </c>
      <c r="B104" s="32">
        <v>481</v>
      </c>
      <c r="C104" s="32">
        <v>72</v>
      </c>
      <c r="D104" s="18">
        <f t="shared" si="13"/>
        <v>6.6805555555555554</v>
      </c>
      <c r="E104" s="18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2">
        <v>141</v>
      </c>
      <c r="B105" s="32">
        <v>348</v>
      </c>
      <c r="C105" s="32">
        <v>52</v>
      </c>
      <c r="D105" s="18">
        <f t="shared" si="13"/>
        <v>6.6923076923076925</v>
      </c>
      <c r="E105" s="18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2">
        <v>143</v>
      </c>
      <c r="B106" s="32">
        <v>217</v>
      </c>
      <c r="C106" s="32">
        <v>32</v>
      </c>
      <c r="D106" s="18">
        <f t="shared" si="13"/>
        <v>6.78125</v>
      </c>
      <c r="E106" s="18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2">
        <v>47</v>
      </c>
      <c r="B107" s="32">
        <v>314</v>
      </c>
      <c r="C107" s="32">
        <v>46</v>
      </c>
      <c r="D107" s="18">
        <f t="shared" si="13"/>
        <v>6.8260869565217392</v>
      </c>
      <c r="E107" s="18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2">
        <v>145</v>
      </c>
      <c r="B108" s="32">
        <v>190</v>
      </c>
      <c r="C108" s="32">
        <v>27</v>
      </c>
      <c r="D108" s="18">
        <f t="shared" si="13"/>
        <v>7.0370370370370372</v>
      </c>
      <c r="E108" s="18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2">
        <v>62</v>
      </c>
      <c r="B109" s="32">
        <v>312</v>
      </c>
      <c r="C109" s="32">
        <v>44</v>
      </c>
      <c r="D109" s="18">
        <f t="shared" si="13"/>
        <v>7.0909090909090908</v>
      </c>
      <c r="E109" s="18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2">
        <v>92</v>
      </c>
      <c r="B110" s="32">
        <v>512</v>
      </c>
      <c r="C110" s="32">
        <v>72</v>
      </c>
      <c r="D110" s="18">
        <f t="shared" si="13"/>
        <v>7.1111111111111107</v>
      </c>
      <c r="E110" s="18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2">
        <v>41</v>
      </c>
      <c r="B111" s="32">
        <v>265</v>
      </c>
      <c r="C111" s="32">
        <v>37</v>
      </c>
      <c r="D111" s="18">
        <f t="shared" si="13"/>
        <v>7.1621621621621623</v>
      </c>
      <c r="E111" s="18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2">
        <v>25</v>
      </c>
      <c r="B112" s="32">
        <v>122</v>
      </c>
      <c r="C112" s="32">
        <v>17</v>
      </c>
      <c r="D112" s="18">
        <f t="shared" si="13"/>
        <v>7.1764705882352944</v>
      </c>
      <c r="E112" s="18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2">
        <v>73</v>
      </c>
      <c r="B113" s="32">
        <v>312</v>
      </c>
      <c r="C113" s="32">
        <v>43</v>
      </c>
      <c r="D113" s="18">
        <f t="shared" si="13"/>
        <v>7.2558139534883717</v>
      </c>
      <c r="E113" s="18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2">
        <v>66</v>
      </c>
      <c r="B114" s="32">
        <v>365</v>
      </c>
      <c r="C114" s="32">
        <v>50</v>
      </c>
      <c r="D114" s="18">
        <f t="shared" si="13"/>
        <v>7.3</v>
      </c>
      <c r="E114" s="18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2">
        <v>54</v>
      </c>
      <c r="B115" s="32">
        <v>301</v>
      </c>
      <c r="C115" s="32">
        <v>41</v>
      </c>
      <c r="D115" s="18">
        <f t="shared" si="13"/>
        <v>7.3414634146341466</v>
      </c>
      <c r="E115" s="18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2">
        <v>144</v>
      </c>
      <c r="B116" s="32">
        <v>199</v>
      </c>
      <c r="C116" s="32">
        <v>24</v>
      </c>
      <c r="D116" s="18">
        <f t="shared" si="13"/>
        <v>8.2916666666666661</v>
      </c>
      <c r="E116" s="18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2">
        <v>72</v>
      </c>
      <c r="B117" s="32">
        <v>300</v>
      </c>
      <c r="C117" s="32">
        <v>35</v>
      </c>
      <c r="D117" s="18">
        <f t="shared" si="13"/>
        <v>8.5714285714285712</v>
      </c>
      <c r="E117" s="18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2">
        <v>87</v>
      </c>
      <c r="B118" s="32">
        <v>514</v>
      </c>
      <c r="C118" s="32">
        <v>56</v>
      </c>
      <c r="D118" s="18">
        <f t="shared" si="13"/>
        <v>9.1785714285714288</v>
      </c>
      <c r="E118" s="18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2">
        <v>150</v>
      </c>
    </row>
    <row r="120" spans="1:7" x14ac:dyDescent="0.25">
      <c r="A120" s="32">
        <v>151</v>
      </c>
    </row>
    <row r="121" spans="1:7" x14ac:dyDescent="0.25">
      <c r="A121" s="32">
        <v>152</v>
      </c>
    </row>
    <row r="122" spans="1:7" x14ac:dyDescent="0.25">
      <c r="A122" s="32">
        <v>153</v>
      </c>
    </row>
    <row r="123" spans="1:7" x14ac:dyDescent="0.25">
      <c r="A123" s="32">
        <v>154</v>
      </c>
    </row>
    <row r="124" spans="1:7" x14ac:dyDescent="0.25">
      <c r="A124" s="32">
        <v>155</v>
      </c>
    </row>
    <row r="125" spans="1:7" x14ac:dyDescent="0.25">
      <c r="A125" s="32">
        <v>156</v>
      </c>
    </row>
    <row r="126" spans="1:7" x14ac:dyDescent="0.25">
      <c r="A126" s="32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53" activePane="bottomLeft" state="frozen"/>
      <selection pane="bottomLeft" activeCell="C67" sqref="C67"/>
    </sheetView>
  </sheetViews>
  <sheetFormatPr defaultRowHeight="13.8" x14ac:dyDescent="0.25"/>
  <cols>
    <col min="2" max="2" width="6.44140625" style="19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19" t="s">
        <v>89</v>
      </c>
      <c r="C1" t="s">
        <v>49</v>
      </c>
      <c r="D1" s="17" t="s">
        <v>48</v>
      </c>
    </row>
    <row r="2" spans="1:12" ht="82.8" x14ac:dyDescent="0.25">
      <c r="A2" s="1">
        <v>43551</v>
      </c>
      <c r="C2" s="17" t="s">
        <v>90</v>
      </c>
      <c r="D2" s="17" t="s">
        <v>50</v>
      </c>
    </row>
    <row r="3" spans="1:12" x14ac:dyDescent="0.25">
      <c r="A3" s="1">
        <v>43552</v>
      </c>
      <c r="C3" t="s">
        <v>56</v>
      </c>
    </row>
    <row r="4" spans="1:12" ht="27.6" x14ac:dyDescent="0.25">
      <c r="A4" s="1">
        <v>43553</v>
      </c>
      <c r="C4" s="17" t="s">
        <v>63</v>
      </c>
      <c r="D4" s="17" t="s">
        <v>64</v>
      </c>
    </row>
    <row r="5" spans="1:12" ht="27.6" x14ac:dyDescent="0.25">
      <c r="A5" s="1">
        <v>43554</v>
      </c>
      <c r="C5" s="17" t="s">
        <v>74</v>
      </c>
      <c r="D5" s="17" t="s">
        <v>73</v>
      </c>
    </row>
    <row r="6" spans="1:12" x14ac:dyDescent="0.25">
      <c r="A6" s="1">
        <v>43555</v>
      </c>
      <c r="C6" s="17" t="s">
        <v>78</v>
      </c>
      <c r="D6" s="17" t="s">
        <v>79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86</v>
      </c>
    </row>
    <row r="9" spans="1:12" x14ac:dyDescent="0.25">
      <c r="A9" s="1">
        <v>43558</v>
      </c>
      <c r="D9" s="17" t="s">
        <v>85</v>
      </c>
    </row>
    <row r="10" spans="1:12" x14ac:dyDescent="0.25">
      <c r="A10" s="1">
        <v>43559</v>
      </c>
      <c r="C10" t="s">
        <v>87</v>
      </c>
      <c r="D10" s="17" t="s">
        <v>84</v>
      </c>
    </row>
    <row r="11" spans="1:12" x14ac:dyDescent="0.25">
      <c r="A11" s="1">
        <v>43560</v>
      </c>
      <c r="B11">
        <v>50</v>
      </c>
      <c r="C11" t="s">
        <v>82</v>
      </c>
      <c r="D11" s="17" t="s">
        <v>83</v>
      </c>
    </row>
    <row r="12" spans="1:12" x14ac:dyDescent="0.25">
      <c r="A12" s="1">
        <v>43561</v>
      </c>
      <c r="B12">
        <v>49</v>
      </c>
      <c r="D12" s="17" t="s">
        <v>88</v>
      </c>
    </row>
    <row r="13" spans="1:12" x14ac:dyDescent="0.25">
      <c r="A13" s="1">
        <v>43562</v>
      </c>
      <c r="B13">
        <v>48</v>
      </c>
      <c r="D13" s="17" t="s">
        <v>92</v>
      </c>
    </row>
    <row r="14" spans="1:12" x14ac:dyDescent="0.25">
      <c r="A14" s="1">
        <v>43563</v>
      </c>
      <c r="B14">
        <v>47</v>
      </c>
      <c r="D14" s="17" t="s">
        <v>93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91</v>
      </c>
      <c r="D15" s="17" t="s">
        <v>118</v>
      </c>
      <c r="E15" s="12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2" x14ac:dyDescent="0.25">
      <c r="A16" s="1">
        <v>43565</v>
      </c>
      <c r="B16">
        <v>45</v>
      </c>
      <c r="C16" t="s">
        <v>111</v>
      </c>
      <c r="E16" s="12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 spans="1:11" x14ac:dyDescent="0.25">
      <c r="A17" s="1">
        <v>43566</v>
      </c>
      <c r="B17">
        <v>44</v>
      </c>
      <c r="C17" t="s">
        <v>111</v>
      </c>
      <c r="E17" s="12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 x14ac:dyDescent="0.25">
      <c r="A18" s="1">
        <v>43567</v>
      </c>
      <c r="B18">
        <v>43</v>
      </c>
      <c r="C18" t="s">
        <v>113</v>
      </c>
      <c r="D18" s="17" t="s">
        <v>112</v>
      </c>
      <c r="E18" s="12" t="s">
        <v>104</v>
      </c>
      <c r="F18" t="s">
        <v>105</v>
      </c>
      <c r="G18" t="s">
        <v>106</v>
      </c>
      <c r="H18" t="s">
        <v>107</v>
      </c>
      <c r="I18" s="12" t="s">
        <v>108</v>
      </c>
      <c r="J18" t="s">
        <v>109</v>
      </c>
      <c r="K18" t="s">
        <v>110</v>
      </c>
    </row>
    <row r="19" spans="1:11" x14ac:dyDescent="0.25">
      <c r="A19" s="1">
        <v>43568</v>
      </c>
      <c r="B19">
        <v>42</v>
      </c>
      <c r="C19" t="s">
        <v>114</v>
      </c>
      <c r="D19" s="17" t="s">
        <v>115</v>
      </c>
      <c r="E19" s="12" t="s">
        <v>104</v>
      </c>
      <c r="F19" s="12" t="s">
        <v>105</v>
      </c>
      <c r="G19" t="s">
        <v>106</v>
      </c>
      <c r="H19" t="s">
        <v>107</v>
      </c>
      <c r="I19" s="12" t="s">
        <v>108</v>
      </c>
      <c r="J19" s="12" t="s">
        <v>109</v>
      </c>
      <c r="K19" t="s">
        <v>110</v>
      </c>
    </row>
    <row r="20" spans="1:11" ht="41.4" x14ac:dyDescent="0.25">
      <c r="A20" s="1">
        <v>43569</v>
      </c>
      <c r="B20">
        <v>41</v>
      </c>
      <c r="C20" s="17" t="s">
        <v>116</v>
      </c>
      <c r="E20" s="12" t="s">
        <v>104</v>
      </c>
      <c r="F20" s="12" t="s">
        <v>105</v>
      </c>
      <c r="G20" t="s">
        <v>106</v>
      </c>
      <c r="H20" s="12" t="s">
        <v>107</v>
      </c>
      <c r="I20" t="s">
        <v>108</v>
      </c>
      <c r="J20" s="12" t="s">
        <v>109</v>
      </c>
      <c r="K20" t="s">
        <v>110</v>
      </c>
    </row>
    <row r="21" spans="1:11" ht="27.6" x14ac:dyDescent="0.25">
      <c r="A21" s="1">
        <v>43570</v>
      </c>
      <c r="B21">
        <v>40</v>
      </c>
      <c r="C21" s="34" t="s">
        <v>117</v>
      </c>
      <c r="E21" s="12" t="s">
        <v>104</v>
      </c>
      <c r="F21" t="s">
        <v>105</v>
      </c>
      <c r="G21" t="s">
        <v>106</v>
      </c>
      <c r="H21" t="s">
        <v>107</v>
      </c>
      <c r="I21" t="s">
        <v>108</v>
      </c>
      <c r="J21" s="12" t="s">
        <v>109</v>
      </c>
      <c r="K21" t="s">
        <v>110</v>
      </c>
    </row>
    <row r="22" spans="1:11" ht="71.400000000000006" x14ac:dyDescent="0.45">
      <c r="A22" s="1">
        <v>43571</v>
      </c>
      <c r="B22">
        <v>39</v>
      </c>
      <c r="C22" s="17" t="s">
        <v>119</v>
      </c>
      <c r="D22" s="34" t="s">
        <v>133</v>
      </c>
      <c r="E22" s="12" t="s">
        <v>104</v>
      </c>
      <c r="F22" s="12" t="s">
        <v>105</v>
      </c>
      <c r="G22" t="s">
        <v>106</v>
      </c>
      <c r="H22" t="s">
        <v>107</v>
      </c>
      <c r="I22" t="s">
        <v>108</v>
      </c>
      <c r="J22" s="12" t="s">
        <v>109</v>
      </c>
      <c r="K22" t="s">
        <v>110</v>
      </c>
    </row>
    <row r="23" spans="1:11" ht="55.2" x14ac:dyDescent="0.25">
      <c r="A23" s="1">
        <v>43572</v>
      </c>
      <c r="B23">
        <v>38</v>
      </c>
      <c r="C23" s="17" t="s">
        <v>136</v>
      </c>
      <c r="E23" s="12" t="s">
        <v>104</v>
      </c>
      <c r="F23" t="s">
        <v>105</v>
      </c>
      <c r="G23" t="s">
        <v>106</v>
      </c>
      <c r="H23" t="s">
        <v>107</v>
      </c>
      <c r="I23" s="12" t="s">
        <v>108</v>
      </c>
      <c r="J23" s="12" t="s">
        <v>109</v>
      </c>
      <c r="K23" t="s">
        <v>110</v>
      </c>
    </row>
    <row r="24" spans="1:11" x14ac:dyDescent="0.25">
      <c r="A24" s="1">
        <v>43573</v>
      </c>
      <c r="B24">
        <v>37</v>
      </c>
      <c r="D24" s="17" t="s">
        <v>139</v>
      </c>
      <c r="E24" s="12" t="s">
        <v>104</v>
      </c>
      <c r="F24" t="s">
        <v>105</v>
      </c>
      <c r="G24" t="s">
        <v>106</v>
      </c>
      <c r="H24" t="s">
        <v>107</v>
      </c>
      <c r="I24" s="12" t="s">
        <v>108</v>
      </c>
      <c r="J24" t="s">
        <v>109</v>
      </c>
      <c r="K24" t="s">
        <v>110</v>
      </c>
    </row>
    <row r="25" spans="1:11" x14ac:dyDescent="0.25">
      <c r="A25" s="1">
        <v>43574</v>
      </c>
      <c r="B25">
        <v>36</v>
      </c>
      <c r="C25" s="17" t="s">
        <v>142</v>
      </c>
      <c r="E25" s="12" t="s">
        <v>104</v>
      </c>
      <c r="F25" s="12" t="s">
        <v>105</v>
      </c>
      <c r="G25" t="s">
        <v>106</v>
      </c>
      <c r="H25" s="12" t="s">
        <v>107</v>
      </c>
      <c r="I25" t="s">
        <v>108</v>
      </c>
      <c r="J25" t="s">
        <v>109</v>
      </c>
      <c r="K25" t="s">
        <v>110</v>
      </c>
    </row>
    <row r="26" spans="1:11" ht="27.6" x14ac:dyDescent="0.25">
      <c r="A26" s="1">
        <v>43575</v>
      </c>
      <c r="B26">
        <v>35</v>
      </c>
      <c r="C26" s="17" t="s">
        <v>141</v>
      </c>
      <c r="D26" s="17" t="s">
        <v>140</v>
      </c>
      <c r="E26" s="12" t="s">
        <v>104</v>
      </c>
      <c r="F26" t="s">
        <v>105</v>
      </c>
      <c r="G26" t="s">
        <v>106</v>
      </c>
      <c r="H26" t="s">
        <v>107</v>
      </c>
      <c r="I26" s="12" t="s">
        <v>108</v>
      </c>
      <c r="J26" s="12" t="s">
        <v>109</v>
      </c>
      <c r="K26" t="s">
        <v>110</v>
      </c>
    </row>
    <row r="27" spans="1:11" x14ac:dyDescent="0.25">
      <c r="A27" s="1">
        <v>43576</v>
      </c>
      <c r="B27" s="31">
        <v>34</v>
      </c>
      <c r="C27" s="31"/>
      <c r="D27" s="36" t="s">
        <v>162</v>
      </c>
      <c r="E27" s="12" t="s">
        <v>104</v>
      </c>
      <c r="F27" s="12" t="s">
        <v>105</v>
      </c>
      <c r="G27" s="31" t="s">
        <v>106</v>
      </c>
      <c r="H27" s="31" t="s">
        <v>107</v>
      </c>
      <c r="I27" s="31" t="s">
        <v>108</v>
      </c>
      <c r="J27" s="12" t="s">
        <v>109</v>
      </c>
      <c r="K27" t="s">
        <v>110</v>
      </c>
    </row>
    <row r="28" spans="1:11" x14ac:dyDescent="0.25">
      <c r="A28" s="1">
        <v>43577</v>
      </c>
      <c r="B28">
        <v>33</v>
      </c>
      <c r="C28" s="17" t="s">
        <v>161</v>
      </c>
      <c r="E28" s="12" t="s">
        <v>104</v>
      </c>
      <c r="F28" s="12" t="s">
        <v>105</v>
      </c>
      <c r="G28" s="12" t="s">
        <v>106</v>
      </c>
      <c r="H28" t="s">
        <v>107</v>
      </c>
      <c r="I28" s="12" t="s">
        <v>108</v>
      </c>
      <c r="J28" s="12" t="s">
        <v>109</v>
      </c>
      <c r="K28" t="s">
        <v>110</v>
      </c>
    </row>
    <row r="29" spans="1:11" x14ac:dyDescent="0.25">
      <c r="A29" s="1">
        <v>43578</v>
      </c>
      <c r="B29">
        <v>32</v>
      </c>
      <c r="C29" s="17" t="s">
        <v>164</v>
      </c>
      <c r="D29" s="36"/>
      <c r="E29" s="12" t="s">
        <v>104</v>
      </c>
      <c r="F29" s="31" t="s">
        <v>105</v>
      </c>
      <c r="G29" s="31" t="s">
        <v>106</v>
      </c>
      <c r="H29" s="31" t="s">
        <v>107</v>
      </c>
      <c r="I29" s="31" t="s">
        <v>108</v>
      </c>
      <c r="J29" s="31" t="s">
        <v>109</v>
      </c>
      <c r="K29" s="31" t="s">
        <v>110</v>
      </c>
    </row>
    <row r="30" spans="1:11" x14ac:dyDescent="0.25">
      <c r="A30" s="1">
        <v>43579</v>
      </c>
      <c r="B30">
        <v>31</v>
      </c>
      <c r="C30" s="17" t="s">
        <v>165</v>
      </c>
      <c r="E30" s="12" t="s">
        <v>104</v>
      </c>
      <c r="F30" t="s">
        <v>105</v>
      </c>
      <c r="G30" t="s">
        <v>106</v>
      </c>
      <c r="H30" t="s">
        <v>107</v>
      </c>
      <c r="I30" t="s">
        <v>108</v>
      </c>
      <c r="J30" s="12" t="s">
        <v>109</v>
      </c>
      <c r="K30" t="s">
        <v>110</v>
      </c>
    </row>
    <row r="31" spans="1:11" x14ac:dyDescent="0.25">
      <c r="A31" s="1">
        <v>43580</v>
      </c>
      <c r="B31">
        <v>30</v>
      </c>
      <c r="C31" t="s">
        <v>163</v>
      </c>
      <c r="D31" s="17" t="s">
        <v>180</v>
      </c>
      <c r="E31" s="12" t="s">
        <v>104</v>
      </c>
      <c r="F31" t="s">
        <v>105</v>
      </c>
      <c r="G31" t="s">
        <v>106</v>
      </c>
      <c r="H31" t="s">
        <v>107</v>
      </c>
      <c r="I31" t="s">
        <v>108</v>
      </c>
      <c r="J31" t="s">
        <v>109</v>
      </c>
      <c r="K31" t="s">
        <v>110</v>
      </c>
    </row>
    <row r="32" spans="1:11" x14ac:dyDescent="0.25">
      <c r="A32" s="1">
        <v>43581</v>
      </c>
      <c r="B32">
        <v>29</v>
      </c>
      <c r="C32" s="17" t="s">
        <v>178</v>
      </c>
      <c r="D32" s="17" t="s">
        <v>177</v>
      </c>
      <c r="E32" s="12" t="s">
        <v>104</v>
      </c>
      <c r="F32" s="12" t="s">
        <v>105</v>
      </c>
      <c r="G32" s="12" t="s">
        <v>106</v>
      </c>
      <c r="H32" t="s">
        <v>107</v>
      </c>
      <c r="I32" t="s">
        <v>108</v>
      </c>
      <c r="J32" s="12" t="s">
        <v>109</v>
      </c>
      <c r="K32" t="s">
        <v>110</v>
      </c>
    </row>
    <row r="33" spans="1:11" x14ac:dyDescent="0.25">
      <c r="A33" s="1">
        <v>43582</v>
      </c>
      <c r="B33">
        <v>28</v>
      </c>
      <c r="C33" s="17" t="s">
        <v>179</v>
      </c>
      <c r="E33" t="s">
        <v>104</v>
      </c>
      <c r="F33" t="s">
        <v>105</v>
      </c>
      <c r="G33" t="s">
        <v>106</v>
      </c>
      <c r="H33" t="s">
        <v>107</v>
      </c>
      <c r="I33" t="s">
        <v>108</v>
      </c>
      <c r="J33" t="s">
        <v>109</v>
      </c>
      <c r="K33" t="s">
        <v>110</v>
      </c>
    </row>
    <row r="34" spans="1:11" x14ac:dyDescent="0.25">
      <c r="A34" s="1">
        <v>43583</v>
      </c>
      <c r="B34">
        <v>27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  <c r="J34" t="s">
        <v>109</v>
      </c>
      <c r="K34" t="s">
        <v>110</v>
      </c>
    </row>
    <row r="35" spans="1:11" x14ac:dyDescent="0.25">
      <c r="A35" s="1">
        <v>43584</v>
      </c>
      <c r="B35">
        <v>26</v>
      </c>
      <c r="E35" t="s">
        <v>104</v>
      </c>
      <c r="F35" t="s">
        <v>105</v>
      </c>
      <c r="G35" t="s">
        <v>106</v>
      </c>
      <c r="H35" t="s">
        <v>107</v>
      </c>
      <c r="I35" t="s">
        <v>108</v>
      </c>
      <c r="J35" t="s">
        <v>109</v>
      </c>
      <c r="K35" t="s">
        <v>110</v>
      </c>
    </row>
    <row r="36" spans="1:11" x14ac:dyDescent="0.25">
      <c r="A36" s="1">
        <v>43585</v>
      </c>
      <c r="B36">
        <v>25</v>
      </c>
      <c r="C36" t="s">
        <v>184</v>
      </c>
      <c r="D36" s="17" t="s">
        <v>183</v>
      </c>
      <c r="E36" t="s">
        <v>104</v>
      </c>
      <c r="F36" t="s">
        <v>105</v>
      </c>
      <c r="G36" t="s">
        <v>106</v>
      </c>
      <c r="H36" t="s">
        <v>107</v>
      </c>
      <c r="I36" t="s">
        <v>108</v>
      </c>
      <c r="J36" t="s">
        <v>109</v>
      </c>
      <c r="K36" t="s">
        <v>110</v>
      </c>
    </row>
    <row r="37" spans="1:11" x14ac:dyDescent="0.25">
      <c r="A37" s="1">
        <v>43586</v>
      </c>
      <c r="B37">
        <v>24</v>
      </c>
      <c r="C37" t="s">
        <v>185</v>
      </c>
      <c r="E37" t="s">
        <v>104</v>
      </c>
      <c r="F37" t="s">
        <v>105</v>
      </c>
      <c r="G37" t="s">
        <v>106</v>
      </c>
      <c r="H37" t="s">
        <v>107</v>
      </c>
      <c r="I37" t="s">
        <v>108</v>
      </c>
      <c r="J37" t="s">
        <v>109</v>
      </c>
      <c r="K37" t="s">
        <v>110</v>
      </c>
    </row>
    <row r="38" spans="1:11" x14ac:dyDescent="0.25">
      <c r="A38" s="1">
        <v>43587</v>
      </c>
      <c r="B38">
        <v>23</v>
      </c>
      <c r="C38" t="s">
        <v>186</v>
      </c>
      <c r="E38" t="s">
        <v>104</v>
      </c>
      <c r="F38" t="s">
        <v>105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</row>
    <row r="39" spans="1:11" x14ac:dyDescent="0.25">
      <c r="A39" s="1">
        <v>43588</v>
      </c>
      <c r="B39">
        <v>22</v>
      </c>
      <c r="E39" t="s">
        <v>104</v>
      </c>
      <c r="F39" t="s">
        <v>105</v>
      </c>
      <c r="G39" t="s">
        <v>106</v>
      </c>
      <c r="H39" t="s">
        <v>107</v>
      </c>
      <c r="I39" t="s">
        <v>108</v>
      </c>
      <c r="J39" t="s">
        <v>109</v>
      </c>
      <c r="K39" t="s">
        <v>110</v>
      </c>
    </row>
    <row r="40" spans="1:11" x14ac:dyDescent="0.25">
      <c r="A40" s="1">
        <v>43589</v>
      </c>
      <c r="B40">
        <v>21</v>
      </c>
      <c r="E40" t="s">
        <v>104</v>
      </c>
      <c r="F40" t="s">
        <v>105</v>
      </c>
      <c r="G40" t="s">
        <v>106</v>
      </c>
      <c r="H40" t="s">
        <v>107</v>
      </c>
      <c r="I40" t="s">
        <v>108</v>
      </c>
      <c r="J40" t="s">
        <v>109</v>
      </c>
      <c r="K40" t="s">
        <v>110</v>
      </c>
    </row>
    <row r="41" spans="1:11" x14ac:dyDescent="0.25">
      <c r="A41" s="1">
        <v>43590</v>
      </c>
      <c r="B41">
        <v>20</v>
      </c>
      <c r="E41" t="s">
        <v>104</v>
      </c>
      <c r="F41" t="s">
        <v>105</v>
      </c>
      <c r="G41" t="s">
        <v>106</v>
      </c>
      <c r="H41" t="s">
        <v>107</v>
      </c>
      <c r="I41" t="s">
        <v>108</v>
      </c>
      <c r="J41" t="s">
        <v>109</v>
      </c>
      <c r="K41" t="s">
        <v>110</v>
      </c>
    </row>
    <row r="42" spans="1:11" x14ac:dyDescent="0.25">
      <c r="A42" s="1">
        <v>43591</v>
      </c>
      <c r="B42">
        <v>19</v>
      </c>
      <c r="C42" t="s">
        <v>192</v>
      </c>
      <c r="E42" t="s">
        <v>104</v>
      </c>
      <c r="F42" t="s">
        <v>105</v>
      </c>
      <c r="G42" t="s">
        <v>106</v>
      </c>
      <c r="H42" t="s">
        <v>107</v>
      </c>
      <c r="I42" t="s">
        <v>108</v>
      </c>
      <c r="J42" t="s">
        <v>109</v>
      </c>
      <c r="K42" t="s">
        <v>110</v>
      </c>
    </row>
    <row r="43" spans="1:11" x14ac:dyDescent="0.25">
      <c r="A43" s="1">
        <v>43592</v>
      </c>
      <c r="B43">
        <v>18</v>
      </c>
      <c r="C43" t="s">
        <v>193</v>
      </c>
      <c r="E43" t="s">
        <v>104</v>
      </c>
      <c r="F43" t="s">
        <v>105</v>
      </c>
      <c r="G43" t="s">
        <v>106</v>
      </c>
      <c r="H43" t="s">
        <v>107</v>
      </c>
      <c r="I43" t="s">
        <v>108</v>
      </c>
      <c r="J43" t="s">
        <v>109</v>
      </c>
      <c r="K43" t="s">
        <v>110</v>
      </c>
    </row>
    <row r="44" spans="1:11" ht="41.4" x14ac:dyDescent="0.25">
      <c r="A44" s="1">
        <v>43593</v>
      </c>
      <c r="B44">
        <v>17</v>
      </c>
      <c r="C44" s="17" t="s">
        <v>191</v>
      </c>
      <c r="E44" t="s">
        <v>104</v>
      </c>
      <c r="F44" t="s">
        <v>105</v>
      </c>
      <c r="G44" t="s">
        <v>106</v>
      </c>
      <c r="H44" t="s">
        <v>107</v>
      </c>
      <c r="I44" t="s">
        <v>108</v>
      </c>
      <c r="J44" t="s">
        <v>109</v>
      </c>
      <c r="K44" t="s">
        <v>110</v>
      </c>
    </row>
    <row r="45" spans="1:11" x14ac:dyDescent="0.25">
      <c r="A45" s="1">
        <v>43594</v>
      </c>
      <c r="B45">
        <v>16</v>
      </c>
      <c r="C45" t="s">
        <v>194</v>
      </c>
      <c r="E45" t="s">
        <v>104</v>
      </c>
      <c r="F45" t="s">
        <v>105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</row>
    <row r="46" spans="1:11" x14ac:dyDescent="0.25">
      <c r="A46" s="1">
        <v>43614</v>
      </c>
      <c r="B46" s="19">
        <v>26</v>
      </c>
    </row>
    <row r="47" spans="1:11" x14ac:dyDescent="0.25">
      <c r="A47" s="1">
        <v>43615</v>
      </c>
      <c r="B47" s="19">
        <v>25</v>
      </c>
      <c r="C47" t="s">
        <v>195</v>
      </c>
      <c r="D47" s="17" t="s">
        <v>196</v>
      </c>
    </row>
    <row r="48" spans="1:11" x14ac:dyDescent="0.25">
      <c r="A48" s="1">
        <v>43616</v>
      </c>
      <c r="B48">
        <v>24</v>
      </c>
      <c r="C48" t="s">
        <v>197</v>
      </c>
      <c r="D48" s="17" t="s">
        <v>198</v>
      </c>
    </row>
    <row r="49" spans="1:3" x14ac:dyDescent="0.25">
      <c r="A49" s="1">
        <v>43617</v>
      </c>
      <c r="B49">
        <v>23</v>
      </c>
      <c r="C49" t="s">
        <v>223</v>
      </c>
    </row>
    <row r="50" spans="1:3" x14ac:dyDescent="0.25">
      <c r="A50" s="1">
        <v>43618</v>
      </c>
      <c r="B50">
        <v>22</v>
      </c>
      <c r="C50" t="s">
        <v>224</v>
      </c>
    </row>
    <row r="51" spans="1:3" x14ac:dyDescent="0.25">
      <c r="A51" s="1">
        <v>43619</v>
      </c>
      <c r="B51">
        <v>21</v>
      </c>
      <c r="C51" t="s">
        <v>225</v>
      </c>
    </row>
    <row r="52" spans="1:3" x14ac:dyDescent="0.25">
      <c r="A52" s="1">
        <v>43620</v>
      </c>
      <c r="B52">
        <v>20</v>
      </c>
      <c r="C52" t="s">
        <v>226</v>
      </c>
    </row>
    <row r="53" spans="1:3" ht="55.2" x14ac:dyDescent="0.25">
      <c r="A53" s="1">
        <v>43621</v>
      </c>
      <c r="B53">
        <v>19</v>
      </c>
      <c r="C53" s="17" t="s">
        <v>222</v>
      </c>
    </row>
    <row r="54" spans="1:3" x14ac:dyDescent="0.25">
      <c r="A54" s="1">
        <v>43622</v>
      </c>
      <c r="B54">
        <v>18</v>
      </c>
      <c r="C54" t="s">
        <v>228</v>
      </c>
    </row>
    <row r="55" spans="1:3" x14ac:dyDescent="0.25">
      <c r="A55" s="1">
        <v>43623</v>
      </c>
      <c r="B55">
        <v>17</v>
      </c>
      <c r="C55" t="s">
        <v>227</v>
      </c>
    </row>
    <row r="56" spans="1:3" x14ac:dyDescent="0.25">
      <c r="A56" s="1">
        <v>43624</v>
      </c>
      <c r="B56">
        <v>16</v>
      </c>
      <c r="C56" t="s">
        <v>229</v>
      </c>
    </row>
    <row r="57" spans="1:3" x14ac:dyDescent="0.25">
      <c r="A57" s="1">
        <v>43625</v>
      </c>
      <c r="B57">
        <v>15</v>
      </c>
      <c r="C57" t="s">
        <v>230</v>
      </c>
    </row>
    <row r="58" spans="1:3" x14ac:dyDescent="0.25">
      <c r="A58" s="1">
        <v>43626</v>
      </c>
      <c r="B58">
        <v>14</v>
      </c>
      <c r="C58" t="s">
        <v>231</v>
      </c>
    </row>
    <row r="59" spans="1:3" x14ac:dyDescent="0.25">
      <c r="A59" s="1">
        <v>43627</v>
      </c>
      <c r="B59">
        <v>13</v>
      </c>
    </row>
    <row r="60" spans="1:3" x14ac:dyDescent="0.25">
      <c r="A60" s="1">
        <v>43628</v>
      </c>
      <c r="B60">
        <v>12</v>
      </c>
    </row>
    <row r="61" spans="1:3" x14ac:dyDescent="0.25">
      <c r="A61" s="1">
        <v>43629</v>
      </c>
      <c r="B61">
        <v>11</v>
      </c>
    </row>
    <row r="62" spans="1:3" x14ac:dyDescent="0.25">
      <c r="A62" s="1">
        <v>43630</v>
      </c>
      <c r="B62">
        <v>10</v>
      </c>
      <c r="C62" t="s">
        <v>232</v>
      </c>
    </row>
    <row r="63" spans="1:3" x14ac:dyDescent="0.25">
      <c r="A63" s="1">
        <v>43631</v>
      </c>
      <c r="B63">
        <v>9</v>
      </c>
    </row>
    <row r="64" spans="1:3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  <c r="C67" t="s">
        <v>233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37">
        <v>43639</v>
      </c>
      <c r="B71" s="11">
        <v>1</v>
      </c>
      <c r="C71" s="11"/>
      <c r="D71" s="38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8671875"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67" t="s">
        <v>130</v>
      </c>
      <c r="C1" s="67"/>
      <c r="D1" s="67"/>
      <c r="E1" s="67"/>
      <c r="F1" s="67"/>
      <c r="G1" s="67"/>
      <c r="H1" s="67"/>
    </row>
    <row r="2" spans="1:9" x14ac:dyDescent="0.25">
      <c r="A2" s="17" t="s">
        <v>0</v>
      </c>
      <c r="B2" s="17" t="s">
        <v>120</v>
      </c>
      <c r="C2" s="17" t="s">
        <v>121</v>
      </c>
      <c r="D2" s="17" t="s">
        <v>123</v>
      </c>
      <c r="E2" s="17" t="s">
        <v>126</v>
      </c>
      <c r="F2" s="17" t="s">
        <v>131</v>
      </c>
      <c r="G2" s="17" t="s">
        <v>124</v>
      </c>
      <c r="H2" s="17" t="s">
        <v>122</v>
      </c>
      <c r="I2" s="17" t="s">
        <v>181</v>
      </c>
    </row>
    <row r="3" spans="1:9" ht="96.6" x14ac:dyDescent="0.25">
      <c r="A3" s="35">
        <v>43571</v>
      </c>
      <c r="B3" s="36">
        <v>100</v>
      </c>
      <c r="C3" s="36" t="s">
        <v>134</v>
      </c>
      <c r="D3" s="17" t="s">
        <v>125</v>
      </c>
      <c r="E3" s="17" t="s">
        <v>128</v>
      </c>
      <c r="F3" s="17" t="s">
        <v>127</v>
      </c>
      <c r="G3" s="17" t="s">
        <v>129</v>
      </c>
      <c r="H3" s="17" t="s">
        <v>132</v>
      </c>
    </row>
    <row r="4" spans="1:9" x14ac:dyDescent="0.25">
      <c r="A4" s="35">
        <v>43572</v>
      </c>
      <c r="B4" s="17" t="s">
        <v>135</v>
      </c>
      <c r="C4" s="17" t="s">
        <v>134</v>
      </c>
    </row>
    <row r="5" spans="1:9" ht="27.6" customHeight="1" x14ac:dyDescent="0.25">
      <c r="A5" s="35">
        <v>43573</v>
      </c>
      <c r="B5" s="17">
        <v>180</v>
      </c>
      <c r="C5" s="17" t="s">
        <v>137</v>
      </c>
      <c r="D5" s="68" t="s">
        <v>138</v>
      </c>
      <c r="E5" s="68" t="s">
        <v>154</v>
      </c>
      <c r="F5" s="68" t="s">
        <v>144</v>
      </c>
      <c r="G5" s="68" t="s">
        <v>145</v>
      </c>
      <c r="H5" s="68" t="s">
        <v>146</v>
      </c>
    </row>
    <row r="6" spans="1:9" x14ac:dyDescent="0.25">
      <c r="A6" s="35">
        <v>43574</v>
      </c>
      <c r="B6" s="17" t="s">
        <v>135</v>
      </c>
      <c r="C6" s="17" t="s">
        <v>143</v>
      </c>
      <c r="D6" s="68"/>
      <c r="E6" s="68"/>
      <c r="F6" s="68"/>
      <c r="G6" s="68"/>
      <c r="H6" s="68"/>
    </row>
    <row r="7" spans="1:9" x14ac:dyDescent="0.25">
      <c r="A7" s="35">
        <v>43575</v>
      </c>
      <c r="B7" s="17">
        <v>120</v>
      </c>
      <c r="C7" s="17" t="s">
        <v>143</v>
      </c>
      <c r="D7" s="17" t="s">
        <v>143</v>
      </c>
      <c r="E7" s="17" t="s">
        <v>147</v>
      </c>
    </row>
    <row r="8" spans="1:9" ht="27.6" x14ac:dyDescent="0.25">
      <c r="A8" s="35">
        <v>43576</v>
      </c>
      <c r="B8" s="17">
        <v>120</v>
      </c>
      <c r="C8" s="17" t="s">
        <v>148</v>
      </c>
      <c r="D8" s="17" t="s">
        <v>149</v>
      </c>
      <c r="E8" s="17" t="s">
        <v>150</v>
      </c>
      <c r="F8" s="17" t="s">
        <v>151</v>
      </c>
      <c r="G8" s="17" t="s">
        <v>152</v>
      </c>
      <c r="H8" s="17" t="s">
        <v>153</v>
      </c>
    </row>
    <row r="9" spans="1:9" ht="27.6" x14ac:dyDescent="0.25">
      <c r="A9" s="35">
        <v>43577</v>
      </c>
      <c r="B9" s="17">
        <v>300</v>
      </c>
      <c r="C9" s="17" t="s">
        <v>156</v>
      </c>
      <c r="D9" s="17" t="s">
        <v>157</v>
      </c>
      <c r="E9" s="17" t="s">
        <v>155</v>
      </c>
      <c r="F9" s="17" t="s">
        <v>158</v>
      </c>
      <c r="G9" s="17" t="s">
        <v>159</v>
      </c>
      <c r="H9" s="17" t="s">
        <v>160</v>
      </c>
    </row>
    <row r="10" spans="1:9" x14ac:dyDescent="0.25">
      <c r="A10" s="35">
        <v>43578</v>
      </c>
      <c r="B10" s="17" t="s">
        <v>166</v>
      </c>
      <c r="C10" s="17" t="s">
        <v>166</v>
      </c>
      <c r="E10" s="17" t="s">
        <v>167</v>
      </c>
    </row>
    <row r="11" spans="1:9" x14ac:dyDescent="0.25">
      <c r="A11" s="35">
        <v>43579</v>
      </c>
      <c r="B11" s="17" t="s">
        <v>166</v>
      </c>
      <c r="C11" s="17" t="s">
        <v>166</v>
      </c>
      <c r="E11" s="17" t="s">
        <v>168</v>
      </c>
    </row>
    <row r="12" spans="1:9" x14ac:dyDescent="0.25">
      <c r="A12" s="35">
        <v>43580</v>
      </c>
      <c r="B12" s="17" t="s">
        <v>166</v>
      </c>
      <c r="C12" s="17" t="s">
        <v>166</v>
      </c>
      <c r="E12" s="17" t="s">
        <v>169</v>
      </c>
    </row>
    <row r="13" spans="1:9" x14ac:dyDescent="0.25">
      <c r="A13" s="35">
        <v>43581</v>
      </c>
      <c r="B13" s="17" t="s">
        <v>166</v>
      </c>
      <c r="C13" s="17" t="s">
        <v>166</v>
      </c>
      <c r="E13" s="17" t="s">
        <v>170</v>
      </c>
    </row>
    <row r="14" spans="1:9" ht="41.4" x14ac:dyDescent="0.25">
      <c r="A14" s="35">
        <v>43582</v>
      </c>
      <c r="B14" s="17">
        <v>180</v>
      </c>
      <c r="C14" s="17" t="s">
        <v>175</v>
      </c>
      <c r="D14" s="17" t="s">
        <v>176</v>
      </c>
      <c r="E14" s="17" t="s">
        <v>171</v>
      </c>
      <c r="F14" s="17" t="s">
        <v>172</v>
      </c>
      <c r="G14" s="17" t="s">
        <v>173</v>
      </c>
      <c r="H14" s="17" t="s">
        <v>182</v>
      </c>
      <c r="I14" s="17" t="s">
        <v>174</v>
      </c>
    </row>
    <row r="15" spans="1:9" x14ac:dyDescent="0.25">
      <c r="A15" s="35">
        <v>43583</v>
      </c>
      <c r="B15" s="17" t="s">
        <v>187</v>
      </c>
      <c r="C15" s="17" t="s">
        <v>187</v>
      </c>
    </row>
    <row r="16" spans="1:9" x14ac:dyDescent="0.25">
      <c r="A16" s="35">
        <v>43584</v>
      </c>
      <c r="B16" s="17" t="s">
        <v>187</v>
      </c>
      <c r="C16" s="17" t="s">
        <v>187</v>
      </c>
    </row>
    <row r="17" spans="1:9" x14ac:dyDescent="0.25">
      <c r="A17" s="35">
        <v>43585</v>
      </c>
      <c r="B17" s="17" t="s">
        <v>187</v>
      </c>
      <c r="C17" s="17" t="s">
        <v>187</v>
      </c>
    </row>
    <row r="18" spans="1:9" x14ac:dyDescent="0.25">
      <c r="A18" s="35">
        <v>43586</v>
      </c>
      <c r="B18" s="17" t="s">
        <v>187</v>
      </c>
      <c r="C18" s="17" t="s">
        <v>187</v>
      </c>
    </row>
    <row r="19" spans="1:9" x14ac:dyDescent="0.25">
      <c r="A19" s="35">
        <v>43587</v>
      </c>
      <c r="B19" s="17" t="s">
        <v>187</v>
      </c>
      <c r="C19" s="17" t="s">
        <v>187</v>
      </c>
    </row>
    <row r="20" spans="1:9" x14ac:dyDescent="0.25">
      <c r="A20" s="35">
        <v>43588</v>
      </c>
      <c r="B20" s="17" t="s">
        <v>187</v>
      </c>
      <c r="C20" s="17" t="s">
        <v>187</v>
      </c>
    </row>
    <row r="21" spans="1:9" x14ac:dyDescent="0.25">
      <c r="A21" s="35">
        <v>43589</v>
      </c>
      <c r="B21" s="17" t="s">
        <v>187</v>
      </c>
      <c r="C21" s="17" t="s">
        <v>187</v>
      </c>
    </row>
    <row r="22" spans="1:9" ht="41.4" x14ac:dyDescent="0.25">
      <c r="A22" s="35">
        <v>43590</v>
      </c>
      <c r="B22" s="17">
        <v>180</v>
      </c>
      <c r="D22" s="17" t="s">
        <v>189</v>
      </c>
      <c r="E22" s="17" t="s">
        <v>188</v>
      </c>
      <c r="H22" s="17" t="s">
        <v>187</v>
      </c>
      <c r="I22" s="17" t="s">
        <v>190</v>
      </c>
    </row>
    <row r="23" spans="1:9" x14ac:dyDescent="0.25">
      <c r="A23" s="35">
        <v>43591</v>
      </c>
    </row>
    <row r="24" spans="1:9" x14ac:dyDescent="0.25">
      <c r="A24" s="35">
        <v>43592</v>
      </c>
    </row>
    <row r="25" spans="1:9" x14ac:dyDescent="0.25">
      <c r="A25" s="35">
        <v>43593</v>
      </c>
    </row>
    <row r="26" spans="1:9" x14ac:dyDescent="0.25">
      <c r="A26" s="35">
        <v>43594</v>
      </c>
    </row>
    <row r="27" spans="1:9" x14ac:dyDescent="0.25">
      <c r="A27" s="35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单词本记录</vt:lpstr>
      <vt:lpstr>时间统计表</vt:lpstr>
      <vt:lpstr>die't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2019-08-26T06:41:36Z</dcterms:modified>
</cp:coreProperties>
</file>